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CFDFC87-FBE1-427F-9D27-708D022A9B2C}"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<sst xmlns="http://schemas.openxmlformats.org/spreadsheetml/2006/main" count="19329" uniqueCount="4379">
  <si>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</si>
  <si>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</si>
  <si>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</si>
  <si>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</si>
  <si>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</si>
  <si>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</si>
  <si>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</si>
  <si>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</si>
  <si>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</si>
  <si>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</si>
  <si>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</si>
  <si>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</si>
  <si>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</si>
  <si>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</si>
  <si>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</si>
  <si>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</si>
  <si>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</si>
  <si>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</si>
  <si>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</si>
  <si>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</si>
  <si>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</si>
  <si>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</si>
  <si>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</si>
  <si>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</si>
  <si>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</si>
  <si>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</si>
  <si>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</si>
  <si>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</si>
  <si>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</si>
  <si>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</si>
  <si>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</si>
  <si>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</si>
  <si>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</si>
  <si>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</si>
  <si>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</si>
  <si>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</si>
  <si>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</si>
  <si>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</si>
  <si>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</si>
  <si>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</si>
  <si>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</si>
  <si>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</si>
  <si>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</si>
  <si>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</si>
  <si>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</si>
  <si>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</si>
  <si>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</si>
  <si>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</si>
  <si>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</si>
  <si>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</si>
  <si>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</si>
  <si>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</si>
  <si>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</si>
  <si>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</si>
  <si>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</si>
  <si>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</si>
  <si>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</si>
  <si>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</si>
  <si>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</si>
  <si>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</si>
  <si>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</si>
  <si>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</si>
  <si>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</si>
  <si>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</si>
  <si>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</si>
  <si>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</si>
  <si>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</si>
  <si>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</si>
  <si>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</si>
  <si>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</si>
  <si>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</si>
  <si>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</si>
  <si>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</si>
  <si>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</si>
  <si>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</si>
  <si>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</si>
  <si>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</si>
  <si>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</si>
  <si>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</si>
  <si>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</si>
  <si>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</si>
  <si>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</si>
  <si>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</si>
  <si>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</si>
  <si>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</si>
  <si>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</si>
  <si>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</si>
  <si>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</si>
  <si>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</si>
  <si>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</si>
  <si>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</si>
  <si>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</si>
  <si>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</si>
  <si>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</si>
  <si>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</si>
  <si>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</si>
  <si>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</si>
  <si>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</si>
  <si>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</si>
  <si>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</si>
  <si>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</si>
  <si>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</si>
  <si>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</si>
  <si>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</si>
  <si>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</si>
  <si>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</si>
  <si>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</si>
  <si>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</si>
  <si>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</si>
  <si>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</si>
  <si>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</si>
  <si>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</si>
  <si>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</si>
  <si>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</si>
  <si>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</si>
  <si>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</si>
  <si>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</si>
  <si>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</si>
  <si>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</si>
  <si>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</si>
  <si>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</si>
  <si>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</si>
  <si>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</si>
  <si>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</si>
  <si>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</si>
  <si>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</si>
  <si>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</si>
  <si>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</si>
  <si>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</si>
  <si>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</si>
  <si>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</si>
  <si>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</si>
  <si>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</si>
  <si>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</si>
  <si>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</si>
  <si>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</si>
  <si>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</si>
  <si>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</si>
  <si>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</si>
  <si>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</si>
  <si>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</si>
  <si>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</si>
  <si>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</si>
  <si>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</si>
  <si>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</si>
  <si>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</si>
  <si>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</si>
  <si>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</si>
  <si>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</si>
  <si>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</si>
  <si>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method_fe</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</si>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</sst>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tabSelected="1" zoomScaleNormal="100" workbookViewId="0">
      <pane xSplit="4" ySplit="1" topLeftCell="E2" activePane="bottomRight" state="frozen"/>
      <selection activeCell="D526" sqref="D526"/>
      <selection pane="topRight" activeCell="D526" sqref="D526"/>
      <selection pane="bottomLeft" activeCell="D526" sqref="D526"/>
      <selection pane="bottomRight" activeCell="F21" sqref="F21"/>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319</v>
      </c>
      <c r="D1" s="10" t="s">
        <v>3796</v>
      </c>
      <c r="E1" s="27" t="s">
        <v>147</v>
      </c>
      <c r="F1" s="28" t="s">
        <v>86</v>
      </c>
      <c r="G1" s="28" t="s">
        <v>87</v>
      </c>
      <c r="H1" s="30" t="s">
        <v>88</v>
      </c>
      <c r="I1" s="10" t="s">
        <v>3970</v>
      </c>
      <c r="J1" s="28" t="s">
        <v>3971</v>
      </c>
      <c r="K1" s="28" t="s">
        <v>3972</v>
      </c>
      <c r="L1" s="5" t="s">
        <v>43</v>
      </c>
      <c r="M1" s="6" t="s">
        <v>44</v>
      </c>
      <c r="N1" s="5" t="s">
        <v>41</v>
      </c>
      <c r="O1" s="6" t="s">
        <v>45</v>
      </c>
      <c r="P1" s="6" t="s">
        <v>40</v>
      </c>
      <c r="Q1" s="6" t="s">
        <v>42</v>
      </c>
      <c r="R1" s="6" t="s">
        <v>268</v>
      </c>
      <c r="S1" s="5" t="s">
        <v>90</v>
      </c>
      <c r="T1" s="6" t="s">
        <v>91</v>
      </c>
      <c r="U1" s="6" t="s">
        <v>89</v>
      </c>
      <c r="V1" s="6" t="s">
        <v>137</v>
      </c>
      <c r="W1" s="2" t="s">
        <v>31</v>
      </c>
      <c r="X1" s="2" t="s">
        <v>46</v>
      </c>
      <c r="Y1" s="2" t="s">
        <v>188</v>
      </c>
      <c r="Z1" s="2" t="s">
        <v>189</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219</v>
      </c>
      <c r="AX1" s="16" t="s">
        <v>218</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4250</v>
      </c>
      <c r="BM1" s="23" t="s">
        <v>67</v>
      </c>
      <c r="BN1" s="4" t="s">
        <v>68</v>
      </c>
      <c r="BO1" s="4" t="s">
        <v>254</v>
      </c>
      <c r="BP1" s="4" t="s">
        <v>150</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4196</v>
      </c>
      <c r="CJ1" s="4" t="s">
        <v>78</v>
      </c>
      <c r="CK1" s="4" t="s">
        <v>80</v>
      </c>
      <c r="CL1" s="4" t="s">
        <v>134</v>
      </c>
      <c r="CM1" s="18" t="s">
        <v>79</v>
      </c>
      <c r="CN1" s="43" t="s">
        <v>81</v>
      </c>
      <c r="CO1" s="43" t="s">
        <v>82</v>
      </c>
      <c r="CP1" s="43" t="s">
        <v>83</v>
      </c>
      <c r="CQ1" s="43" t="s">
        <v>345</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162</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162</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162</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162</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162</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162</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162</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162</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162</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162</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162</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162</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162</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162</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162</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162</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162</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162</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162</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162</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187</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187</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187</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187</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187</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187</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187</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187</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187</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187</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187</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187</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187</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187</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187</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187</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187</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187</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187</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187</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187</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187</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187</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187</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187</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187</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187</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187</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187</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187</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187</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187</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187</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187</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187</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187</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187</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187</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187</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187</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187</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187</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187</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187</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187</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187</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187</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187</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207</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207</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207</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207</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207</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207</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207</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207</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208</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208</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208</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208</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208</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208</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208</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208</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208</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208</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208</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208</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208</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208</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208</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208</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208</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208</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208</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208</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208</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208</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208</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208</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208</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208</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208</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208</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208</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208</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208</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208</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208</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208</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208</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208</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208</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208</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208</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208</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208</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208</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208</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208</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208</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208</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208</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208</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214</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214</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214</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214</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214</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214</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214</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214</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214</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214</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214</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214</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214</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214</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214</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214</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225</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226</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225</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226</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225</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226</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225</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226</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225</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226</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225</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226</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225</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226</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225</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226</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225</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226</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225</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226</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225</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226</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225</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226</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225</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226</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225</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226</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225</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226</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225</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226</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227</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227</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227</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227</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227</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227</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227</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227</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227</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227</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227</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227</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228</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228</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228</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228</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228</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228</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228</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228</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228</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228</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228</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228</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228</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228</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228</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228</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228</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228</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228</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228</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228</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228</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228</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228</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229</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229</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229</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229</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229</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229</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229</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229</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229</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229</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229</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229</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229</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229</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229</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240</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240</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240</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240</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240</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240</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240</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240</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240</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240</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240</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240</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240</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240</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240</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240</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240</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240</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240</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240</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240</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240</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240</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240</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240</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IFERROR(F386/SQRT(F386^2+U386), "X")</f>
        <v>0.44086778308154168</v>
      </c>
      <c r="J386" s="32">
        <f t="shared" ref="J386:J449" si="93">IFERROR(SQRT((1-I386^2)/U386), "X")</f>
        <v>2.0075340808431392E-2</v>
      </c>
      <c r="K386" s="32">
        <f t="shared" ref="K386:K449" si="94">IFERROR(1/J386, "X")</f>
        <v>49.812354845802297</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240</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240</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240</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240</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240</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240</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240</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252</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252</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252</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252</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253</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253</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253</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253</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253</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253</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253</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253</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253</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253</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253</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253</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399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399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399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399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399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399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399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399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267</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267</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267</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267</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267</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267</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267</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267</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267</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267</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267</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267</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267</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267</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267</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267</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267</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267</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267</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267</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267</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267</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267</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267</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267</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267</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267</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304</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304</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304</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304</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304</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304</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304</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304</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304</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304</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304</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304</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303</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303</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303</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303</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303</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303</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303</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303</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303</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303</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303</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303</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303</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303</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303</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303</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305</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305</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305</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305</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305</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305</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312</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312</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312</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312</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312</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312</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312</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312</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312</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312</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312</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312</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312</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312</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312</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312</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313</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313</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313</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313</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313</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313</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313</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313</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313</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313</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313</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313</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313</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313</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313</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313</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313</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313</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313</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313</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313</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313</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313</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313</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317</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317</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317</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317</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317</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317</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317</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317</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317</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317</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317</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317</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317</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317</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317</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318</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318</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318</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318</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318</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318</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320</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321</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320</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321</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320</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321</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320</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321</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320</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321</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320</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321</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320</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321</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320</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321</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320</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321</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320</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321</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320</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321</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320</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321</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320</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321</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320</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321</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320</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321</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320</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321</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320</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321</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320</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321</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320</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321</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320</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321</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320</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321</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320</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321</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320</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321</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320</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321</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320</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321</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320</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321</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320</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321</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320</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321</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320</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321</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320</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321</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320</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321</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320</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321</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320</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321</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320</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321</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320</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321</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320</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321</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320</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321</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320</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321</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320</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321</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320</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321</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320</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321</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320</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321</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320</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321</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320</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321</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320</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321</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320</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321</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320</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321</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320</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321</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320</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321</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320</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321</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322</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322</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322</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322</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322</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322</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322</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322</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322</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322</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325</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325</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325</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325</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325</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325</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325</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325</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325</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325</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325</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325</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325</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325</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325</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325</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325</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326</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326</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326</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326</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326</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326</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326</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326</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326</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326</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326</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326</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326</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326</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326</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363</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321</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363</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321</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363</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321</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363</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321</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363</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321</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363</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321</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363</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321</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363</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321</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363</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321</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363</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321</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363</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321</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363</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321</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363</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321</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363</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321</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363</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321</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363</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321</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363</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321</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363</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321</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363</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321</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363</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321</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363</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321</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363</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321</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363</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321</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363</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321</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365</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365</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365</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365</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365</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365</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365</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365</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365</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365</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365</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365</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365</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365</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365</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365</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365</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365</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366</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375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375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375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375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375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375</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376</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381</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382</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383</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384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384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384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384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384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384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384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384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384</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385</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386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386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386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386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386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386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386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386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386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386</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387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387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387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387</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388</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389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389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389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389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389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389</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390</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226</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226</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226</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226</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226</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226</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226</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226</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3923</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3923</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3923</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3923</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3923</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3923</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3923</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3923</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3923</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3923</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3923</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392</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321</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392</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321</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392</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321</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392</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321</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392</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321</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392</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321</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392</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321</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392</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321</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392</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321</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392</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321</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392</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321</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392</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321</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392</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321</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392</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321</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392</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321</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400</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400</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400</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400</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400</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400</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400</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400</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400</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400</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400</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400</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417</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3798</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3798</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3798</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3798</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3798</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3798</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3798</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3798</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3798</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3798</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3798</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3798</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3815</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3815</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3815</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3815</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3815</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3815</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3815</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3815</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3824</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3824</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3824</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3824</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3824</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3824</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3824</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3824</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3824</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3824</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3824</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3824</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3824</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3824</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3832</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3832</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3832</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3832</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3832</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3832</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3832</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3832</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3832</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3832</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3832</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3832</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3839</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3839</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3839</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3839</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3839</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3839</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3839</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3839</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3839</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3839</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3839</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3839</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3839</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3839</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3839</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3847</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3847</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3847</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3847</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3847</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3847</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3847</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3847</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3847</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3847</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3847</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3847</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3854</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424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3854</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424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3854</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424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3854</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424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3854</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424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3854</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424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3854</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424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3854</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424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3854</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424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3854</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424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3854</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424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3854</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424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3854</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424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3854</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424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3854</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424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3854</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424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3854</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424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3854</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424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3854</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424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3854</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424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3864</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3864</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3864</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3864</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3864</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3864</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3864</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3864</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3865</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3865</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3865</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3865</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3865</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3865</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3865</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3865</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3865</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3865</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3865</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3865</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3874</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226</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3874</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226</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3874</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226</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3874</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226</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3874</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226</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3874</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226</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3874</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226</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3874</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226</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3874</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226</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3874</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226</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3874</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226</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3874</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226</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3874</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226</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3874</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226</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3874</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226</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3874</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226</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3874</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226</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3874</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226</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3874</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226</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3874</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226</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3874</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226</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3874</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226</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3874</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226</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3874</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226</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3882</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3882</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3882</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3882</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3882</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3882</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3882</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3882</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3896</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3896</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3896</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3896</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3896</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3896</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3896</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3904</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3904</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3904</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3904</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3904</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3904</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3904</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3904</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3904</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3904</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3904</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3904</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3904</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3904</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3904</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3904</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3904</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3904</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3904</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3904</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3915</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3915</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3915</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3915</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3915</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3915</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3915</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3915</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3915</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3915</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3915</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3915</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3915</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3915</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3915</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3929</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3929</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3929</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3929</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3929</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3929</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3929</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3929</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3929</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3929</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3929</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3929</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3929</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3929</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3929</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3929</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3929</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3929</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3929</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3929</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3929</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3929</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3929</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3929</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3929</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3929</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3929</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3929</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3929</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3929</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3929</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3929</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3929</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3929</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3929</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3929</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3935</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3935</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3935</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3935</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3935</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3935</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3935</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3935</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3935</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3935</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3935</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3935</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3935</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3935</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3935</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3935</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3935</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3935</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3935</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3935</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3935</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3935</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3935</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3935</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3935</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3935</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3935</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3935</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3935</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3935</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3935</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3935</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3935</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3945</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3945</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3945</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3945</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3945</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3945</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3945</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3945</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3945</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3945</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3953</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3953</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3953</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3953</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3953</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3953</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3953</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3953</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3953</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3953</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3953</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3953</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3962</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3962</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3962</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3962</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3962</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3962</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3962</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3962</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3962</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3962</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3962</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3962</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3962</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3962</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3978</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3978</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3978</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3983</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3983</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3983</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3983</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3983</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3983</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3983</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3983</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3983</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3983</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3987</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226</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3987</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226</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3987</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226</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3987</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226</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3987</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226</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3987</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226</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3987</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226</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3987</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226</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3987</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226</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3987</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226</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3987</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226</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3987</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226</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3987</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226</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3987</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226</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3987</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226</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3987</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226</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3987</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226</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3987</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226</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3987</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226</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3987</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226</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3987</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226</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3987</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226</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3987</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226</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3987</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226</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3987</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226</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3987</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226</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3987</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226</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3987</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226</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3992</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226</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3992</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226</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3992</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226</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3992</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226</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3992</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226</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3992</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226</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3992</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226</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3992</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226</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3992</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226</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3992</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226</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3992</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226</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3992</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226</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3992</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226</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3992</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226</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3992</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226</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3992</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226</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4006</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4006</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4006</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4006</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4006</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4006</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4022</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4022</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4022</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4022</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4022</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4022</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4022</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4022</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4022</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4022</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4022</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4022</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4022</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4022</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4022</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4022</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4022</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4022</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4022</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4022</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4022</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4035</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226</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4035</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226</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4035</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226</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4035</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226</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4035</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226</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4035</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226</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4035</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226</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4035</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226</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4035</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226</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4035</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226</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4035</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226</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4035</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226</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4035</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226</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4035</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226</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4035</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226</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4035</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226</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4035</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226</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4035</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226</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4035</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226</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4035</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226</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4035</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226</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4035</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226</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4035</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226</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4035</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226</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4035</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226</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4035</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226</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4035</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226</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4035</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226</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4035</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226</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4035</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226</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4035</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226</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4035</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226</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4035</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226</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4035</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226</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4035</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226</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4035</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226</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4035</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226</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4035</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226</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4035</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226</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4035</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226</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4035</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226</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4035</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226</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4035</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226</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4035</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226</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4035</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226</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4035</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226</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4035</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226</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4035</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226</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4035</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226</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4035</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226</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4035</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226</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4035</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226</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4035</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226</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4035</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226</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4035</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226</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4035</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226</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4035</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226</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4035</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226</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4035</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226</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4035</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226</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4035</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226</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4035</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226</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4044</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226</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4044</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226</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4044</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226</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4044</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226</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4044</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226</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4044</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226</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4044</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226</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4044</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226</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4044</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226</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4044</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226</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4044</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226</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4044</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226</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4044</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226</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4044</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226</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4044</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226</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4044</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226</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4044</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226</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4044</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226</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4044</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226</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4044</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226</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4044</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226</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4044</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226</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4044</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226</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4044</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226</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4049</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226</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4049</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226</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4049</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226</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4049</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226</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4049</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226</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4049</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226</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4049</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226</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4049</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226</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4049</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226</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4049</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226</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4049</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226</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4049</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226</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4049</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226</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4049</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226</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4049</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226</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4049</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226</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4049</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226</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4053</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452</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4053</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452</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4053</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452</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4053</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452</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4053</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453</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4053</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453</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4053</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453</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4053</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453</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4053</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452</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4053</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452</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4053</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452</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4053</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452</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4053</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452</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4053</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452</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4053</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452</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4053</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452</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4053</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452</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4053</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452</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4053</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452</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4053</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452</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4053</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453</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4053</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453</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4053</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453</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4053</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453</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4058</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321</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4058</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321</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4058</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321</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4058</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321</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4058</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321</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4058</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321</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4058</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321</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4058</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321</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4058</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321</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4058</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321</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4058</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321</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4058</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321</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4058</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321</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4058</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321</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4058</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321</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4063</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433</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4063</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433</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4063</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433</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4063</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433</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4063</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433</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4063</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433</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4063</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433</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4083</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4083</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4083</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4083</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4083</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4083</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4083</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4083</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4083</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4083</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4083</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4083</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4083</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4083</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4083</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4083</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4083</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4083</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4083</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4083</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4083</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4083</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4083</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4087</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4087</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4087</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4087</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4087</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4087</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4087</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4087</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4087</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4087</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4087</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4087</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4087</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4087</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4087</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4087</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4087</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4087</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4087</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4087</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4087</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4087</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4087</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4087</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4087</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4087</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4087</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4087</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4087</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4087</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4098</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226</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4098</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226</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4098</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226</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4098</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226</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4098</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226</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4098</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226</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4098</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226</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4098</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226</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4098</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226</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4098</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226</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4098</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226</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4098</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226</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4098</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226</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4098</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226</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4098</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226</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4098</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226</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4098</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226</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4098</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226</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4098</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226</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4098</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226</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4098</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226</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4098</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226</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4098</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226</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4098</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226</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4098</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226</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4098</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226</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4098</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226</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4098</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226</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4098</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226</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4098</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226</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4098</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226</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4098</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226</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4098</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226</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4098</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226</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4098</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226</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4098</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226</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4108</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226</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4108</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226</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4108</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226</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4108</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226</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4108</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226</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4108</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226</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4108</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226</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4108</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226</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4108</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226</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4108</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226</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4108</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226</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4108</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226</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4108</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226</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4108</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226</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4108</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226</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4108</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226</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4108</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226</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4108</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226</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4116</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456</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4116</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456</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4116</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456</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4116</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456</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4116</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456</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4116</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456</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4116</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465</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4116</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465</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4116</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465</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4116</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465</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4116</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465</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4116</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465</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4116</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456</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4116</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456</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4116</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456</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4116</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456</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4116</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465</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4116</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465</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4116</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465</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4116</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465</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4124</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226</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4124</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226</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4124</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226</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4124</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226</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4124</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226</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4124</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226</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4124</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226</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4124</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226</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4124</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226</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4124</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226</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4124</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226</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4124</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226</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4124</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226</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4124</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226</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4124</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226</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4124</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226</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4124</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226</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4124</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226</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4124</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226</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4124</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226</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4125</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321</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4125</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321</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4125</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321</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4128</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321</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4128</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321</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4128</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321</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4128</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321</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4128</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321</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4128</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321</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4128</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321</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4128</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321</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4131</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321</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4131</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321</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4131</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321</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4131</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321</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4131</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321</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4131</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321</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4131</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321</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4131</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321</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4131</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321</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4131</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321</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4131</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321</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4131</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321</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4131</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321</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4131</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321</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4131</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321</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4131</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321</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4135</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226</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4135</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226</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4135</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226</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4135</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226</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4135</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226</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4135</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226</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4135</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226</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4135</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226</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4135</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226</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4135</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226</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4135</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226</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4135</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226</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4140</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226</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4140</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226</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4140</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226</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4140</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226</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4140</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226</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4140</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226</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4140</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226</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4140</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226</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4140</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226</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4140</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226</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4140</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226</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4140</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226</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4140</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226</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4140</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226</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4140</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226</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4140</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226</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4140</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226</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4140</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226</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4140</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226</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4140</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226</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4146</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4146</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4146</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4146</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4146</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4150</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4150</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4150</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4150</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4150</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4150</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4150</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4150</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4150</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4150</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4150</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4154</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4154</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4154</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4154</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4154</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4159</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226</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4159</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226</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4159</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226</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4159</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226</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4159</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226</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4159</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226</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4159</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226</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4159</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226</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4159</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226</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4159</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226</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4159</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226</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4159</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226</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4159</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226</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4159</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226</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4159</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226</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4159</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226</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4159</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226</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4159</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226</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4159</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226</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4159</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226</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4172</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4172</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4172</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4172</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4172</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4172</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4172</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4172</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4172</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4172</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4172</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4172</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4172</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4172</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4172</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4172</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4172</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4172</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4172</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4172</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4172</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4172</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4172</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4172</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4190</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4190</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4190</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4190</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4190</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4190</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4190</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4190</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4377</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4377</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4377</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4377</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4377</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4377</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4377</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4377</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4377</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4377</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4377</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4377</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4377</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4377</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4377</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4377</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4377</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4197</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4197</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4197</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4197</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4197</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4197</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4197</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4197</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4197</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4197</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4197</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4197</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4201</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226</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4201</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226</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4201</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226</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4201</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226</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4201</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226</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4201</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226</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4201</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226</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4201</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226</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4201</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226</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4201</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226</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4211</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226</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4211</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226</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4211</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226</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4211</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226</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4211</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226</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4211</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226</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4211</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226</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4211</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226</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4211</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226</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4211</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226</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4211</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226</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4211</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226</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4211</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226</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4211</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226</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4211</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226</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4211</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226</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4215</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4215</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4215</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4215</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4215</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4215</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4215</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4219</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4219</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4223</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4223</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4223</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4228</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321</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4228</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321</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4228</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321</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4228</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321</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4231</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226</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4231</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226</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4231</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226</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4231</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226</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4231</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226</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4231</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226</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4231</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226</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4231</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226</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4231</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226</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4231</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226</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4231</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226</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4231</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226</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4231</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226</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4231</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226</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4231</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226</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4231</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226</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4231</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226</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4231</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226</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4231</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226</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4231</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226</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4231</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226</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4231</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226</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4231</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226</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4231</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226</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4236</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226</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4236</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226</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4236</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226</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4236</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226</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4236</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226</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4236</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226</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4236</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226</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s="172" customFormat="1" x14ac:dyDescent="0.25">
      <c r="A1731" s="172">
        <v>1730</v>
      </c>
      <c r="B1731" s="172">
        <v>113</v>
      </c>
      <c r="C1731" s="173" t="s">
        <v>4236</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1</v>
      </c>
      <c r="N1731" s="180">
        <v>0</v>
      </c>
      <c r="O1731" s="181">
        <v>0</v>
      </c>
      <c r="P1731" s="181">
        <v>0</v>
      </c>
      <c r="Q1731" s="181">
        <v>1</v>
      </c>
      <c r="R1731" s="181">
        <v>0</v>
      </c>
      <c r="S1731" s="180">
        <v>1114096</v>
      </c>
      <c r="T1731" s="181">
        <v>14</v>
      </c>
      <c r="U1731" s="181">
        <f t="shared" si="434"/>
        <v>1114081</v>
      </c>
      <c r="V1731" s="181">
        <f t="shared" si="440"/>
        <v>8</v>
      </c>
      <c r="W1731" s="176">
        <v>9.5</v>
      </c>
      <c r="X1731" s="176">
        <f t="shared" si="428"/>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431"/>
        <v>0.11499999999999999</v>
      </c>
      <c r="AL1731" s="179">
        <f t="shared" si="431"/>
        <v>0.11499999999999999</v>
      </c>
      <c r="AM1731" s="179">
        <f t="shared" si="430"/>
        <v>0.53</v>
      </c>
      <c r="AN1731" s="184">
        <v>0.24</v>
      </c>
      <c r="AO1731" s="185" t="s">
        <v>98</v>
      </c>
      <c r="AP1731" s="186" t="s">
        <v>98</v>
      </c>
      <c r="AQ1731" s="172">
        <v>0.58799999999999997</v>
      </c>
      <c r="AR1731" s="187">
        <f t="shared" si="435"/>
        <v>0.41200000000000003</v>
      </c>
      <c r="AS1731" s="172" t="s">
        <v>98</v>
      </c>
      <c r="AT1731" s="187" t="s">
        <v>98</v>
      </c>
      <c r="AU1731" s="172">
        <v>0</v>
      </c>
      <c r="AV1731" s="186">
        <v>1</v>
      </c>
      <c r="AW1731" s="172" t="s">
        <v>98</v>
      </c>
      <c r="AX1731" s="186" t="s">
        <v>98</v>
      </c>
      <c r="AY1731" s="186" t="s">
        <v>226</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0</v>
      </c>
      <c r="BQ1731" s="172">
        <v>1</v>
      </c>
      <c r="BR1731" s="172">
        <v>0</v>
      </c>
      <c r="BS1731" s="172">
        <v>0</v>
      </c>
      <c r="BT1731" s="186">
        <v>0</v>
      </c>
      <c r="BU1731" s="172">
        <v>0</v>
      </c>
      <c r="BV1731" s="172">
        <v>0</v>
      </c>
      <c r="BW1731" s="172">
        <v>0</v>
      </c>
      <c r="BX1731" s="186">
        <v>1</v>
      </c>
      <c r="BY1731" s="172">
        <v>0</v>
      </c>
      <c r="BZ1731" s="172">
        <v>0</v>
      </c>
      <c r="CA1731" s="172">
        <v>1</v>
      </c>
      <c r="CB1731" s="172">
        <v>1</v>
      </c>
      <c r="CC1731" s="172">
        <v>1</v>
      </c>
      <c r="CD1731" s="172">
        <v>0</v>
      </c>
      <c r="CE1731" s="172">
        <v>0</v>
      </c>
      <c r="CF1731" s="172">
        <v>0</v>
      </c>
      <c r="CG1731" s="172">
        <v>0</v>
      </c>
      <c r="CH1731" s="172">
        <v>1</v>
      </c>
      <c r="CI1731" s="172">
        <v>0</v>
      </c>
      <c r="CJ1731" s="172">
        <v>0</v>
      </c>
      <c r="CK1731" s="172">
        <v>0</v>
      </c>
      <c r="CL1731" s="172">
        <v>1</v>
      </c>
      <c r="CM1731" s="186">
        <v>1</v>
      </c>
      <c r="CN1731" s="172">
        <v>3.879</v>
      </c>
      <c r="CO1731" s="172">
        <v>264</v>
      </c>
      <c r="CP1731" s="172">
        <v>1</v>
      </c>
      <c r="CQ1731" s="172">
        <v>0</v>
      </c>
      <c r="CR1731" s="172">
        <v>35</v>
      </c>
      <c r="CS1731" s="189" t="s">
        <v>85</v>
      </c>
    </row>
    <row r="1732" spans="1:97" x14ac:dyDescent="0.25">
      <c r="A1732">
        <v>1731</v>
      </c>
      <c r="B1732">
        <v>114</v>
      </c>
      <c r="C1732" s="24" t="s">
        <v>4240</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226</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4240</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226</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4240</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226</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4240</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226</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4240</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226</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4240</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226</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4240</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226</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4240</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226</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4240</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226</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4240</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226</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4240</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226</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4240</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226</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4244</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226</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4244</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226</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4244</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226</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4244</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226</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4244</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226</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4244</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226</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4244</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226</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4244</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226</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4244</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226</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4244</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226</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4244</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226</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4244</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226</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23" activePane="bottomRight" state="frozen"/>
      <selection pane="topRight" activeCell="B1" sqref="B1"/>
      <selection pane="bottomLeft" activeCell="A2" sqref="A2"/>
      <selection pane="bottomRight" activeCell="B103" sqref="B103"/>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314</v>
      </c>
      <c r="B1" s="88" t="s">
        <v>350</v>
      </c>
      <c r="C1" s="108" t="s">
        <v>4354</v>
      </c>
      <c r="D1" s="88" t="s">
        <v>323</v>
      </c>
      <c r="E1" s="88" t="s">
        <v>343</v>
      </c>
      <c r="F1" s="88" t="s">
        <v>3804</v>
      </c>
      <c r="G1" s="115" t="s">
        <v>346</v>
      </c>
      <c r="H1" s="164" t="s">
        <v>3797</v>
      </c>
      <c r="I1" s="165" t="s">
        <v>347</v>
      </c>
      <c r="J1" s="166" t="s">
        <v>348</v>
      </c>
      <c r="K1" s="87" t="s">
        <v>3967</v>
      </c>
      <c r="L1" s="87" t="s">
        <v>315</v>
      </c>
      <c r="M1" s="87" t="s">
        <v>4357</v>
      </c>
      <c r="N1" s="87" t="s">
        <v>884</v>
      </c>
      <c r="O1" s="167" t="s">
        <v>316</v>
      </c>
    </row>
    <row r="2" spans="1:15" x14ac:dyDescent="0.25">
      <c r="A2" s="27" t="s">
        <v>0</v>
      </c>
      <c r="B2" s="28" t="s">
        <v>353</v>
      </c>
      <c r="C2" s="117" t="s">
        <v>4316</v>
      </c>
      <c r="D2" t="s">
        <v>341</v>
      </c>
      <c r="E2">
        <v>1</v>
      </c>
      <c r="F2" t="s">
        <v>3805</v>
      </c>
      <c r="G2" s="41" t="b">
        <v>0</v>
      </c>
      <c r="H2" s="41" t="b">
        <v>0</v>
      </c>
      <c r="K2" t="b">
        <v>0</v>
      </c>
      <c r="L2" t="b">
        <v>0</v>
      </c>
      <c r="M2" t="b">
        <v>0</v>
      </c>
      <c r="N2" t="b">
        <v>0</v>
      </c>
      <c r="O2" s="41" t="s">
        <v>3805</v>
      </c>
    </row>
    <row r="3" spans="1:15" x14ac:dyDescent="0.25">
      <c r="A3" s="27" t="s">
        <v>1</v>
      </c>
      <c r="B3" s="28" t="s">
        <v>351</v>
      </c>
      <c r="C3" s="117" t="s">
        <v>4315</v>
      </c>
      <c r="D3" t="s">
        <v>341</v>
      </c>
      <c r="E3">
        <v>2</v>
      </c>
      <c r="F3" t="s">
        <v>3805</v>
      </c>
      <c r="G3" s="41" t="b">
        <v>0</v>
      </c>
      <c r="H3" s="41" t="b">
        <v>0</v>
      </c>
      <c r="K3" t="b">
        <v>0</v>
      </c>
      <c r="L3" t="b">
        <v>0</v>
      </c>
      <c r="M3" t="b">
        <v>0</v>
      </c>
      <c r="N3" t="b">
        <v>0</v>
      </c>
      <c r="O3" s="41" t="s">
        <v>3805</v>
      </c>
    </row>
    <row r="4" spans="1:15" x14ac:dyDescent="0.25">
      <c r="A4" s="27" t="s">
        <v>319</v>
      </c>
      <c r="B4" s="28" t="s">
        <v>352</v>
      </c>
      <c r="C4" s="117" t="s">
        <v>4314</v>
      </c>
      <c r="D4" t="s">
        <v>349</v>
      </c>
      <c r="E4">
        <v>3</v>
      </c>
      <c r="F4" t="s">
        <v>3805</v>
      </c>
      <c r="G4" s="41" t="b">
        <v>0</v>
      </c>
      <c r="H4" s="41" t="b">
        <v>0</v>
      </c>
      <c r="K4" t="b">
        <v>0</v>
      </c>
      <c r="L4" t="b">
        <v>0</v>
      </c>
      <c r="M4" t="b">
        <v>0</v>
      </c>
      <c r="N4" t="b">
        <v>0</v>
      </c>
      <c r="O4" s="41" t="s">
        <v>3805</v>
      </c>
    </row>
    <row r="5" spans="1:15" x14ac:dyDescent="0.25">
      <c r="A5" s="116" t="s">
        <v>3796</v>
      </c>
      <c r="B5" s="116" t="s">
        <v>3973</v>
      </c>
      <c r="C5" s="110" t="s">
        <v>4317</v>
      </c>
      <c r="D5" t="s">
        <v>342</v>
      </c>
      <c r="E5">
        <v>4</v>
      </c>
      <c r="F5" t="s">
        <v>3805</v>
      </c>
      <c r="G5" s="41" t="b">
        <v>1</v>
      </c>
      <c r="H5" s="41" t="b">
        <v>0</v>
      </c>
      <c r="K5" t="b">
        <v>1</v>
      </c>
      <c r="L5" t="b">
        <v>1</v>
      </c>
      <c r="M5" t="b">
        <v>0</v>
      </c>
      <c r="N5" t="b">
        <v>0</v>
      </c>
      <c r="O5" s="41" t="s">
        <v>3805</v>
      </c>
    </row>
    <row r="6" spans="1:15" x14ac:dyDescent="0.25">
      <c r="A6" s="27" t="s">
        <v>147</v>
      </c>
      <c r="B6" s="28" t="s">
        <v>4370</v>
      </c>
      <c r="C6" s="117" t="s">
        <v>4350</v>
      </c>
      <c r="D6" t="s">
        <v>342</v>
      </c>
      <c r="E6">
        <v>5</v>
      </c>
      <c r="F6" t="s">
        <v>3805</v>
      </c>
      <c r="G6" s="41" t="b">
        <v>1</v>
      </c>
      <c r="H6" s="41" t="b">
        <v>0</v>
      </c>
      <c r="K6" t="b">
        <v>1</v>
      </c>
      <c r="L6" t="b">
        <v>1</v>
      </c>
      <c r="M6" t="b">
        <v>0</v>
      </c>
      <c r="N6" t="b">
        <v>0</v>
      </c>
      <c r="O6" s="41">
        <v>0</v>
      </c>
    </row>
    <row r="7" spans="1:15" x14ac:dyDescent="0.25">
      <c r="A7" s="27" t="s">
        <v>86</v>
      </c>
      <c r="B7" s="28" t="s">
        <v>362</v>
      </c>
      <c r="C7" s="117" t="s">
        <v>4352</v>
      </c>
      <c r="D7" t="s">
        <v>342</v>
      </c>
      <c r="E7">
        <v>6</v>
      </c>
      <c r="F7" t="s">
        <v>3805</v>
      </c>
      <c r="G7" s="41" t="b">
        <v>1</v>
      </c>
      <c r="H7" s="41" t="b">
        <v>1</v>
      </c>
      <c r="J7" s="17" t="s">
        <v>3807</v>
      </c>
      <c r="K7" t="b">
        <v>0</v>
      </c>
      <c r="L7" t="b">
        <v>0</v>
      </c>
      <c r="M7" t="b">
        <v>0</v>
      </c>
      <c r="N7" t="b">
        <v>0</v>
      </c>
      <c r="O7" s="41" t="s">
        <v>3805</v>
      </c>
    </row>
    <row r="8" spans="1:15" x14ac:dyDescent="0.25">
      <c r="A8" s="27" t="s">
        <v>87</v>
      </c>
      <c r="B8" s="28" t="s">
        <v>3974</v>
      </c>
      <c r="C8" s="117" t="s">
        <v>4318</v>
      </c>
      <c r="D8" t="s">
        <v>342</v>
      </c>
      <c r="E8">
        <v>7</v>
      </c>
      <c r="F8" t="s">
        <v>3805</v>
      </c>
      <c r="G8" s="41" t="b">
        <v>0</v>
      </c>
      <c r="H8" s="41" t="b">
        <v>0</v>
      </c>
      <c r="K8" t="b">
        <v>0</v>
      </c>
      <c r="L8" t="b">
        <v>0</v>
      </c>
      <c r="M8" t="b">
        <v>0</v>
      </c>
      <c r="N8" t="b">
        <v>0</v>
      </c>
      <c r="O8" s="41" t="s">
        <v>3805</v>
      </c>
    </row>
    <row r="9" spans="1:15" x14ac:dyDescent="0.25">
      <c r="A9" s="27" t="s">
        <v>88</v>
      </c>
      <c r="B9" s="28" t="s">
        <v>3975</v>
      </c>
      <c r="C9" s="117" t="s">
        <v>4319</v>
      </c>
      <c r="D9" t="s">
        <v>342</v>
      </c>
      <c r="E9">
        <v>7</v>
      </c>
      <c r="F9" t="s">
        <v>3805</v>
      </c>
      <c r="G9" s="41" t="b">
        <v>0</v>
      </c>
      <c r="H9" s="41" t="b">
        <v>0</v>
      </c>
      <c r="K9" t="b">
        <v>0</v>
      </c>
      <c r="L9" t="b">
        <v>0</v>
      </c>
      <c r="M9" t="b">
        <v>0</v>
      </c>
      <c r="N9" t="b">
        <v>0</v>
      </c>
      <c r="O9" s="41" t="s">
        <v>3805</v>
      </c>
    </row>
    <row r="10" spans="1:15" x14ac:dyDescent="0.25">
      <c r="A10" s="116" t="s">
        <v>3970</v>
      </c>
      <c r="B10" s="116" t="s">
        <v>3976</v>
      </c>
      <c r="C10" s="110" t="s">
        <v>4320</v>
      </c>
      <c r="D10" t="s">
        <v>342</v>
      </c>
      <c r="E10">
        <v>8</v>
      </c>
      <c r="F10" t="s">
        <v>3805</v>
      </c>
      <c r="G10" s="41" t="b">
        <v>1</v>
      </c>
      <c r="H10" s="41" t="b">
        <v>0</v>
      </c>
      <c r="K10" t="b">
        <v>0</v>
      </c>
      <c r="L10" t="b">
        <v>0</v>
      </c>
      <c r="M10" t="b">
        <v>0</v>
      </c>
      <c r="N10" t="b">
        <v>0</v>
      </c>
      <c r="O10" s="41" t="s">
        <v>3805</v>
      </c>
    </row>
    <row r="11" spans="1:15" x14ac:dyDescent="0.25">
      <c r="A11" s="27" t="s">
        <v>3971</v>
      </c>
      <c r="B11" s="28" t="s">
        <v>3977</v>
      </c>
      <c r="C11" s="117" t="s">
        <v>4351</v>
      </c>
      <c r="D11" t="s">
        <v>342</v>
      </c>
      <c r="E11">
        <v>9</v>
      </c>
      <c r="F11" t="s">
        <v>3805</v>
      </c>
      <c r="G11" s="41" t="b">
        <v>0</v>
      </c>
      <c r="H11" s="41" t="b">
        <v>0</v>
      </c>
      <c r="K11" t="b">
        <v>0</v>
      </c>
      <c r="L11" t="b">
        <v>0</v>
      </c>
      <c r="M11" t="b">
        <v>0</v>
      </c>
      <c r="N11" t="b">
        <v>0</v>
      </c>
      <c r="O11" s="41" t="s">
        <v>3805</v>
      </c>
    </row>
    <row r="12" spans="1:15" x14ac:dyDescent="0.25">
      <c r="A12" s="27" t="s">
        <v>3972</v>
      </c>
      <c r="B12" s="28" t="s">
        <v>4254</v>
      </c>
      <c r="C12" s="117" t="s">
        <v>4321</v>
      </c>
      <c r="D12" t="s">
        <v>342</v>
      </c>
      <c r="E12">
        <v>9</v>
      </c>
      <c r="F12" t="s">
        <v>3805</v>
      </c>
      <c r="G12" s="41" t="b">
        <v>1</v>
      </c>
      <c r="H12" s="41" t="b">
        <v>0</v>
      </c>
      <c r="K12" t="b">
        <v>0</v>
      </c>
      <c r="L12" t="b">
        <v>0</v>
      </c>
      <c r="M12" t="b">
        <v>0</v>
      </c>
      <c r="N12" t="b">
        <v>0</v>
      </c>
      <c r="O12" s="41" t="s">
        <v>3805</v>
      </c>
    </row>
    <row r="13" spans="1:15" x14ac:dyDescent="0.25">
      <c r="A13" s="6" t="s">
        <v>43</v>
      </c>
      <c r="B13" s="6" t="s">
        <v>4255</v>
      </c>
      <c r="C13" s="111" t="str">
        <f>"=1 if the data span a period shorter than a year."</f>
        <v>=1 if the data span a period shorter than a year.</v>
      </c>
      <c r="D13" t="s">
        <v>324</v>
      </c>
      <c r="E13">
        <v>11</v>
      </c>
      <c r="F13" t="s">
        <v>3805</v>
      </c>
      <c r="G13" s="41" t="b">
        <v>1</v>
      </c>
      <c r="H13" s="41" t="b">
        <v>1</v>
      </c>
      <c r="I13">
        <v>1</v>
      </c>
      <c r="K13" t="b">
        <v>1</v>
      </c>
      <c r="L13" t="b">
        <v>1</v>
      </c>
      <c r="M13" t="b">
        <v>0</v>
      </c>
      <c r="N13" t="b">
        <v>0</v>
      </c>
      <c r="O13" s="41" t="s">
        <v>3806</v>
      </c>
    </row>
    <row r="14" spans="1:15" x14ac:dyDescent="0.25">
      <c r="A14" s="6" t="s">
        <v>44</v>
      </c>
      <c r="B14" s="6" t="s">
        <v>4256</v>
      </c>
      <c r="C14" s="111" t="str">
        <f>"=1 if the data span a period longer than a year (reference category)."</f>
        <v>=1 if the data span a period longer than a year (reference category).</v>
      </c>
      <c r="D14" t="s">
        <v>324</v>
      </c>
      <c r="E14">
        <v>11</v>
      </c>
      <c r="F14" t="s">
        <v>3805</v>
      </c>
      <c r="G14" s="41" t="b">
        <v>1</v>
      </c>
      <c r="H14" s="41" t="b">
        <v>1</v>
      </c>
      <c r="I14">
        <v>1</v>
      </c>
      <c r="K14" t="b">
        <v>0</v>
      </c>
      <c r="L14" t="b">
        <v>0</v>
      </c>
      <c r="M14" t="b">
        <v>1</v>
      </c>
      <c r="N14" t="b">
        <v>0</v>
      </c>
      <c r="O14" s="41" t="s">
        <v>3805</v>
      </c>
    </row>
    <row r="15" spans="1:15" x14ac:dyDescent="0.25">
      <c r="A15" s="6" t="s">
        <v>41</v>
      </c>
      <c r="B15" s="6" t="s">
        <v>4263</v>
      </c>
      <c r="C15" s="111" t="str">
        <f>"=1 if the estimates within the study can be aggregated on a city level."</f>
        <v>=1 if the estimates within the study can be aggregated on a city level.</v>
      </c>
      <c r="D15" t="s">
        <v>324</v>
      </c>
      <c r="E15">
        <v>12</v>
      </c>
      <c r="F15" t="s">
        <v>3805</v>
      </c>
      <c r="G15" s="41" t="b">
        <v>1</v>
      </c>
      <c r="H15" s="41" t="b">
        <v>1</v>
      </c>
      <c r="I15">
        <v>1</v>
      </c>
      <c r="K15" t="b">
        <v>1</v>
      </c>
      <c r="L15" t="b">
        <v>1</v>
      </c>
      <c r="M15" t="b">
        <v>0</v>
      </c>
      <c r="N15" t="b">
        <v>0</v>
      </c>
      <c r="O15" s="41" t="s">
        <v>3806</v>
      </c>
    </row>
    <row r="16" spans="1:15" x14ac:dyDescent="0.25">
      <c r="A16" s="6" t="s">
        <v>45</v>
      </c>
      <c r="B16" s="6" t="s">
        <v>4264</v>
      </c>
      <c r="C16" s="111" t="str">
        <f>"=1 if the estimates within the study can be aggregated on a subregional level."</f>
        <v>=1 if the estimates within the study can be aggregated on a subregional level.</v>
      </c>
      <c r="D16" t="s">
        <v>324</v>
      </c>
      <c r="E16">
        <v>12</v>
      </c>
      <c r="F16" t="s">
        <v>3805</v>
      </c>
      <c r="G16" s="41" t="b">
        <v>1</v>
      </c>
      <c r="H16" s="41" t="b">
        <v>1</v>
      </c>
      <c r="I16">
        <v>1</v>
      </c>
      <c r="K16" t="b">
        <v>1</v>
      </c>
      <c r="L16" t="b">
        <v>1</v>
      </c>
      <c r="M16" t="b">
        <v>0</v>
      </c>
      <c r="N16" t="b">
        <v>0</v>
      </c>
      <c r="O16" s="41" t="s">
        <v>3806</v>
      </c>
    </row>
    <row r="17" spans="1:15" x14ac:dyDescent="0.25">
      <c r="A17" s="6" t="s">
        <v>40</v>
      </c>
      <c r="B17" s="6" t="s">
        <v>4265</v>
      </c>
      <c r="C17" s="111" t="str">
        <f>"=1 if the estimates within the study can be aggregated on a regional level."</f>
        <v>=1 if the estimates within the study can be aggregated on a regional level.</v>
      </c>
      <c r="D17" t="s">
        <v>324</v>
      </c>
      <c r="E17">
        <v>12</v>
      </c>
      <c r="F17" t="s">
        <v>3805</v>
      </c>
      <c r="G17" s="41" t="b">
        <v>1</v>
      </c>
      <c r="H17" s="41" t="b">
        <v>1</v>
      </c>
      <c r="I17">
        <v>1</v>
      </c>
      <c r="K17" t="b">
        <v>1</v>
      </c>
      <c r="L17" t="b">
        <v>1</v>
      </c>
      <c r="M17" t="b">
        <v>0</v>
      </c>
      <c r="N17" t="b">
        <v>0</v>
      </c>
      <c r="O17" s="41" t="s">
        <v>3806</v>
      </c>
    </row>
    <row r="18" spans="1:15" x14ac:dyDescent="0.25">
      <c r="A18" s="6" t="s">
        <v>42</v>
      </c>
      <c r="B18" s="6" t="s">
        <v>4266</v>
      </c>
      <c r="C18" s="111" t="str">
        <f>"=1 if the estimates within the study can be aggregated on a country level."</f>
        <v>=1 if the estimates within the study can be aggregated on a country level.</v>
      </c>
      <c r="D18" t="s">
        <v>324</v>
      </c>
      <c r="E18">
        <v>12</v>
      </c>
      <c r="F18" t="s">
        <v>3805</v>
      </c>
      <c r="G18" s="41" t="b">
        <v>1</v>
      </c>
      <c r="H18" s="41" t="b">
        <v>1</v>
      </c>
      <c r="I18">
        <v>1</v>
      </c>
      <c r="K18" t="b">
        <v>1</v>
      </c>
      <c r="L18" t="b">
        <v>1</v>
      </c>
      <c r="M18" t="b">
        <v>0</v>
      </c>
      <c r="N18" t="b">
        <v>0</v>
      </c>
      <c r="O18" s="41" t="s">
        <v>3806</v>
      </c>
    </row>
    <row r="19" spans="1:15" x14ac:dyDescent="0.25">
      <c r="A19" s="6" t="s">
        <v>268</v>
      </c>
      <c r="B19" s="6" t="s">
        <v>4267</v>
      </c>
      <c r="C19" s="111" t="str">
        <f>"=1 if the estimates within the study can not be aggregated on a country level or smaller (reference category)."</f>
        <v>=1 if the estimates within the study can not be aggregated on a country level or smaller (reference category).</v>
      </c>
      <c r="D19" t="s">
        <v>324</v>
      </c>
      <c r="E19">
        <v>12</v>
      </c>
      <c r="F19" t="s">
        <v>3805</v>
      </c>
      <c r="G19" s="41" t="b">
        <v>1</v>
      </c>
      <c r="H19" s="41" t="b">
        <v>1</v>
      </c>
      <c r="I19">
        <v>1</v>
      </c>
      <c r="K19" t="b">
        <v>0</v>
      </c>
      <c r="L19" t="b">
        <v>0</v>
      </c>
      <c r="M19" t="b">
        <v>1</v>
      </c>
      <c r="N19" t="b">
        <v>0</v>
      </c>
      <c r="O19" s="41" t="s">
        <v>3805</v>
      </c>
    </row>
    <row r="20" spans="1:15" x14ac:dyDescent="0.25">
      <c r="A20" s="6" t="s">
        <v>90</v>
      </c>
      <c r="B20" s="6" t="s">
        <v>4257</v>
      </c>
      <c r="C20" s="111" t="s">
        <v>4322</v>
      </c>
      <c r="D20" t="s">
        <v>341</v>
      </c>
      <c r="E20">
        <v>13</v>
      </c>
      <c r="F20" t="s">
        <v>3805</v>
      </c>
      <c r="G20" s="41" t="b">
        <v>1</v>
      </c>
      <c r="H20" s="41" t="b">
        <v>1</v>
      </c>
      <c r="J20" s="17" t="s">
        <v>3807</v>
      </c>
      <c r="K20" t="b">
        <v>0</v>
      </c>
      <c r="L20" t="b">
        <v>0</v>
      </c>
      <c r="M20" t="b">
        <v>0</v>
      </c>
      <c r="N20" t="b">
        <v>0</v>
      </c>
      <c r="O20" s="41" t="s">
        <v>3805</v>
      </c>
    </row>
    <row r="21" spans="1:15" x14ac:dyDescent="0.25">
      <c r="A21" s="6" t="s">
        <v>91</v>
      </c>
      <c r="B21" s="6" t="s">
        <v>354</v>
      </c>
      <c r="C21" s="111" t="s">
        <v>4323</v>
      </c>
      <c r="D21" t="s">
        <v>341</v>
      </c>
      <c r="E21">
        <v>13</v>
      </c>
      <c r="F21" t="s">
        <v>3805</v>
      </c>
      <c r="G21" s="41" t="b">
        <v>0</v>
      </c>
      <c r="H21" s="41" t="b">
        <v>0</v>
      </c>
      <c r="K21" t="b">
        <v>0</v>
      </c>
      <c r="L21" t="b">
        <v>0</v>
      </c>
      <c r="M21" t="b">
        <v>0</v>
      </c>
      <c r="N21" t="b">
        <v>0</v>
      </c>
      <c r="O21" s="41" t="s">
        <v>3805</v>
      </c>
    </row>
    <row r="22" spans="1:15" x14ac:dyDescent="0.25">
      <c r="A22" s="6" t="s">
        <v>89</v>
      </c>
      <c r="B22" s="6" t="s">
        <v>355</v>
      </c>
      <c r="C22" s="111" t="s">
        <v>4324</v>
      </c>
      <c r="D22" t="s">
        <v>341</v>
      </c>
      <c r="E22">
        <v>13</v>
      </c>
      <c r="F22" t="s">
        <v>3805</v>
      </c>
      <c r="G22" s="41" t="b">
        <v>0</v>
      </c>
      <c r="H22" s="41" t="b">
        <v>0</v>
      </c>
      <c r="K22" t="b">
        <v>0</v>
      </c>
      <c r="L22" t="b">
        <v>0</v>
      </c>
      <c r="M22" t="b">
        <v>0</v>
      </c>
      <c r="N22" t="b">
        <v>0</v>
      </c>
      <c r="O22" s="41" t="s">
        <v>3805</v>
      </c>
    </row>
    <row r="23" spans="1:15" x14ac:dyDescent="0.25">
      <c r="A23" s="2" t="s">
        <v>137</v>
      </c>
      <c r="B23" s="2" t="s">
        <v>356</v>
      </c>
      <c r="C23" s="112" t="s">
        <v>4328</v>
      </c>
      <c r="D23" t="s">
        <v>341</v>
      </c>
      <c r="E23">
        <v>14</v>
      </c>
      <c r="F23" t="s">
        <v>3805</v>
      </c>
      <c r="G23" s="41" t="b">
        <v>1</v>
      </c>
      <c r="H23" s="41" t="b">
        <v>1</v>
      </c>
      <c r="J23" s="17" t="s">
        <v>3807</v>
      </c>
      <c r="K23" t="b">
        <v>1</v>
      </c>
      <c r="L23" t="b">
        <v>1</v>
      </c>
      <c r="M23" t="b">
        <v>0</v>
      </c>
      <c r="N23" t="b">
        <v>1</v>
      </c>
      <c r="O23" s="41" t="s">
        <v>3806</v>
      </c>
    </row>
    <row r="24" spans="1:15" x14ac:dyDescent="0.25">
      <c r="A24" s="2" t="s">
        <v>31</v>
      </c>
      <c r="B24" s="2" t="s">
        <v>4258</v>
      </c>
      <c r="C24" s="112" t="s">
        <v>4325</v>
      </c>
      <c r="D24" t="s">
        <v>342</v>
      </c>
      <c r="E24">
        <v>15</v>
      </c>
      <c r="F24" t="s">
        <v>3807</v>
      </c>
      <c r="G24" s="41" t="b">
        <v>1</v>
      </c>
      <c r="H24" s="41" t="b">
        <v>1</v>
      </c>
      <c r="J24" s="17" t="s">
        <v>3807</v>
      </c>
      <c r="K24" t="b">
        <v>1</v>
      </c>
      <c r="L24" t="b">
        <v>1</v>
      </c>
      <c r="M24" t="b">
        <v>0</v>
      </c>
      <c r="N24" t="b">
        <v>0</v>
      </c>
      <c r="O24" s="41" t="s">
        <v>3806</v>
      </c>
    </row>
    <row r="25" spans="1:15" x14ac:dyDescent="0.25">
      <c r="A25" s="2" t="s">
        <v>46</v>
      </c>
      <c r="B25" s="2" t="s">
        <v>4259</v>
      </c>
      <c r="C25" s="112" t="s">
        <v>4326</v>
      </c>
      <c r="D25" t="s">
        <v>342</v>
      </c>
      <c r="E25">
        <v>16</v>
      </c>
      <c r="F25" t="s">
        <v>3807</v>
      </c>
      <c r="G25" s="41" t="b">
        <v>1</v>
      </c>
      <c r="H25" s="41" t="b">
        <v>1</v>
      </c>
      <c r="J25" s="17" t="s">
        <v>3807</v>
      </c>
      <c r="K25" t="b">
        <v>1</v>
      </c>
      <c r="L25" t="b">
        <v>1</v>
      </c>
      <c r="M25" t="b">
        <v>0</v>
      </c>
      <c r="N25" t="b">
        <v>0</v>
      </c>
      <c r="O25" s="41" t="s">
        <v>3806</v>
      </c>
    </row>
    <row r="26" spans="1:15" x14ac:dyDescent="0.25">
      <c r="A26" s="2" t="s">
        <v>188</v>
      </c>
      <c r="B26" s="2" t="s">
        <v>4355</v>
      </c>
      <c r="C26" s="112" t="str">
        <f>"=1 if authors report schooling in years."</f>
        <v>=1 if authors report schooling in years.</v>
      </c>
      <c r="D26" t="s">
        <v>324</v>
      </c>
      <c r="E26">
        <v>17</v>
      </c>
      <c r="F26" t="s">
        <v>3805</v>
      </c>
      <c r="G26" s="41" t="b">
        <v>1</v>
      </c>
      <c r="H26" s="41" t="b">
        <v>1</v>
      </c>
      <c r="I26">
        <v>1</v>
      </c>
      <c r="K26" t="b">
        <v>1</v>
      </c>
      <c r="L26" t="b">
        <v>1</v>
      </c>
      <c r="M26" t="b">
        <v>0</v>
      </c>
      <c r="N26" t="b">
        <v>0</v>
      </c>
      <c r="O26" s="41" t="s">
        <v>3806</v>
      </c>
    </row>
    <row r="27" spans="1:15" x14ac:dyDescent="0.25">
      <c r="A27" s="2" t="s">
        <v>189</v>
      </c>
      <c r="B27" s="2" t="s">
        <v>4356</v>
      </c>
      <c r="C27" s="112" t="str">
        <f>"=1 if the authors report schooling in levels (e.g., attained college degree) (reference category)."</f>
        <v>=1 if the authors report schooling in levels (e.g., attained college degree) (reference category).</v>
      </c>
      <c r="D27" t="s">
        <v>324</v>
      </c>
      <c r="E27">
        <v>17</v>
      </c>
      <c r="F27" t="s">
        <v>3805</v>
      </c>
      <c r="G27" s="41" t="b">
        <v>1</v>
      </c>
      <c r="H27" s="41" t="b">
        <v>1</v>
      </c>
      <c r="I27">
        <v>1</v>
      </c>
      <c r="K27" t="b">
        <v>0</v>
      </c>
      <c r="L27" t="b">
        <v>0</v>
      </c>
      <c r="M27" t="b">
        <v>1</v>
      </c>
      <c r="N27" t="b">
        <v>0</v>
      </c>
      <c r="O27" s="41" t="s">
        <v>3805</v>
      </c>
    </row>
    <row r="28" spans="1:15" x14ac:dyDescent="0.25">
      <c r="A28" s="2" t="s">
        <v>120</v>
      </c>
      <c r="B28" s="2" t="s">
        <v>4268</v>
      </c>
      <c r="C28" s="112" t="str">
        <f>"=1 if the dependent variable in the regression is log hourly wage."</f>
        <v>=1 if the dependent variable in the regression is log hourly wage.</v>
      </c>
      <c r="D28" t="s">
        <v>324</v>
      </c>
      <c r="E28">
        <v>18</v>
      </c>
      <c r="F28" t="s">
        <v>3805</v>
      </c>
      <c r="G28" s="41" t="b">
        <v>1</v>
      </c>
      <c r="H28" s="41" t="b">
        <v>1</v>
      </c>
      <c r="I28">
        <v>1</v>
      </c>
      <c r="K28" t="b">
        <v>1</v>
      </c>
      <c r="L28" t="b">
        <v>1</v>
      </c>
      <c r="M28" t="b">
        <v>0</v>
      </c>
      <c r="N28" t="b">
        <v>0</v>
      </c>
      <c r="O28" s="41" t="s">
        <v>3806</v>
      </c>
    </row>
    <row r="29" spans="1:15" x14ac:dyDescent="0.25">
      <c r="A29" s="2" t="s">
        <v>135</v>
      </c>
      <c r="B29" s="2" t="s">
        <v>4269</v>
      </c>
      <c r="C29" s="112" t="str">
        <f>"=1 if the dependent variable in the regression is log daily or weekly wage."</f>
        <v>=1 if the dependent variable in the regression is log daily or weekly wage.</v>
      </c>
      <c r="D29" t="s">
        <v>324</v>
      </c>
      <c r="E29">
        <v>18</v>
      </c>
      <c r="F29" t="s">
        <v>3805</v>
      </c>
      <c r="G29" s="41" t="b">
        <v>1</v>
      </c>
      <c r="H29" s="41" t="b">
        <v>1</v>
      </c>
      <c r="I29">
        <v>1</v>
      </c>
      <c r="K29" t="b">
        <v>1</v>
      </c>
      <c r="L29" t="b">
        <v>1</v>
      </c>
      <c r="M29" t="b">
        <v>0</v>
      </c>
      <c r="N29" t="b">
        <v>0</v>
      </c>
      <c r="O29" s="41" t="s">
        <v>3806</v>
      </c>
    </row>
    <row r="30" spans="1:15" x14ac:dyDescent="0.25">
      <c r="A30" s="2" t="s">
        <v>130</v>
      </c>
      <c r="B30" s="2" t="s">
        <v>4270</v>
      </c>
      <c r="C30" s="112" t="str">
        <f>"=1 if the dependent variable in the regression is log monthly wage."</f>
        <v>=1 if the dependent variable in the regression is log monthly wage.</v>
      </c>
      <c r="D30" t="s">
        <v>324</v>
      </c>
      <c r="E30">
        <v>18</v>
      </c>
      <c r="F30" t="s">
        <v>3805</v>
      </c>
      <c r="G30" s="41" t="b">
        <v>1</v>
      </c>
      <c r="H30" s="41" t="b">
        <v>1</v>
      </c>
      <c r="I30">
        <v>1</v>
      </c>
      <c r="K30" t="b">
        <v>1</v>
      </c>
      <c r="L30" t="b">
        <v>1</v>
      </c>
      <c r="M30" t="b">
        <v>0</v>
      </c>
      <c r="N30" t="b">
        <v>0</v>
      </c>
      <c r="O30" s="41" t="s">
        <v>3806</v>
      </c>
    </row>
    <row r="31" spans="1:15" x14ac:dyDescent="0.25">
      <c r="A31" s="2" t="s">
        <v>121</v>
      </c>
      <c r="B31" s="2" t="s">
        <v>4366</v>
      </c>
      <c r="C31" s="112" t="str">
        <f>"=1 if the dependent variable in the regression is log of mean annual earnings (reference category)."</f>
        <v>=1 if the dependent variable in the regression is log of mean annual earnings (reference category).</v>
      </c>
      <c r="D31" t="s">
        <v>324</v>
      </c>
      <c r="E31">
        <v>18</v>
      </c>
      <c r="F31" t="s">
        <v>3805</v>
      </c>
      <c r="G31" s="41" t="b">
        <v>1</v>
      </c>
      <c r="H31" s="41" t="b">
        <v>1</v>
      </c>
      <c r="I31">
        <v>1</v>
      </c>
      <c r="K31" t="b">
        <v>0</v>
      </c>
      <c r="L31" t="b">
        <v>0</v>
      </c>
      <c r="M31" t="b">
        <v>1</v>
      </c>
      <c r="N31" t="b">
        <v>0</v>
      </c>
      <c r="O31" s="41" t="s">
        <v>3805</v>
      </c>
    </row>
    <row r="32" spans="1:15" x14ac:dyDescent="0.25">
      <c r="A32" s="2" t="s">
        <v>47</v>
      </c>
      <c r="B32" s="2" t="s">
        <v>4311</v>
      </c>
      <c r="C32" s="112" t="str">
        <f>"=1 if the study uses micro data."</f>
        <v>=1 if the study uses micro data.</v>
      </c>
      <c r="D32" t="s">
        <v>324</v>
      </c>
      <c r="E32">
        <v>19</v>
      </c>
      <c r="F32" t="s">
        <v>3805</v>
      </c>
      <c r="G32" s="41" t="b">
        <v>1</v>
      </c>
      <c r="H32" s="41" t="b">
        <v>1</v>
      </c>
      <c r="I32">
        <v>1</v>
      </c>
      <c r="K32" t="b">
        <v>1</v>
      </c>
      <c r="L32" t="b">
        <v>1</v>
      </c>
      <c r="M32" t="b">
        <v>0</v>
      </c>
      <c r="N32" t="b">
        <v>0</v>
      </c>
      <c r="O32" s="41" t="s">
        <v>3806</v>
      </c>
    </row>
    <row r="33" spans="1:15" x14ac:dyDescent="0.25">
      <c r="A33" s="2" t="s">
        <v>48</v>
      </c>
      <c r="B33" s="2" t="s">
        <v>4310</v>
      </c>
      <c r="C33" s="112" t="str">
        <f>"=1 if the study uses data from a survey."</f>
        <v>=1 if the study uses data from a survey.</v>
      </c>
      <c r="D33" t="s">
        <v>324</v>
      </c>
      <c r="E33">
        <v>19</v>
      </c>
      <c r="F33" t="s">
        <v>3805</v>
      </c>
      <c r="G33" s="41" t="b">
        <v>1</v>
      </c>
      <c r="H33" s="41" t="b">
        <v>1</v>
      </c>
      <c r="I33">
        <v>1</v>
      </c>
      <c r="K33" t="b">
        <v>1</v>
      </c>
      <c r="L33" t="b">
        <v>1</v>
      </c>
      <c r="M33" t="b">
        <v>0</v>
      </c>
      <c r="N33" t="b">
        <v>0</v>
      </c>
      <c r="O33" s="41" t="s">
        <v>3806</v>
      </c>
    </row>
    <row r="34" spans="1:15" x14ac:dyDescent="0.25">
      <c r="A34" s="2" t="s">
        <v>49</v>
      </c>
      <c r="B34" s="2" t="s">
        <v>4309</v>
      </c>
      <c r="C34" s="112" t="str">
        <f>"=1 if the study uses data from a national register (reference category)."</f>
        <v>=1 if the study uses data from a national register (reference category).</v>
      </c>
      <c r="D34" t="s">
        <v>324</v>
      </c>
      <c r="E34">
        <v>19</v>
      </c>
      <c r="F34" t="s">
        <v>3805</v>
      </c>
      <c r="G34" s="41" t="b">
        <v>1</v>
      </c>
      <c r="H34" s="41" t="b">
        <v>1</v>
      </c>
      <c r="I34">
        <v>1</v>
      </c>
      <c r="K34" t="b">
        <v>0</v>
      </c>
      <c r="L34" t="b">
        <v>0</v>
      </c>
      <c r="M34" t="b">
        <v>1</v>
      </c>
      <c r="N34" t="b">
        <v>0</v>
      </c>
      <c r="O34" s="41" t="s">
        <v>3805</v>
      </c>
    </row>
    <row r="35" spans="1:15" x14ac:dyDescent="0.25">
      <c r="A35" s="2" t="s">
        <v>50</v>
      </c>
      <c r="B35" s="2" t="s">
        <v>4260</v>
      </c>
      <c r="C35" s="112" t="str">
        <f>"=1 if the study uses cross-sectional data."</f>
        <v>=1 if the study uses cross-sectional data.</v>
      </c>
      <c r="D35" t="s">
        <v>324</v>
      </c>
      <c r="E35">
        <v>20</v>
      </c>
      <c r="F35" t="s">
        <v>3805</v>
      </c>
      <c r="G35" s="41" t="b">
        <v>1</v>
      </c>
      <c r="H35" s="41" t="b">
        <v>1</v>
      </c>
      <c r="I35">
        <v>1</v>
      </c>
      <c r="K35" t="b">
        <v>1</v>
      </c>
      <c r="L35" t="b">
        <v>1</v>
      </c>
      <c r="M35" t="b">
        <v>0</v>
      </c>
      <c r="N35" t="b">
        <v>0</v>
      </c>
      <c r="O35" s="41" t="s">
        <v>3806</v>
      </c>
    </row>
    <row r="36" spans="1:15" x14ac:dyDescent="0.25">
      <c r="A36" s="2" t="s">
        <v>51</v>
      </c>
      <c r="B36" s="2" t="s">
        <v>4261</v>
      </c>
      <c r="C36" s="112" t="str">
        <f>"=1 if the study uses panel data (reference category)."</f>
        <v>=1 if the study uses panel data (reference category).</v>
      </c>
      <c r="D36" t="s">
        <v>324</v>
      </c>
      <c r="E36">
        <v>20</v>
      </c>
      <c r="F36" t="s">
        <v>3805</v>
      </c>
      <c r="G36" s="41" t="b">
        <v>1</v>
      </c>
      <c r="H36" s="41" t="b">
        <v>1</v>
      </c>
      <c r="I36">
        <v>1</v>
      </c>
      <c r="K36" t="b">
        <v>0</v>
      </c>
      <c r="L36" t="b">
        <v>0</v>
      </c>
      <c r="M36" t="b">
        <v>1</v>
      </c>
      <c r="N36" t="b">
        <v>0</v>
      </c>
      <c r="O36" s="41" t="s">
        <v>3805</v>
      </c>
    </row>
    <row r="37" spans="1:15" x14ac:dyDescent="0.25">
      <c r="A37" s="2" t="s">
        <v>64</v>
      </c>
      <c r="B37" s="2" t="s">
        <v>4312</v>
      </c>
      <c r="C37" s="112" t="s">
        <v>4327</v>
      </c>
      <c r="D37" t="s">
        <v>342</v>
      </c>
      <c r="E37">
        <v>21</v>
      </c>
      <c r="F37" t="s">
        <v>3807</v>
      </c>
      <c r="G37" s="41" t="b">
        <v>1</v>
      </c>
      <c r="H37" s="41" t="b">
        <v>1</v>
      </c>
      <c r="J37" s="17" t="s">
        <v>3807</v>
      </c>
      <c r="K37" t="b">
        <v>1</v>
      </c>
      <c r="L37" t="b">
        <v>1</v>
      </c>
      <c r="M37" t="b">
        <v>0</v>
      </c>
      <c r="N37" t="b">
        <v>1</v>
      </c>
      <c r="O37" s="41" t="s">
        <v>3806</v>
      </c>
    </row>
    <row r="38" spans="1:15" x14ac:dyDescent="0.25">
      <c r="A38" s="37" t="s">
        <v>103</v>
      </c>
      <c r="B38" s="3" t="s">
        <v>4306</v>
      </c>
      <c r="C38" s="118" t="s">
        <v>4331</v>
      </c>
      <c r="D38" t="s">
        <v>344</v>
      </c>
      <c r="E38">
        <v>22</v>
      </c>
      <c r="F38" t="s">
        <v>3806</v>
      </c>
      <c r="G38" s="41" t="b">
        <v>1</v>
      </c>
      <c r="H38" s="41" t="b">
        <v>0</v>
      </c>
      <c r="K38" t="b">
        <v>0</v>
      </c>
      <c r="L38" t="b">
        <v>0</v>
      </c>
      <c r="M38" t="b">
        <v>1</v>
      </c>
      <c r="N38" t="b">
        <v>0</v>
      </c>
      <c r="O38" s="41" t="s">
        <v>3805</v>
      </c>
    </row>
    <row r="39" spans="1:15" x14ac:dyDescent="0.25">
      <c r="A39" s="37" t="s">
        <v>99</v>
      </c>
      <c r="B39" s="3" t="s">
        <v>4305</v>
      </c>
      <c r="C39" s="118" t="s">
        <v>4329</v>
      </c>
      <c r="D39" t="s">
        <v>344</v>
      </c>
      <c r="E39">
        <v>22</v>
      </c>
      <c r="F39" t="s">
        <v>3806</v>
      </c>
      <c r="G39" s="41" t="b">
        <v>1</v>
      </c>
      <c r="H39" s="41" t="b">
        <v>0</v>
      </c>
      <c r="K39" t="b">
        <v>1</v>
      </c>
      <c r="L39" t="b">
        <v>1</v>
      </c>
      <c r="M39" t="b">
        <v>0</v>
      </c>
      <c r="N39" t="b">
        <v>0</v>
      </c>
      <c r="O39" s="41" t="s">
        <v>3806</v>
      </c>
    </row>
    <row r="40" spans="1:15" x14ac:dyDescent="0.25">
      <c r="A40" s="37" t="s">
        <v>100</v>
      </c>
      <c r="B40" s="3" t="s">
        <v>4262</v>
      </c>
      <c r="C40" s="118" t="s">
        <v>4330</v>
      </c>
      <c r="D40" t="s">
        <v>344</v>
      </c>
      <c r="E40">
        <v>22</v>
      </c>
      <c r="F40" t="s">
        <v>3806</v>
      </c>
      <c r="G40" s="41" t="b">
        <v>1</v>
      </c>
      <c r="H40" s="41" t="b">
        <v>0</v>
      </c>
      <c r="K40" t="b">
        <v>1</v>
      </c>
      <c r="L40" t="b">
        <v>1</v>
      </c>
      <c r="M40" t="b">
        <v>0</v>
      </c>
      <c r="N40" t="b">
        <v>0</v>
      </c>
      <c r="O40" s="41" t="s">
        <v>3806</v>
      </c>
    </row>
    <row r="41" spans="1:15" x14ac:dyDescent="0.25">
      <c r="A41" s="37" t="s">
        <v>101</v>
      </c>
      <c r="B41" s="3" t="s">
        <v>3764</v>
      </c>
      <c r="C41" s="118" t="s">
        <v>4332</v>
      </c>
      <c r="D41" t="s">
        <v>344</v>
      </c>
      <c r="E41">
        <v>22</v>
      </c>
      <c r="F41" t="s">
        <v>3806</v>
      </c>
      <c r="G41" s="41" t="b">
        <v>1</v>
      </c>
      <c r="H41" s="41" t="b">
        <v>1</v>
      </c>
      <c r="J41" s="17">
        <v>0.5</v>
      </c>
      <c r="K41" t="b">
        <v>1</v>
      </c>
      <c r="L41" t="b">
        <v>1</v>
      </c>
      <c r="M41" t="b">
        <v>0</v>
      </c>
      <c r="N41" t="b">
        <v>0</v>
      </c>
      <c r="O41" s="41" t="s">
        <v>3806</v>
      </c>
    </row>
    <row r="42" spans="1:15" x14ac:dyDescent="0.25">
      <c r="A42" s="37" t="s">
        <v>93</v>
      </c>
      <c r="B42" s="3" t="s">
        <v>4368</v>
      </c>
      <c r="C42" s="118" t="s">
        <v>4337</v>
      </c>
      <c r="D42" t="s">
        <v>344</v>
      </c>
      <c r="E42">
        <v>24</v>
      </c>
      <c r="F42" t="s">
        <v>3806</v>
      </c>
      <c r="G42" s="41" t="b">
        <v>1</v>
      </c>
      <c r="H42" s="41" t="b">
        <v>1</v>
      </c>
      <c r="J42" s="17">
        <v>0.5</v>
      </c>
      <c r="K42" t="b">
        <v>1</v>
      </c>
      <c r="L42" t="b">
        <v>1</v>
      </c>
      <c r="M42" t="b">
        <v>0</v>
      </c>
      <c r="N42" t="b">
        <v>0</v>
      </c>
      <c r="O42" s="41" t="s">
        <v>3806</v>
      </c>
    </row>
    <row r="43" spans="1:15" x14ac:dyDescent="0.25">
      <c r="A43" s="37" t="s">
        <v>92</v>
      </c>
      <c r="B43" s="3" t="s">
        <v>4369</v>
      </c>
      <c r="C43" s="118" t="s">
        <v>4336</v>
      </c>
      <c r="D43" t="s">
        <v>344</v>
      </c>
      <c r="E43">
        <v>24</v>
      </c>
      <c r="F43" t="s">
        <v>3806</v>
      </c>
      <c r="G43" s="41" t="b">
        <v>0</v>
      </c>
      <c r="H43" s="41" t="b">
        <v>0</v>
      </c>
      <c r="K43" t="b">
        <v>0</v>
      </c>
      <c r="L43" t="b">
        <v>0</v>
      </c>
      <c r="M43" t="b">
        <v>1</v>
      </c>
      <c r="N43" t="b">
        <v>0</v>
      </c>
      <c r="O43" s="41" t="s">
        <v>3805</v>
      </c>
    </row>
    <row r="44" spans="1:15" x14ac:dyDescent="0.25">
      <c r="A44" s="37" t="s">
        <v>32</v>
      </c>
      <c r="B44" s="3" t="s">
        <v>4271</v>
      </c>
      <c r="C44" s="118" t="s">
        <v>4335</v>
      </c>
      <c r="D44" t="s">
        <v>344</v>
      </c>
      <c r="E44">
        <v>25</v>
      </c>
      <c r="F44" t="s">
        <v>3806</v>
      </c>
      <c r="G44" s="41" t="b">
        <v>1</v>
      </c>
      <c r="H44" s="41" t="b">
        <v>1</v>
      </c>
      <c r="J44" s="17">
        <v>0.5</v>
      </c>
      <c r="K44" t="b">
        <v>1</v>
      </c>
      <c r="L44" t="b">
        <v>1</v>
      </c>
      <c r="M44" t="b">
        <v>0</v>
      </c>
      <c r="N44" t="b">
        <v>0</v>
      </c>
      <c r="O44" s="41" t="s">
        <v>3806</v>
      </c>
    </row>
    <row r="45" spans="1:15" x14ac:dyDescent="0.25">
      <c r="A45" s="37" t="s">
        <v>33</v>
      </c>
      <c r="B45" s="3" t="s">
        <v>4272</v>
      </c>
      <c r="C45" s="118" t="s">
        <v>4334</v>
      </c>
      <c r="D45" t="s">
        <v>344</v>
      </c>
      <c r="E45">
        <v>25</v>
      </c>
      <c r="F45" t="s">
        <v>3806</v>
      </c>
      <c r="G45" s="41" t="b">
        <v>0</v>
      </c>
      <c r="H45" s="41" t="b">
        <v>0</v>
      </c>
      <c r="K45" t="b">
        <v>0</v>
      </c>
      <c r="L45" t="b">
        <v>0</v>
      </c>
      <c r="M45" t="b">
        <v>1</v>
      </c>
      <c r="N45" t="b">
        <v>0</v>
      </c>
      <c r="O45" s="41" t="s">
        <v>3805</v>
      </c>
    </row>
    <row r="46" spans="1:15" x14ac:dyDescent="0.25">
      <c r="A46" s="37" t="s">
        <v>34</v>
      </c>
      <c r="B46" s="3" t="s">
        <v>4273</v>
      </c>
      <c r="C46" s="118" t="s">
        <v>4333</v>
      </c>
      <c r="D46" t="s">
        <v>344</v>
      </c>
      <c r="E46">
        <v>26</v>
      </c>
      <c r="F46" t="s">
        <v>3806</v>
      </c>
      <c r="G46" s="41" t="b">
        <v>1</v>
      </c>
      <c r="H46" s="41" t="b">
        <v>1</v>
      </c>
      <c r="J46" s="17">
        <v>0.5</v>
      </c>
      <c r="K46" t="b">
        <v>1</v>
      </c>
      <c r="L46" t="b">
        <v>1</v>
      </c>
      <c r="M46" t="b">
        <v>0</v>
      </c>
      <c r="N46" t="b">
        <v>0</v>
      </c>
      <c r="O46" s="41" t="s">
        <v>3806</v>
      </c>
    </row>
    <row r="47" spans="1:15" x14ac:dyDescent="0.25">
      <c r="A47" s="37" t="s">
        <v>35</v>
      </c>
      <c r="B47" s="3" t="s">
        <v>4274</v>
      </c>
      <c r="C47" s="118" t="s">
        <v>4338</v>
      </c>
      <c r="D47" t="s">
        <v>344</v>
      </c>
      <c r="E47">
        <v>26</v>
      </c>
      <c r="F47" t="s">
        <v>3806</v>
      </c>
      <c r="G47" s="41" t="b">
        <v>0</v>
      </c>
      <c r="H47" s="41" t="b">
        <v>0</v>
      </c>
      <c r="K47" t="b">
        <v>0</v>
      </c>
      <c r="L47" t="b">
        <v>0</v>
      </c>
      <c r="M47" t="b">
        <v>1</v>
      </c>
      <c r="N47" t="b">
        <v>0</v>
      </c>
      <c r="O47" s="41" t="s">
        <v>3805</v>
      </c>
    </row>
    <row r="48" spans="1:15" x14ac:dyDescent="0.25">
      <c r="A48" s="37" t="s">
        <v>52</v>
      </c>
      <c r="B48" s="3" t="s">
        <v>4275</v>
      </c>
      <c r="C48" s="118" t="s">
        <v>4339</v>
      </c>
      <c r="D48" t="s">
        <v>344</v>
      </c>
      <c r="E48">
        <v>27</v>
      </c>
      <c r="F48" t="s">
        <v>3806</v>
      </c>
      <c r="G48" s="41" t="b">
        <v>1</v>
      </c>
      <c r="H48" s="41" t="b">
        <v>1</v>
      </c>
      <c r="J48" s="17">
        <v>0.5</v>
      </c>
      <c r="K48" t="b">
        <v>1</v>
      </c>
      <c r="L48" t="b">
        <v>1</v>
      </c>
      <c r="M48" t="b">
        <v>0</v>
      </c>
      <c r="N48" t="b">
        <v>0</v>
      </c>
      <c r="O48" s="41" t="s">
        <v>3806</v>
      </c>
    </row>
    <row r="49" spans="1:15" x14ac:dyDescent="0.25">
      <c r="A49" s="37" t="s">
        <v>53</v>
      </c>
      <c r="B49" s="3" t="s">
        <v>4276</v>
      </c>
      <c r="C49" s="118" t="s">
        <v>4340</v>
      </c>
      <c r="D49" t="s">
        <v>344</v>
      </c>
      <c r="E49">
        <v>27</v>
      </c>
      <c r="F49" t="s">
        <v>3806</v>
      </c>
      <c r="G49" s="41" t="b">
        <v>0</v>
      </c>
      <c r="H49" s="41" t="b">
        <v>0</v>
      </c>
      <c r="K49" t="b">
        <v>0</v>
      </c>
      <c r="L49" t="b">
        <v>0</v>
      </c>
      <c r="M49" t="b">
        <v>1</v>
      </c>
      <c r="N49" t="b">
        <v>0</v>
      </c>
      <c r="O49" s="41" t="s">
        <v>3805</v>
      </c>
    </row>
    <row r="50" spans="1:15" x14ac:dyDescent="0.25">
      <c r="A50" s="37" t="s">
        <v>219</v>
      </c>
      <c r="B50" s="3" t="s">
        <v>4277</v>
      </c>
      <c r="C50" s="118" t="s">
        <v>4341</v>
      </c>
      <c r="D50" t="s">
        <v>344</v>
      </c>
      <c r="E50">
        <v>28</v>
      </c>
      <c r="F50" t="s">
        <v>3806</v>
      </c>
      <c r="G50" s="41" t="b">
        <v>1</v>
      </c>
      <c r="H50" s="41" t="b">
        <v>1</v>
      </c>
      <c r="J50" s="17">
        <v>0.5</v>
      </c>
      <c r="K50" t="b">
        <v>1</v>
      </c>
      <c r="L50" t="b">
        <v>1</v>
      </c>
      <c r="M50" t="b">
        <v>0</v>
      </c>
      <c r="N50" t="b">
        <v>0</v>
      </c>
      <c r="O50" s="41" t="s">
        <v>3806</v>
      </c>
    </row>
    <row r="51" spans="1:15" x14ac:dyDescent="0.25">
      <c r="A51" s="37" t="s">
        <v>218</v>
      </c>
      <c r="B51" s="3" t="s">
        <v>4278</v>
      </c>
      <c r="C51" s="118" t="s">
        <v>4342</v>
      </c>
      <c r="D51" t="s">
        <v>344</v>
      </c>
      <c r="E51">
        <v>28</v>
      </c>
      <c r="F51" t="s">
        <v>3806</v>
      </c>
      <c r="G51" s="41" t="b">
        <v>1</v>
      </c>
      <c r="H51" s="41" t="b">
        <v>0</v>
      </c>
      <c r="K51" t="b">
        <v>0</v>
      </c>
      <c r="L51" t="b">
        <v>0</v>
      </c>
      <c r="M51" t="b">
        <v>1</v>
      </c>
      <c r="N51" t="b">
        <v>0</v>
      </c>
      <c r="O51" s="41" t="s">
        <v>3805</v>
      </c>
    </row>
    <row r="52" spans="1:15" x14ac:dyDescent="0.25">
      <c r="A52" s="37" t="s">
        <v>36</v>
      </c>
      <c r="B52" s="3" t="s">
        <v>283</v>
      </c>
      <c r="C52" s="118" t="s">
        <v>4343</v>
      </c>
      <c r="D52" t="s">
        <v>349</v>
      </c>
      <c r="E52">
        <v>29</v>
      </c>
      <c r="F52" t="s">
        <v>3805</v>
      </c>
      <c r="G52" s="41" t="b">
        <v>0</v>
      </c>
      <c r="H52" s="41" t="b">
        <v>0</v>
      </c>
      <c r="K52" t="b">
        <v>0</v>
      </c>
      <c r="L52" t="b">
        <v>0</v>
      </c>
      <c r="M52" t="b">
        <v>0</v>
      </c>
      <c r="N52" t="b">
        <v>0</v>
      </c>
      <c r="O52" s="41" t="s">
        <v>3805</v>
      </c>
    </row>
    <row r="53" spans="1:15" x14ac:dyDescent="0.25">
      <c r="A53" s="37" t="s">
        <v>57</v>
      </c>
      <c r="B53" s="3" t="s">
        <v>4358</v>
      </c>
      <c r="C53" s="118" t="str">
        <f>"=1 if the study was conducted in a country with advanced economy. (reference group)"</f>
        <v>=1 if the study was conducted in a country with advanced economy. (reference group)</v>
      </c>
      <c r="D53" t="s">
        <v>324</v>
      </c>
      <c r="E53">
        <v>30</v>
      </c>
      <c r="F53" t="s">
        <v>3805</v>
      </c>
      <c r="G53" s="41" t="b">
        <v>1</v>
      </c>
      <c r="H53" s="41" t="b">
        <v>1</v>
      </c>
      <c r="I53">
        <v>1</v>
      </c>
      <c r="K53" t="b">
        <v>0</v>
      </c>
      <c r="L53" t="b">
        <v>0</v>
      </c>
      <c r="M53" t="b">
        <v>1</v>
      </c>
      <c r="N53" t="b">
        <v>0</v>
      </c>
      <c r="O53" s="41" t="s">
        <v>3805</v>
      </c>
    </row>
    <row r="54" spans="1:15" x14ac:dyDescent="0.25">
      <c r="A54" s="37" t="s">
        <v>58</v>
      </c>
      <c r="B54" s="3" t="s">
        <v>4359</v>
      </c>
      <c r="C54" s="118" t="str">
        <f>"=1 if the study was conducted in the East Asia and Pacific region."</f>
        <v>=1 if the study was conducted in the East Asia and Pacific region.</v>
      </c>
      <c r="D54" t="s">
        <v>324</v>
      </c>
      <c r="E54">
        <v>30</v>
      </c>
      <c r="F54" t="s">
        <v>3805</v>
      </c>
      <c r="G54" s="41" t="b">
        <v>1</v>
      </c>
      <c r="H54" s="41" t="b">
        <v>1</v>
      </c>
      <c r="I54">
        <v>1</v>
      </c>
      <c r="K54" t="b">
        <v>1</v>
      </c>
      <c r="L54" t="b">
        <v>1</v>
      </c>
      <c r="M54" t="b">
        <v>0</v>
      </c>
      <c r="N54" t="b">
        <v>0</v>
      </c>
      <c r="O54" s="41" t="s">
        <v>3806</v>
      </c>
    </row>
    <row r="55" spans="1:15" x14ac:dyDescent="0.25">
      <c r="A55" s="37" t="s">
        <v>59</v>
      </c>
      <c r="B55" s="3" t="s">
        <v>4360</v>
      </c>
      <c r="C55" s="118" t="str">
        <f>"=1 if the study was conducted in the Europe and Central Asia region."</f>
        <v>=1 if the study was conducted in the Europe and Central Asia region.</v>
      </c>
      <c r="D55" t="s">
        <v>324</v>
      </c>
      <c r="E55">
        <v>30</v>
      </c>
      <c r="F55" t="s">
        <v>3805</v>
      </c>
      <c r="G55" s="41" t="b">
        <v>1</v>
      </c>
      <c r="H55" s="41" t="b">
        <v>1</v>
      </c>
      <c r="I55">
        <v>1</v>
      </c>
      <c r="K55" t="b">
        <v>1</v>
      </c>
      <c r="L55" t="b">
        <v>1</v>
      </c>
      <c r="M55" t="b">
        <v>0</v>
      </c>
      <c r="N55" t="b">
        <v>0</v>
      </c>
      <c r="O55" s="41" t="s">
        <v>3806</v>
      </c>
    </row>
    <row r="56" spans="1:15" x14ac:dyDescent="0.25">
      <c r="A56" s="37" t="s">
        <v>60</v>
      </c>
      <c r="B56" s="3" t="s">
        <v>4361</v>
      </c>
      <c r="C56" s="118" t="str">
        <f>"=1 if the study was conducted in the Latin America and Caribbean region."</f>
        <v>=1 if the study was conducted in the Latin America and Caribbean region.</v>
      </c>
      <c r="D56" t="s">
        <v>324</v>
      </c>
      <c r="E56">
        <v>30</v>
      </c>
      <c r="F56" t="s">
        <v>3805</v>
      </c>
      <c r="G56" s="41" t="b">
        <v>1</v>
      </c>
      <c r="H56" s="41" t="b">
        <v>1</v>
      </c>
      <c r="I56">
        <v>1</v>
      </c>
      <c r="K56" t="b">
        <v>1</v>
      </c>
      <c r="L56" t="b">
        <v>1</v>
      </c>
      <c r="M56" t="b">
        <v>0</v>
      </c>
      <c r="N56" t="b">
        <v>0</v>
      </c>
      <c r="O56" s="41" t="s">
        <v>3806</v>
      </c>
    </row>
    <row r="57" spans="1:15" x14ac:dyDescent="0.25">
      <c r="A57" s="37" t="s">
        <v>61</v>
      </c>
      <c r="B57" s="3" t="s">
        <v>4362</v>
      </c>
      <c r="C57" s="118" t="str">
        <f>"=1 if the study was conducted in the Middle East and North Africa region."</f>
        <v>=1 if the study was conducted in the Middle East and North Africa region.</v>
      </c>
      <c r="D57" t="s">
        <v>324</v>
      </c>
      <c r="E57">
        <v>30</v>
      </c>
      <c r="F57" t="s">
        <v>3805</v>
      </c>
      <c r="G57" s="41" t="b">
        <v>1</v>
      </c>
      <c r="H57" s="41" t="b">
        <v>1</v>
      </c>
      <c r="I57">
        <v>1</v>
      </c>
      <c r="K57" t="b">
        <v>1</v>
      </c>
      <c r="L57" t="b">
        <v>1</v>
      </c>
      <c r="M57" t="b">
        <v>0</v>
      </c>
      <c r="N57" t="b">
        <v>0</v>
      </c>
      <c r="O57" s="41" t="s">
        <v>3806</v>
      </c>
    </row>
    <row r="58" spans="1:15" x14ac:dyDescent="0.25">
      <c r="A58" s="37" t="s">
        <v>62</v>
      </c>
      <c r="B58" s="3" t="s">
        <v>4363</v>
      </c>
      <c r="C58" s="118" t="str">
        <f>"=1 if the study was conducted in the South African region."</f>
        <v>=1 if the study was conducted in the South African region.</v>
      </c>
      <c r="D58" t="s">
        <v>324</v>
      </c>
      <c r="E58">
        <v>30</v>
      </c>
      <c r="F58" t="s">
        <v>3805</v>
      </c>
      <c r="G58" s="41" t="b">
        <v>1</v>
      </c>
      <c r="H58" s="41" t="b">
        <v>1</v>
      </c>
      <c r="I58">
        <v>1</v>
      </c>
      <c r="K58" t="b">
        <v>1</v>
      </c>
      <c r="L58" t="b">
        <v>1</v>
      </c>
      <c r="M58" t="b">
        <v>0</v>
      </c>
      <c r="N58" t="b">
        <v>0</v>
      </c>
      <c r="O58" s="41" t="s">
        <v>3806</v>
      </c>
    </row>
    <row r="59" spans="1:15" x14ac:dyDescent="0.25">
      <c r="A59" s="37" t="s">
        <v>63</v>
      </c>
      <c r="B59" s="3" t="s">
        <v>4364</v>
      </c>
      <c r="C59" s="118" t="str">
        <f>"=1 if the study was conducted in the region of Sub Saharan Africa."</f>
        <v>=1 if the study was conducted in the region of Sub Saharan Africa.</v>
      </c>
      <c r="D59" t="s">
        <v>324</v>
      </c>
      <c r="E59">
        <v>30</v>
      </c>
      <c r="F59" t="s">
        <v>3805</v>
      </c>
      <c r="G59" s="41" t="b">
        <v>1</v>
      </c>
      <c r="H59" s="41" t="b">
        <v>1</v>
      </c>
      <c r="I59">
        <v>1</v>
      </c>
      <c r="K59" t="b">
        <v>1</v>
      </c>
      <c r="L59" t="b">
        <v>1</v>
      </c>
      <c r="M59" t="b">
        <v>0</v>
      </c>
      <c r="N59" t="b">
        <v>0</v>
      </c>
      <c r="O59" s="41" t="s">
        <v>3806</v>
      </c>
    </row>
    <row r="60" spans="1:15" x14ac:dyDescent="0.25">
      <c r="A60" s="37" t="s">
        <v>56</v>
      </c>
      <c r="B60" s="3" t="s">
        <v>4279</v>
      </c>
      <c r="C60" s="118" t="str">
        <f>"=1 if the study was conducted in a high income country (reference category)"</f>
        <v>=1 if the study was conducted in a high income country (reference category)</v>
      </c>
      <c r="D60" t="s">
        <v>324</v>
      </c>
      <c r="E60">
        <v>31</v>
      </c>
      <c r="F60" t="s">
        <v>3805</v>
      </c>
      <c r="G60" s="41" t="b">
        <v>1</v>
      </c>
      <c r="H60" s="41" t="b">
        <v>1</v>
      </c>
      <c r="I60">
        <v>1</v>
      </c>
      <c r="K60" t="b">
        <v>0</v>
      </c>
      <c r="L60" t="b">
        <v>0</v>
      </c>
      <c r="M60" t="b">
        <v>1</v>
      </c>
      <c r="N60" t="b">
        <v>0</v>
      </c>
      <c r="O60" s="41" t="s">
        <v>3805</v>
      </c>
    </row>
    <row r="61" spans="1:15" x14ac:dyDescent="0.25">
      <c r="A61" s="37" t="s">
        <v>55</v>
      </c>
      <c r="B61" s="3" t="s">
        <v>4280</v>
      </c>
      <c r="C61" s="118" t="str">
        <f>"=1 if the study was conducted in a middle income country"</f>
        <v>=1 if the study was conducted in a middle income country</v>
      </c>
      <c r="D61" t="s">
        <v>324</v>
      </c>
      <c r="E61">
        <v>31</v>
      </c>
      <c r="F61" t="s">
        <v>3805</v>
      </c>
      <c r="G61" s="41" t="b">
        <v>1</v>
      </c>
      <c r="H61" s="41" t="b">
        <v>1</v>
      </c>
      <c r="I61">
        <v>1</v>
      </c>
      <c r="K61" t="b">
        <v>1</v>
      </c>
      <c r="L61" t="b">
        <v>1</v>
      </c>
      <c r="M61" t="b">
        <v>0</v>
      </c>
      <c r="N61" t="b">
        <v>0</v>
      </c>
      <c r="O61" s="41" t="s">
        <v>3806</v>
      </c>
    </row>
    <row r="62" spans="1:15" x14ac:dyDescent="0.25">
      <c r="A62" s="37" t="s">
        <v>54</v>
      </c>
      <c r="B62" s="3" t="s">
        <v>4281</v>
      </c>
      <c r="C62" s="118" t="str">
        <f>"=1 if the study was conducted in a low income country"</f>
        <v>=1 if the study was conducted in a low income country</v>
      </c>
      <c r="D62" t="s">
        <v>324</v>
      </c>
      <c r="E62">
        <v>31</v>
      </c>
      <c r="F62" t="s">
        <v>3805</v>
      </c>
      <c r="G62" s="41" t="b">
        <v>1</v>
      </c>
      <c r="H62" s="41" t="b">
        <v>1</v>
      </c>
      <c r="I62">
        <v>1</v>
      </c>
      <c r="K62" t="b">
        <v>1</v>
      </c>
      <c r="L62" t="b">
        <v>1</v>
      </c>
      <c r="M62" t="b">
        <v>0</v>
      </c>
      <c r="N62" t="b">
        <v>0</v>
      </c>
      <c r="O62" s="41" t="s">
        <v>3806</v>
      </c>
    </row>
    <row r="63" spans="1:15" x14ac:dyDescent="0.25">
      <c r="A63" s="37" t="s">
        <v>65</v>
      </c>
      <c r="B63" s="3" t="s">
        <v>357</v>
      </c>
      <c r="C63" s="118" t="s">
        <v>4344</v>
      </c>
      <c r="D63" t="s">
        <v>342</v>
      </c>
      <c r="E63">
        <v>32</v>
      </c>
      <c r="F63" t="s">
        <v>3807</v>
      </c>
      <c r="G63" s="41" t="b">
        <v>1</v>
      </c>
      <c r="H63" s="41" t="b">
        <v>1</v>
      </c>
      <c r="J63" s="17" t="s">
        <v>3807</v>
      </c>
      <c r="K63" t="b">
        <v>1</v>
      </c>
      <c r="L63" t="b">
        <v>1</v>
      </c>
      <c r="M63" t="b">
        <v>0</v>
      </c>
      <c r="N63" t="b">
        <v>1</v>
      </c>
      <c r="O63" s="41" t="s">
        <v>3806</v>
      </c>
    </row>
    <row r="64" spans="1:15" x14ac:dyDescent="0.25">
      <c r="A64" s="37" t="s">
        <v>66</v>
      </c>
      <c r="B64" s="3" t="s">
        <v>358</v>
      </c>
      <c r="C64" s="118" t="s">
        <v>4345</v>
      </c>
      <c r="D64" t="s">
        <v>342</v>
      </c>
      <c r="E64">
        <v>33</v>
      </c>
      <c r="F64" t="s">
        <v>3807</v>
      </c>
      <c r="G64" s="41" t="b">
        <v>1</v>
      </c>
      <c r="H64" s="41" t="b">
        <v>1</v>
      </c>
      <c r="J64" s="17" t="s">
        <v>3807</v>
      </c>
      <c r="K64" t="b">
        <v>1</v>
      </c>
      <c r="L64" t="b">
        <v>1</v>
      </c>
      <c r="M64" t="b">
        <v>0</v>
      </c>
      <c r="N64" t="b">
        <v>1</v>
      </c>
      <c r="O64" s="41" t="s">
        <v>3806</v>
      </c>
    </row>
    <row r="65" spans="1:15" x14ac:dyDescent="0.25">
      <c r="A65" s="37" t="s">
        <v>4250</v>
      </c>
      <c r="B65" s="3" t="s">
        <v>4251</v>
      </c>
      <c r="C65" s="118" t="s">
        <v>4346</v>
      </c>
      <c r="D65" t="s">
        <v>342</v>
      </c>
      <c r="E65">
        <v>34</v>
      </c>
      <c r="F65" t="s">
        <v>3807</v>
      </c>
      <c r="G65" s="41" t="b">
        <v>1</v>
      </c>
      <c r="H65" s="41" t="b">
        <v>1</v>
      </c>
      <c r="J65" s="17" t="s">
        <v>3807</v>
      </c>
      <c r="K65" t="b">
        <v>1</v>
      </c>
      <c r="L65" t="b">
        <v>1</v>
      </c>
      <c r="M65" t="b">
        <v>0</v>
      </c>
      <c r="N65" t="b">
        <v>0</v>
      </c>
      <c r="O65" s="41" t="s">
        <v>3806</v>
      </c>
    </row>
    <row r="66" spans="1:15" x14ac:dyDescent="0.25">
      <c r="A66" s="37" t="s">
        <v>67</v>
      </c>
      <c r="B66" s="3" t="s">
        <v>4253</v>
      </c>
      <c r="C66" s="118" t="s">
        <v>4347</v>
      </c>
      <c r="D66" t="s">
        <v>342</v>
      </c>
      <c r="E66">
        <v>35</v>
      </c>
      <c r="F66" t="s">
        <v>3807</v>
      </c>
      <c r="G66" s="41" t="b">
        <v>1</v>
      </c>
      <c r="H66" s="41" t="b">
        <v>1</v>
      </c>
      <c r="J66" s="17" t="s">
        <v>3807</v>
      </c>
      <c r="K66" t="b">
        <v>1</v>
      </c>
      <c r="L66" t="b">
        <v>1</v>
      </c>
      <c r="M66" t="b">
        <v>0</v>
      </c>
      <c r="N66" t="b">
        <v>1</v>
      </c>
      <c r="O66" s="41" t="s">
        <v>3806</v>
      </c>
    </row>
    <row r="67" spans="1:15" x14ac:dyDescent="0.25">
      <c r="A67" s="4" t="s">
        <v>68</v>
      </c>
      <c r="B67" s="4" t="s">
        <v>4282</v>
      </c>
      <c r="C67" s="113" t="str">
        <f>"=1 if the authors use Ordinary least squares."</f>
        <v>=1 if the authors use Ordinary least squares.</v>
      </c>
      <c r="D67" t="s">
        <v>324</v>
      </c>
      <c r="E67">
        <v>36</v>
      </c>
      <c r="F67" t="s">
        <v>3805</v>
      </c>
      <c r="G67" s="41" t="b">
        <v>1</v>
      </c>
      <c r="H67" s="41" t="b">
        <v>1</v>
      </c>
      <c r="I67">
        <v>1</v>
      </c>
      <c r="K67" t="b">
        <v>1</v>
      </c>
      <c r="L67" t="b">
        <v>1</v>
      </c>
      <c r="M67" t="b">
        <v>0</v>
      </c>
      <c r="N67" t="b">
        <v>0</v>
      </c>
      <c r="O67" s="41" t="s">
        <v>3806</v>
      </c>
    </row>
    <row r="68" spans="1:15" x14ac:dyDescent="0.25">
      <c r="A68" s="4" t="s">
        <v>254</v>
      </c>
      <c r="B68" s="4" t="s">
        <v>4283</v>
      </c>
      <c r="C68" s="113" t="str">
        <f>"=1 if the authors use Cohort-type estimation."</f>
        <v>=1 if the authors use Cohort-type estimation.</v>
      </c>
      <c r="D68" t="s">
        <v>324</v>
      </c>
      <c r="E68">
        <v>36</v>
      </c>
      <c r="F68" t="s">
        <v>3805</v>
      </c>
      <c r="G68" s="41" t="b">
        <v>1</v>
      </c>
      <c r="H68" s="41" t="b">
        <v>1</v>
      </c>
      <c r="I68">
        <v>1</v>
      </c>
      <c r="K68" t="b">
        <v>1</v>
      </c>
      <c r="L68" t="b">
        <v>1</v>
      </c>
      <c r="M68" t="b">
        <v>0</v>
      </c>
      <c r="N68" t="b">
        <v>0</v>
      </c>
      <c r="O68" s="41" t="s">
        <v>3806</v>
      </c>
    </row>
    <row r="69" spans="1:15" x14ac:dyDescent="0.25">
      <c r="A69" s="4" t="s">
        <v>150</v>
      </c>
      <c r="B69" s="4" t="s">
        <v>4313</v>
      </c>
      <c r="C69" s="113" t="str">
        <f>"=1 if the authors use Fixed-effects estimation."</f>
        <v>=1 if the authors use Fixed-effects estimation.</v>
      </c>
      <c r="D69" t="s">
        <v>324</v>
      </c>
      <c r="E69">
        <v>36</v>
      </c>
      <c r="F69" t="s">
        <v>3805</v>
      </c>
      <c r="G69" s="41" t="b">
        <v>1</v>
      </c>
      <c r="H69" s="41" t="b">
        <v>1</v>
      </c>
      <c r="I69">
        <v>1</v>
      </c>
      <c r="K69" t="b">
        <v>1</v>
      </c>
      <c r="L69" t="b">
        <v>1</v>
      </c>
      <c r="M69" t="b">
        <v>0</v>
      </c>
      <c r="N69" t="b">
        <v>0</v>
      </c>
      <c r="O69" s="41" t="s">
        <v>3806</v>
      </c>
    </row>
    <row r="70" spans="1:15" x14ac:dyDescent="0.25">
      <c r="A70" s="4" t="s">
        <v>123</v>
      </c>
      <c r="B70" s="4" t="s">
        <v>4284</v>
      </c>
      <c r="C70" s="113" t="str">
        <f>"=1 if the authors use Two-Stage least squares estimation."</f>
        <v>=1 if the authors use Two-Stage least squares estimation.</v>
      </c>
      <c r="D70" t="s">
        <v>324</v>
      </c>
      <c r="E70">
        <v>36</v>
      </c>
      <c r="F70" t="s">
        <v>3805</v>
      </c>
      <c r="G70" s="41" t="b">
        <v>1</v>
      </c>
      <c r="H70" s="41" t="b">
        <v>1</v>
      </c>
      <c r="I70">
        <v>1</v>
      </c>
      <c r="K70" t="b">
        <v>1</v>
      </c>
      <c r="L70" t="b">
        <v>1</v>
      </c>
      <c r="M70" t="b">
        <v>0</v>
      </c>
      <c r="N70" t="b">
        <v>0</v>
      </c>
      <c r="O70" s="41" t="s">
        <v>3806</v>
      </c>
    </row>
    <row r="71" spans="1:15" x14ac:dyDescent="0.25">
      <c r="A71" s="4" t="s">
        <v>133</v>
      </c>
      <c r="B71" s="4" t="s">
        <v>4285</v>
      </c>
      <c r="C71" s="113" t="str">
        <f>"=1 if the authors use Two-step estimation (Heckman and Polachek, 1974)."</f>
        <v>=1 if the authors use Two-step estimation (Heckman and Polachek, 1974).</v>
      </c>
      <c r="D71" t="s">
        <v>324</v>
      </c>
      <c r="E71">
        <v>36</v>
      </c>
      <c r="F71" t="s">
        <v>3805</v>
      </c>
      <c r="G71" s="41" t="b">
        <v>1</v>
      </c>
      <c r="H71" s="41" t="b">
        <v>1</v>
      </c>
      <c r="I71">
        <v>1</v>
      </c>
      <c r="K71" t="b">
        <v>1</v>
      </c>
      <c r="L71" t="b">
        <v>1</v>
      </c>
      <c r="M71" t="b">
        <v>0</v>
      </c>
      <c r="N71" t="b">
        <v>0</v>
      </c>
      <c r="O71" s="41" t="s">
        <v>3806</v>
      </c>
    </row>
    <row r="72" spans="1:15" x14ac:dyDescent="0.25">
      <c r="A72" s="4" t="s">
        <v>132</v>
      </c>
      <c r="B72" s="4" t="s">
        <v>4286</v>
      </c>
      <c r="C72" s="113" t="str">
        <f>"=1 if the authors use Probit estimation."</f>
        <v>=1 if the authors use Probit estimation.</v>
      </c>
      <c r="D72" t="s">
        <v>324</v>
      </c>
      <c r="E72">
        <v>36</v>
      </c>
      <c r="F72" t="s">
        <v>3805</v>
      </c>
      <c r="G72" s="41" t="b">
        <v>1</v>
      </c>
      <c r="H72" s="41" t="b">
        <v>1</v>
      </c>
      <c r="I72">
        <v>1</v>
      </c>
      <c r="K72" t="b">
        <v>1</v>
      </c>
      <c r="L72" t="b">
        <v>1</v>
      </c>
      <c r="M72" t="b">
        <v>0</v>
      </c>
      <c r="N72" t="b">
        <v>0</v>
      </c>
      <c r="O72" s="41" t="s">
        <v>3806</v>
      </c>
    </row>
    <row r="73" spans="1:15" x14ac:dyDescent="0.25">
      <c r="A73" s="4" t="s">
        <v>69</v>
      </c>
      <c r="B73" s="4" t="s">
        <v>4287</v>
      </c>
      <c r="C73" s="113" t="str">
        <f>"=1 if the authors use Instrumental variables estimation (reference category)."</f>
        <v>=1 if the authors use Instrumental variables estimation (reference category).</v>
      </c>
      <c r="D73" t="s">
        <v>324</v>
      </c>
      <c r="E73">
        <v>36</v>
      </c>
      <c r="F73" t="s">
        <v>3805</v>
      </c>
      <c r="G73" s="41" t="b">
        <v>1</v>
      </c>
      <c r="H73" s="41" t="b">
        <v>1</v>
      </c>
      <c r="I73">
        <v>1</v>
      </c>
      <c r="K73" t="b">
        <v>0</v>
      </c>
      <c r="L73" t="b">
        <v>0</v>
      </c>
      <c r="M73" t="b">
        <v>1</v>
      </c>
      <c r="N73" t="b">
        <v>0</v>
      </c>
      <c r="O73" s="41" t="s">
        <v>3805</v>
      </c>
    </row>
    <row r="74" spans="1:15" x14ac:dyDescent="0.25">
      <c r="A74" s="4" t="s">
        <v>70</v>
      </c>
      <c r="B74" s="4" t="s">
        <v>4288</v>
      </c>
      <c r="C74" s="113" t="str">
        <f>"=1 if the authors include a direct measure of ability in their study."</f>
        <v>=1 if the authors include a direct measure of ability in their study.</v>
      </c>
      <c r="D74" t="s">
        <v>324</v>
      </c>
      <c r="E74">
        <v>37</v>
      </c>
      <c r="F74" t="s">
        <v>3805</v>
      </c>
      <c r="G74" s="41" t="b">
        <v>1</v>
      </c>
      <c r="H74" s="41" t="b">
        <v>1</v>
      </c>
      <c r="I74">
        <v>1</v>
      </c>
      <c r="K74" t="b">
        <v>1</v>
      </c>
      <c r="L74" t="b">
        <v>1</v>
      </c>
      <c r="M74" t="b">
        <v>0</v>
      </c>
      <c r="N74" t="b">
        <v>0</v>
      </c>
      <c r="O74" s="41" t="s">
        <v>3806</v>
      </c>
    </row>
    <row r="75" spans="1:15" x14ac:dyDescent="0.25">
      <c r="A75" s="4" t="s">
        <v>71</v>
      </c>
      <c r="B75" s="4" t="s">
        <v>4289</v>
      </c>
      <c r="C75" s="113" t="str">
        <f>"=1 if the authors use a proxy for ability in their study."</f>
        <v>=1 if the authors use a proxy for ability in their study.</v>
      </c>
      <c r="D75" t="s">
        <v>324</v>
      </c>
      <c r="E75">
        <v>37</v>
      </c>
      <c r="F75" t="s">
        <v>3805</v>
      </c>
      <c r="G75" s="41" t="b">
        <v>1</v>
      </c>
      <c r="H75" s="41" t="b">
        <v>1</v>
      </c>
      <c r="I75">
        <v>1</v>
      </c>
      <c r="K75" t="b">
        <v>1</v>
      </c>
      <c r="L75" t="b">
        <v>1</v>
      </c>
      <c r="M75" t="b">
        <v>0</v>
      </c>
      <c r="N75" t="b">
        <v>0</v>
      </c>
      <c r="O75" s="41" t="s">
        <v>3806</v>
      </c>
    </row>
    <row r="76" spans="1:15" x14ac:dyDescent="0.25">
      <c r="A76" s="4" t="s">
        <v>117</v>
      </c>
      <c r="B76" s="4" t="s">
        <v>4290</v>
      </c>
      <c r="C76" s="113" t="str">
        <f>"=1 if the authors acknowledge, but do not control for ability in any way in their study."</f>
        <v>=1 if the authors acknowledge, but do not control for ability in any way in their study.</v>
      </c>
      <c r="D76" t="s">
        <v>324</v>
      </c>
      <c r="E76">
        <v>37</v>
      </c>
      <c r="F76" t="s">
        <v>3805</v>
      </c>
      <c r="G76" s="41" t="b">
        <v>1</v>
      </c>
      <c r="H76" s="41" t="b">
        <v>1</v>
      </c>
      <c r="I76">
        <v>1</v>
      </c>
      <c r="K76" t="b">
        <v>1</v>
      </c>
      <c r="L76" t="b">
        <v>1</v>
      </c>
      <c r="M76" t="b">
        <v>0</v>
      </c>
      <c r="N76" t="b">
        <v>0</v>
      </c>
      <c r="O76" s="41" t="s">
        <v>3806</v>
      </c>
    </row>
    <row r="77" spans="1:15" x14ac:dyDescent="0.25">
      <c r="A77" s="4" t="s">
        <v>118</v>
      </c>
      <c r="B77" s="4" t="s">
        <v>4291</v>
      </c>
      <c r="C77" s="113" t="str">
        <f>"=1 if the authors do not mention ability anywhere in their study (reference category)."</f>
        <v>=1 if the authors do not mention ability anywhere in their study (reference category).</v>
      </c>
      <c r="D77" t="s">
        <v>324</v>
      </c>
      <c r="E77">
        <v>37</v>
      </c>
      <c r="F77" t="s">
        <v>3805</v>
      </c>
      <c r="G77" s="41" t="b">
        <v>1</v>
      </c>
      <c r="H77" s="41" t="b">
        <v>1</v>
      </c>
      <c r="I77">
        <v>1</v>
      </c>
      <c r="K77" t="b">
        <v>0</v>
      </c>
      <c r="L77" t="b">
        <v>0</v>
      </c>
      <c r="M77" t="b">
        <v>1</v>
      </c>
      <c r="N77" t="b">
        <v>0</v>
      </c>
      <c r="O77" s="41" t="s">
        <v>3805</v>
      </c>
    </row>
    <row r="78" spans="1:15" x14ac:dyDescent="0.25">
      <c r="A78" s="4" t="s">
        <v>126</v>
      </c>
      <c r="B78" s="4" t="s">
        <v>4292</v>
      </c>
      <c r="C78" s="113" t="str">
        <f>"=1 if the authors use parents education as an instrument in the regression."</f>
        <v>=1 if the authors use parents education as an instrument in the regression.</v>
      </c>
      <c r="D78" t="s">
        <v>341</v>
      </c>
      <c r="E78">
        <v>38</v>
      </c>
      <c r="F78" t="s">
        <v>3805</v>
      </c>
      <c r="G78" s="41" t="b">
        <v>1</v>
      </c>
      <c r="H78" s="41" t="b">
        <v>1</v>
      </c>
      <c r="I78">
        <v>1</v>
      </c>
      <c r="K78" t="b">
        <v>0</v>
      </c>
      <c r="L78" t="b">
        <v>0</v>
      </c>
      <c r="M78" t="b">
        <v>0</v>
      </c>
      <c r="N78" t="b">
        <v>0</v>
      </c>
      <c r="O78" s="41" t="s">
        <v>3805</v>
      </c>
    </row>
    <row r="79" spans="1:15" x14ac:dyDescent="0.25">
      <c r="A79" s="4" t="s">
        <v>136</v>
      </c>
      <c r="B79" s="4" t="s">
        <v>4293</v>
      </c>
      <c r="C79" s="113" t="str">
        <f>"=1 if the authors use distance to school as an instrument in the regression."</f>
        <v>=1 if the authors use distance to school as an instrument in the regression.</v>
      </c>
      <c r="D79" t="s">
        <v>341</v>
      </c>
      <c r="E79">
        <v>38</v>
      </c>
      <c r="F79" t="s">
        <v>3805</v>
      </c>
      <c r="G79" s="41" t="b">
        <v>1</v>
      </c>
      <c r="H79" s="41" t="b">
        <v>1</v>
      </c>
      <c r="I79">
        <v>1</v>
      </c>
      <c r="K79" t="b">
        <v>0</v>
      </c>
      <c r="L79" t="b">
        <v>0</v>
      </c>
      <c r="M79" t="b">
        <v>0</v>
      </c>
      <c r="N79" t="b">
        <v>0</v>
      </c>
      <c r="O79" s="41" t="s">
        <v>3805</v>
      </c>
    </row>
    <row r="80" spans="1:15" x14ac:dyDescent="0.25">
      <c r="A80" s="4" t="s">
        <v>127</v>
      </c>
      <c r="B80" s="4" t="s">
        <v>4294</v>
      </c>
      <c r="C80" s="113" t="str">
        <f>"=1 if the authors use another instrument in the regression."</f>
        <v>=1 if the authors use another instrument in the regression.</v>
      </c>
      <c r="D80" t="s">
        <v>341</v>
      </c>
      <c r="E80">
        <v>38</v>
      </c>
      <c r="F80" t="s">
        <v>3805</v>
      </c>
      <c r="G80" s="41" t="b">
        <v>1</v>
      </c>
      <c r="H80" s="41" t="b">
        <v>1</v>
      </c>
      <c r="I80">
        <v>1</v>
      </c>
      <c r="K80" t="b">
        <v>0</v>
      </c>
      <c r="L80" t="b">
        <v>0</v>
      </c>
      <c r="M80" t="b">
        <v>0</v>
      </c>
      <c r="N80" t="b">
        <v>0</v>
      </c>
      <c r="O80" s="41" t="s">
        <v>3805</v>
      </c>
    </row>
    <row r="81" spans="1:15" x14ac:dyDescent="0.25">
      <c r="A81" s="4" t="s">
        <v>72</v>
      </c>
      <c r="B81" s="4" t="s">
        <v>4295</v>
      </c>
      <c r="C81" s="113" t="str">
        <f>"=1 if the authors control for age in the regression."</f>
        <v>=1 if the authors control for age in the regression.</v>
      </c>
      <c r="D81" t="s">
        <v>341</v>
      </c>
      <c r="E81">
        <v>39</v>
      </c>
      <c r="F81" t="s">
        <v>3805</v>
      </c>
      <c r="G81" s="41" t="b">
        <v>1</v>
      </c>
      <c r="H81" s="41" t="b">
        <v>1</v>
      </c>
      <c r="I81">
        <v>1</v>
      </c>
      <c r="K81" t="b">
        <v>1</v>
      </c>
      <c r="L81" t="b">
        <v>1</v>
      </c>
      <c r="M81" t="b">
        <v>0</v>
      </c>
      <c r="N81" t="b">
        <v>0</v>
      </c>
      <c r="O81" s="41" t="s">
        <v>3806</v>
      </c>
    </row>
    <row r="82" spans="1:15" x14ac:dyDescent="0.25">
      <c r="A82" s="4" t="s">
        <v>73</v>
      </c>
      <c r="B82" s="4" t="s">
        <v>4308</v>
      </c>
      <c r="C82" s="113" t="str">
        <f>"=1 if the authors control for age in quadratic form in the regression."</f>
        <v>=1 if the authors control for age in quadratic form in the regression.</v>
      </c>
      <c r="D82" t="s">
        <v>341</v>
      </c>
      <c r="E82">
        <v>39</v>
      </c>
      <c r="F82" t="s">
        <v>3805</v>
      </c>
      <c r="G82" s="41" t="b">
        <v>1</v>
      </c>
      <c r="H82" s="41" t="b">
        <v>1</v>
      </c>
      <c r="I82">
        <v>1</v>
      </c>
      <c r="K82" t="b">
        <v>1</v>
      </c>
      <c r="L82" t="b">
        <v>1</v>
      </c>
      <c r="M82" t="b">
        <v>0</v>
      </c>
      <c r="N82" t="b">
        <v>0</v>
      </c>
      <c r="O82" s="41" t="s">
        <v>3806</v>
      </c>
    </row>
    <row r="83" spans="1:15" x14ac:dyDescent="0.25">
      <c r="A83" s="4" t="s">
        <v>74</v>
      </c>
      <c r="B83" s="4" t="s">
        <v>4296</v>
      </c>
      <c r="C83" s="113" t="str">
        <f>"=1 if the authors control for experience in the regression."</f>
        <v>=1 if the authors control for experience in the regression.</v>
      </c>
      <c r="D83" t="s">
        <v>341</v>
      </c>
      <c r="E83">
        <v>39</v>
      </c>
      <c r="F83" t="s">
        <v>3805</v>
      </c>
      <c r="G83" s="41" t="b">
        <v>1</v>
      </c>
      <c r="H83" s="41" t="b">
        <v>1</v>
      </c>
      <c r="I83">
        <v>1</v>
      </c>
      <c r="K83" t="b">
        <v>1</v>
      </c>
      <c r="L83" t="b">
        <v>1</v>
      </c>
      <c r="M83" t="b">
        <v>0</v>
      </c>
      <c r="N83" t="b">
        <v>0</v>
      </c>
      <c r="O83" s="41" t="s">
        <v>3806</v>
      </c>
    </row>
    <row r="84" spans="1:15" x14ac:dyDescent="0.25">
      <c r="A84" s="4" t="s">
        <v>102</v>
      </c>
      <c r="B84" s="4" t="s">
        <v>4307</v>
      </c>
      <c r="C84" s="113" t="str">
        <f>"=1 if the authors control for experience in quadratic form in the regression."</f>
        <v>=1 if the authors control for experience in quadratic form in the regression.</v>
      </c>
      <c r="D84" t="s">
        <v>341</v>
      </c>
      <c r="E84">
        <v>39</v>
      </c>
      <c r="F84" t="s">
        <v>3805</v>
      </c>
      <c r="G84" s="41" t="b">
        <v>1</v>
      </c>
      <c r="H84" s="41" t="b">
        <v>1</v>
      </c>
      <c r="I84">
        <v>1</v>
      </c>
      <c r="K84" t="b">
        <v>1</v>
      </c>
      <c r="L84" t="b">
        <v>1</v>
      </c>
      <c r="M84" t="b">
        <v>0</v>
      </c>
      <c r="N84" t="b">
        <v>0</v>
      </c>
      <c r="O84" s="41" t="s">
        <v>3806</v>
      </c>
    </row>
    <row r="85" spans="1:15" x14ac:dyDescent="0.25">
      <c r="A85" s="4" t="s">
        <v>75</v>
      </c>
      <c r="B85" s="4" t="s">
        <v>4297</v>
      </c>
      <c r="C85" s="113" t="str">
        <f>"=1 if the authors control for ethnicity in the regression."</f>
        <v>=1 if the authors control for ethnicity in the regression.</v>
      </c>
      <c r="D85" t="s">
        <v>341</v>
      </c>
      <c r="E85">
        <v>39</v>
      </c>
      <c r="F85" t="s">
        <v>3805</v>
      </c>
      <c r="G85" s="41" t="b">
        <v>1</v>
      </c>
      <c r="H85" s="41" t="b">
        <v>1</v>
      </c>
      <c r="I85">
        <v>1</v>
      </c>
      <c r="K85" t="b">
        <v>1</v>
      </c>
      <c r="L85" t="b">
        <v>1</v>
      </c>
      <c r="M85" t="b">
        <v>0</v>
      </c>
      <c r="N85" t="b">
        <v>0</v>
      </c>
      <c r="O85" s="41" t="s">
        <v>3806</v>
      </c>
    </row>
    <row r="86" spans="1:15" x14ac:dyDescent="0.25">
      <c r="A86" s="4" t="s">
        <v>76</v>
      </c>
      <c r="B86" s="4" t="s">
        <v>4298</v>
      </c>
      <c r="C86" s="113" t="str">
        <f>"=1 if the authors control for health in the regression."</f>
        <v>=1 if the authors control for health in the regression.</v>
      </c>
      <c r="D86" t="s">
        <v>341</v>
      </c>
      <c r="E86">
        <v>39</v>
      </c>
      <c r="F86" t="s">
        <v>3805</v>
      </c>
      <c r="G86" s="41" t="b">
        <v>1</v>
      </c>
      <c r="H86" s="41" t="b">
        <v>1</v>
      </c>
      <c r="I86">
        <v>1</v>
      </c>
      <c r="K86" t="b">
        <v>1</v>
      </c>
      <c r="L86" t="b">
        <v>1</v>
      </c>
      <c r="M86" t="b">
        <v>0</v>
      </c>
      <c r="N86" t="b">
        <v>0</v>
      </c>
      <c r="O86" s="41" t="s">
        <v>3806</v>
      </c>
    </row>
    <row r="87" spans="1:15" x14ac:dyDescent="0.25">
      <c r="A87" s="4" t="s">
        <v>77</v>
      </c>
      <c r="B87" s="4" t="s">
        <v>4299</v>
      </c>
      <c r="C87" s="113" t="str">
        <f>"=1 if the authors control for gender in the regression."</f>
        <v>=1 if the authors control for gender in the regression.</v>
      </c>
      <c r="D87" t="s">
        <v>341</v>
      </c>
      <c r="E87">
        <v>39</v>
      </c>
      <c r="F87" t="s">
        <v>3805</v>
      </c>
      <c r="G87" s="41" t="b">
        <v>1</v>
      </c>
      <c r="H87" s="41" t="b">
        <v>1</v>
      </c>
      <c r="I87">
        <v>1</v>
      </c>
      <c r="K87" t="b">
        <v>1</v>
      </c>
      <c r="L87" t="b">
        <v>1</v>
      </c>
      <c r="M87" t="b">
        <v>0</v>
      </c>
      <c r="N87" t="b">
        <v>0</v>
      </c>
      <c r="O87" s="41" t="s">
        <v>3806</v>
      </c>
    </row>
    <row r="88" spans="1:15" x14ac:dyDescent="0.25">
      <c r="A88" s="4" t="s">
        <v>4196</v>
      </c>
      <c r="B88" s="4" t="s">
        <v>4300</v>
      </c>
      <c r="C88" s="113" t="str">
        <f>"=1 if the authors control for marriage in the regression."</f>
        <v>=1 if the authors control for marriage in the regression.</v>
      </c>
      <c r="D88" t="s">
        <v>341</v>
      </c>
      <c r="E88">
        <v>39</v>
      </c>
      <c r="F88" t="s">
        <v>3805</v>
      </c>
      <c r="G88" s="41" t="b">
        <v>1</v>
      </c>
      <c r="H88" s="41" t="b">
        <v>1</v>
      </c>
      <c r="I88">
        <v>1</v>
      </c>
      <c r="K88" t="b">
        <v>1</v>
      </c>
      <c r="L88" t="b">
        <v>1</v>
      </c>
      <c r="M88" t="b">
        <v>0</v>
      </c>
      <c r="N88" t="b">
        <v>0</v>
      </c>
      <c r="O88" s="41" t="s">
        <v>3806</v>
      </c>
    </row>
    <row r="89" spans="1:15" x14ac:dyDescent="0.25">
      <c r="A89" s="4" t="s">
        <v>78</v>
      </c>
      <c r="B89" s="4" t="s">
        <v>4301</v>
      </c>
      <c r="C89" s="113" t="str">
        <f>"=1 if the authors control for occupation of the subjects in the regression."</f>
        <v>=1 if the authors control for occupation of the subjects in the regression.</v>
      </c>
      <c r="D89" t="s">
        <v>341</v>
      </c>
      <c r="E89">
        <v>39</v>
      </c>
      <c r="F89" t="s">
        <v>3805</v>
      </c>
      <c r="G89" s="41" t="b">
        <v>1</v>
      </c>
      <c r="H89" s="41" t="b">
        <v>1</v>
      </c>
      <c r="I89">
        <v>1</v>
      </c>
      <c r="K89" t="b">
        <v>1</v>
      </c>
      <c r="L89" t="b">
        <v>1</v>
      </c>
      <c r="M89" t="b">
        <v>0</v>
      </c>
      <c r="N89" t="b">
        <v>0</v>
      </c>
      <c r="O89" s="41" t="s">
        <v>3806</v>
      </c>
    </row>
    <row r="90" spans="1:15" x14ac:dyDescent="0.25">
      <c r="A90" s="4" t="s">
        <v>80</v>
      </c>
      <c r="B90" s="4" t="s">
        <v>4365</v>
      </c>
      <c r="C90" s="113" t="str">
        <f>"=1 if the authors control for firm characteristics in the regression."</f>
        <v>=1 if the authors control for firm characteristics in the regression.</v>
      </c>
      <c r="D90" t="s">
        <v>341</v>
      </c>
      <c r="E90">
        <v>39</v>
      </c>
      <c r="F90" t="s">
        <v>3805</v>
      </c>
      <c r="G90" s="41" t="b">
        <v>1</v>
      </c>
      <c r="H90" s="41" t="b">
        <v>1</v>
      </c>
      <c r="I90">
        <v>1</v>
      </c>
      <c r="K90" t="b">
        <v>1</v>
      </c>
      <c r="L90" t="b">
        <v>1</v>
      </c>
      <c r="M90" t="b">
        <v>0</v>
      </c>
      <c r="N90" t="b">
        <v>0</v>
      </c>
      <c r="O90" s="41" t="s">
        <v>3806</v>
      </c>
    </row>
    <row r="91" spans="1:15" x14ac:dyDescent="0.25">
      <c r="A91" s="4" t="s">
        <v>134</v>
      </c>
      <c r="B91" s="4" t="s">
        <v>4302</v>
      </c>
      <c r="C91" s="113" t="str">
        <f>"=1 if the authors control for area type in the regression (e.g., urban, rural)."</f>
        <v>=1 if the authors control for area type in the regression (e.g., urban, rural).</v>
      </c>
      <c r="D91" t="s">
        <v>341</v>
      </c>
      <c r="E91">
        <v>39</v>
      </c>
      <c r="F91" t="s">
        <v>3805</v>
      </c>
      <c r="G91" s="41" t="b">
        <v>1</v>
      </c>
      <c r="H91" s="41" t="b">
        <v>1</v>
      </c>
      <c r="I91">
        <v>1</v>
      </c>
      <c r="K91" t="b">
        <v>1</v>
      </c>
      <c r="L91" t="b">
        <v>1</v>
      </c>
      <c r="M91" t="b">
        <v>0</v>
      </c>
      <c r="N91" t="b">
        <v>0</v>
      </c>
      <c r="O91" s="41" t="s">
        <v>3806</v>
      </c>
    </row>
    <row r="92" spans="1:15" x14ac:dyDescent="0.25">
      <c r="A92" s="4" t="s">
        <v>79</v>
      </c>
      <c r="B92" s="4" t="s">
        <v>4367</v>
      </c>
      <c r="C92" s="113" t="str">
        <f>"=1 if the authors control for macroeconomic variables in the regression."</f>
        <v>=1 if the authors control for macroeconomic variables in the regression.</v>
      </c>
      <c r="D92" t="s">
        <v>341</v>
      </c>
      <c r="E92">
        <v>39</v>
      </c>
      <c r="F92" t="s">
        <v>3805</v>
      </c>
      <c r="G92" s="41" t="b">
        <v>1</v>
      </c>
      <c r="H92" s="41" t="b">
        <v>1</v>
      </c>
      <c r="I92">
        <v>1</v>
      </c>
      <c r="K92" t="b">
        <v>1</v>
      </c>
      <c r="L92" t="b">
        <v>1</v>
      </c>
      <c r="M92" t="b">
        <v>0</v>
      </c>
      <c r="N92" t="b">
        <v>0</v>
      </c>
      <c r="O92" s="41" t="s">
        <v>3806</v>
      </c>
    </row>
    <row r="93" spans="1:15" x14ac:dyDescent="0.25">
      <c r="A93" s="43" t="s">
        <v>81</v>
      </c>
      <c r="B93" s="43" t="s">
        <v>359</v>
      </c>
      <c r="C93" s="114" t="s">
        <v>4348</v>
      </c>
      <c r="D93" t="s">
        <v>342</v>
      </c>
      <c r="E93">
        <v>40</v>
      </c>
      <c r="F93" t="s">
        <v>3805</v>
      </c>
      <c r="G93" s="41" t="b">
        <v>1</v>
      </c>
      <c r="H93" s="41" t="b">
        <v>1</v>
      </c>
      <c r="J93" s="17" t="s">
        <v>3807</v>
      </c>
      <c r="K93" t="b">
        <v>1</v>
      </c>
      <c r="L93" t="b">
        <v>1</v>
      </c>
      <c r="M93" t="b">
        <v>0</v>
      </c>
      <c r="N93" t="b">
        <v>1</v>
      </c>
      <c r="O93" s="41" t="s">
        <v>4252</v>
      </c>
    </row>
    <row r="94" spans="1:15" x14ac:dyDescent="0.25">
      <c r="A94" s="43" t="s">
        <v>82</v>
      </c>
      <c r="B94" s="43" t="s">
        <v>360</v>
      </c>
      <c r="C94" s="114" t="s">
        <v>4349</v>
      </c>
      <c r="D94" t="s">
        <v>341</v>
      </c>
      <c r="E94">
        <v>41</v>
      </c>
      <c r="F94" t="s">
        <v>3805</v>
      </c>
      <c r="G94" s="41" t="b">
        <v>1</v>
      </c>
      <c r="H94" s="41" t="b">
        <v>1</v>
      </c>
      <c r="J94" s="17" t="s">
        <v>3807</v>
      </c>
      <c r="K94" t="b">
        <v>1</v>
      </c>
      <c r="L94" t="b">
        <v>1</v>
      </c>
      <c r="M94" t="b">
        <v>0</v>
      </c>
      <c r="N94" t="b">
        <v>1</v>
      </c>
      <c r="O94" s="41" t="s">
        <v>4252</v>
      </c>
    </row>
    <row r="95" spans="1:15" x14ac:dyDescent="0.25">
      <c r="A95" s="43" t="s">
        <v>83</v>
      </c>
      <c r="B95" s="43" t="s">
        <v>4303</v>
      </c>
      <c r="C95" s="114" t="str">
        <f>"=1 if the study was published in a journal."</f>
        <v>=1 if the study was published in a journal.</v>
      </c>
      <c r="D95" t="s">
        <v>324</v>
      </c>
      <c r="E95">
        <v>42</v>
      </c>
      <c r="F95" t="s">
        <v>3805</v>
      </c>
      <c r="G95" s="41" t="b">
        <v>1</v>
      </c>
      <c r="H95" s="41" t="b">
        <v>1</v>
      </c>
      <c r="I95">
        <v>1</v>
      </c>
      <c r="K95" t="b">
        <v>1</v>
      </c>
      <c r="L95" t="b">
        <v>1</v>
      </c>
      <c r="M95" t="b">
        <v>0</v>
      </c>
      <c r="N95" t="b">
        <v>0</v>
      </c>
      <c r="O95" s="41" t="s">
        <v>3806</v>
      </c>
    </row>
    <row r="96" spans="1:15" x14ac:dyDescent="0.25">
      <c r="A96" s="43" t="s">
        <v>345</v>
      </c>
      <c r="B96" s="43" t="s">
        <v>4304</v>
      </c>
      <c r="C96" s="114" t="str">
        <f>"=1 if the study was not published in a journal (reference category)."</f>
        <v>=1 if the study was not published in a journal (reference category).</v>
      </c>
      <c r="D96" t="s">
        <v>324</v>
      </c>
      <c r="E96">
        <v>42</v>
      </c>
      <c r="F96" t="s">
        <v>3805</v>
      </c>
      <c r="G96" s="41" t="b">
        <v>1</v>
      </c>
      <c r="H96" s="41" t="b">
        <v>1</v>
      </c>
      <c r="I96">
        <v>1</v>
      </c>
      <c r="K96" t="b">
        <v>0</v>
      </c>
      <c r="L96" t="b">
        <v>0</v>
      </c>
      <c r="M96" t="b">
        <v>1</v>
      </c>
      <c r="N96" t="b">
        <v>0</v>
      </c>
      <c r="O96" s="41" t="s">
        <v>3805</v>
      </c>
    </row>
    <row r="97" spans="1:15" x14ac:dyDescent="0.25">
      <c r="A97" s="43" t="s">
        <v>84</v>
      </c>
      <c r="B97" s="43" t="s">
        <v>361</v>
      </c>
      <c r="C97" s="114" t="s">
        <v>4353</v>
      </c>
      <c r="D97" t="s">
        <v>341</v>
      </c>
      <c r="E97">
        <v>43</v>
      </c>
      <c r="F97" t="s">
        <v>3805</v>
      </c>
      <c r="G97" s="41" t="b">
        <v>1</v>
      </c>
      <c r="H97" s="41" t="b">
        <v>1</v>
      </c>
      <c r="J97" s="17" t="s">
        <v>3807</v>
      </c>
      <c r="K97" t="b">
        <v>0</v>
      </c>
      <c r="L97" t="b">
        <v>0</v>
      </c>
      <c r="M97" t="b">
        <v>0</v>
      </c>
      <c r="N97" t="b">
        <v>1</v>
      </c>
      <c r="O97" s="41" t="s">
        <v>3805</v>
      </c>
    </row>
  </sheetData>
  <conditionalFormatting sqref="A2:C97">
    <cfRule type="containsBlanks" dxfId="608" priority="7">
      <formula>LEN(TRIM(A2))=0</formula>
    </cfRule>
  </conditionalFormatting>
  <conditionalFormatting sqref="O2:O1992">
    <cfRule type="notContainsText" dxfId="607" priority="2" operator="notContains" text="stop">
      <formula>ISERROR(SEARCH("stop",O2))</formula>
    </cfRule>
    <cfRule type="containsText" dxfId="606" priority="3" operator="containsText" text="stop">
      <formula>NOT(ISERROR(SEARCH("stop",O2)))</formula>
    </cfRule>
  </conditionalFormatting>
  <conditionalFormatting sqref="G2:H1992 K2:N1992">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489</v>
      </c>
      <c r="B2">
        <v>0</v>
      </c>
      <c r="C2">
        <v>0</v>
      </c>
      <c r="D2">
        <v>1</v>
      </c>
      <c r="E2">
        <v>0</v>
      </c>
      <c r="F2">
        <v>0</v>
      </c>
      <c r="G2">
        <v>0</v>
      </c>
      <c r="H2">
        <v>0</v>
      </c>
      <c r="I2">
        <v>0</v>
      </c>
      <c r="J2">
        <v>0</v>
      </c>
      <c r="K2">
        <v>1</v>
      </c>
      <c r="L2" s="153"/>
    </row>
    <row r="3" spans="1:12" x14ac:dyDescent="0.25">
      <c r="A3" t="s">
        <v>425</v>
      </c>
      <c r="B3">
        <v>0</v>
      </c>
      <c r="C3">
        <v>0</v>
      </c>
      <c r="D3">
        <v>0</v>
      </c>
      <c r="E3">
        <v>0</v>
      </c>
      <c r="F3">
        <v>1</v>
      </c>
      <c r="G3">
        <v>0</v>
      </c>
      <c r="H3">
        <v>0</v>
      </c>
      <c r="I3">
        <v>0</v>
      </c>
      <c r="J3">
        <v>0</v>
      </c>
      <c r="K3">
        <v>1</v>
      </c>
      <c r="L3" s="153"/>
    </row>
    <row r="4" spans="1:12" x14ac:dyDescent="0.25">
      <c r="A4" t="s">
        <v>462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388</v>
      </c>
      <c r="B6">
        <v>1</v>
      </c>
      <c r="C6">
        <v>0</v>
      </c>
      <c r="D6">
        <v>0</v>
      </c>
      <c r="E6">
        <v>0</v>
      </c>
      <c r="F6">
        <v>0</v>
      </c>
      <c r="G6">
        <v>0</v>
      </c>
      <c r="H6">
        <v>0</v>
      </c>
      <c r="I6">
        <v>1</v>
      </c>
      <c r="J6">
        <v>0</v>
      </c>
      <c r="K6">
        <v>0</v>
      </c>
    </row>
    <row r="7" spans="1:12" x14ac:dyDescent="0.25">
      <c r="A7" t="s">
        <v>490</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508</v>
      </c>
      <c r="B9">
        <v>0</v>
      </c>
      <c r="C9">
        <v>0</v>
      </c>
      <c r="D9">
        <v>1</v>
      </c>
      <c r="E9">
        <v>0</v>
      </c>
      <c r="F9">
        <v>0</v>
      </c>
      <c r="G9">
        <v>0</v>
      </c>
      <c r="H9">
        <v>0</v>
      </c>
      <c r="I9">
        <v>0</v>
      </c>
      <c r="J9">
        <v>0</v>
      </c>
      <c r="K9">
        <v>1</v>
      </c>
      <c r="L9" s="153"/>
    </row>
    <row r="10" spans="1:12" x14ac:dyDescent="0.25">
      <c r="A10" t="s">
        <v>497</v>
      </c>
      <c r="B10">
        <v>1</v>
      </c>
      <c r="C10">
        <v>0</v>
      </c>
      <c r="D10">
        <v>0</v>
      </c>
      <c r="E10">
        <v>0</v>
      </c>
      <c r="F10">
        <v>0</v>
      </c>
      <c r="G10">
        <v>0</v>
      </c>
      <c r="H10">
        <v>0</v>
      </c>
      <c r="I10">
        <v>1</v>
      </c>
      <c r="J10">
        <v>0</v>
      </c>
      <c r="K10">
        <v>0</v>
      </c>
    </row>
    <row r="11" spans="1:12" x14ac:dyDescent="0.25">
      <c r="A11" t="s">
        <v>469</v>
      </c>
      <c r="B11">
        <v>0</v>
      </c>
      <c r="C11">
        <v>0</v>
      </c>
      <c r="D11">
        <v>0</v>
      </c>
      <c r="E11">
        <v>1</v>
      </c>
      <c r="F11">
        <v>0</v>
      </c>
      <c r="G11">
        <v>0</v>
      </c>
      <c r="H11">
        <v>0</v>
      </c>
      <c r="I11">
        <v>0</v>
      </c>
      <c r="J11">
        <v>0</v>
      </c>
      <c r="K11">
        <v>1</v>
      </c>
      <c r="L11" s="153"/>
    </row>
    <row r="12" spans="1:12" x14ac:dyDescent="0.25">
      <c r="A12" t="s">
        <v>470</v>
      </c>
      <c r="B12">
        <v>0</v>
      </c>
      <c r="C12">
        <v>0</v>
      </c>
      <c r="D12">
        <v>0</v>
      </c>
      <c r="E12">
        <v>1</v>
      </c>
      <c r="F12">
        <v>0</v>
      </c>
      <c r="G12">
        <v>0</v>
      </c>
      <c r="H12">
        <v>0</v>
      </c>
      <c r="I12">
        <v>0</v>
      </c>
      <c r="J12">
        <v>0</v>
      </c>
      <c r="K12">
        <v>1</v>
      </c>
    </row>
    <row r="13" spans="1:12" x14ac:dyDescent="0.25">
      <c r="A13" t="s">
        <v>491</v>
      </c>
      <c r="B13">
        <v>0</v>
      </c>
      <c r="C13">
        <v>0</v>
      </c>
      <c r="D13">
        <v>1</v>
      </c>
      <c r="E13">
        <v>0</v>
      </c>
      <c r="F13">
        <v>0</v>
      </c>
      <c r="G13">
        <v>0</v>
      </c>
      <c r="H13">
        <v>0</v>
      </c>
      <c r="I13">
        <v>0</v>
      </c>
      <c r="J13">
        <v>0</v>
      </c>
      <c r="K13">
        <v>1</v>
      </c>
      <c r="L13" s="153"/>
    </row>
    <row r="14" spans="1:12" x14ac:dyDescent="0.25">
      <c r="A14" t="s">
        <v>471</v>
      </c>
      <c r="B14">
        <v>0</v>
      </c>
      <c r="C14">
        <v>0</v>
      </c>
      <c r="D14">
        <v>0</v>
      </c>
      <c r="E14">
        <v>0</v>
      </c>
      <c r="F14">
        <v>0</v>
      </c>
      <c r="G14">
        <v>0</v>
      </c>
      <c r="H14">
        <v>1</v>
      </c>
      <c r="I14">
        <v>0</v>
      </c>
      <c r="J14">
        <v>0</v>
      </c>
      <c r="K14">
        <v>1</v>
      </c>
      <c r="L14" s="153"/>
    </row>
    <row r="15" spans="1:12" x14ac:dyDescent="0.25">
      <c r="A15" t="s">
        <v>433</v>
      </c>
      <c r="B15">
        <v>0</v>
      </c>
      <c r="C15">
        <v>0</v>
      </c>
      <c r="D15">
        <v>0</v>
      </c>
      <c r="E15">
        <v>1</v>
      </c>
      <c r="F15">
        <v>0</v>
      </c>
      <c r="G15">
        <v>0</v>
      </c>
      <c r="H15">
        <v>0</v>
      </c>
      <c r="I15">
        <v>0</v>
      </c>
      <c r="J15">
        <v>0</v>
      </c>
      <c r="K15">
        <v>1</v>
      </c>
    </row>
    <row r="16" spans="1:12" x14ac:dyDescent="0.25">
      <c r="A16" t="s">
        <v>454</v>
      </c>
      <c r="B16">
        <v>0</v>
      </c>
      <c r="C16">
        <v>0</v>
      </c>
      <c r="D16">
        <v>1</v>
      </c>
      <c r="E16">
        <v>0</v>
      </c>
      <c r="F16">
        <v>0</v>
      </c>
      <c r="G16">
        <v>0</v>
      </c>
      <c r="H16">
        <v>0</v>
      </c>
      <c r="I16">
        <v>0</v>
      </c>
      <c r="J16">
        <v>0</v>
      </c>
      <c r="K16">
        <v>1</v>
      </c>
      <c r="L16" s="153"/>
    </row>
    <row r="17" spans="1:12" x14ac:dyDescent="0.25">
      <c r="A17" t="s">
        <v>498</v>
      </c>
      <c r="B17">
        <v>0</v>
      </c>
      <c r="C17">
        <v>0</v>
      </c>
      <c r="D17">
        <v>0</v>
      </c>
      <c r="E17">
        <v>0</v>
      </c>
      <c r="F17">
        <v>0</v>
      </c>
      <c r="G17">
        <v>0</v>
      </c>
      <c r="H17">
        <v>1</v>
      </c>
      <c r="I17">
        <v>0</v>
      </c>
      <c r="J17">
        <v>1</v>
      </c>
      <c r="K17">
        <v>0</v>
      </c>
      <c r="L17" s="153"/>
    </row>
    <row r="18" spans="1:12" x14ac:dyDescent="0.25">
      <c r="A18" t="s">
        <v>482</v>
      </c>
      <c r="B18">
        <v>0</v>
      </c>
      <c r="C18">
        <v>1</v>
      </c>
      <c r="D18">
        <v>0</v>
      </c>
      <c r="E18">
        <v>0</v>
      </c>
      <c r="F18">
        <v>0</v>
      </c>
      <c r="G18">
        <v>0</v>
      </c>
      <c r="H18">
        <v>0</v>
      </c>
      <c r="I18">
        <v>0</v>
      </c>
      <c r="J18">
        <v>1</v>
      </c>
      <c r="K18">
        <v>0</v>
      </c>
      <c r="L18" s="153"/>
    </row>
    <row r="19" spans="1:12" x14ac:dyDescent="0.25">
      <c r="A19" t="s">
        <v>434</v>
      </c>
      <c r="B19">
        <v>0</v>
      </c>
      <c r="C19">
        <v>0</v>
      </c>
      <c r="D19">
        <v>0</v>
      </c>
      <c r="E19">
        <v>0</v>
      </c>
      <c r="F19">
        <v>0</v>
      </c>
      <c r="G19">
        <v>0</v>
      </c>
      <c r="H19">
        <v>1</v>
      </c>
      <c r="I19">
        <v>0</v>
      </c>
      <c r="J19">
        <v>0</v>
      </c>
      <c r="K19">
        <v>1</v>
      </c>
      <c r="L19" s="153"/>
    </row>
    <row r="20" spans="1:12" x14ac:dyDescent="0.25">
      <c r="A20" t="s">
        <v>472</v>
      </c>
      <c r="B20">
        <v>1</v>
      </c>
      <c r="C20">
        <v>0</v>
      </c>
      <c r="D20">
        <v>0</v>
      </c>
      <c r="E20">
        <v>0</v>
      </c>
      <c r="F20">
        <v>0</v>
      </c>
      <c r="G20">
        <v>0</v>
      </c>
      <c r="H20">
        <v>0</v>
      </c>
      <c r="I20">
        <v>1</v>
      </c>
      <c r="J20">
        <v>0</v>
      </c>
      <c r="K20">
        <v>0</v>
      </c>
    </row>
    <row r="21" spans="1:12" x14ac:dyDescent="0.25">
      <c r="A21" t="s">
        <v>473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474</v>
      </c>
      <c r="B23">
        <v>0</v>
      </c>
      <c r="C23">
        <v>0</v>
      </c>
      <c r="D23">
        <v>0</v>
      </c>
      <c r="E23">
        <v>1</v>
      </c>
      <c r="F23">
        <v>0</v>
      </c>
      <c r="G23">
        <v>0</v>
      </c>
      <c r="H23">
        <v>0</v>
      </c>
      <c r="I23">
        <v>0</v>
      </c>
      <c r="J23">
        <v>0</v>
      </c>
      <c r="K23">
        <v>1</v>
      </c>
    </row>
    <row r="24" spans="1:12" x14ac:dyDescent="0.25">
      <c r="A24" t="s">
        <v>435</v>
      </c>
      <c r="B24">
        <v>0</v>
      </c>
      <c r="C24">
        <v>0</v>
      </c>
      <c r="D24">
        <v>0</v>
      </c>
      <c r="E24">
        <v>1</v>
      </c>
      <c r="F24">
        <v>0</v>
      </c>
      <c r="G24">
        <v>0</v>
      </c>
      <c r="H24">
        <v>0</v>
      </c>
      <c r="I24">
        <v>0</v>
      </c>
      <c r="J24">
        <v>0</v>
      </c>
      <c r="K24">
        <v>1</v>
      </c>
    </row>
    <row r="25" spans="1:12" x14ac:dyDescent="0.25">
      <c r="A25" t="s">
        <v>475</v>
      </c>
      <c r="B25">
        <v>0</v>
      </c>
      <c r="C25">
        <v>0</v>
      </c>
      <c r="D25">
        <v>0</v>
      </c>
      <c r="E25">
        <v>0</v>
      </c>
      <c r="F25">
        <v>0</v>
      </c>
      <c r="G25">
        <v>0</v>
      </c>
      <c r="H25">
        <v>1</v>
      </c>
      <c r="I25">
        <v>0</v>
      </c>
      <c r="J25">
        <v>0</v>
      </c>
      <c r="K25">
        <v>1</v>
      </c>
      <c r="L25" s="153"/>
    </row>
    <row r="26" spans="1:12" x14ac:dyDescent="0.25">
      <c r="A26" t="s">
        <v>503</v>
      </c>
      <c r="B26">
        <v>0</v>
      </c>
      <c r="C26">
        <v>1</v>
      </c>
      <c r="D26">
        <v>0</v>
      </c>
      <c r="E26">
        <v>0</v>
      </c>
      <c r="F26">
        <v>0</v>
      </c>
      <c r="G26">
        <v>0</v>
      </c>
      <c r="H26">
        <v>0</v>
      </c>
      <c r="I26">
        <v>1</v>
      </c>
      <c r="J26">
        <v>0</v>
      </c>
      <c r="K26">
        <v>0</v>
      </c>
    </row>
    <row r="27" spans="1:12" x14ac:dyDescent="0.25">
      <c r="A27" t="s">
        <v>436</v>
      </c>
      <c r="B27">
        <v>0</v>
      </c>
      <c r="C27">
        <v>0</v>
      </c>
      <c r="D27">
        <v>1</v>
      </c>
      <c r="E27">
        <v>0</v>
      </c>
      <c r="F27">
        <v>0</v>
      </c>
      <c r="G27">
        <v>0</v>
      </c>
      <c r="H27">
        <v>0</v>
      </c>
      <c r="I27">
        <v>1</v>
      </c>
      <c r="J27">
        <v>0</v>
      </c>
      <c r="K27">
        <v>0</v>
      </c>
    </row>
    <row r="28" spans="1:12" x14ac:dyDescent="0.25">
      <c r="A28" t="s">
        <v>452</v>
      </c>
      <c r="B28">
        <v>1</v>
      </c>
      <c r="C28">
        <v>0</v>
      </c>
      <c r="D28">
        <v>0</v>
      </c>
      <c r="E28">
        <v>0</v>
      </c>
      <c r="F28">
        <v>0</v>
      </c>
      <c r="G28">
        <v>0</v>
      </c>
      <c r="H28">
        <v>0</v>
      </c>
      <c r="I28">
        <v>1</v>
      </c>
      <c r="J28">
        <v>0</v>
      </c>
      <c r="K28">
        <v>0</v>
      </c>
    </row>
    <row r="29" spans="1:12" x14ac:dyDescent="0.25">
      <c r="A29" t="s">
        <v>446</v>
      </c>
      <c r="B29">
        <v>1</v>
      </c>
      <c r="C29">
        <v>0</v>
      </c>
      <c r="D29">
        <v>0</v>
      </c>
      <c r="E29">
        <v>0</v>
      </c>
      <c r="F29">
        <v>0</v>
      </c>
      <c r="G29">
        <v>0</v>
      </c>
      <c r="H29">
        <v>0</v>
      </c>
      <c r="I29">
        <v>1</v>
      </c>
      <c r="J29">
        <v>0</v>
      </c>
      <c r="K29">
        <v>0</v>
      </c>
    </row>
    <row r="30" spans="1:12" x14ac:dyDescent="0.25">
      <c r="A30" t="s">
        <v>421</v>
      </c>
      <c r="B30">
        <v>0</v>
      </c>
      <c r="C30">
        <v>0</v>
      </c>
      <c r="D30">
        <v>0</v>
      </c>
      <c r="E30">
        <v>0</v>
      </c>
      <c r="F30">
        <v>1</v>
      </c>
      <c r="G30">
        <v>0</v>
      </c>
      <c r="H30">
        <v>0</v>
      </c>
      <c r="I30">
        <v>0</v>
      </c>
      <c r="J30">
        <v>0</v>
      </c>
      <c r="K30">
        <v>1</v>
      </c>
      <c r="L30" s="153"/>
    </row>
    <row r="31" spans="1:12" x14ac:dyDescent="0.25">
      <c r="A31" t="s">
        <v>476</v>
      </c>
      <c r="B31">
        <v>0</v>
      </c>
      <c r="C31">
        <v>0</v>
      </c>
      <c r="D31">
        <v>0</v>
      </c>
      <c r="E31">
        <v>1</v>
      </c>
      <c r="F31">
        <v>0</v>
      </c>
      <c r="G31">
        <v>0</v>
      </c>
      <c r="H31">
        <v>0</v>
      </c>
      <c r="I31">
        <v>0</v>
      </c>
      <c r="J31">
        <v>0</v>
      </c>
      <c r="K31">
        <v>1</v>
      </c>
    </row>
    <row r="32" spans="1:12" x14ac:dyDescent="0.25">
      <c r="A32" t="s">
        <v>477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460</v>
      </c>
      <c r="B34">
        <v>0</v>
      </c>
      <c r="C34">
        <v>0</v>
      </c>
      <c r="D34">
        <v>0</v>
      </c>
      <c r="E34">
        <v>1</v>
      </c>
      <c r="F34">
        <v>0</v>
      </c>
      <c r="G34">
        <v>0</v>
      </c>
      <c r="H34">
        <v>0</v>
      </c>
      <c r="I34">
        <v>0</v>
      </c>
      <c r="J34">
        <v>0</v>
      </c>
      <c r="K34">
        <v>1</v>
      </c>
    </row>
    <row r="35" spans="1:12" x14ac:dyDescent="0.25">
      <c r="A35" t="s">
        <v>480</v>
      </c>
      <c r="B35">
        <v>0</v>
      </c>
      <c r="C35">
        <v>0</v>
      </c>
      <c r="D35">
        <v>0</v>
      </c>
      <c r="E35">
        <v>0</v>
      </c>
      <c r="F35">
        <v>0</v>
      </c>
      <c r="G35">
        <v>0</v>
      </c>
      <c r="H35">
        <v>1</v>
      </c>
      <c r="I35">
        <v>0</v>
      </c>
      <c r="J35">
        <v>1</v>
      </c>
      <c r="K35">
        <v>0</v>
      </c>
      <c r="L35" s="153"/>
    </row>
    <row r="36" spans="1:12" x14ac:dyDescent="0.25">
      <c r="A36" t="s">
        <v>481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432</v>
      </c>
      <c r="B38">
        <v>1</v>
      </c>
      <c r="C38">
        <v>0</v>
      </c>
      <c r="D38">
        <v>0</v>
      </c>
      <c r="E38">
        <v>0</v>
      </c>
      <c r="F38">
        <v>0</v>
      </c>
      <c r="G38">
        <v>0</v>
      </c>
      <c r="H38">
        <v>0</v>
      </c>
      <c r="I38">
        <v>1</v>
      </c>
      <c r="J38">
        <v>0</v>
      </c>
      <c r="K38">
        <v>0</v>
      </c>
    </row>
    <row r="39" spans="1:12" x14ac:dyDescent="0.25">
      <c r="A39" t="s">
        <v>426</v>
      </c>
      <c r="B39">
        <v>1</v>
      </c>
      <c r="C39">
        <v>0</v>
      </c>
      <c r="D39">
        <v>0</v>
      </c>
      <c r="E39">
        <v>0</v>
      </c>
      <c r="F39">
        <v>0</v>
      </c>
      <c r="G39">
        <v>0</v>
      </c>
      <c r="H39">
        <v>0</v>
      </c>
      <c r="I39">
        <v>1</v>
      </c>
      <c r="J39">
        <v>0</v>
      </c>
      <c r="K39">
        <v>0</v>
      </c>
    </row>
    <row r="40" spans="1:12" x14ac:dyDescent="0.25">
      <c r="A40" t="s">
        <v>458</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461</v>
      </c>
      <c r="B46">
        <v>0</v>
      </c>
      <c r="C46">
        <v>0</v>
      </c>
      <c r="D46">
        <v>0</v>
      </c>
      <c r="E46">
        <v>1</v>
      </c>
      <c r="F46">
        <v>0</v>
      </c>
      <c r="G46">
        <v>0</v>
      </c>
      <c r="H46">
        <v>0</v>
      </c>
      <c r="I46">
        <v>0</v>
      </c>
      <c r="J46">
        <v>0</v>
      </c>
      <c r="K46">
        <v>1</v>
      </c>
    </row>
    <row r="47" spans="1:12" x14ac:dyDescent="0.25">
      <c r="A47" t="s">
        <v>440</v>
      </c>
      <c r="B47">
        <v>0</v>
      </c>
      <c r="C47">
        <v>0</v>
      </c>
      <c r="D47">
        <v>0</v>
      </c>
      <c r="E47">
        <v>1</v>
      </c>
      <c r="F47">
        <v>0</v>
      </c>
      <c r="G47">
        <v>0</v>
      </c>
      <c r="H47">
        <v>0</v>
      </c>
      <c r="I47">
        <v>0</v>
      </c>
      <c r="J47">
        <v>0</v>
      </c>
      <c r="K47">
        <v>1</v>
      </c>
    </row>
    <row r="48" spans="1:12" x14ac:dyDescent="0.25">
      <c r="A48" t="s">
        <v>496</v>
      </c>
      <c r="B48">
        <v>0</v>
      </c>
      <c r="C48">
        <v>1</v>
      </c>
      <c r="D48">
        <v>0</v>
      </c>
      <c r="E48">
        <v>0</v>
      </c>
      <c r="F48">
        <v>0</v>
      </c>
      <c r="G48">
        <v>0</v>
      </c>
      <c r="H48">
        <v>0</v>
      </c>
      <c r="I48">
        <v>1</v>
      </c>
      <c r="J48">
        <v>0</v>
      </c>
      <c r="K48">
        <v>0</v>
      </c>
    </row>
    <row r="49" spans="1:12" x14ac:dyDescent="0.25">
      <c r="A49" t="s">
        <v>443</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492</v>
      </c>
      <c r="B53">
        <v>0</v>
      </c>
      <c r="C53">
        <v>0</v>
      </c>
      <c r="D53">
        <v>0</v>
      </c>
      <c r="E53">
        <v>0</v>
      </c>
      <c r="F53">
        <v>1</v>
      </c>
      <c r="G53">
        <v>0</v>
      </c>
      <c r="H53">
        <v>0</v>
      </c>
      <c r="I53">
        <v>0</v>
      </c>
      <c r="J53">
        <v>0</v>
      </c>
      <c r="K53">
        <v>1</v>
      </c>
      <c r="L53" s="153"/>
    </row>
    <row r="54" spans="1:12" x14ac:dyDescent="0.25">
      <c r="A54" t="s">
        <v>468</v>
      </c>
      <c r="B54">
        <v>1</v>
      </c>
      <c r="C54">
        <v>0</v>
      </c>
      <c r="D54">
        <v>0</v>
      </c>
      <c r="E54">
        <v>0</v>
      </c>
      <c r="F54">
        <v>0</v>
      </c>
      <c r="G54">
        <v>0</v>
      </c>
      <c r="H54">
        <v>0</v>
      </c>
      <c r="I54">
        <v>1</v>
      </c>
      <c r="J54">
        <v>0</v>
      </c>
      <c r="K54">
        <v>0</v>
      </c>
    </row>
    <row r="55" spans="1:12" x14ac:dyDescent="0.25">
      <c r="A55" t="s">
        <v>427</v>
      </c>
      <c r="B55">
        <v>1</v>
      </c>
      <c r="C55">
        <v>0</v>
      </c>
      <c r="D55">
        <v>0</v>
      </c>
      <c r="E55">
        <v>0</v>
      </c>
      <c r="F55">
        <v>0</v>
      </c>
      <c r="G55">
        <v>0</v>
      </c>
      <c r="H55">
        <v>0</v>
      </c>
      <c r="I55">
        <v>1</v>
      </c>
      <c r="J55">
        <v>0</v>
      </c>
      <c r="K55">
        <v>0</v>
      </c>
    </row>
    <row r="56" spans="1:12" x14ac:dyDescent="0.25">
      <c r="A56" t="s">
        <v>383</v>
      </c>
      <c r="B56">
        <v>1</v>
      </c>
      <c r="C56">
        <v>0</v>
      </c>
      <c r="D56">
        <v>0</v>
      </c>
      <c r="E56">
        <v>0</v>
      </c>
      <c r="F56">
        <v>0</v>
      </c>
      <c r="G56">
        <v>0</v>
      </c>
      <c r="H56">
        <v>0</v>
      </c>
      <c r="I56">
        <v>1</v>
      </c>
      <c r="J56">
        <v>0</v>
      </c>
      <c r="K56">
        <v>0</v>
      </c>
    </row>
    <row r="57" spans="1:12" x14ac:dyDescent="0.25">
      <c r="A57" t="s">
        <v>499</v>
      </c>
      <c r="B57">
        <v>0</v>
      </c>
      <c r="C57">
        <v>0</v>
      </c>
      <c r="D57">
        <v>0</v>
      </c>
      <c r="E57">
        <v>1</v>
      </c>
      <c r="F57">
        <v>0</v>
      </c>
      <c r="G57">
        <v>0</v>
      </c>
      <c r="H57">
        <v>0</v>
      </c>
      <c r="I57">
        <v>0</v>
      </c>
      <c r="J57">
        <v>0</v>
      </c>
      <c r="K57">
        <v>1</v>
      </c>
    </row>
    <row r="58" spans="1:12" x14ac:dyDescent="0.25">
      <c r="A58" t="s">
        <v>450</v>
      </c>
      <c r="B58">
        <v>1</v>
      </c>
      <c r="C58">
        <v>0</v>
      </c>
      <c r="D58">
        <v>0</v>
      </c>
      <c r="E58">
        <v>0</v>
      </c>
      <c r="F58">
        <v>0</v>
      </c>
      <c r="G58">
        <v>0</v>
      </c>
      <c r="H58">
        <v>0</v>
      </c>
      <c r="I58">
        <v>1</v>
      </c>
      <c r="J58">
        <v>0</v>
      </c>
      <c r="K58">
        <v>0</v>
      </c>
    </row>
    <row r="59" spans="1:12" x14ac:dyDescent="0.25">
      <c r="A59" t="s">
        <v>428</v>
      </c>
      <c r="B59">
        <v>0</v>
      </c>
      <c r="C59">
        <v>0</v>
      </c>
      <c r="D59">
        <v>0</v>
      </c>
      <c r="E59">
        <v>0</v>
      </c>
      <c r="F59">
        <v>1</v>
      </c>
      <c r="G59">
        <v>0</v>
      </c>
      <c r="H59">
        <v>0</v>
      </c>
      <c r="I59">
        <v>0</v>
      </c>
      <c r="J59">
        <v>0</v>
      </c>
      <c r="K59">
        <v>1</v>
      </c>
      <c r="L59" s="153"/>
    </row>
    <row r="60" spans="1:12" x14ac:dyDescent="0.25">
      <c r="A60" t="s">
        <v>423</v>
      </c>
      <c r="B60">
        <v>0</v>
      </c>
      <c r="C60">
        <v>0</v>
      </c>
      <c r="D60">
        <v>1</v>
      </c>
      <c r="E60">
        <v>0</v>
      </c>
      <c r="F60">
        <v>0</v>
      </c>
      <c r="G60">
        <v>0</v>
      </c>
      <c r="H60">
        <v>0</v>
      </c>
      <c r="I60">
        <v>0</v>
      </c>
      <c r="J60">
        <v>0</v>
      </c>
      <c r="K60">
        <v>1</v>
      </c>
      <c r="L60" s="153"/>
    </row>
    <row r="61" spans="1:12" x14ac:dyDescent="0.25">
      <c r="A61" t="s">
        <v>366</v>
      </c>
      <c r="B61">
        <v>0</v>
      </c>
      <c r="C61">
        <v>0</v>
      </c>
      <c r="D61">
        <v>0</v>
      </c>
      <c r="E61">
        <v>0</v>
      </c>
      <c r="F61">
        <v>0</v>
      </c>
      <c r="G61">
        <v>0</v>
      </c>
      <c r="H61">
        <v>1</v>
      </c>
      <c r="I61">
        <v>0</v>
      </c>
      <c r="J61">
        <v>0</v>
      </c>
      <c r="K61">
        <v>1</v>
      </c>
      <c r="L61" s="153"/>
    </row>
    <row r="62" spans="1:12" x14ac:dyDescent="0.25">
      <c r="A62" t="s">
        <v>445</v>
      </c>
      <c r="B62">
        <v>1</v>
      </c>
      <c r="C62">
        <v>0</v>
      </c>
      <c r="D62">
        <v>0</v>
      </c>
      <c r="E62">
        <v>0</v>
      </c>
      <c r="F62">
        <v>0</v>
      </c>
      <c r="G62">
        <v>0</v>
      </c>
      <c r="H62">
        <v>0</v>
      </c>
      <c r="I62">
        <v>1</v>
      </c>
      <c r="J62">
        <v>0</v>
      </c>
      <c r="K62">
        <v>0</v>
      </c>
    </row>
    <row r="63" spans="1:12" x14ac:dyDescent="0.25">
      <c r="A63" t="s">
        <v>419</v>
      </c>
      <c r="B63">
        <v>0</v>
      </c>
      <c r="C63">
        <v>0</v>
      </c>
      <c r="D63">
        <v>0</v>
      </c>
      <c r="E63">
        <v>0</v>
      </c>
      <c r="F63">
        <v>1</v>
      </c>
      <c r="G63">
        <v>0</v>
      </c>
      <c r="H63">
        <v>0</v>
      </c>
      <c r="I63">
        <v>1</v>
      </c>
      <c r="J63">
        <v>0</v>
      </c>
      <c r="K63">
        <v>0</v>
      </c>
      <c r="L63" s="153"/>
    </row>
    <row r="64" spans="1:12" x14ac:dyDescent="0.25">
      <c r="A64" t="s">
        <v>493</v>
      </c>
      <c r="B64">
        <v>0</v>
      </c>
      <c r="C64">
        <v>0</v>
      </c>
      <c r="D64">
        <v>1</v>
      </c>
      <c r="E64">
        <v>0</v>
      </c>
      <c r="F64">
        <v>0</v>
      </c>
      <c r="G64">
        <v>0</v>
      </c>
      <c r="H64">
        <v>0</v>
      </c>
      <c r="I64">
        <v>0</v>
      </c>
      <c r="J64">
        <v>0</v>
      </c>
      <c r="K64">
        <v>1</v>
      </c>
      <c r="L64" s="153"/>
    </row>
    <row r="65" spans="1:12" x14ac:dyDescent="0.25">
      <c r="A65" t="s">
        <v>455</v>
      </c>
      <c r="B65">
        <v>0</v>
      </c>
      <c r="C65">
        <v>0</v>
      </c>
      <c r="D65">
        <v>1</v>
      </c>
      <c r="E65">
        <v>0</v>
      </c>
      <c r="F65">
        <v>0</v>
      </c>
      <c r="G65">
        <v>0</v>
      </c>
      <c r="H65">
        <v>0</v>
      </c>
      <c r="I65">
        <v>1</v>
      </c>
      <c r="J65">
        <v>0</v>
      </c>
      <c r="K65">
        <v>0</v>
      </c>
    </row>
    <row r="66" spans="1:12" x14ac:dyDescent="0.25">
      <c r="A66" t="s">
        <v>501</v>
      </c>
      <c r="B66">
        <v>0</v>
      </c>
      <c r="C66">
        <v>0</v>
      </c>
      <c r="D66">
        <v>0</v>
      </c>
      <c r="E66">
        <v>0</v>
      </c>
      <c r="F66">
        <v>0</v>
      </c>
      <c r="G66">
        <v>0</v>
      </c>
      <c r="H66">
        <v>1</v>
      </c>
      <c r="I66">
        <v>0</v>
      </c>
      <c r="J66">
        <v>0</v>
      </c>
      <c r="K66">
        <v>1</v>
      </c>
      <c r="L66" s="153"/>
    </row>
    <row r="67" spans="1:12" x14ac:dyDescent="0.25">
      <c r="A67" t="s">
        <v>447</v>
      </c>
      <c r="B67">
        <v>0</v>
      </c>
      <c r="C67">
        <v>0</v>
      </c>
      <c r="D67">
        <v>0</v>
      </c>
      <c r="E67">
        <v>0</v>
      </c>
      <c r="F67">
        <v>0</v>
      </c>
      <c r="G67">
        <v>0</v>
      </c>
      <c r="H67">
        <v>1</v>
      </c>
      <c r="I67">
        <v>0</v>
      </c>
      <c r="J67">
        <v>1</v>
      </c>
      <c r="K67">
        <v>0</v>
      </c>
      <c r="L67" s="153"/>
    </row>
    <row r="68" spans="1:12" x14ac:dyDescent="0.25">
      <c r="A68" t="s">
        <v>444</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507</v>
      </c>
      <c r="B70">
        <v>0</v>
      </c>
      <c r="C70">
        <v>0</v>
      </c>
      <c r="D70">
        <v>0</v>
      </c>
      <c r="E70">
        <v>0</v>
      </c>
      <c r="F70">
        <v>0</v>
      </c>
      <c r="G70">
        <v>1</v>
      </c>
      <c r="H70">
        <v>0</v>
      </c>
      <c r="I70">
        <v>0</v>
      </c>
      <c r="J70">
        <v>0</v>
      </c>
      <c r="K70">
        <v>1</v>
      </c>
      <c r="L70" s="153"/>
    </row>
    <row r="71" spans="1:12" x14ac:dyDescent="0.25">
      <c r="A71" t="s">
        <v>429</v>
      </c>
      <c r="B71">
        <v>0</v>
      </c>
      <c r="C71">
        <v>0</v>
      </c>
      <c r="D71">
        <v>0</v>
      </c>
      <c r="E71">
        <v>0</v>
      </c>
      <c r="F71">
        <v>1</v>
      </c>
      <c r="G71">
        <v>0</v>
      </c>
      <c r="H71">
        <v>0</v>
      </c>
      <c r="I71">
        <v>1</v>
      </c>
      <c r="J71">
        <v>0</v>
      </c>
      <c r="K71">
        <v>0</v>
      </c>
    </row>
    <row r="72" spans="1:12" x14ac:dyDescent="0.25">
      <c r="A72" t="s">
        <v>437</v>
      </c>
      <c r="B72">
        <v>0</v>
      </c>
      <c r="C72">
        <v>0</v>
      </c>
      <c r="D72">
        <v>0</v>
      </c>
      <c r="E72">
        <v>1</v>
      </c>
      <c r="F72">
        <v>0</v>
      </c>
      <c r="G72">
        <v>0</v>
      </c>
      <c r="H72">
        <v>0</v>
      </c>
      <c r="I72">
        <v>0</v>
      </c>
      <c r="J72">
        <v>0</v>
      </c>
      <c r="K72">
        <v>1</v>
      </c>
    </row>
    <row r="73" spans="1:12" x14ac:dyDescent="0.25">
      <c r="A73" t="s">
        <v>457</v>
      </c>
      <c r="B73">
        <v>0</v>
      </c>
      <c r="C73">
        <v>0</v>
      </c>
      <c r="D73">
        <v>1</v>
      </c>
      <c r="E73">
        <v>0</v>
      </c>
      <c r="F73">
        <v>0</v>
      </c>
      <c r="G73">
        <v>0</v>
      </c>
      <c r="H73">
        <v>0</v>
      </c>
      <c r="I73">
        <v>0</v>
      </c>
      <c r="J73">
        <v>0</v>
      </c>
      <c r="K73">
        <v>1</v>
      </c>
      <c r="L73" s="153"/>
    </row>
    <row r="74" spans="1:12" x14ac:dyDescent="0.25">
      <c r="A74" t="s">
        <v>488</v>
      </c>
      <c r="B74">
        <v>0</v>
      </c>
      <c r="C74">
        <v>1</v>
      </c>
      <c r="D74">
        <v>0</v>
      </c>
      <c r="E74">
        <v>0</v>
      </c>
      <c r="F74">
        <v>0</v>
      </c>
      <c r="G74">
        <v>0</v>
      </c>
      <c r="H74">
        <v>0</v>
      </c>
      <c r="I74">
        <v>0</v>
      </c>
      <c r="J74">
        <v>0</v>
      </c>
      <c r="K74">
        <v>1</v>
      </c>
      <c r="L74" s="153"/>
    </row>
    <row r="75" spans="1:12" x14ac:dyDescent="0.25">
      <c r="A75" t="s">
        <v>430</v>
      </c>
      <c r="B75">
        <v>0</v>
      </c>
      <c r="C75">
        <v>0</v>
      </c>
      <c r="D75">
        <v>0</v>
      </c>
      <c r="E75">
        <v>0</v>
      </c>
      <c r="F75">
        <v>1</v>
      </c>
      <c r="G75">
        <v>0</v>
      </c>
      <c r="H75">
        <v>0</v>
      </c>
      <c r="I75">
        <v>0</v>
      </c>
      <c r="J75">
        <v>0</v>
      </c>
      <c r="K75">
        <v>1</v>
      </c>
    </row>
    <row r="76" spans="1:12" x14ac:dyDescent="0.25">
      <c r="A76" t="s">
        <v>463</v>
      </c>
      <c r="B76">
        <v>0</v>
      </c>
      <c r="C76">
        <v>0</v>
      </c>
      <c r="D76">
        <v>0</v>
      </c>
      <c r="E76">
        <v>0</v>
      </c>
      <c r="F76">
        <v>0</v>
      </c>
      <c r="G76">
        <v>0</v>
      </c>
      <c r="H76">
        <v>1</v>
      </c>
      <c r="I76">
        <v>0</v>
      </c>
      <c r="J76">
        <v>0</v>
      </c>
      <c r="K76">
        <v>1</v>
      </c>
      <c r="L76" s="153"/>
    </row>
    <row r="77" spans="1:12" x14ac:dyDescent="0.25">
      <c r="A77" t="s">
        <v>502</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505</v>
      </c>
      <c r="B79">
        <v>1</v>
      </c>
      <c r="C79">
        <v>0</v>
      </c>
      <c r="D79">
        <v>0</v>
      </c>
      <c r="E79">
        <v>0</v>
      </c>
      <c r="F79">
        <v>0</v>
      </c>
      <c r="G79">
        <v>0</v>
      </c>
      <c r="H79">
        <v>0</v>
      </c>
      <c r="I79">
        <v>1</v>
      </c>
      <c r="J79">
        <v>0</v>
      </c>
      <c r="K79">
        <v>0</v>
      </c>
    </row>
    <row r="80" spans="1:12" x14ac:dyDescent="0.25">
      <c r="A80" t="s">
        <v>441</v>
      </c>
      <c r="B80">
        <v>0</v>
      </c>
      <c r="C80">
        <v>0</v>
      </c>
      <c r="D80">
        <v>0</v>
      </c>
      <c r="E80">
        <v>1</v>
      </c>
      <c r="F80">
        <v>0</v>
      </c>
      <c r="G80">
        <v>0</v>
      </c>
      <c r="H80">
        <v>0</v>
      </c>
      <c r="I80">
        <v>0</v>
      </c>
      <c r="J80">
        <v>0</v>
      </c>
      <c r="K80">
        <v>1</v>
      </c>
    </row>
    <row r="81" spans="1:12" x14ac:dyDescent="0.25">
      <c r="A81" t="s">
        <v>494</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506</v>
      </c>
      <c r="B83">
        <v>1</v>
      </c>
      <c r="C83">
        <v>0</v>
      </c>
      <c r="D83">
        <v>0</v>
      </c>
      <c r="E83">
        <v>0</v>
      </c>
      <c r="F83">
        <v>0</v>
      </c>
      <c r="G83">
        <v>0</v>
      </c>
      <c r="H83">
        <v>0</v>
      </c>
      <c r="I83">
        <v>1</v>
      </c>
      <c r="J83">
        <v>0</v>
      </c>
      <c r="K83">
        <v>0</v>
      </c>
    </row>
    <row r="84" spans="1:12" x14ac:dyDescent="0.25">
      <c r="A84" t="s">
        <v>376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417</v>
      </c>
      <c r="B86">
        <v>0</v>
      </c>
      <c r="C86">
        <v>0</v>
      </c>
      <c r="D86">
        <v>0</v>
      </c>
      <c r="E86">
        <v>0</v>
      </c>
      <c r="F86">
        <v>1</v>
      </c>
      <c r="G86">
        <v>0</v>
      </c>
      <c r="H86">
        <v>0</v>
      </c>
      <c r="I86">
        <v>0</v>
      </c>
      <c r="J86">
        <v>0</v>
      </c>
      <c r="K86">
        <v>1</v>
      </c>
      <c r="L86" s="153"/>
    </row>
    <row r="87" spans="1:12" x14ac:dyDescent="0.25">
      <c r="A87" t="s">
        <v>459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500</v>
      </c>
      <c r="B89">
        <v>0</v>
      </c>
      <c r="C89">
        <v>0</v>
      </c>
      <c r="D89">
        <v>0</v>
      </c>
      <c r="E89">
        <v>1</v>
      </c>
      <c r="F89">
        <v>0</v>
      </c>
      <c r="G89">
        <v>0</v>
      </c>
      <c r="H89">
        <v>0</v>
      </c>
      <c r="I89">
        <v>0</v>
      </c>
      <c r="J89">
        <v>0</v>
      </c>
      <c r="K89">
        <v>1</v>
      </c>
    </row>
    <row r="90" spans="1:12" x14ac:dyDescent="0.25">
      <c r="A90" t="s">
        <v>487</v>
      </c>
      <c r="B90">
        <v>0</v>
      </c>
      <c r="C90">
        <v>0</v>
      </c>
      <c r="D90">
        <v>0</v>
      </c>
      <c r="E90">
        <v>1</v>
      </c>
      <c r="F90">
        <v>0</v>
      </c>
      <c r="G90">
        <v>0</v>
      </c>
      <c r="H90">
        <v>0</v>
      </c>
      <c r="I90">
        <v>0</v>
      </c>
      <c r="J90">
        <v>0</v>
      </c>
      <c r="K90">
        <v>1</v>
      </c>
    </row>
    <row r="91" spans="1:12" x14ac:dyDescent="0.25">
      <c r="A91" t="s">
        <v>478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431</v>
      </c>
      <c r="B93">
        <v>1</v>
      </c>
      <c r="C93">
        <v>0</v>
      </c>
      <c r="D93">
        <v>0</v>
      </c>
      <c r="E93">
        <v>0</v>
      </c>
      <c r="F93">
        <v>0</v>
      </c>
      <c r="G93">
        <v>0</v>
      </c>
      <c r="H93">
        <v>0</v>
      </c>
      <c r="I93">
        <v>1</v>
      </c>
      <c r="J93">
        <v>0</v>
      </c>
      <c r="K93">
        <v>0</v>
      </c>
    </row>
    <row r="94" spans="1:12" x14ac:dyDescent="0.25">
      <c r="A94" t="s">
        <v>466</v>
      </c>
      <c r="B94">
        <v>1</v>
      </c>
      <c r="C94">
        <v>0</v>
      </c>
      <c r="D94">
        <v>0</v>
      </c>
      <c r="E94">
        <v>0</v>
      </c>
      <c r="F94">
        <v>0</v>
      </c>
      <c r="G94">
        <v>0</v>
      </c>
      <c r="H94">
        <v>0</v>
      </c>
      <c r="I94">
        <v>1</v>
      </c>
      <c r="J94">
        <v>0</v>
      </c>
      <c r="K94">
        <v>0</v>
      </c>
    </row>
    <row r="95" spans="1:12" x14ac:dyDescent="0.25">
      <c r="A95" t="s">
        <v>420</v>
      </c>
      <c r="B95">
        <v>0</v>
      </c>
      <c r="C95">
        <v>0</v>
      </c>
      <c r="D95">
        <v>1</v>
      </c>
      <c r="E95">
        <v>0</v>
      </c>
      <c r="F95">
        <v>0</v>
      </c>
      <c r="G95">
        <v>0</v>
      </c>
      <c r="H95">
        <v>0</v>
      </c>
      <c r="I95">
        <v>0</v>
      </c>
      <c r="J95">
        <v>0</v>
      </c>
      <c r="K95">
        <v>1</v>
      </c>
    </row>
    <row r="96" spans="1:12" x14ac:dyDescent="0.25">
      <c r="A96" t="s">
        <v>456</v>
      </c>
      <c r="B96">
        <v>0</v>
      </c>
      <c r="C96">
        <v>0</v>
      </c>
      <c r="D96">
        <v>1</v>
      </c>
      <c r="E96">
        <v>0</v>
      </c>
      <c r="F96">
        <v>0</v>
      </c>
      <c r="G96">
        <v>0</v>
      </c>
      <c r="H96">
        <v>0</v>
      </c>
      <c r="I96">
        <v>1</v>
      </c>
      <c r="J96">
        <v>0</v>
      </c>
      <c r="K96">
        <v>0</v>
      </c>
      <c r="L96" s="153"/>
    </row>
    <row r="97" spans="1:12" x14ac:dyDescent="0.25">
      <c r="A97" t="s">
        <v>483</v>
      </c>
      <c r="B97">
        <v>0</v>
      </c>
      <c r="C97">
        <v>0</v>
      </c>
      <c r="D97">
        <v>0</v>
      </c>
      <c r="E97">
        <v>0</v>
      </c>
      <c r="F97">
        <v>0</v>
      </c>
      <c r="G97">
        <v>0</v>
      </c>
      <c r="H97">
        <v>1</v>
      </c>
      <c r="I97">
        <v>0</v>
      </c>
      <c r="J97">
        <v>1</v>
      </c>
      <c r="K97">
        <v>0</v>
      </c>
      <c r="L97" s="153"/>
    </row>
    <row r="98" spans="1:12" x14ac:dyDescent="0.25">
      <c r="A98" t="s">
        <v>442</v>
      </c>
      <c r="B98">
        <v>0</v>
      </c>
      <c r="C98">
        <v>0</v>
      </c>
      <c r="D98">
        <v>1</v>
      </c>
      <c r="E98">
        <v>0</v>
      </c>
      <c r="F98">
        <v>0</v>
      </c>
      <c r="G98">
        <v>0</v>
      </c>
      <c r="H98">
        <v>0</v>
      </c>
      <c r="I98">
        <v>0</v>
      </c>
      <c r="J98">
        <v>0</v>
      </c>
      <c r="K98">
        <v>1</v>
      </c>
    </row>
    <row r="99" spans="1:12" x14ac:dyDescent="0.25">
      <c r="A99" t="s">
        <v>484</v>
      </c>
      <c r="B99">
        <v>0</v>
      </c>
      <c r="C99">
        <v>1</v>
      </c>
      <c r="D99">
        <v>0</v>
      </c>
      <c r="E99">
        <v>0</v>
      </c>
      <c r="F99">
        <v>0</v>
      </c>
      <c r="G99">
        <v>0</v>
      </c>
      <c r="H99">
        <v>0</v>
      </c>
      <c r="I99">
        <v>1</v>
      </c>
      <c r="J99">
        <v>0</v>
      </c>
      <c r="K99">
        <v>0</v>
      </c>
    </row>
    <row r="100" spans="1:12" x14ac:dyDescent="0.25">
      <c r="A100" t="s">
        <v>453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418</v>
      </c>
      <c r="B105">
        <v>0</v>
      </c>
      <c r="C105">
        <v>0</v>
      </c>
      <c r="D105">
        <v>0</v>
      </c>
      <c r="E105">
        <v>0</v>
      </c>
      <c r="F105">
        <v>0</v>
      </c>
      <c r="G105">
        <v>0</v>
      </c>
      <c r="H105">
        <v>1</v>
      </c>
      <c r="I105">
        <v>0</v>
      </c>
      <c r="J105">
        <v>0</v>
      </c>
      <c r="K105">
        <v>1</v>
      </c>
      <c r="L105" s="153"/>
    </row>
    <row r="106" spans="1:12" x14ac:dyDescent="0.25">
      <c r="A106" t="s">
        <v>424</v>
      </c>
      <c r="B106">
        <v>1</v>
      </c>
      <c r="C106">
        <v>0</v>
      </c>
      <c r="D106">
        <v>0</v>
      </c>
      <c r="E106">
        <v>0</v>
      </c>
      <c r="F106">
        <v>0</v>
      </c>
      <c r="G106">
        <v>0</v>
      </c>
      <c r="H106">
        <v>0</v>
      </c>
      <c r="I106">
        <v>1</v>
      </c>
      <c r="J106">
        <v>0</v>
      </c>
      <c r="K106">
        <v>0</v>
      </c>
    </row>
    <row r="107" spans="1:12" x14ac:dyDescent="0.25">
      <c r="A107" t="s">
        <v>485</v>
      </c>
      <c r="B107">
        <v>1</v>
      </c>
      <c r="C107">
        <v>0</v>
      </c>
      <c r="D107">
        <v>0</v>
      </c>
      <c r="E107">
        <v>0</v>
      </c>
      <c r="F107">
        <v>0</v>
      </c>
      <c r="G107">
        <v>0</v>
      </c>
      <c r="H107">
        <v>0</v>
      </c>
      <c r="I107">
        <v>1</v>
      </c>
      <c r="J107">
        <v>0</v>
      </c>
      <c r="K107">
        <v>0</v>
      </c>
    </row>
    <row r="108" spans="1:12" x14ac:dyDescent="0.25">
      <c r="A108" t="s">
        <v>438</v>
      </c>
      <c r="B108">
        <v>0</v>
      </c>
      <c r="C108">
        <v>1</v>
      </c>
      <c r="D108">
        <v>0</v>
      </c>
      <c r="E108">
        <v>0</v>
      </c>
      <c r="F108">
        <v>0</v>
      </c>
      <c r="G108">
        <v>0</v>
      </c>
      <c r="H108">
        <v>0</v>
      </c>
      <c r="I108">
        <v>1</v>
      </c>
      <c r="J108">
        <v>0</v>
      </c>
      <c r="K108">
        <v>0</v>
      </c>
    </row>
    <row r="109" spans="1:12" x14ac:dyDescent="0.25">
      <c r="A109" t="s">
        <v>422</v>
      </c>
      <c r="B109">
        <v>0</v>
      </c>
      <c r="C109">
        <v>0</v>
      </c>
      <c r="D109">
        <v>1</v>
      </c>
      <c r="E109">
        <v>0</v>
      </c>
      <c r="F109">
        <v>0</v>
      </c>
      <c r="G109">
        <v>0</v>
      </c>
      <c r="H109">
        <v>0</v>
      </c>
      <c r="I109">
        <v>0</v>
      </c>
      <c r="J109">
        <v>0</v>
      </c>
      <c r="K109">
        <v>1</v>
      </c>
      <c r="L109" s="153"/>
    </row>
    <row r="110" spans="1:12" x14ac:dyDescent="0.25">
      <c r="A110" t="s">
        <v>385</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495</v>
      </c>
      <c r="B112">
        <v>0</v>
      </c>
      <c r="C112">
        <v>1</v>
      </c>
      <c r="D112">
        <v>0</v>
      </c>
      <c r="E112">
        <v>0</v>
      </c>
      <c r="F112">
        <v>0</v>
      </c>
      <c r="G112">
        <v>0</v>
      </c>
      <c r="H112">
        <v>0</v>
      </c>
      <c r="I112">
        <v>0</v>
      </c>
      <c r="J112">
        <v>0</v>
      </c>
      <c r="K112">
        <v>1</v>
      </c>
      <c r="L112" s="153"/>
    </row>
    <row r="113" spans="1:12" x14ac:dyDescent="0.25">
      <c r="A113" t="s">
        <v>486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448</v>
      </c>
      <c r="B115">
        <v>0</v>
      </c>
      <c r="C115">
        <v>0</v>
      </c>
      <c r="D115">
        <v>0</v>
      </c>
      <c r="E115">
        <v>0</v>
      </c>
      <c r="F115">
        <v>0</v>
      </c>
      <c r="G115">
        <v>0</v>
      </c>
      <c r="H115">
        <v>1</v>
      </c>
      <c r="I115">
        <v>0</v>
      </c>
      <c r="J115">
        <v>1</v>
      </c>
      <c r="K115">
        <v>0</v>
      </c>
      <c r="L115" s="153"/>
    </row>
    <row r="116" spans="1:12" x14ac:dyDescent="0.25">
      <c r="A116" t="s">
        <v>465</v>
      </c>
      <c r="B116">
        <v>0</v>
      </c>
      <c r="C116">
        <v>0</v>
      </c>
      <c r="D116">
        <v>1</v>
      </c>
      <c r="E116">
        <v>0</v>
      </c>
      <c r="F116">
        <v>0</v>
      </c>
      <c r="G116">
        <v>0</v>
      </c>
      <c r="H116">
        <v>0</v>
      </c>
      <c r="I116">
        <v>0</v>
      </c>
      <c r="J116">
        <v>0</v>
      </c>
      <c r="K116">
        <v>1</v>
      </c>
      <c r="L116" s="153"/>
    </row>
    <row r="117" spans="1:12" x14ac:dyDescent="0.25">
      <c r="A117" t="s">
        <v>504</v>
      </c>
      <c r="B117">
        <v>0</v>
      </c>
      <c r="C117">
        <v>0</v>
      </c>
      <c r="D117">
        <v>0</v>
      </c>
      <c r="E117">
        <v>0</v>
      </c>
      <c r="F117">
        <v>1</v>
      </c>
      <c r="G117">
        <v>0</v>
      </c>
      <c r="H117">
        <v>0</v>
      </c>
      <c r="I117">
        <v>1</v>
      </c>
      <c r="J117">
        <v>0</v>
      </c>
      <c r="K117">
        <v>0</v>
      </c>
    </row>
    <row r="118" spans="1:12" x14ac:dyDescent="0.25">
      <c r="A118" t="s">
        <v>321</v>
      </c>
      <c r="B118">
        <v>1</v>
      </c>
      <c r="C118">
        <v>0</v>
      </c>
      <c r="D118">
        <v>1</v>
      </c>
      <c r="E118">
        <v>0</v>
      </c>
      <c r="F118">
        <v>0</v>
      </c>
      <c r="G118">
        <v>0</v>
      </c>
      <c r="H118">
        <v>0</v>
      </c>
      <c r="I118">
        <v>1</v>
      </c>
      <c r="J118">
        <v>0</v>
      </c>
      <c r="K118">
        <v>0</v>
      </c>
    </row>
    <row r="119" spans="1:12" x14ac:dyDescent="0.25">
      <c r="A119" t="s">
        <v>226</v>
      </c>
      <c r="B119">
        <v>1</v>
      </c>
      <c r="C119">
        <v>0</v>
      </c>
      <c r="D119">
        <v>0</v>
      </c>
      <c r="E119">
        <v>0</v>
      </c>
      <c r="F119">
        <v>0</v>
      </c>
      <c r="G119">
        <v>0</v>
      </c>
      <c r="H119">
        <v>0</v>
      </c>
      <c r="I119">
        <v>1</v>
      </c>
      <c r="J119">
        <v>0</v>
      </c>
      <c r="K119">
        <v>0</v>
      </c>
    </row>
    <row r="120" spans="1:12" x14ac:dyDescent="0.25">
      <c r="A120" t="s">
        <v>479</v>
      </c>
      <c r="B120">
        <v>0</v>
      </c>
      <c r="C120">
        <v>0</v>
      </c>
      <c r="D120">
        <v>0</v>
      </c>
      <c r="E120">
        <v>1</v>
      </c>
      <c r="F120">
        <v>0</v>
      </c>
      <c r="G120">
        <v>0</v>
      </c>
      <c r="H120">
        <v>0</v>
      </c>
      <c r="I120">
        <v>1</v>
      </c>
      <c r="J120">
        <v>0</v>
      </c>
      <c r="K120">
        <v>0</v>
      </c>
    </row>
    <row r="121" spans="1:12" x14ac:dyDescent="0.25">
      <c r="A121" t="s">
        <v>464</v>
      </c>
      <c r="B121">
        <v>0</v>
      </c>
      <c r="C121">
        <v>0</v>
      </c>
      <c r="D121">
        <v>0</v>
      </c>
      <c r="E121">
        <v>1</v>
      </c>
      <c r="F121">
        <v>0</v>
      </c>
      <c r="G121">
        <v>0</v>
      </c>
      <c r="H121">
        <v>0</v>
      </c>
      <c r="I121">
        <v>1</v>
      </c>
      <c r="J121">
        <v>0</v>
      </c>
      <c r="K121">
        <v>0</v>
      </c>
      <c r="L121" s="153"/>
    </row>
    <row r="122" spans="1:12" x14ac:dyDescent="0.25">
      <c r="A122" t="s">
        <v>451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439</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E153" sqref="E153"/>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388</v>
      </c>
      <c r="C7">
        <v>15765.85304</v>
      </c>
      <c r="D7" s="169">
        <v>285.52999999999997</v>
      </c>
    </row>
    <row r="8" spans="1:4" x14ac:dyDescent="0.25">
      <c r="A8">
        <v>1987</v>
      </c>
      <c r="B8" t="s">
        <v>388</v>
      </c>
      <c r="C8">
        <v>16480.224399999999</v>
      </c>
      <c r="D8" s="169">
        <v>326.39999999999998</v>
      </c>
    </row>
    <row r="9" spans="1:4" x14ac:dyDescent="0.25">
      <c r="A9">
        <v>2000</v>
      </c>
      <c r="B9" t="s">
        <v>3</v>
      </c>
      <c r="C9">
        <v>538.07289730000002</v>
      </c>
      <c r="D9">
        <v>46.84</v>
      </c>
    </row>
    <row r="10" spans="1:4" x14ac:dyDescent="0.25">
      <c r="A10">
        <v>2011</v>
      </c>
      <c r="B10" t="s">
        <v>497</v>
      </c>
      <c r="C10">
        <v>20406.397150000001</v>
      </c>
      <c r="D10">
        <v>2035.458333</v>
      </c>
    </row>
    <row r="11" spans="1:4" x14ac:dyDescent="0.25">
      <c r="A11">
        <v>1980</v>
      </c>
      <c r="B11" t="s">
        <v>433</v>
      </c>
      <c r="C11">
        <v>3617.6491550000001</v>
      </c>
      <c r="D11">
        <v>9.8699999999999992</v>
      </c>
    </row>
    <row r="12" spans="1:4" x14ac:dyDescent="0.25">
      <c r="A12">
        <v>1971</v>
      </c>
      <c r="B12" t="s">
        <v>472</v>
      </c>
      <c r="C12">
        <v>11173.810600000001</v>
      </c>
      <c r="D12">
        <v>1340.083333</v>
      </c>
    </row>
    <row r="13" spans="1:4" x14ac:dyDescent="0.25">
      <c r="A13">
        <v>1973</v>
      </c>
      <c r="B13" t="s">
        <v>472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452</v>
      </c>
      <c r="C25">
        <v>4842.1251279999997</v>
      </c>
      <c r="D25">
        <v>396.92500000000001</v>
      </c>
    </row>
    <row r="26" spans="1:4" x14ac:dyDescent="0.25">
      <c r="A26">
        <v>1989</v>
      </c>
      <c r="B26" t="s">
        <v>452</v>
      </c>
      <c r="C26">
        <v>4842.1251279999997</v>
      </c>
      <c r="D26">
        <v>396.92500000000001</v>
      </c>
    </row>
    <row r="27" spans="1:4" x14ac:dyDescent="0.25">
      <c r="A27">
        <v>1993</v>
      </c>
      <c r="B27" t="s">
        <v>452</v>
      </c>
      <c r="C27">
        <v>4843.1251279999997</v>
      </c>
      <c r="D27">
        <v>397.0083333</v>
      </c>
    </row>
    <row r="28" spans="1:4" x14ac:dyDescent="0.25">
      <c r="A28">
        <v>1996</v>
      </c>
      <c r="B28" t="s">
        <v>452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426</v>
      </c>
      <c r="C34">
        <v>18137.26081</v>
      </c>
      <c r="D34" s="169">
        <v>1617.958333</v>
      </c>
    </row>
    <row r="35" spans="1:4" x14ac:dyDescent="0.25">
      <c r="A35">
        <v>2004</v>
      </c>
      <c r="B35" t="s">
        <v>426</v>
      </c>
      <c r="C35">
        <v>18496.490900000001</v>
      </c>
      <c r="D35">
        <v>1700.866667</v>
      </c>
    </row>
    <row r="36" spans="1:4" x14ac:dyDescent="0.25">
      <c r="A36">
        <v>2006</v>
      </c>
      <c r="B36" t="s">
        <v>8</v>
      </c>
      <c r="C36" t="s">
        <v>98</v>
      </c>
      <c r="D36">
        <v>51.6</v>
      </c>
    </row>
    <row r="37" spans="1:4" x14ac:dyDescent="0.25">
      <c r="A37">
        <v>1985</v>
      </c>
      <c r="B37" t="s">
        <v>449</v>
      </c>
      <c r="C37">
        <v>14533.925160000001</v>
      </c>
      <c r="D37">
        <v>1132.05</v>
      </c>
    </row>
    <row r="38" spans="1:4" x14ac:dyDescent="0.25">
      <c r="A38">
        <v>1986</v>
      </c>
      <c r="B38" t="s">
        <v>449</v>
      </c>
      <c r="C38">
        <v>15082.56027</v>
      </c>
      <c r="D38">
        <v>1130.79</v>
      </c>
    </row>
    <row r="39" spans="1:4" x14ac:dyDescent="0.25">
      <c r="A39">
        <v>1989</v>
      </c>
      <c r="B39" t="s">
        <v>449</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427</v>
      </c>
      <c r="C64">
        <v>8556.6869409999999</v>
      </c>
      <c r="D64">
        <v>272.12</v>
      </c>
    </row>
    <row r="65" spans="1:4" x14ac:dyDescent="0.25">
      <c r="A65">
        <v>1983</v>
      </c>
      <c r="B65" t="s">
        <v>427</v>
      </c>
      <c r="C65">
        <v>9134.9964049999999</v>
      </c>
      <c r="D65">
        <v>277.55</v>
      </c>
    </row>
    <row r="66" spans="1:4" x14ac:dyDescent="0.25">
      <c r="A66">
        <v>1984</v>
      </c>
      <c r="B66" t="s">
        <v>427</v>
      </c>
      <c r="C66">
        <v>8398.2101459999994</v>
      </c>
      <c r="D66">
        <v>283.75</v>
      </c>
    </row>
    <row r="67" spans="1:4" x14ac:dyDescent="0.25">
      <c r="A67">
        <v>1985</v>
      </c>
      <c r="B67" t="s">
        <v>427</v>
      </c>
      <c r="C67">
        <v>8357.3759389999996</v>
      </c>
      <c r="D67">
        <v>295.91000000000003</v>
      </c>
    </row>
    <row r="68" spans="1:4" x14ac:dyDescent="0.25">
      <c r="A68">
        <v>1986</v>
      </c>
      <c r="B68" t="s">
        <v>427</v>
      </c>
      <c r="C68">
        <v>9470.7494029999998</v>
      </c>
      <c r="D68">
        <v>320.16000000000003</v>
      </c>
    </row>
    <row r="69" spans="1:4" x14ac:dyDescent="0.25">
      <c r="A69">
        <v>1987</v>
      </c>
      <c r="B69" t="s">
        <v>427</v>
      </c>
      <c r="C69">
        <v>10148.67959</v>
      </c>
      <c r="D69">
        <v>347.73</v>
      </c>
    </row>
    <row r="70" spans="1:4" x14ac:dyDescent="0.25">
      <c r="A70">
        <v>1988</v>
      </c>
      <c r="B70" t="s">
        <v>427</v>
      </c>
      <c r="C70">
        <v>10449.08691</v>
      </c>
      <c r="D70" s="169">
        <v>368.38</v>
      </c>
    </row>
    <row r="71" spans="1:4" x14ac:dyDescent="0.25">
      <c r="A71">
        <v>1989</v>
      </c>
      <c r="B71" t="s">
        <v>427</v>
      </c>
      <c r="C71">
        <v>10329.765649999999</v>
      </c>
      <c r="D71">
        <v>384.22</v>
      </c>
    </row>
    <row r="72" spans="1:4" x14ac:dyDescent="0.25">
      <c r="A72">
        <v>1990</v>
      </c>
      <c r="B72" t="s">
        <v>427</v>
      </c>
      <c r="C72">
        <v>10612.74865</v>
      </c>
      <c r="D72">
        <v>394.88</v>
      </c>
    </row>
    <row r="73" spans="1:4" x14ac:dyDescent="0.25">
      <c r="A73">
        <v>1991</v>
      </c>
      <c r="B73" t="s">
        <v>427</v>
      </c>
      <c r="C73">
        <v>10717.42575</v>
      </c>
      <c r="D73">
        <v>416.6</v>
      </c>
    </row>
    <row r="74" spans="1:4" x14ac:dyDescent="0.25">
      <c r="A74">
        <v>1960</v>
      </c>
      <c r="B74" t="s">
        <v>383</v>
      </c>
      <c r="C74">
        <v>9167.465295</v>
      </c>
      <c r="D74" t="s">
        <v>98</v>
      </c>
    </row>
    <row r="75" spans="1:4" x14ac:dyDescent="0.25">
      <c r="A75">
        <v>2010</v>
      </c>
      <c r="B75" t="s">
        <v>428</v>
      </c>
      <c r="C75">
        <v>3067.9310150000001</v>
      </c>
      <c r="D75">
        <v>155.55000000000001</v>
      </c>
    </row>
    <row r="76" spans="1:4" x14ac:dyDescent="0.25">
      <c r="A76">
        <v>1994</v>
      </c>
      <c r="B76" t="s">
        <v>366</v>
      </c>
      <c r="C76">
        <v>819.17575690000001</v>
      </c>
      <c r="D76">
        <v>42.26</v>
      </c>
    </row>
    <row r="77" spans="1:4" x14ac:dyDescent="0.25">
      <c r="A77">
        <v>2005</v>
      </c>
      <c r="B77" t="s">
        <v>444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376</v>
      </c>
      <c r="C85">
        <v>18095.971750000001</v>
      </c>
      <c r="D85">
        <v>27.04</v>
      </c>
    </row>
    <row r="86" spans="1:4" x14ac:dyDescent="0.25">
      <c r="A86">
        <v>1995</v>
      </c>
      <c r="B86" t="s">
        <v>376</v>
      </c>
      <c r="C86">
        <v>19841.3593</v>
      </c>
      <c r="D86">
        <v>31.98</v>
      </c>
    </row>
    <row r="87" spans="1:4" x14ac:dyDescent="0.25">
      <c r="A87">
        <v>2002</v>
      </c>
      <c r="B87" t="s">
        <v>20</v>
      </c>
      <c r="C87">
        <v>787.8550444</v>
      </c>
      <c r="D87">
        <v>29.55</v>
      </c>
    </row>
    <row r="88" spans="1:4" x14ac:dyDescent="0.25">
      <c r="A88">
        <v>2017</v>
      </c>
      <c r="B88" t="s">
        <v>417</v>
      </c>
      <c r="C88">
        <v>3012.5448809999998</v>
      </c>
      <c r="D88">
        <v>376.35</v>
      </c>
    </row>
    <row r="89" spans="1:4" x14ac:dyDescent="0.25">
      <c r="A89">
        <v>1986</v>
      </c>
      <c r="B89" t="s">
        <v>21</v>
      </c>
      <c r="C89" t="s">
        <v>98</v>
      </c>
      <c r="D89" t="s">
        <v>98</v>
      </c>
    </row>
    <row r="90" spans="1:4" x14ac:dyDescent="0.25">
      <c r="A90">
        <v>1985</v>
      </c>
      <c r="B90" t="s">
        <v>478</v>
      </c>
      <c r="C90">
        <v>1105.8685190000001</v>
      </c>
      <c r="D90">
        <v>269.24</v>
      </c>
    </row>
    <row r="91" spans="1:4" x14ac:dyDescent="0.25">
      <c r="A91">
        <v>2006</v>
      </c>
      <c r="B91" t="s">
        <v>23</v>
      </c>
      <c r="C91">
        <v>5548.3588209999998</v>
      </c>
      <c r="D91">
        <v>312.74</v>
      </c>
    </row>
    <row r="92" spans="1:4" x14ac:dyDescent="0.25">
      <c r="A92">
        <v>1986</v>
      </c>
      <c r="B92" t="s">
        <v>431</v>
      </c>
      <c r="C92">
        <v>7294.8719659999997</v>
      </c>
      <c r="D92">
        <v>760.1</v>
      </c>
    </row>
    <row r="93" spans="1:4" x14ac:dyDescent="0.25">
      <c r="A93">
        <v>1996</v>
      </c>
      <c r="B93" t="s">
        <v>431</v>
      </c>
      <c r="C93">
        <v>10406.07497</v>
      </c>
      <c r="D93">
        <v>775.02499999999998</v>
      </c>
    </row>
    <row r="94" spans="1:4" x14ac:dyDescent="0.25">
      <c r="A94">
        <v>2005</v>
      </c>
      <c r="B94" t="s">
        <v>431</v>
      </c>
      <c r="C94">
        <v>12511.71221</v>
      </c>
      <c r="D94">
        <v>825.9916667</v>
      </c>
    </row>
    <row r="95" spans="1:4" x14ac:dyDescent="0.25">
      <c r="A95">
        <v>2010</v>
      </c>
      <c r="B95" t="s">
        <v>431</v>
      </c>
      <c r="C95">
        <v>13110.272999999999</v>
      </c>
      <c r="D95">
        <v>960.8666667</v>
      </c>
    </row>
    <row r="96" spans="1:4" x14ac:dyDescent="0.25">
      <c r="A96">
        <v>2013</v>
      </c>
      <c r="B96" t="s">
        <v>431</v>
      </c>
      <c r="C96">
        <v>11965.08555</v>
      </c>
      <c r="D96">
        <v>918.45</v>
      </c>
    </row>
    <row r="97" spans="1:4" x14ac:dyDescent="0.25">
      <c r="A97">
        <v>1985</v>
      </c>
      <c r="B97" t="s">
        <v>456</v>
      </c>
      <c r="C97">
        <v>1680</v>
      </c>
      <c r="D97">
        <v>44.5</v>
      </c>
    </row>
    <row r="98" spans="1:4" x14ac:dyDescent="0.25">
      <c r="A98">
        <v>1990</v>
      </c>
      <c r="B98" t="s">
        <v>456</v>
      </c>
      <c r="C98">
        <v>1710</v>
      </c>
      <c r="D98">
        <v>29.96</v>
      </c>
    </row>
    <row r="99" spans="1:4" x14ac:dyDescent="0.25">
      <c r="A99">
        <v>1991</v>
      </c>
      <c r="B99" t="s">
        <v>456</v>
      </c>
      <c r="C99">
        <v>1740</v>
      </c>
      <c r="D99">
        <v>9.83</v>
      </c>
    </row>
    <row r="100" spans="1:4" x14ac:dyDescent="0.25">
      <c r="A100">
        <v>1993</v>
      </c>
      <c r="B100" t="s">
        <v>456</v>
      </c>
      <c r="C100">
        <v>1770</v>
      </c>
      <c r="D100">
        <v>3.48</v>
      </c>
    </row>
    <row r="101" spans="1:4" x14ac:dyDescent="0.25">
      <c r="A101">
        <v>1994</v>
      </c>
      <c r="B101" t="s">
        <v>456</v>
      </c>
      <c r="C101">
        <v>1800</v>
      </c>
      <c r="D101">
        <v>5.55</v>
      </c>
    </row>
    <row r="102" spans="1:4" x14ac:dyDescent="0.25">
      <c r="A102">
        <v>1996</v>
      </c>
      <c r="B102" t="s">
        <v>456</v>
      </c>
      <c r="C102">
        <v>1836.5551760000001</v>
      </c>
      <c r="D102">
        <v>62.36</v>
      </c>
    </row>
    <row r="103" spans="1:4" x14ac:dyDescent="0.25">
      <c r="A103">
        <v>1998</v>
      </c>
      <c r="B103" t="s">
        <v>456</v>
      </c>
      <c r="C103">
        <v>1867.986572</v>
      </c>
      <c r="D103">
        <v>134.83000000000001</v>
      </c>
    </row>
    <row r="104" spans="1:4" x14ac:dyDescent="0.25">
      <c r="A104">
        <v>2000</v>
      </c>
      <c r="B104" t="s">
        <v>456</v>
      </c>
      <c r="C104">
        <v>1958.1173100000001</v>
      </c>
      <c r="D104">
        <v>377.8</v>
      </c>
    </row>
    <row r="105" spans="1:4" x14ac:dyDescent="0.25">
      <c r="A105">
        <v>2002</v>
      </c>
      <c r="B105" t="s">
        <v>456</v>
      </c>
      <c r="C105">
        <v>2337.5092770000001</v>
      </c>
      <c r="D105">
        <v>814</v>
      </c>
    </row>
    <row r="106" spans="1:4" x14ac:dyDescent="0.25">
      <c r="A106">
        <v>1984</v>
      </c>
      <c r="B106" t="s">
        <v>453</v>
      </c>
      <c r="C106">
        <v>4455.2138210000003</v>
      </c>
      <c r="D106" s="169" t="s">
        <v>98</v>
      </c>
    </row>
    <row r="107" spans="1:4" x14ac:dyDescent="0.25">
      <c r="A107">
        <v>1993</v>
      </c>
      <c r="B107" t="s">
        <v>453</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424</v>
      </c>
      <c r="C115">
        <v>16471.097519999999</v>
      </c>
      <c r="D115">
        <v>1190.67</v>
      </c>
    </row>
    <row r="116" spans="1:4" x14ac:dyDescent="0.25">
      <c r="A116">
        <v>2005</v>
      </c>
      <c r="B116" t="s">
        <v>424</v>
      </c>
      <c r="C116">
        <v>20349.749179999999</v>
      </c>
      <c r="D116">
        <v>1351.08</v>
      </c>
    </row>
    <row r="117" spans="1:4" x14ac:dyDescent="0.25">
      <c r="A117">
        <v>2006</v>
      </c>
      <c r="B117" t="s">
        <v>424</v>
      </c>
      <c r="C117">
        <v>20841.356749999999</v>
      </c>
      <c r="D117">
        <v>1400.39</v>
      </c>
    </row>
    <row r="118" spans="1:4" x14ac:dyDescent="0.25">
      <c r="A118">
        <v>2015</v>
      </c>
      <c r="B118" t="s">
        <v>424</v>
      </c>
      <c r="C118">
        <v>23733.290249999998</v>
      </c>
      <c r="D118">
        <v>1419.7</v>
      </c>
    </row>
    <row r="119" spans="1:4" x14ac:dyDescent="0.25">
      <c r="A119">
        <v>2001</v>
      </c>
      <c r="B119" t="s">
        <v>385</v>
      </c>
      <c r="C119">
        <v>430.31896970000003</v>
      </c>
      <c r="D119">
        <v>26.66</v>
      </c>
    </row>
    <row r="120" spans="1:4" x14ac:dyDescent="0.25">
      <c r="A120">
        <v>2006</v>
      </c>
      <c r="B120" t="s">
        <v>385</v>
      </c>
      <c r="C120">
        <v>510.41510010000002</v>
      </c>
      <c r="D120">
        <v>49.74</v>
      </c>
    </row>
    <row r="121" spans="1:4" x14ac:dyDescent="0.25">
      <c r="A121">
        <v>2014</v>
      </c>
      <c r="B121" t="s">
        <v>385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465</v>
      </c>
      <c r="C136" t="s">
        <v>98</v>
      </c>
      <c r="D136" s="169" t="s">
        <v>98</v>
      </c>
    </row>
    <row r="137" spans="1:4" x14ac:dyDescent="0.25">
      <c r="A137">
        <v>1991</v>
      </c>
      <c r="B137" t="s">
        <v>465</v>
      </c>
      <c r="C137">
        <v>971.63452150000001</v>
      </c>
      <c r="D137" s="169">
        <v>5.08</v>
      </c>
    </row>
    <row r="138" spans="1:4" x14ac:dyDescent="0.25">
      <c r="A138">
        <v>1997</v>
      </c>
      <c r="B138" t="s">
        <v>465</v>
      </c>
      <c r="C138">
        <v>543.8438721</v>
      </c>
      <c r="D138" s="169">
        <v>34.47</v>
      </c>
    </row>
    <row r="139" spans="1:4" x14ac:dyDescent="0.25">
      <c r="A139">
        <v>1998</v>
      </c>
      <c r="B139" t="s">
        <v>465</v>
      </c>
      <c r="C139">
        <v>557.91784670000004</v>
      </c>
      <c r="D139">
        <v>49.84</v>
      </c>
    </row>
    <row r="140" spans="1:4" x14ac:dyDescent="0.25">
      <c r="A140">
        <v>2000</v>
      </c>
      <c r="B140" t="s">
        <v>465</v>
      </c>
      <c r="C140">
        <v>570.54272460000004</v>
      </c>
      <c r="D140">
        <v>54.54</v>
      </c>
    </row>
    <row r="141" spans="1:4" x14ac:dyDescent="0.25">
      <c r="A141">
        <v>2002</v>
      </c>
      <c r="B141" t="s">
        <v>465</v>
      </c>
      <c r="C141">
        <v>679.80401610000001</v>
      </c>
      <c r="D141">
        <v>66.77</v>
      </c>
    </row>
    <row r="142" spans="1:4" x14ac:dyDescent="0.25">
      <c r="A142">
        <v>1958</v>
      </c>
      <c r="B142" t="s">
        <v>321</v>
      </c>
      <c r="C142" t="s">
        <v>98</v>
      </c>
      <c r="D142">
        <v>27.31</v>
      </c>
    </row>
    <row r="143" spans="1:4" x14ac:dyDescent="0.25">
      <c r="A143">
        <v>1972</v>
      </c>
      <c r="B143" t="s">
        <v>321</v>
      </c>
      <c r="C143" t="s">
        <v>98</v>
      </c>
      <c r="D143">
        <v>130.94</v>
      </c>
    </row>
    <row r="144" spans="1:4" x14ac:dyDescent="0.25">
      <c r="A144">
        <v>1982</v>
      </c>
      <c r="B144" t="s">
        <v>321</v>
      </c>
      <c r="C144">
        <v>13531.85261</v>
      </c>
      <c r="D144">
        <v>245.72</v>
      </c>
    </row>
    <row r="145" spans="1:4" x14ac:dyDescent="0.25">
      <c r="A145">
        <v>1984</v>
      </c>
      <c r="B145" t="s">
        <v>321</v>
      </c>
      <c r="C145">
        <v>14398.397360000001</v>
      </c>
      <c r="D145">
        <v>243.98</v>
      </c>
    </row>
    <row r="146" spans="1:4" x14ac:dyDescent="0.25">
      <c r="A146">
        <v>1999</v>
      </c>
      <c r="B146" t="s">
        <v>321</v>
      </c>
      <c r="C146">
        <v>23477.907670000001</v>
      </c>
      <c r="D146">
        <v>1423</v>
      </c>
    </row>
    <row r="147" spans="1:4" x14ac:dyDescent="0.25">
      <c r="A147">
        <v>2000</v>
      </c>
      <c r="B147" t="s">
        <v>321</v>
      </c>
      <c r="C147">
        <v>24477.315709999999</v>
      </c>
      <c r="D147">
        <v>1503.07</v>
      </c>
    </row>
    <row r="148" spans="1:4" x14ac:dyDescent="0.25">
      <c r="A148">
        <v>2001</v>
      </c>
      <c r="B148" t="s">
        <v>321</v>
      </c>
      <c r="C148">
        <v>25208.408510000001</v>
      </c>
      <c r="D148">
        <v>1486.61</v>
      </c>
    </row>
    <row r="149" spans="1:4" x14ac:dyDescent="0.25">
      <c r="A149">
        <v>1940</v>
      </c>
      <c r="B149" t="s">
        <v>226</v>
      </c>
      <c r="C149">
        <v>15113.74489</v>
      </c>
      <c r="D149">
        <v>528.53</v>
      </c>
    </row>
    <row r="150" spans="1:4" x14ac:dyDescent="0.25">
      <c r="A150">
        <v>1950</v>
      </c>
      <c r="B150" t="s">
        <v>226</v>
      </c>
      <c r="C150">
        <v>15635.363240000001</v>
      </c>
      <c r="D150">
        <v>810.53</v>
      </c>
    </row>
    <row r="151" spans="1:4" x14ac:dyDescent="0.25">
      <c r="A151">
        <v>1960</v>
      </c>
      <c r="B151" t="s">
        <v>226</v>
      </c>
      <c r="C151">
        <v>16156.981589999999</v>
      </c>
      <c r="D151">
        <v>1588.1</v>
      </c>
    </row>
    <row r="152" spans="1:4" x14ac:dyDescent="0.25">
      <c r="A152">
        <v>1965</v>
      </c>
      <c r="B152" t="s">
        <v>226</v>
      </c>
      <c r="C152">
        <v>16678.59994</v>
      </c>
      <c r="D152">
        <v>1863.3166670000001</v>
      </c>
    </row>
    <row r="153" spans="1:4" x14ac:dyDescent="0.25">
      <c r="A153">
        <v>1970</v>
      </c>
      <c r="B153" t="s">
        <v>226</v>
      </c>
      <c r="C153">
        <v>15553.42758</v>
      </c>
      <c r="D153">
        <v>1935.583333</v>
      </c>
    </row>
    <row r="154" spans="1:4" x14ac:dyDescent="0.25">
      <c r="A154">
        <v>1976</v>
      </c>
      <c r="B154" t="s">
        <v>226</v>
      </c>
      <c r="C154">
        <v>18108.120930000001</v>
      </c>
      <c r="D154">
        <v>1898.258333</v>
      </c>
    </row>
    <row r="155" spans="1:4" x14ac:dyDescent="0.25">
      <c r="A155">
        <v>1978</v>
      </c>
      <c r="B155" t="s">
        <v>226</v>
      </c>
      <c r="C155">
        <v>19296.74165</v>
      </c>
      <c r="D155">
        <v>1908</v>
      </c>
    </row>
    <row r="156" spans="1:4" x14ac:dyDescent="0.25">
      <c r="A156">
        <v>1979</v>
      </c>
      <c r="B156" t="s">
        <v>226</v>
      </c>
      <c r="C156">
        <v>19538.605950000001</v>
      </c>
      <c r="D156">
        <v>1876.7833330000001</v>
      </c>
    </row>
    <row r="157" spans="1:4" x14ac:dyDescent="0.25">
      <c r="A157">
        <v>1980</v>
      </c>
      <c r="B157" t="s">
        <v>226</v>
      </c>
      <c r="C157">
        <v>19291.597280000002</v>
      </c>
      <c r="D157">
        <v>1766.825</v>
      </c>
    </row>
    <row r="158" spans="1:4" x14ac:dyDescent="0.25">
      <c r="A158">
        <v>1981</v>
      </c>
      <c r="B158" t="s">
        <v>226</v>
      </c>
      <c r="C158">
        <v>19368.07476</v>
      </c>
      <c r="D158">
        <v>1730.4749999999999</v>
      </c>
    </row>
    <row r="159" spans="1:4" x14ac:dyDescent="0.25">
      <c r="A159">
        <v>1982</v>
      </c>
      <c r="B159" t="s">
        <v>226</v>
      </c>
      <c r="C159">
        <v>19465.135999999999</v>
      </c>
      <c r="D159">
        <v>1630.5</v>
      </c>
    </row>
    <row r="160" spans="1:4" x14ac:dyDescent="0.25">
      <c r="A160">
        <v>1983</v>
      </c>
      <c r="B160" t="s">
        <v>226</v>
      </c>
      <c r="C160">
        <v>20379.868750000001</v>
      </c>
      <c r="D160">
        <v>1579.75</v>
      </c>
    </row>
    <row r="161" spans="1:4" x14ac:dyDescent="0.25">
      <c r="A161">
        <v>1984</v>
      </c>
      <c r="B161" t="s">
        <v>226</v>
      </c>
      <c r="C161">
        <v>21267.073649999998</v>
      </c>
      <c r="D161">
        <v>1514.616667</v>
      </c>
    </row>
    <row r="162" spans="1:4" x14ac:dyDescent="0.25">
      <c r="A162">
        <v>1985</v>
      </c>
      <c r="B162" t="s">
        <v>226</v>
      </c>
      <c r="C162">
        <v>22170.84131</v>
      </c>
      <c r="D162">
        <v>1462.75</v>
      </c>
    </row>
    <row r="163" spans="1:4" x14ac:dyDescent="0.25">
      <c r="A163">
        <v>1986</v>
      </c>
      <c r="B163" t="s">
        <v>226</v>
      </c>
      <c r="C163">
        <v>22873.709869999999</v>
      </c>
      <c r="D163">
        <v>1435.5</v>
      </c>
    </row>
    <row r="164" spans="1:4" x14ac:dyDescent="0.25">
      <c r="A164">
        <v>1987</v>
      </c>
      <c r="B164" t="s">
        <v>226</v>
      </c>
      <c r="C164">
        <v>23439.863730000001</v>
      </c>
      <c r="D164">
        <v>1384.758333</v>
      </c>
    </row>
    <row r="165" spans="1:4" x14ac:dyDescent="0.25">
      <c r="A165">
        <v>1988</v>
      </c>
      <c r="B165" t="s">
        <v>226</v>
      </c>
      <c r="C165">
        <v>24198.198520000002</v>
      </c>
      <c r="D165">
        <v>1330.5</v>
      </c>
    </row>
    <row r="166" spans="1:4" x14ac:dyDescent="0.25">
      <c r="A166">
        <v>1989</v>
      </c>
      <c r="B166" t="s">
        <v>226</v>
      </c>
      <c r="C166">
        <v>24669.641670000001</v>
      </c>
      <c r="D166">
        <v>1269.241667</v>
      </c>
    </row>
    <row r="167" spans="1:4" x14ac:dyDescent="0.25">
      <c r="A167">
        <v>1990</v>
      </c>
      <c r="B167" t="s">
        <v>226</v>
      </c>
      <c r="C167">
        <v>24883.811160000001</v>
      </c>
      <c r="D167">
        <v>1325.5583329999999</v>
      </c>
    </row>
    <row r="168" spans="1:4" x14ac:dyDescent="0.25">
      <c r="A168">
        <v>1991</v>
      </c>
      <c r="B168" t="s">
        <v>226</v>
      </c>
      <c r="C168">
        <v>24597.83295</v>
      </c>
      <c r="D168">
        <v>1426.8916670000001</v>
      </c>
    </row>
    <row r="169" spans="1:4" x14ac:dyDescent="0.25">
      <c r="A169">
        <v>1992</v>
      </c>
      <c r="B169" t="s">
        <v>226</v>
      </c>
      <c r="C169">
        <v>25151.79477</v>
      </c>
      <c r="D169">
        <v>1422.6</v>
      </c>
    </row>
    <row r="170" spans="1:4" x14ac:dyDescent="0.25">
      <c r="A170">
        <v>1993</v>
      </c>
      <c r="B170" t="s">
        <v>226</v>
      </c>
      <c r="C170">
        <v>25687.022970000002</v>
      </c>
      <c r="D170">
        <v>1381.8166670000001</v>
      </c>
    </row>
    <row r="171" spans="1:4" x14ac:dyDescent="0.25">
      <c r="A171">
        <v>1994</v>
      </c>
      <c r="B171" t="s">
        <v>226</v>
      </c>
      <c r="C171">
        <v>26357.010590000002</v>
      </c>
      <c r="D171">
        <v>1346.7</v>
      </c>
    </row>
    <row r="172" spans="1:4" x14ac:dyDescent="0.25">
      <c r="A172">
        <v>1995</v>
      </c>
      <c r="B172" t="s">
        <v>226</v>
      </c>
      <c r="C172">
        <v>26813.478019999999</v>
      </c>
      <c r="D172">
        <v>1309.95</v>
      </c>
    </row>
    <row r="173" spans="1:4" x14ac:dyDescent="0.25">
      <c r="A173">
        <v>1996</v>
      </c>
      <c r="B173" t="s">
        <v>226</v>
      </c>
      <c r="C173">
        <v>27422.977930000001</v>
      </c>
      <c r="D173">
        <v>1310.075</v>
      </c>
    </row>
    <row r="174" spans="1:4" x14ac:dyDescent="0.25">
      <c r="A174">
        <v>1997</v>
      </c>
      <c r="B174" t="s">
        <v>226</v>
      </c>
      <c r="C174">
        <v>28115.055489999999</v>
      </c>
      <c r="D174">
        <v>1428.8416669999999</v>
      </c>
    </row>
    <row r="175" spans="1:4" x14ac:dyDescent="0.25">
      <c r="A175">
        <v>1998</v>
      </c>
      <c r="B175" t="s">
        <v>226</v>
      </c>
      <c r="C175">
        <v>29265.117839999999</v>
      </c>
      <c r="D175">
        <v>1483.883333</v>
      </c>
    </row>
    <row r="176" spans="1:4" x14ac:dyDescent="0.25">
      <c r="A176">
        <v>1999</v>
      </c>
      <c r="B176" t="s">
        <v>226</v>
      </c>
      <c r="C176">
        <v>30487.783589999999</v>
      </c>
      <c r="D176">
        <v>1452.116667</v>
      </c>
    </row>
    <row r="177" spans="1:4" x14ac:dyDescent="0.25">
      <c r="A177">
        <v>2000</v>
      </c>
      <c r="B177" t="s">
        <v>226</v>
      </c>
      <c r="C177">
        <v>31669.04076</v>
      </c>
      <c r="D177">
        <v>1404.675</v>
      </c>
    </row>
    <row r="178" spans="1:4" x14ac:dyDescent="0.25">
      <c r="A178">
        <v>2001</v>
      </c>
      <c r="B178" t="s">
        <v>226</v>
      </c>
      <c r="C178">
        <v>32133.66805</v>
      </c>
      <c r="D178">
        <v>1366.075</v>
      </c>
    </row>
    <row r="179" spans="1:4" x14ac:dyDescent="0.25">
      <c r="A179">
        <v>2002</v>
      </c>
      <c r="B179" t="s">
        <v>226</v>
      </c>
      <c r="C179">
        <v>32646.505450000001</v>
      </c>
      <c r="D179">
        <v>1344.741667</v>
      </c>
    </row>
    <row r="180" spans="1:4" x14ac:dyDescent="0.25">
      <c r="A180">
        <v>2003</v>
      </c>
      <c r="B180" t="s">
        <v>226</v>
      </c>
      <c r="C180">
        <v>33391.281190000002</v>
      </c>
      <c r="D180">
        <v>1314.8916670000001</v>
      </c>
    </row>
    <row r="181" spans="1:4" x14ac:dyDescent="0.25">
      <c r="A181">
        <v>2004</v>
      </c>
      <c r="B181" t="s">
        <v>226</v>
      </c>
      <c r="C181">
        <v>34330.928659999998</v>
      </c>
      <c r="D181">
        <v>1280.6083329999999</v>
      </c>
    </row>
    <row r="182" spans="1:4" x14ac:dyDescent="0.25">
      <c r="A182">
        <v>2005</v>
      </c>
      <c r="B182" t="s">
        <v>226</v>
      </c>
      <c r="C182">
        <v>35220.589139999996</v>
      </c>
      <c r="D182">
        <v>1238.583333</v>
      </c>
    </row>
    <row r="183" spans="1:4" x14ac:dyDescent="0.25">
      <c r="A183">
        <v>2006</v>
      </c>
      <c r="B183" t="s">
        <v>226</v>
      </c>
      <c r="C183">
        <v>35893.281669999997</v>
      </c>
      <c r="D183">
        <v>1199.883333</v>
      </c>
    </row>
    <row r="184" spans="1:4" x14ac:dyDescent="0.25">
      <c r="A184">
        <v>2007</v>
      </c>
      <c r="B184" t="s">
        <v>226</v>
      </c>
      <c r="C184">
        <v>36417.811650000003</v>
      </c>
      <c r="D184">
        <v>1236.083333</v>
      </c>
    </row>
    <row r="185" spans="1:4" x14ac:dyDescent="0.25">
      <c r="A185">
        <v>2008</v>
      </c>
      <c r="B185" t="s">
        <v>226</v>
      </c>
      <c r="C185">
        <v>36129.091099999998</v>
      </c>
      <c r="D185">
        <v>1343.083333</v>
      </c>
    </row>
    <row r="186" spans="1:4" x14ac:dyDescent="0.25">
      <c r="A186">
        <v>2009</v>
      </c>
      <c r="B186" t="s">
        <v>226</v>
      </c>
      <c r="C186">
        <v>35346.2039</v>
      </c>
      <c r="D186">
        <v>1501.125</v>
      </c>
    </row>
    <row r="187" spans="1:4" x14ac:dyDescent="0.25">
      <c r="A187">
        <v>2010</v>
      </c>
      <c r="B187" t="s">
        <v>226</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6" activePane="bottomLeft" state="frozen"/>
      <selection activeCell="D1" sqref="D1"/>
      <selection pane="bottomLeft" activeCell="E52" sqref="E52"/>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509</v>
      </c>
      <c r="B1" s="155" t="s">
        <v>510</v>
      </c>
      <c r="C1" s="156" t="s">
        <v>511</v>
      </c>
      <c r="D1" s="155" t="s">
        <v>284</v>
      </c>
      <c r="E1" s="155" t="s">
        <v>512</v>
      </c>
      <c r="F1" s="155" t="s">
        <v>513</v>
      </c>
      <c r="G1" s="155" t="s">
        <v>514</v>
      </c>
      <c r="H1" s="155" t="s">
        <v>3761</v>
      </c>
      <c r="I1" s="155" t="s">
        <v>882</v>
      </c>
      <c r="J1" s="155" t="s">
        <v>883</v>
      </c>
      <c r="K1" s="155" t="s">
        <v>881</v>
      </c>
      <c r="L1" s="155" t="s">
        <v>515</v>
      </c>
      <c r="M1" s="155" t="s">
        <v>516</v>
      </c>
      <c r="N1" s="155" t="s">
        <v>517</v>
      </c>
      <c r="O1" s="155" t="s">
        <v>518</v>
      </c>
      <c r="P1" s="157" t="s">
        <v>519</v>
      </c>
      <c r="Q1" s="157" t="s">
        <v>520</v>
      </c>
      <c r="R1" s="157" t="s">
        <v>521</v>
      </c>
      <c r="S1" s="158" t="s">
        <v>522</v>
      </c>
    </row>
    <row r="2" spans="1:19" x14ac:dyDescent="0.25">
      <c r="A2" s="159">
        <v>1</v>
      </c>
      <c r="B2" s="159" t="s">
        <v>119</v>
      </c>
      <c r="C2" s="159" t="s">
        <v>523</v>
      </c>
      <c r="D2" s="159">
        <v>2008</v>
      </c>
      <c r="E2" s="159" t="s">
        <v>524</v>
      </c>
      <c r="F2" s="159" t="s">
        <v>525</v>
      </c>
      <c r="G2" s="159" t="s">
        <v>526</v>
      </c>
      <c r="H2" s="159" t="s">
        <v>3795</v>
      </c>
      <c r="I2" s="159" t="b">
        <v>1</v>
      </c>
      <c r="J2" s="159">
        <f t="shared" ref="J2:J33" si="0">D2-MIN($D:$D)</f>
        <v>29</v>
      </c>
      <c r="K2" s="159" cm="1">
        <f t="array" ref="K2">IFERROR(INDEX(impact_factors!$C$1:$C$3000,MATCH(TRUE,ISNUMBER(SEARCH(H2,impact_factors!$B$1:$B$3000)),0)),IF(H2="XX",0,"X"))</f>
        <v>0.186</v>
      </c>
      <c r="L2" s="159">
        <v>134</v>
      </c>
      <c r="M2" s="159" t="s">
        <v>527</v>
      </c>
      <c r="N2" s="159" t="s">
        <v>528</v>
      </c>
      <c r="O2" s="159" t="s">
        <v>529</v>
      </c>
      <c r="P2" s="159" t="s">
        <v>159</v>
      </c>
      <c r="Q2" s="159" t="s">
        <v>159</v>
      </c>
      <c r="R2" s="159" t="s">
        <v>159</v>
      </c>
      <c r="S2" s="160">
        <v>2</v>
      </c>
    </row>
    <row r="3" spans="1:19" x14ac:dyDescent="0.25">
      <c r="A3">
        <v>2</v>
      </c>
      <c r="B3" t="s">
        <v>122</v>
      </c>
      <c r="C3" t="s">
        <v>530</v>
      </c>
      <c r="D3">
        <v>2013</v>
      </c>
      <c r="E3" t="s">
        <v>531</v>
      </c>
      <c r="F3" t="s">
        <v>532</v>
      </c>
      <c r="G3" t="s">
        <v>533</v>
      </c>
      <c r="H3" t="s">
        <v>3763</v>
      </c>
      <c r="I3" t="b">
        <v>1</v>
      </c>
      <c r="J3">
        <f t="shared" si="0"/>
        <v>34</v>
      </c>
      <c r="K3" cm="1">
        <f t="array" ref="K3">IFERROR(INDEX(impact_factors!$C$1:$C$3000,MATCH(TRUE,ISNUMBER(SEARCH(H3,impact_factors!$B$1:$B$3000)),0)),IF(H3="XX",0,"X"))</f>
        <v>0.03</v>
      </c>
      <c r="L3">
        <v>16</v>
      </c>
      <c r="M3" t="s">
        <v>534</v>
      </c>
      <c r="N3" t="s">
        <v>535</v>
      </c>
      <c r="O3" t="s">
        <v>536</v>
      </c>
      <c r="P3" t="s">
        <v>159</v>
      </c>
      <c r="Q3" t="s">
        <v>159</v>
      </c>
      <c r="R3" t="s">
        <v>159</v>
      </c>
      <c r="S3" s="24">
        <v>1</v>
      </c>
    </row>
    <row r="4" spans="1:19" x14ac:dyDescent="0.25">
      <c r="A4">
        <v>3</v>
      </c>
      <c r="B4" t="s">
        <v>124</v>
      </c>
      <c r="C4" t="s">
        <v>537</v>
      </c>
      <c r="D4">
        <v>2006</v>
      </c>
      <c r="E4" t="s">
        <v>538</v>
      </c>
      <c r="F4" t="s">
        <v>539</v>
      </c>
      <c r="G4" t="s">
        <v>540</v>
      </c>
      <c r="H4" t="s">
        <v>3764</v>
      </c>
      <c r="I4" t="b">
        <v>1</v>
      </c>
      <c r="J4">
        <f t="shared" si="0"/>
        <v>27</v>
      </c>
      <c r="K4" cm="1">
        <f t="array" ref="K4">IFERROR(INDEX(impact_factors!$C$1:$C$3000,MATCH(TRUE,ISNUMBER(SEARCH(H4,impact_factors!$B$1:$B$3000)),0)),IF(H4="XX",0,"X"))</f>
        <v>3.5000000000000003E-2</v>
      </c>
      <c r="L4">
        <v>33</v>
      </c>
      <c r="M4" t="s">
        <v>541</v>
      </c>
      <c r="N4" t="s">
        <v>542</v>
      </c>
      <c r="O4" s="161" t="s">
        <v>543</v>
      </c>
      <c r="P4" t="s">
        <v>159</v>
      </c>
      <c r="Q4" t="s">
        <v>159</v>
      </c>
      <c r="R4" t="s">
        <v>159</v>
      </c>
      <c r="S4" s="24">
        <v>2</v>
      </c>
    </row>
    <row r="5" spans="1:19" x14ac:dyDescent="0.25">
      <c r="A5">
        <v>4</v>
      </c>
      <c r="B5" t="s">
        <v>125</v>
      </c>
      <c r="C5" t="s">
        <v>544</v>
      </c>
      <c r="D5">
        <v>2010</v>
      </c>
      <c r="E5" t="s">
        <v>545</v>
      </c>
      <c r="F5" t="s">
        <v>546</v>
      </c>
      <c r="G5" t="s">
        <v>547</v>
      </c>
      <c r="H5" t="s">
        <v>3765</v>
      </c>
      <c r="I5" t="b">
        <v>1</v>
      </c>
      <c r="J5">
        <f t="shared" si="0"/>
        <v>31</v>
      </c>
      <c r="K5" cm="1">
        <f t="array" ref="K5">IFERROR(INDEX(impact_factors!$C$1:$C$3000,MATCH(TRUE,ISNUMBER(SEARCH(H5,impact_factors!$B$1:$B$3000)),0)),IF(H5="XX",0,"X"))</f>
        <v>1.2E-2</v>
      </c>
      <c r="L5">
        <v>36</v>
      </c>
      <c r="M5" t="s">
        <v>548</v>
      </c>
      <c r="N5" t="s">
        <v>549</v>
      </c>
      <c r="O5" t="s">
        <v>550</v>
      </c>
      <c r="P5" t="s">
        <v>159</v>
      </c>
      <c r="Q5" t="s">
        <v>159</v>
      </c>
      <c r="R5" t="s">
        <v>159</v>
      </c>
      <c r="S5" s="24">
        <v>3</v>
      </c>
    </row>
    <row r="6" spans="1:19" x14ac:dyDescent="0.25">
      <c r="A6">
        <v>5</v>
      </c>
      <c r="B6" t="s">
        <v>128</v>
      </c>
      <c r="C6" t="s">
        <v>551</v>
      </c>
      <c r="D6">
        <v>2020</v>
      </c>
      <c r="E6" t="s">
        <v>552</v>
      </c>
      <c r="F6" t="s">
        <v>553</v>
      </c>
      <c r="G6" t="s">
        <v>554</v>
      </c>
      <c r="H6" t="s">
        <v>3766</v>
      </c>
      <c r="I6" t="b">
        <v>1</v>
      </c>
      <c r="J6">
        <f t="shared" si="0"/>
        <v>41</v>
      </c>
      <c r="K6" cm="1">
        <f t="array" ref="K6">IFERROR(INDEX(impact_factors!$C$1:$C$3000,MATCH(TRUE,ISNUMBER(SEARCH(H6,impact_factors!$B$1:$B$3000)),0)),IF(H6="XX",0,"X"))</f>
        <v>9.7000000000000003E-2</v>
      </c>
      <c r="L6">
        <v>2</v>
      </c>
      <c r="M6" t="s">
        <v>555</v>
      </c>
      <c r="N6" t="s">
        <v>556</v>
      </c>
      <c r="O6" t="s">
        <v>557</v>
      </c>
      <c r="P6" t="s">
        <v>159</v>
      </c>
      <c r="Q6" t="s">
        <v>159</v>
      </c>
      <c r="R6" t="s">
        <v>159</v>
      </c>
      <c r="S6" s="24">
        <v>3</v>
      </c>
    </row>
    <row r="7" spans="1:19" x14ac:dyDescent="0.25">
      <c r="A7">
        <v>6</v>
      </c>
      <c r="B7" t="s">
        <v>129</v>
      </c>
      <c r="C7" t="s">
        <v>558</v>
      </c>
      <c r="D7">
        <v>2004</v>
      </c>
      <c r="E7" t="s">
        <v>559</v>
      </c>
      <c r="F7" t="s">
        <v>560</v>
      </c>
      <c r="G7" t="s">
        <v>561</v>
      </c>
      <c r="H7" t="s">
        <v>3788</v>
      </c>
      <c r="I7" t="b">
        <v>1</v>
      </c>
      <c r="J7">
        <f t="shared" si="0"/>
        <v>25</v>
      </c>
      <c r="K7" cm="1">
        <f t="array" ref="K7">IFERROR(INDEX(impact_factors!$C$1:$C$3000,MATCH(TRUE,ISNUMBER(SEARCH(H7,impact_factors!$B$1:$B$3000)),0)),IF(H7="XX",0,"X"))</f>
        <v>0</v>
      </c>
      <c r="L7">
        <v>65</v>
      </c>
      <c r="M7" t="s">
        <v>562</v>
      </c>
      <c r="N7" t="s">
        <v>563</v>
      </c>
      <c r="O7" t="s">
        <v>564</v>
      </c>
      <c r="P7" t="s">
        <v>159</v>
      </c>
      <c r="Q7" t="s">
        <v>159</v>
      </c>
      <c r="R7" t="s">
        <v>159</v>
      </c>
      <c r="S7" s="24">
        <v>4</v>
      </c>
    </row>
    <row r="8" spans="1:19" x14ac:dyDescent="0.25">
      <c r="A8">
        <v>7</v>
      </c>
      <c r="B8" t="s">
        <v>131</v>
      </c>
      <c r="C8" t="s">
        <v>565</v>
      </c>
      <c r="D8">
        <v>2004</v>
      </c>
      <c r="E8" t="s">
        <v>566</v>
      </c>
      <c r="F8" t="s">
        <v>567</v>
      </c>
      <c r="G8" t="s">
        <v>568</v>
      </c>
      <c r="H8" t="s">
        <v>3788</v>
      </c>
      <c r="I8" t="b">
        <v>0</v>
      </c>
      <c r="J8">
        <f t="shared" si="0"/>
        <v>25</v>
      </c>
      <c r="K8" cm="1">
        <f t="array" ref="K8">IFERROR(INDEX(impact_factors!$C$1:$C$3000,MATCH(TRUE,ISNUMBER(SEARCH(H8,impact_factors!$B$1:$B$3000)),0)),IF(H8="XX",0,"X"))</f>
        <v>0</v>
      </c>
      <c r="L8">
        <v>0</v>
      </c>
      <c r="M8" t="s">
        <v>569</v>
      </c>
      <c r="N8" t="s">
        <v>570</v>
      </c>
      <c r="O8" t="s">
        <v>570</v>
      </c>
      <c r="P8" t="s">
        <v>159</v>
      </c>
      <c r="Q8" t="s">
        <v>159</v>
      </c>
      <c r="R8" t="s">
        <v>159</v>
      </c>
      <c r="S8" s="24">
        <v>3</v>
      </c>
    </row>
    <row r="9" spans="1:19" x14ac:dyDescent="0.25">
      <c r="A9">
        <v>8</v>
      </c>
      <c r="B9" t="s">
        <v>17</v>
      </c>
      <c r="C9" t="s">
        <v>571</v>
      </c>
      <c r="D9">
        <v>2013</v>
      </c>
      <c r="E9" t="s">
        <v>572</v>
      </c>
      <c r="F9" t="s">
        <v>573</v>
      </c>
      <c r="G9" t="s">
        <v>574</v>
      </c>
      <c r="H9" t="s">
        <v>3767</v>
      </c>
      <c r="I9" t="b">
        <v>1</v>
      </c>
      <c r="J9">
        <f t="shared" si="0"/>
        <v>34</v>
      </c>
      <c r="K9" cm="1">
        <f t="array" ref="K9">IFERROR(INDEX(impact_factors!$C$1:$C$3000,MATCH(TRUE,ISNUMBER(SEARCH(H9,impact_factors!$B$1:$B$3000)),0)),IF(H9="XX",0,"X"))</f>
        <v>2.5000000000000001E-2</v>
      </c>
      <c r="L9">
        <v>44</v>
      </c>
      <c r="M9" t="s">
        <v>575</v>
      </c>
      <c r="N9" t="s">
        <v>576</v>
      </c>
      <c r="O9" t="s">
        <v>550</v>
      </c>
      <c r="P9" t="s">
        <v>159</v>
      </c>
      <c r="Q9" t="s">
        <v>159</v>
      </c>
      <c r="R9" t="s">
        <v>159</v>
      </c>
      <c r="S9" s="24">
        <v>3</v>
      </c>
    </row>
    <row r="10" spans="1:19" x14ac:dyDescent="0.25">
      <c r="A10">
        <v>9</v>
      </c>
      <c r="B10" t="s">
        <v>4</v>
      </c>
      <c r="C10" t="s">
        <v>577</v>
      </c>
      <c r="D10">
        <v>2006</v>
      </c>
      <c r="E10" t="s">
        <v>578</v>
      </c>
      <c r="F10" t="s">
        <v>579</v>
      </c>
      <c r="G10" t="s">
        <v>580</v>
      </c>
      <c r="H10" t="s">
        <v>3768</v>
      </c>
      <c r="I10" t="b">
        <v>1</v>
      </c>
      <c r="J10">
        <f t="shared" si="0"/>
        <v>27</v>
      </c>
      <c r="K10" cm="1">
        <f t="array" ref="K10">IFERROR(INDEX(impact_factors!$C$1:$C$3000,MATCH(TRUE,ISNUMBER(SEARCH(H10,impact_factors!$B$1:$B$3000)),0)),IF(H10="XX",0,"X"))</f>
        <v>0.14599999999999999</v>
      </c>
      <c r="L10">
        <v>187</v>
      </c>
      <c r="M10" t="s">
        <v>581</v>
      </c>
      <c r="N10" t="s">
        <v>582</v>
      </c>
      <c r="O10" t="s">
        <v>583</v>
      </c>
      <c r="P10" t="s">
        <v>159</v>
      </c>
      <c r="Q10" t="s">
        <v>159</v>
      </c>
      <c r="R10" t="s">
        <v>159</v>
      </c>
      <c r="S10" s="24">
        <v>4</v>
      </c>
    </row>
    <row r="11" spans="1:19" x14ac:dyDescent="0.25">
      <c r="A11">
        <v>10</v>
      </c>
      <c r="B11" t="s">
        <v>22</v>
      </c>
      <c r="C11" t="s">
        <v>584</v>
      </c>
      <c r="D11">
        <v>1998</v>
      </c>
      <c r="E11" t="s">
        <v>585</v>
      </c>
      <c r="F11" t="s">
        <v>586</v>
      </c>
      <c r="G11" t="s">
        <v>587</v>
      </c>
      <c r="H11" t="s">
        <v>3788</v>
      </c>
      <c r="I11" t="b">
        <v>0</v>
      </c>
      <c r="J11">
        <f t="shared" si="0"/>
        <v>19</v>
      </c>
      <c r="K11" cm="1">
        <f t="array" ref="K11">IFERROR(INDEX(impact_factors!$C$1:$C$3000,MATCH(TRUE,ISNUMBER(SEARCH(H11,impact_factors!$B$1:$B$3000)),0)),IF(H11="XX",0,"X"))</f>
        <v>0</v>
      </c>
      <c r="L11">
        <v>110</v>
      </c>
      <c r="M11" t="s">
        <v>588</v>
      </c>
      <c r="N11" t="s">
        <v>589</v>
      </c>
      <c r="O11" t="s">
        <v>590</v>
      </c>
      <c r="P11" t="s">
        <v>159</v>
      </c>
      <c r="Q11" t="s">
        <v>159</v>
      </c>
      <c r="R11" t="s">
        <v>159</v>
      </c>
      <c r="S11" s="24">
        <v>2</v>
      </c>
    </row>
    <row r="12" spans="1:19" x14ac:dyDescent="0.25">
      <c r="A12">
        <v>11</v>
      </c>
      <c r="B12" t="s">
        <v>138</v>
      </c>
      <c r="C12" t="s">
        <v>591</v>
      </c>
      <c r="D12">
        <v>2019</v>
      </c>
      <c r="E12" t="s">
        <v>592</v>
      </c>
      <c r="F12" t="s">
        <v>593</v>
      </c>
      <c r="G12" t="s">
        <v>594</v>
      </c>
      <c r="H12" t="s">
        <v>3769</v>
      </c>
      <c r="I12" t="b">
        <v>1</v>
      </c>
      <c r="J12">
        <f t="shared" si="0"/>
        <v>40</v>
      </c>
      <c r="K12" cm="1">
        <f t="array" ref="K12">IFERROR(INDEX(impact_factors!$C$1:$C$3000,MATCH(TRUE,ISNUMBER(SEARCH(H12,impact_factors!$B$1:$B$3000)),0)),IF(H12="XX",0,"X"))</f>
        <v>5.0000000000000001E-3</v>
      </c>
      <c r="L12">
        <v>12</v>
      </c>
      <c r="M12" t="s">
        <v>595</v>
      </c>
      <c r="N12" t="s">
        <v>596</v>
      </c>
      <c r="O12" t="s">
        <v>597</v>
      </c>
      <c r="P12" t="s">
        <v>159</v>
      </c>
      <c r="Q12" t="s">
        <v>159</v>
      </c>
      <c r="R12" t="s">
        <v>159</v>
      </c>
      <c r="S12" s="24">
        <v>2</v>
      </c>
    </row>
    <row r="13" spans="1:19" x14ac:dyDescent="0.25">
      <c r="A13">
        <v>12</v>
      </c>
      <c r="B13" t="s">
        <v>139</v>
      </c>
      <c r="C13" t="s">
        <v>598</v>
      </c>
      <c r="D13">
        <v>2015</v>
      </c>
      <c r="E13" t="s">
        <v>599</v>
      </c>
      <c r="F13" t="s">
        <v>600</v>
      </c>
      <c r="G13" t="s">
        <v>601</v>
      </c>
      <c r="H13" t="s">
        <v>3789</v>
      </c>
      <c r="I13" t="b">
        <v>1</v>
      </c>
      <c r="J13">
        <f t="shared" si="0"/>
        <v>36</v>
      </c>
      <c r="K13" cm="1">
        <f t="array" ref="K13">IFERROR(INDEX(impact_factors!$C$1:$C$3000,MATCH(TRUE,ISNUMBER(SEARCH(H13,impact_factors!$B$1:$B$3000)),0)),IF(H13="XX",0,"X"))</f>
        <v>1.7999999999999999E-2</v>
      </c>
      <c r="L13">
        <v>23</v>
      </c>
      <c r="M13" t="s">
        <v>602</v>
      </c>
      <c r="N13" t="s">
        <v>603</v>
      </c>
      <c r="O13" t="s">
        <v>604</v>
      </c>
      <c r="P13" t="s">
        <v>159</v>
      </c>
      <c r="Q13" t="s">
        <v>159</v>
      </c>
      <c r="R13" t="s">
        <v>159</v>
      </c>
      <c r="S13" s="24">
        <v>2</v>
      </c>
    </row>
    <row r="14" spans="1:19" x14ac:dyDescent="0.25">
      <c r="A14">
        <v>13</v>
      </c>
      <c r="B14" t="s">
        <v>140</v>
      </c>
      <c r="C14" t="s">
        <v>605</v>
      </c>
      <c r="D14">
        <v>2014</v>
      </c>
      <c r="E14" t="s">
        <v>606</v>
      </c>
      <c r="F14" t="s">
        <v>607</v>
      </c>
      <c r="G14" t="s">
        <v>608</v>
      </c>
      <c r="H14" t="s">
        <v>3790</v>
      </c>
      <c r="I14" t="b">
        <v>1</v>
      </c>
      <c r="J14">
        <f t="shared" si="0"/>
        <v>35</v>
      </c>
      <c r="K14" t="str" cm="1">
        <f t="array" ref="K14">IFERROR(INDEX(impact_factors!$C$1:$C$3000,MATCH(TRUE,ISNUMBER(SEARCH(H14,impact_factors!$B$1:$B$3000)),0)),IF(H14="XX",0,"X"))</f>
        <v>X</v>
      </c>
      <c r="L14">
        <v>3</v>
      </c>
      <c r="M14" t="s">
        <v>609</v>
      </c>
      <c r="N14" t="s">
        <v>610</v>
      </c>
      <c r="O14" t="s">
        <v>610</v>
      </c>
      <c r="P14" t="s">
        <v>159</v>
      </c>
      <c r="Q14" t="s">
        <v>159</v>
      </c>
      <c r="R14" t="s">
        <v>159</v>
      </c>
      <c r="S14" s="24">
        <v>3</v>
      </c>
    </row>
    <row r="15" spans="1:19" x14ac:dyDescent="0.25">
      <c r="A15">
        <v>14</v>
      </c>
      <c r="B15" t="s">
        <v>141</v>
      </c>
      <c r="C15" t="s">
        <v>611</v>
      </c>
      <c r="D15">
        <v>2014</v>
      </c>
      <c r="E15" t="s">
        <v>612</v>
      </c>
      <c r="F15" t="s">
        <v>613</v>
      </c>
      <c r="G15" t="s">
        <v>614</v>
      </c>
      <c r="H15" t="s">
        <v>3770</v>
      </c>
      <c r="I15" t="b">
        <v>0</v>
      </c>
      <c r="J15">
        <f t="shared" si="0"/>
        <v>35</v>
      </c>
      <c r="K15" t="str" cm="1">
        <f t="array" ref="K15">IFERROR(INDEX(impact_factors!$C$1:$C$3000,MATCH(TRUE,ISNUMBER(SEARCH(H15,impact_factors!$B$1:$B$3000)),0)),IF(H15="XX",0,"X"))</f>
        <v>X</v>
      </c>
      <c r="L15">
        <v>5</v>
      </c>
      <c r="M15" t="s">
        <v>615</v>
      </c>
      <c r="N15" t="s">
        <v>550</v>
      </c>
      <c r="O15" t="s">
        <v>550</v>
      </c>
      <c r="P15" t="s">
        <v>159</v>
      </c>
      <c r="Q15" t="s">
        <v>159</v>
      </c>
      <c r="R15" t="s">
        <v>159</v>
      </c>
      <c r="S15" s="24">
        <v>4</v>
      </c>
    </row>
    <row r="16" spans="1:19" x14ac:dyDescent="0.25">
      <c r="A16">
        <v>15</v>
      </c>
      <c r="B16" t="s">
        <v>162</v>
      </c>
      <c r="C16" t="s">
        <v>617</v>
      </c>
      <c r="D16">
        <v>2012</v>
      </c>
      <c r="E16" t="s">
        <v>618</v>
      </c>
      <c r="F16" t="s">
        <v>619</v>
      </c>
      <c r="G16" t="s">
        <v>620</v>
      </c>
      <c r="H16" t="s">
        <v>3788</v>
      </c>
      <c r="I16" t="b">
        <v>0</v>
      </c>
      <c r="J16">
        <f t="shared" si="0"/>
        <v>33</v>
      </c>
      <c r="K16" cm="1">
        <f t="array" ref="K16">IFERROR(INDEX(impact_factors!$C$1:$C$3000,MATCH(TRUE,ISNUMBER(SEARCH(H16,impact_factors!$B$1:$B$3000)),0)),IF(H16="XX",0,"X"))</f>
        <v>0</v>
      </c>
      <c r="L16">
        <v>106</v>
      </c>
      <c r="M16" t="s">
        <v>621</v>
      </c>
      <c r="N16" t="s">
        <v>622</v>
      </c>
      <c r="O16" t="s">
        <v>623</v>
      </c>
      <c r="P16" t="s">
        <v>159</v>
      </c>
      <c r="Q16" t="s">
        <v>159</v>
      </c>
      <c r="R16" t="s">
        <v>159</v>
      </c>
      <c r="S16" s="24">
        <v>3</v>
      </c>
    </row>
    <row r="17" spans="1:19" x14ac:dyDescent="0.25">
      <c r="A17">
        <v>16</v>
      </c>
      <c r="B17" t="s">
        <v>187</v>
      </c>
      <c r="C17" t="s">
        <v>624</v>
      </c>
      <c r="D17">
        <v>2008</v>
      </c>
      <c r="E17" t="s">
        <v>625</v>
      </c>
      <c r="F17" t="s">
        <v>626</v>
      </c>
      <c r="G17" t="s">
        <v>627</v>
      </c>
      <c r="H17" t="s">
        <v>3788</v>
      </c>
      <c r="I17" t="b">
        <v>0</v>
      </c>
      <c r="J17">
        <f t="shared" si="0"/>
        <v>29</v>
      </c>
      <c r="K17" cm="1">
        <f t="array" ref="K17">IFERROR(INDEX(impact_factors!$C$1:$C$3000,MATCH(TRUE,ISNUMBER(SEARCH(H17,impact_factors!$B$1:$B$3000)),0)),IF(H17="XX",0,"X"))</f>
        <v>0</v>
      </c>
      <c r="L17">
        <v>30</v>
      </c>
      <c r="M17" t="s">
        <v>628</v>
      </c>
      <c r="N17" t="s">
        <v>629</v>
      </c>
      <c r="O17" t="s">
        <v>629</v>
      </c>
      <c r="P17" t="s">
        <v>159</v>
      </c>
      <c r="Q17" t="s">
        <v>159</v>
      </c>
      <c r="R17" t="s">
        <v>159</v>
      </c>
      <c r="S17" s="24">
        <v>2</v>
      </c>
    </row>
    <row r="18" spans="1:19" x14ac:dyDescent="0.25">
      <c r="A18">
        <v>17</v>
      </c>
      <c r="B18" t="s">
        <v>207</v>
      </c>
      <c r="C18" t="s">
        <v>630</v>
      </c>
      <c r="D18">
        <v>2021</v>
      </c>
      <c r="E18" t="s">
        <v>631</v>
      </c>
      <c r="F18" t="s">
        <v>632</v>
      </c>
      <c r="G18" t="s">
        <v>633</v>
      </c>
      <c r="H18" t="s">
        <v>3772</v>
      </c>
      <c r="I18" t="b">
        <v>1</v>
      </c>
      <c r="J18">
        <f t="shared" si="0"/>
        <v>42</v>
      </c>
      <c r="K18" cm="1">
        <f t="array" ref="K18">IFERROR(INDEX(impact_factors!$C$1:$C$3000,MATCH(TRUE,ISNUMBER(SEARCH(H18,impact_factors!$B$1:$B$3000)),0)),IF(H18="XX",0,"X"))</f>
        <v>4.149</v>
      </c>
      <c r="L18">
        <v>14</v>
      </c>
      <c r="M18" t="s">
        <v>634</v>
      </c>
      <c r="N18" t="s">
        <v>635</v>
      </c>
      <c r="O18" t="s">
        <v>550</v>
      </c>
      <c r="P18" t="s">
        <v>159</v>
      </c>
      <c r="Q18" t="s">
        <v>159</v>
      </c>
      <c r="R18" t="s">
        <v>159</v>
      </c>
      <c r="S18" s="24">
        <v>2</v>
      </c>
    </row>
    <row r="19" spans="1:19" x14ac:dyDescent="0.25">
      <c r="A19">
        <v>18</v>
      </c>
      <c r="B19" t="s">
        <v>208</v>
      </c>
      <c r="C19" t="s">
        <v>636</v>
      </c>
      <c r="D19">
        <v>2019</v>
      </c>
      <c r="E19" t="s">
        <v>637</v>
      </c>
      <c r="F19" t="s">
        <v>638</v>
      </c>
      <c r="G19" t="s">
        <v>639</v>
      </c>
      <c r="H19" t="s">
        <v>3771</v>
      </c>
      <c r="I19" t="b">
        <v>1</v>
      </c>
      <c r="J19">
        <f t="shared" si="0"/>
        <v>40</v>
      </c>
      <c r="K19" cm="1">
        <f t="array" ref="K19">IFERROR(INDEX(impact_factors!$C$1:$C$3000,MATCH(TRUE,ISNUMBER(SEARCH(H19,impact_factors!$B$1:$B$3000)),0)),IF(H19="XX",0,"X"))</f>
        <v>0.217</v>
      </c>
      <c r="L19">
        <v>129</v>
      </c>
      <c r="M19" t="s">
        <v>640</v>
      </c>
      <c r="N19" t="s">
        <v>641</v>
      </c>
      <c r="O19" t="s">
        <v>642</v>
      </c>
      <c r="P19" t="s">
        <v>159</v>
      </c>
      <c r="Q19" t="s">
        <v>159</v>
      </c>
      <c r="R19" t="s">
        <v>159</v>
      </c>
      <c r="S19" s="24">
        <v>2</v>
      </c>
    </row>
    <row r="20" spans="1:19" x14ac:dyDescent="0.25">
      <c r="A20">
        <v>19</v>
      </c>
      <c r="B20" t="s">
        <v>214</v>
      </c>
      <c r="C20" t="s">
        <v>643</v>
      </c>
      <c r="D20">
        <v>2013</v>
      </c>
      <c r="E20" t="s">
        <v>644</v>
      </c>
      <c r="F20" t="s">
        <v>645</v>
      </c>
      <c r="G20" t="s">
        <v>646</v>
      </c>
      <c r="H20" t="s">
        <v>3788</v>
      </c>
      <c r="I20" t="b">
        <v>0</v>
      </c>
      <c r="J20">
        <f t="shared" si="0"/>
        <v>34</v>
      </c>
      <c r="K20" cm="1">
        <f t="array" ref="K20">IFERROR(INDEX(impact_factors!$C$1:$C$3000,MATCH(TRUE,ISNUMBER(SEARCH(H20,impact_factors!$B$1:$B$3000)),0)),IF(H20="XX",0,"X"))</f>
        <v>0</v>
      </c>
      <c r="L20">
        <v>0</v>
      </c>
      <c r="M20" t="s">
        <v>647</v>
      </c>
      <c r="N20" t="s">
        <v>648</v>
      </c>
      <c r="O20" t="s">
        <v>648</v>
      </c>
      <c r="P20" t="s">
        <v>159</v>
      </c>
      <c r="Q20" t="s">
        <v>159</v>
      </c>
      <c r="R20" t="s">
        <v>159</v>
      </c>
      <c r="S20" s="24">
        <v>2</v>
      </c>
    </row>
    <row r="21" spans="1:19" x14ac:dyDescent="0.25">
      <c r="A21">
        <v>20</v>
      </c>
      <c r="B21" t="s">
        <v>225</v>
      </c>
      <c r="C21" t="s">
        <v>649</v>
      </c>
      <c r="D21">
        <v>1999</v>
      </c>
      <c r="E21" t="s">
        <v>650</v>
      </c>
      <c r="F21" t="s">
        <v>651</v>
      </c>
      <c r="G21" t="s">
        <v>652</v>
      </c>
      <c r="H21" t="s">
        <v>3788</v>
      </c>
      <c r="I21" t="b">
        <v>0</v>
      </c>
      <c r="J21">
        <f t="shared" si="0"/>
        <v>20</v>
      </c>
      <c r="K21" cm="1">
        <f t="array" ref="K21">IFERROR(INDEX(impact_factors!$C$1:$C$3000,MATCH(TRUE,ISNUMBER(SEARCH(H21,impact_factors!$B$1:$B$3000)),0)),IF(H21="XX",0,"X"))</f>
        <v>0</v>
      </c>
      <c r="L21">
        <v>591</v>
      </c>
      <c r="M21" t="s">
        <v>653</v>
      </c>
      <c r="N21" t="s">
        <v>654</v>
      </c>
      <c r="O21" t="s">
        <v>655</v>
      </c>
      <c r="P21" t="s">
        <v>159</v>
      </c>
      <c r="Q21" t="s">
        <v>159</v>
      </c>
      <c r="R21" t="s">
        <v>159</v>
      </c>
      <c r="S21" s="24">
        <v>4</v>
      </c>
    </row>
    <row r="22" spans="1:19" x14ac:dyDescent="0.25">
      <c r="A22">
        <v>21</v>
      </c>
      <c r="B22" t="s">
        <v>227</v>
      </c>
      <c r="C22" t="s">
        <v>656</v>
      </c>
      <c r="D22">
        <v>2020</v>
      </c>
      <c r="E22" t="s">
        <v>657</v>
      </c>
      <c r="F22" t="s">
        <v>658</v>
      </c>
      <c r="G22" t="s">
        <v>659</v>
      </c>
      <c r="H22" t="s">
        <v>3791</v>
      </c>
      <c r="I22" t="b">
        <v>1</v>
      </c>
      <c r="J22">
        <f t="shared" si="0"/>
        <v>41</v>
      </c>
      <c r="K22" cm="1">
        <f t="array" ref="K22">IFERROR(INDEX(impact_factors!$C$1:$C$3000,MATCH(TRUE,ISNUMBER(SEARCH(H22,impact_factors!$B$1:$B$3000)),0)),IF(H22="XX",0,"X"))</f>
        <v>1.2999999999999999E-2</v>
      </c>
      <c r="L22">
        <v>3</v>
      </c>
      <c r="M22" t="s">
        <v>660</v>
      </c>
      <c r="N22" t="s">
        <v>661</v>
      </c>
      <c r="O22" t="s">
        <v>550</v>
      </c>
      <c r="P22" t="s">
        <v>159</v>
      </c>
      <c r="Q22" t="s">
        <v>159</v>
      </c>
      <c r="R22" t="s">
        <v>159</v>
      </c>
      <c r="S22" s="24">
        <v>2</v>
      </c>
    </row>
    <row r="23" spans="1:19" x14ac:dyDescent="0.25">
      <c r="A23">
        <v>22</v>
      </c>
      <c r="B23" t="s">
        <v>228</v>
      </c>
      <c r="C23" t="s">
        <v>662</v>
      </c>
      <c r="D23">
        <v>2007</v>
      </c>
      <c r="E23" t="s">
        <v>663</v>
      </c>
      <c r="F23" t="s">
        <v>664</v>
      </c>
      <c r="G23" t="s">
        <v>665</v>
      </c>
      <c r="H23" t="s">
        <v>3788</v>
      </c>
      <c r="I23" t="b">
        <v>0</v>
      </c>
      <c r="J23">
        <f t="shared" si="0"/>
        <v>28</v>
      </c>
      <c r="K23" cm="1">
        <f t="array" ref="K23">IFERROR(INDEX(impact_factors!$C$1:$C$3000,MATCH(TRUE,ISNUMBER(SEARCH(H23,impact_factors!$B$1:$B$3000)),0)),IF(H23="XX",0,"X"))</f>
        <v>0</v>
      </c>
      <c r="L23">
        <v>3</v>
      </c>
      <c r="M23" t="s">
        <v>666</v>
      </c>
      <c r="N23" t="s">
        <v>667</v>
      </c>
      <c r="O23" t="s">
        <v>667</v>
      </c>
      <c r="P23" t="s">
        <v>159</v>
      </c>
      <c r="Q23" t="s">
        <v>159</v>
      </c>
      <c r="R23" t="s">
        <v>159</v>
      </c>
      <c r="S23" s="24">
        <v>2</v>
      </c>
    </row>
    <row r="24" spans="1:19" x14ac:dyDescent="0.25">
      <c r="A24">
        <v>23</v>
      </c>
      <c r="B24" t="s">
        <v>229</v>
      </c>
      <c r="C24" t="s">
        <v>668</v>
      </c>
      <c r="D24">
        <v>2012</v>
      </c>
      <c r="E24" t="s">
        <v>669</v>
      </c>
      <c r="F24" t="s">
        <v>670</v>
      </c>
      <c r="G24" t="s">
        <v>671</v>
      </c>
      <c r="H24" t="s">
        <v>3788</v>
      </c>
      <c r="I24" t="b">
        <v>0</v>
      </c>
      <c r="J24">
        <f t="shared" si="0"/>
        <v>33</v>
      </c>
      <c r="K24" cm="1">
        <f t="array" ref="K24">IFERROR(INDEX(impact_factors!$C$1:$C$3000,MATCH(TRUE,ISNUMBER(SEARCH(H24,impact_factors!$B$1:$B$3000)),0)),IF(H24="XX",0,"X"))</f>
        <v>0</v>
      </c>
      <c r="L24">
        <v>2</v>
      </c>
      <c r="M24" t="s">
        <v>672</v>
      </c>
      <c r="N24" t="s">
        <v>673</v>
      </c>
      <c r="O24" t="s">
        <v>674</v>
      </c>
      <c r="P24" t="s">
        <v>159</v>
      </c>
      <c r="Q24" t="s">
        <v>159</v>
      </c>
      <c r="R24" t="s">
        <v>159</v>
      </c>
      <c r="S24" s="24">
        <v>3</v>
      </c>
    </row>
    <row r="25" spans="1:19" x14ac:dyDescent="0.25">
      <c r="A25">
        <v>24</v>
      </c>
      <c r="B25" t="s">
        <v>240</v>
      </c>
      <c r="C25" t="s">
        <v>616</v>
      </c>
      <c r="D25">
        <v>2007</v>
      </c>
      <c r="E25" t="s">
        <v>675</v>
      </c>
      <c r="F25" t="s">
        <v>676</v>
      </c>
      <c r="G25" t="s">
        <v>677</v>
      </c>
      <c r="H25" t="s">
        <v>3788</v>
      </c>
      <c r="I25" t="b">
        <v>0</v>
      </c>
      <c r="J25">
        <f t="shared" si="0"/>
        <v>28</v>
      </c>
      <c r="K25" cm="1">
        <f t="array" ref="K25">IFERROR(INDEX(impact_factors!$C$1:$C$3000,MATCH(TRUE,ISNUMBER(SEARCH(H25,impact_factors!$B$1:$B$3000)),0)),IF(H25="XX",0,"X"))</f>
        <v>0</v>
      </c>
      <c r="L25">
        <v>83</v>
      </c>
      <c r="M25" t="s">
        <v>678</v>
      </c>
      <c r="N25" t="s">
        <v>679</v>
      </c>
      <c r="O25" t="s">
        <v>680</v>
      </c>
      <c r="P25" t="s">
        <v>159</v>
      </c>
      <c r="Q25" t="s">
        <v>159</v>
      </c>
      <c r="R25" t="s">
        <v>159</v>
      </c>
      <c r="S25" s="24">
        <v>2</v>
      </c>
    </row>
    <row r="26" spans="1:19" x14ac:dyDescent="0.25">
      <c r="A26">
        <v>25</v>
      </c>
      <c r="B26" t="s">
        <v>252</v>
      </c>
      <c r="C26" t="s">
        <v>681</v>
      </c>
      <c r="D26">
        <v>2016</v>
      </c>
      <c r="E26" t="s">
        <v>682</v>
      </c>
      <c r="F26" t="s">
        <v>683</v>
      </c>
      <c r="G26" t="s">
        <v>684</v>
      </c>
      <c r="H26" t="s">
        <v>3768</v>
      </c>
      <c r="I26" t="b">
        <v>1</v>
      </c>
      <c r="J26">
        <f t="shared" si="0"/>
        <v>37</v>
      </c>
      <c r="K26" cm="1">
        <f t="array" ref="K26">IFERROR(INDEX(impact_factors!$C$1:$C$3000,MATCH(TRUE,ISNUMBER(SEARCH(H26,impact_factors!$B$1:$B$3000)),0)),IF(H26="XX",0,"X"))</f>
        <v>0.14599999999999999</v>
      </c>
      <c r="L26">
        <v>39</v>
      </c>
      <c r="M26" t="s">
        <v>685</v>
      </c>
      <c r="N26" t="s">
        <v>686</v>
      </c>
      <c r="O26" t="s">
        <v>687</v>
      </c>
      <c r="P26" t="s">
        <v>159</v>
      </c>
      <c r="Q26" t="s">
        <v>159</v>
      </c>
      <c r="R26" t="s">
        <v>159</v>
      </c>
      <c r="S26" s="24">
        <v>1</v>
      </c>
    </row>
    <row r="27" spans="1:19" x14ac:dyDescent="0.25">
      <c r="A27">
        <v>26</v>
      </c>
      <c r="B27" t="s">
        <v>253</v>
      </c>
      <c r="C27" t="s">
        <v>688</v>
      </c>
      <c r="D27">
        <v>2010</v>
      </c>
      <c r="E27" t="s">
        <v>689</v>
      </c>
      <c r="F27" t="s">
        <v>690</v>
      </c>
      <c r="G27" t="s">
        <v>691</v>
      </c>
      <c r="H27" t="s">
        <v>3773</v>
      </c>
      <c r="I27" t="b">
        <v>1</v>
      </c>
      <c r="J27">
        <f t="shared" si="0"/>
        <v>31</v>
      </c>
      <c r="K27" cm="1">
        <f t="array" ref="K27">IFERROR(INDEX(impact_factors!$C$1:$C$3000,MATCH(TRUE,ISNUMBER(SEARCH(H27,impact_factors!$B$1:$B$3000)),0)),IF(H27="XX",0,"X"))</f>
        <v>0.16400000000000001</v>
      </c>
      <c r="L27">
        <v>127</v>
      </c>
      <c r="M27" t="s">
        <v>692</v>
      </c>
      <c r="N27" t="s">
        <v>693</v>
      </c>
      <c r="O27" t="s">
        <v>694</v>
      </c>
      <c r="P27" t="s">
        <v>159</v>
      </c>
      <c r="Q27" t="s">
        <v>159</v>
      </c>
      <c r="R27" t="s">
        <v>159</v>
      </c>
      <c r="S27" s="24">
        <v>2</v>
      </c>
    </row>
    <row r="28" spans="1:19" x14ac:dyDescent="0.25">
      <c r="A28">
        <v>27</v>
      </c>
      <c r="B28" t="s">
        <v>399</v>
      </c>
      <c r="C28" t="s">
        <v>695</v>
      </c>
      <c r="D28">
        <v>2006</v>
      </c>
      <c r="E28" t="s">
        <v>696</v>
      </c>
      <c r="F28" t="s">
        <v>697</v>
      </c>
      <c r="G28" t="s">
        <v>698</v>
      </c>
      <c r="H28" t="s">
        <v>3774</v>
      </c>
      <c r="I28" t="b">
        <v>1</v>
      </c>
      <c r="J28">
        <f t="shared" si="0"/>
        <v>27</v>
      </c>
      <c r="K28" cm="1">
        <f t="array" ref="K28">IFERROR(INDEX(impact_factors!$C$1:$C$3000,MATCH(TRUE,ISNUMBER(SEARCH(H28,impact_factors!$B$1:$B$3000)),0)),IF(H28="XX",0,"X"))</f>
        <v>8.5000000000000006E-2</v>
      </c>
      <c r="L28">
        <v>58</v>
      </c>
      <c r="M28" t="s">
        <v>699</v>
      </c>
      <c r="N28" t="s">
        <v>700</v>
      </c>
      <c r="O28" t="s">
        <v>701</v>
      </c>
      <c r="P28" t="s">
        <v>159</v>
      </c>
      <c r="Q28" t="s">
        <v>159</v>
      </c>
      <c r="R28" t="s">
        <v>159</v>
      </c>
      <c r="S28" s="24">
        <v>3</v>
      </c>
    </row>
    <row r="29" spans="1:19" x14ac:dyDescent="0.25">
      <c r="A29">
        <v>28</v>
      </c>
      <c r="B29" t="s">
        <v>267</v>
      </c>
      <c r="C29" t="s">
        <v>702</v>
      </c>
      <c r="D29">
        <v>2009</v>
      </c>
      <c r="E29" t="s">
        <v>703</v>
      </c>
      <c r="F29" t="s">
        <v>704</v>
      </c>
      <c r="G29" t="s">
        <v>705</v>
      </c>
      <c r="H29" t="s">
        <v>3775</v>
      </c>
      <c r="I29" t="b">
        <v>1</v>
      </c>
      <c r="J29">
        <f t="shared" si="0"/>
        <v>30</v>
      </c>
      <c r="K29" cm="1">
        <f t="array" ref="K29">IFERROR(INDEX(impact_factors!$C$1:$C$3000,MATCH(TRUE,ISNUMBER(SEARCH(H29,impact_factors!$B$1:$B$3000)),0)),IF(H29="XX",0,"X"))</f>
        <v>2.3E-2</v>
      </c>
      <c r="L29">
        <v>97</v>
      </c>
      <c r="M29" t="s">
        <v>706</v>
      </c>
      <c r="N29" t="s">
        <v>707</v>
      </c>
      <c r="O29" t="s">
        <v>708</v>
      </c>
      <c r="P29" t="s">
        <v>159</v>
      </c>
      <c r="Q29" t="s">
        <v>159</v>
      </c>
      <c r="R29" t="s">
        <v>159</v>
      </c>
      <c r="S29" s="24">
        <v>3</v>
      </c>
    </row>
    <row r="30" spans="1:19" x14ac:dyDescent="0.25">
      <c r="A30">
        <v>29</v>
      </c>
      <c r="B30" t="s">
        <v>9</v>
      </c>
      <c r="C30" t="s">
        <v>709</v>
      </c>
      <c r="D30">
        <v>2007</v>
      </c>
      <c r="E30" t="s">
        <v>710</v>
      </c>
      <c r="F30" t="s">
        <v>711</v>
      </c>
      <c r="G30" t="s">
        <v>712</v>
      </c>
      <c r="H30" t="s">
        <v>3776</v>
      </c>
      <c r="I30" t="b">
        <v>0</v>
      </c>
      <c r="J30">
        <f t="shared" si="0"/>
        <v>28</v>
      </c>
      <c r="K30" t="str" cm="1">
        <f t="array" ref="K30">IFERROR(INDEX(impact_factors!$C$1:$C$3000,MATCH(TRUE,ISNUMBER(SEARCH(H30,impact_factors!$B$1:$B$3000)),0)),IF(H30="XX",0,"X"))</f>
        <v>X</v>
      </c>
      <c r="L30">
        <v>3</v>
      </c>
      <c r="M30" t="s">
        <v>713</v>
      </c>
      <c r="N30" t="s">
        <v>714</v>
      </c>
      <c r="O30" t="s">
        <v>714</v>
      </c>
      <c r="P30" t="s">
        <v>159</v>
      </c>
      <c r="Q30" t="s">
        <v>159</v>
      </c>
      <c r="R30" t="s">
        <v>159</v>
      </c>
      <c r="S30" s="24">
        <v>3</v>
      </c>
    </row>
    <row r="31" spans="1:19" x14ac:dyDescent="0.25">
      <c r="A31">
        <v>30</v>
      </c>
      <c r="B31" t="s">
        <v>304</v>
      </c>
      <c r="C31" t="s">
        <v>715</v>
      </c>
      <c r="D31">
        <v>2005</v>
      </c>
      <c r="E31" t="s">
        <v>716</v>
      </c>
      <c r="F31" t="s">
        <v>717</v>
      </c>
      <c r="G31" t="s">
        <v>718</v>
      </c>
      <c r="H31" t="s">
        <v>3792</v>
      </c>
      <c r="I31" t="b">
        <v>1</v>
      </c>
      <c r="J31">
        <f t="shared" si="0"/>
        <v>26</v>
      </c>
      <c r="K31" cm="1">
        <f t="array" ref="K31">IFERROR(INDEX(impact_factors!$C$1:$C$3000,MATCH(TRUE,ISNUMBER(SEARCH(H31,impact_factors!$B$1:$B$3000)),0)),IF(H31="XX",0,"X"))</f>
        <v>0.13900000000000001</v>
      </c>
      <c r="L31">
        <v>46</v>
      </c>
      <c r="M31" t="s">
        <v>719</v>
      </c>
      <c r="N31" t="s">
        <v>720</v>
      </c>
      <c r="O31" t="s">
        <v>721</v>
      </c>
      <c r="P31" t="s">
        <v>159</v>
      </c>
      <c r="Q31" t="s">
        <v>159</v>
      </c>
      <c r="R31" t="s">
        <v>159</v>
      </c>
      <c r="S31" s="24">
        <v>2</v>
      </c>
    </row>
    <row r="32" spans="1:19" x14ac:dyDescent="0.25">
      <c r="A32">
        <v>31</v>
      </c>
      <c r="B32" t="s">
        <v>303</v>
      </c>
      <c r="C32" t="s">
        <v>722</v>
      </c>
      <c r="D32">
        <v>2008</v>
      </c>
      <c r="E32" t="s">
        <v>723</v>
      </c>
      <c r="F32" t="s">
        <v>724</v>
      </c>
      <c r="G32" t="s">
        <v>725</v>
      </c>
      <c r="H32" t="s">
        <v>3777</v>
      </c>
      <c r="I32" t="b">
        <v>1</v>
      </c>
      <c r="J32">
        <f t="shared" si="0"/>
        <v>29</v>
      </c>
      <c r="K32" cm="1">
        <f t="array" ref="K32">IFERROR(INDEX(impact_factors!$C$1:$C$3000,MATCH(TRUE,ISNUMBER(SEARCH(H32,impact_factors!$B$1:$B$3000)),0)),IF(H32="XX",0,"X"))</f>
        <v>0.123</v>
      </c>
      <c r="L32">
        <v>226</v>
      </c>
      <c r="M32" t="s">
        <v>726</v>
      </c>
      <c r="N32" t="s">
        <v>727</v>
      </c>
      <c r="O32" t="s">
        <v>728</v>
      </c>
      <c r="P32" t="s">
        <v>159</v>
      </c>
      <c r="Q32" t="s">
        <v>159</v>
      </c>
      <c r="R32" t="s">
        <v>159</v>
      </c>
      <c r="S32" s="24">
        <v>2</v>
      </c>
    </row>
    <row r="33" spans="1:19" x14ac:dyDescent="0.25">
      <c r="A33">
        <v>32</v>
      </c>
      <c r="B33" t="s">
        <v>305</v>
      </c>
      <c r="C33" t="s">
        <v>729</v>
      </c>
      <c r="D33">
        <v>2021</v>
      </c>
      <c r="E33" t="s">
        <v>730</v>
      </c>
      <c r="F33" t="s">
        <v>731</v>
      </c>
      <c r="G33" t="s">
        <v>732</v>
      </c>
      <c r="H33" t="s">
        <v>3778</v>
      </c>
      <c r="I33" t="b">
        <v>1</v>
      </c>
      <c r="J33">
        <f t="shared" si="0"/>
        <v>42</v>
      </c>
      <c r="K33" cm="1">
        <f t="array" ref="K33">IFERROR(INDEX(impact_factors!$C$1:$C$3000,MATCH(TRUE,ISNUMBER(SEARCH(H33,impact_factors!$B$1:$B$3000)),0)),IF(H33="XX",0,"X"))</f>
        <v>1.35</v>
      </c>
      <c r="L33">
        <v>0</v>
      </c>
      <c r="M33" t="s">
        <v>733</v>
      </c>
      <c r="N33" t="s">
        <v>734</v>
      </c>
      <c r="O33" t="s">
        <v>550</v>
      </c>
      <c r="P33" t="s">
        <v>159</v>
      </c>
      <c r="Q33" t="s">
        <v>159</v>
      </c>
      <c r="R33" t="s">
        <v>159</v>
      </c>
      <c r="S33" s="24">
        <v>1</v>
      </c>
    </row>
    <row r="34" spans="1:19" x14ac:dyDescent="0.25">
      <c r="A34">
        <v>33</v>
      </c>
      <c r="B34" t="s">
        <v>312</v>
      </c>
      <c r="C34" t="s">
        <v>735</v>
      </c>
      <c r="D34">
        <v>2015</v>
      </c>
      <c r="E34" t="s">
        <v>736</v>
      </c>
      <c r="F34" t="s">
        <v>737</v>
      </c>
      <c r="G34" t="s">
        <v>738</v>
      </c>
      <c r="H34" t="s">
        <v>3762</v>
      </c>
      <c r="I34" t="b">
        <v>1</v>
      </c>
      <c r="J34">
        <f t="shared" ref="J34:J65" si="1">D34-MIN($D:$D)</f>
        <v>36</v>
      </c>
      <c r="K34" cm="1">
        <f t="array" ref="K34">IFERROR(INDEX(impact_factors!$C$1:$C$3000,MATCH(TRUE,ISNUMBER(SEARCH(H34,impact_factors!$B$1:$B$3000)),0)),IF(H34="XX",0,"X"))</f>
        <v>1.232</v>
      </c>
      <c r="L34">
        <v>2</v>
      </c>
      <c r="M34" t="s">
        <v>739</v>
      </c>
      <c r="N34" t="s">
        <v>740</v>
      </c>
      <c r="O34" t="s">
        <v>740</v>
      </c>
      <c r="P34" t="s">
        <v>159</v>
      </c>
      <c r="Q34" t="s">
        <v>159</v>
      </c>
      <c r="R34" t="s">
        <v>159</v>
      </c>
      <c r="S34" s="24">
        <v>2</v>
      </c>
    </row>
    <row r="35" spans="1:19" x14ac:dyDescent="0.25">
      <c r="A35">
        <v>34</v>
      </c>
      <c r="B35" t="s">
        <v>313</v>
      </c>
      <c r="C35" t="s">
        <v>741</v>
      </c>
      <c r="D35">
        <v>2006</v>
      </c>
      <c r="E35" t="s">
        <v>742</v>
      </c>
      <c r="F35" t="s">
        <v>743</v>
      </c>
      <c r="G35" t="s">
        <v>744</v>
      </c>
      <c r="H35" t="s">
        <v>3768</v>
      </c>
      <c r="I35" t="b">
        <v>1</v>
      </c>
      <c r="J35">
        <f t="shared" si="1"/>
        <v>27</v>
      </c>
      <c r="K35" cm="1">
        <f t="array" ref="K35">IFERROR(INDEX(impact_factors!$C$1:$C$3000,MATCH(TRUE,ISNUMBER(SEARCH(H35,impact_factors!$B$1:$B$3000)),0)),IF(H35="XX",0,"X"))</f>
        <v>0.14599999999999999</v>
      </c>
      <c r="L35">
        <v>118</v>
      </c>
      <c r="M35" t="s">
        <v>745</v>
      </c>
      <c r="N35" t="s">
        <v>746</v>
      </c>
      <c r="O35" t="s">
        <v>550</v>
      </c>
      <c r="P35" t="s">
        <v>159</v>
      </c>
      <c r="Q35" t="s">
        <v>159</v>
      </c>
      <c r="R35" t="s">
        <v>159</v>
      </c>
      <c r="S35" s="24">
        <v>4</v>
      </c>
    </row>
    <row r="36" spans="1:19" x14ac:dyDescent="0.25">
      <c r="A36">
        <v>35</v>
      </c>
      <c r="B36" t="s">
        <v>317</v>
      </c>
      <c r="C36" t="s">
        <v>747</v>
      </c>
      <c r="D36">
        <v>2006</v>
      </c>
      <c r="E36" t="s">
        <v>748</v>
      </c>
      <c r="F36" t="s">
        <v>749</v>
      </c>
      <c r="G36" t="s">
        <v>750</v>
      </c>
      <c r="H36" t="s">
        <v>3779</v>
      </c>
      <c r="I36" t="b">
        <v>1</v>
      </c>
      <c r="J36">
        <f t="shared" si="1"/>
        <v>27</v>
      </c>
      <c r="K36" cm="1">
        <f t="array" ref="K36">IFERROR(INDEX(impact_factors!$C$1:$C$3000,MATCH(TRUE,ISNUMBER(SEARCH(H36,impact_factors!$B$1:$B$3000)),0)),IF(H36="XX",0,"X"))</f>
        <v>0.29799999999999999</v>
      </c>
      <c r="L36">
        <v>18</v>
      </c>
      <c r="M36" t="s">
        <v>751</v>
      </c>
      <c r="N36" t="s">
        <v>752</v>
      </c>
      <c r="O36" t="s">
        <v>753</v>
      </c>
      <c r="P36" t="s">
        <v>159</v>
      </c>
      <c r="Q36" t="s">
        <v>159</v>
      </c>
      <c r="R36" t="s">
        <v>159</v>
      </c>
      <c r="S36" s="24">
        <v>4</v>
      </c>
    </row>
    <row r="37" spans="1:19" x14ac:dyDescent="0.25">
      <c r="A37">
        <v>36</v>
      </c>
      <c r="B37" t="s">
        <v>318</v>
      </c>
      <c r="C37" t="s">
        <v>754</v>
      </c>
      <c r="D37">
        <v>2004</v>
      </c>
      <c r="E37" t="s">
        <v>755</v>
      </c>
      <c r="F37" t="s">
        <v>756</v>
      </c>
      <c r="G37" t="s">
        <v>757</v>
      </c>
      <c r="H37" t="s">
        <v>3779</v>
      </c>
      <c r="I37" t="b">
        <v>1</v>
      </c>
      <c r="J37">
        <f t="shared" si="1"/>
        <v>25</v>
      </c>
      <c r="K37" cm="1">
        <f t="array" ref="K37">IFERROR(INDEX(impact_factors!$C$1:$C$3000,MATCH(TRUE,ISNUMBER(SEARCH(H37,impact_factors!$B$1:$B$3000)),0)),IF(H37="XX",0,"X"))</f>
        <v>0.29799999999999999</v>
      </c>
      <c r="L37">
        <v>72</v>
      </c>
      <c r="M37" t="s">
        <v>758</v>
      </c>
      <c r="N37" t="s">
        <v>759</v>
      </c>
      <c r="O37" t="s">
        <v>760</v>
      </c>
      <c r="P37" t="s">
        <v>159</v>
      </c>
      <c r="Q37" t="s">
        <v>159</v>
      </c>
      <c r="R37" t="s">
        <v>159</v>
      </c>
      <c r="S37" s="24">
        <v>4</v>
      </c>
    </row>
    <row r="38" spans="1:19" x14ac:dyDescent="0.25">
      <c r="A38">
        <v>37</v>
      </c>
      <c r="B38" t="s">
        <v>14</v>
      </c>
      <c r="C38" t="s">
        <v>761</v>
      </c>
      <c r="D38">
        <v>2013</v>
      </c>
      <c r="E38" t="s">
        <v>762</v>
      </c>
      <c r="F38" t="s">
        <v>763</v>
      </c>
      <c r="G38" t="s">
        <v>764</v>
      </c>
      <c r="H38" t="s">
        <v>3780</v>
      </c>
      <c r="I38" t="b">
        <v>1</v>
      </c>
      <c r="J38">
        <f t="shared" si="1"/>
        <v>34</v>
      </c>
      <c r="K38" cm="1">
        <f t="array" ref="K38">IFERROR(INDEX(impact_factors!$C$1:$C$3000,MATCH(TRUE,ISNUMBER(SEARCH(H38,impact_factors!$B$1:$B$3000)),0)),IF(H38="XX",0,"X"))</f>
        <v>3.1E-2</v>
      </c>
      <c r="L38">
        <v>46</v>
      </c>
      <c r="M38" t="s">
        <v>765</v>
      </c>
      <c r="N38" t="s">
        <v>766</v>
      </c>
      <c r="O38" t="s">
        <v>767</v>
      </c>
      <c r="P38" t="s">
        <v>159</v>
      </c>
      <c r="Q38" t="s">
        <v>159</v>
      </c>
      <c r="R38" t="s">
        <v>159</v>
      </c>
      <c r="S38" s="24">
        <v>3</v>
      </c>
    </row>
    <row r="39" spans="1:19" x14ac:dyDescent="0.25">
      <c r="A39">
        <v>38</v>
      </c>
      <c r="B39" t="s">
        <v>320</v>
      </c>
      <c r="C39" t="s">
        <v>768</v>
      </c>
      <c r="D39">
        <v>2002</v>
      </c>
      <c r="E39" t="s">
        <v>769</v>
      </c>
      <c r="F39" t="s">
        <v>770</v>
      </c>
      <c r="G39" t="s">
        <v>771</v>
      </c>
      <c r="H39" t="s">
        <v>3788</v>
      </c>
      <c r="I39" t="b">
        <v>0</v>
      </c>
      <c r="J39">
        <f t="shared" si="1"/>
        <v>23</v>
      </c>
      <c r="K39" cm="1">
        <f t="array" ref="K39">IFERROR(INDEX(impact_factors!$C$1:$C$3000,MATCH(TRUE,ISNUMBER(SEARCH(H39,impact_factors!$B$1:$B$3000)),0)),IF(H39="XX",0,"X"))</f>
        <v>0</v>
      </c>
      <c r="L39">
        <v>43</v>
      </c>
      <c r="M39" t="s">
        <v>772</v>
      </c>
      <c r="N39" s="161" t="s">
        <v>773</v>
      </c>
      <c r="O39" s="161" t="s">
        <v>774</v>
      </c>
      <c r="P39" t="s">
        <v>159</v>
      </c>
      <c r="Q39" t="s">
        <v>159</v>
      </c>
      <c r="R39" t="s">
        <v>159</v>
      </c>
      <c r="S39" s="24">
        <v>1</v>
      </c>
    </row>
    <row r="40" spans="1:19" x14ac:dyDescent="0.25">
      <c r="A40">
        <v>39</v>
      </c>
      <c r="B40" t="s">
        <v>322</v>
      </c>
      <c r="C40" t="s">
        <v>775</v>
      </c>
      <c r="D40">
        <v>2006</v>
      </c>
      <c r="E40" t="s">
        <v>776</v>
      </c>
      <c r="F40" t="s">
        <v>777</v>
      </c>
      <c r="G40" t="s">
        <v>778</v>
      </c>
      <c r="H40" t="s">
        <v>3788</v>
      </c>
      <c r="I40" t="b">
        <v>0</v>
      </c>
      <c r="J40">
        <f t="shared" si="1"/>
        <v>27</v>
      </c>
      <c r="K40" cm="1">
        <f t="array" ref="K40">IFERROR(INDEX(impact_factors!$C$1:$C$3000,MATCH(TRUE,ISNUMBER(SEARCH(H40,impact_factors!$B$1:$B$3000)),0)),IF(H40="XX",0,"X"))</f>
        <v>0</v>
      </c>
      <c r="L40">
        <v>0</v>
      </c>
      <c r="M40" t="s">
        <v>779</v>
      </c>
      <c r="N40" t="s">
        <v>780</v>
      </c>
      <c r="O40" t="s">
        <v>780</v>
      </c>
      <c r="P40" t="s">
        <v>159</v>
      </c>
      <c r="Q40" t="s">
        <v>159</v>
      </c>
      <c r="R40" t="s">
        <v>159</v>
      </c>
      <c r="S40" s="24">
        <v>4</v>
      </c>
    </row>
    <row r="41" spans="1:19" x14ac:dyDescent="0.25">
      <c r="A41">
        <v>40</v>
      </c>
      <c r="B41" t="s">
        <v>325</v>
      </c>
      <c r="C41" t="s">
        <v>781</v>
      </c>
      <c r="D41">
        <v>2011</v>
      </c>
      <c r="E41" t="s">
        <v>782</v>
      </c>
      <c r="F41" t="s">
        <v>783</v>
      </c>
      <c r="G41" t="s">
        <v>784</v>
      </c>
      <c r="H41" t="s">
        <v>3781</v>
      </c>
      <c r="I41" t="b">
        <v>1</v>
      </c>
      <c r="J41">
        <f t="shared" si="1"/>
        <v>32</v>
      </c>
      <c r="K41" cm="1">
        <f t="array" ref="K41">IFERROR(INDEX(impact_factors!$C$1:$C$3000,MATCH(TRUE,ISNUMBER(SEARCH(H41,impact_factors!$B$1:$B$3000)),0)),IF(H41="XX",0,"X"))</f>
        <v>0.17100000000000001</v>
      </c>
      <c r="L41">
        <v>66</v>
      </c>
      <c r="M41" t="s">
        <v>785</v>
      </c>
      <c r="N41" t="s">
        <v>786</v>
      </c>
      <c r="O41" t="s">
        <v>550</v>
      </c>
      <c r="P41" t="s">
        <v>159</v>
      </c>
      <c r="Q41" t="s">
        <v>159</v>
      </c>
      <c r="R41" t="s">
        <v>159</v>
      </c>
      <c r="S41" s="24">
        <v>2</v>
      </c>
    </row>
    <row r="42" spans="1:19" x14ac:dyDescent="0.25">
      <c r="A42">
        <v>41</v>
      </c>
      <c r="B42" t="s">
        <v>326</v>
      </c>
      <c r="C42" t="s">
        <v>787</v>
      </c>
      <c r="D42">
        <v>2018</v>
      </c>
      <c r="E42" t="s">
        <v>788</v>
      </c>
      <c r="F42" t="s">
        <v>789</v>
      </c>
      <c r="G42" t="s">
        <v>790</v>
      </c>
      <c r="H42" t="s">
        <v>3792</v>
      </c>
      <c r="I42" t="b">
        <v>1</v>
      </c>
      <c r="J42">
        <f t="shared" si="1"/>
        <v>39</v>
      </c>
      <c r="K42" cm="1">
        <f t="array" ref="K42">IFERROR(INDEX(impact_factors!$C$1:$C$3000,MATCH(TRUE,ISNUMBER(SEARCH(H42,impact_factors!$B$1:$B$3000)),0)),IF(H42="XX",0,"X"))</f>
        <v>0.13900000000000001</v>
      </c>
      <c r="L42">
        <v>42</v>
      </c>
      <c r="M42" t="s">
        <v>791</v>
      </c>
      <c r="N42" t="s">
        <v>792</v>
      </c>
      <c r="O42" t="s">
        <v>793</v>
      </c>
      <c r="P42" t="s">
        <v>159</v>
      </c>
      <c r="Q42" t="s">
        <v>159</v>
      </c>
      <c r="R42" t="s">
        <v>159</v>
      </c>
      <c r="S42" s="24">
        <v>3</v>
      </c>
    </row>
    <row r="43" spans="1:19" x14ac:dyDescent="0.25">
      <c r="A43">
        <v>42</v>
      </c>
      <c r="B43" t="s">
        <v>363</v>
      </c>
      <c r="C43" t="s">
        <v>794</v>
      </c>
      <c r="D43">
        <v>2008</v>
      </c>
      <c r="E43" t="s">
        <v>795</v>
      </c>
      <c r="F43" t="s">
        <v>796</v>
      </c>
      <c r="G43" t="s">
        <v>797</v>
      </c>
      <c r="H43" t="s">
        <v>3793</v>
      </c>
      <c r="I43" t="b">
        <v>1</v>
      </c>
      <c r="J43">
        <f t="shared" si="1"/>
        <v>29</v>
      </c>
      <c r="K43" cm="1">
        <f t="array" ref="K43">IFERROR(INDEX(impact_factors!$C$1:$C$3000,MATCH(TRUE,ISNUMBER(SEARCH(H43,impact_factors!$B$1:$B$3000)),0)),IF(H43="XX",0,"X"))</f>
        <v>0.63</v>
      </c>
      <c r="L43">
        <v>335</v>
      </c>
      <c r="M43" t="s">
        <v>798</v>
      </c>
      <c r="N43" t="s">
        <v>799</v>
      </c>
      <c r="O43" t="s">
        <v>800</v>
      </c>
      <c r="P43" t="s">
        <v>159</v>
      </c>
      <c r="Q43" t="s">
        <v>159</v>
      </c>
      <c r="R43" t="s">
        <v>159</v>
      </c>
      <c r="S43" s="24">
        <v>4</v>
      </c>
    </row>
    <row r="44" spans="1:19" x14ac:dyDescent="0.25">
      <c r="A44">
        <v>43</v>
      </c>
      <c r="B44" t="s">
        <v>365</v>
      </c>
      <c r="C44" t="s">
        <v>801</v>
      </c>
      <c r="D44">
        <v>2003</v>
      </c>
      <c r="E44" t="s">
        <v>802</v>
      </c>
      <c r="F44" t="s">
        <v>803</v>
      </c>
      <c r="G44" t="s">
        <v>804</v>
      </c>
      <c r="H44" t="s">
        <v>3788</v>
      </c>
      <c r="I44" t="b">
        <v>0</v>
      </c>
      <c r="J44">
        <f t="shared" si="1"/>
        <v>24</v>
      </c>
      <c r="K44" cm="1">
        <f t="array" ref="K44">IFERROR(INDEX(impact_factors!$C$1:$C$3000,MATCH(TRUE,ISNUMBER(SEARCH(H44,impact_factors!$B$1:$B$3000)),0)),IF(H44="XX",0,"X"))</f>
        <v>0</v>
      </c>
      <c r="L44">
        <v>17</v>
      </c>
      <c r="M44" t="s">
        <v>805</v>
      </c>
      <c r="N44" t="s">
        <v>806</v>
      </c>
      <c r="O44" t="s">
        <v>807</v>
      </c>
      <c r="P44" t="s">
        <v>159</v>
      </c>
      <c r="Q44" t="s">
        <v>159</v>
      </c>
      <c r="R44" t="s">
        <v>159</v>
      </c>
      <c r="S44" s="24">
        <v>3</v>
      </c>
    </row>
    <row r="45" spans="1:19" x14ac:dyDescent="0.25">
      <c r="A45">
        <v>44</v>
      </c>
      <c r="B45" t="s">
        <v>375</v>
      </c>
      <c r="C45" t="s">
        <v>808</v>
      </c>
      <c r="D45">
        <v>2022</v>
      </c>
      <c r="E45" t="s">
        <v>809</v>
      </c>
      <c r="F45" t="s">
        <v>810</v>
      </c>
      <c r="G45" t="s">
        <v>811</v>
      </c>
      <c r="H45" t="s">
        <v>3782</v>
      </c>
      <c r="I45" t="b">
        <v>1</v>
      </c>
      <c r="J45">
        <f t="shared" si="1"/>
        <v>43</v>
      </c>
      <c r="K45" cm="1">
        <f t="array" ref="K45">IFERROR(INDEX(impact_factors!$C$1:$C$3000,MATCH(TRUE,ISNUMBER(SEARCH(H45,impact_factors!$B$1:$B$3000)),0)),IF(H45="XX",0,"X"))</f>
        <v>3.0070000000000001</v>
      </c>
      <c r="L45">
        <v>32</v>
      </c>
      <c r="M45" t="s">
        <v>812</v>
      </c>
      <c r="N45" t="s">
        <v>813</v>
      </c>
      <c r="O45" t="s">
        <v>814</v>
      </c>
      <c r="P45" t="s">
        <v>159</v>
      </c>
      <c r="Q45" t="s">
        <v>159</v>
      </c>
      <c r="R45" t="s">
        <v>159</v>
      </c>
      <c r="S45" s="24">
        <v>1</v>
      </c>
    </row>
    <row r="46" spans="1:19" x14ac:dyDescent="0.25">
      <c r="A46">
        <v>45</v>
      </c>
      <c r="B46" t="s">
        <v>381</v>
      </c>
      <c r="C46" t="s">
        <v>815</v>
      </c>
      <c r="D46">
        <v>2013</v>
      </c>
      <c r="E46" t="s">
        <v>816</v>
      </c>
      <c r="F46" t="s">
        <v>817</v>
      </c>
      <c r="G46" t="s">
        <v>818</v>
      </c>
      <c r="H46" t="s">
        <v>3775</v>
      </c>
      <c r="I46" t="b">
        <v>1</v>
      </c>
      <c r="J46">
        <f t="shared" si="1"/>
        <v>34</v>
      </c>
      <c r="K46" cm="1">
        <f t="array" ref="K46">IFERROR(INDEX(impact_factors!$C$1:$C$3000,MATCH(TRUE,ISNUMBER(SEARCH(H46,impact_factors!$B$1:$B$3000)),0)),IF(H46="XX",0,"X"))</f>
        <v>2.3E-2</v>
      </c>
      <c r="L46">
        <v>13</v>
      </c>
      <c r="M46" t="s">
        <v>819</v>
      </c>
      <c r="N46" t="s">
        <v>820</v>
      </c>
      <c r="O46" t="s">
        <v>821</v>
      </c>
      <c r="P46" t="s">
        <v>159</v>
      </c>
      <c r="Q46" t="s">
        <v>159</v>
      </c>
      <c r="R46" t="s">
        <v>159</v>
      </c>
      <c r="S46" s="24">
        <v>3</v>
      </c>
    </row>
    <row r="47" spans="1:19" x14ac:dyDescent="0.25">
      <c r="A47">
        <v>46</v>
      </c>
      <c r="B47" t="s">
        <v>382</v>
      </c>
      <c r="C47" t="s">
        <v>822</v>
      </c>
      <c r="D47">
        <v>2016</v>
      </c>
      <c r="E47" t="s">
        <v>823</v>
      </c>
      <c r="F47" t="s">
        <v>824</v>
      </c>
      <c r="G47" t="s">
        <v>825</v>
      </c>
      <c r="H47" t="s">
        <v>3779</v>
      </c>
      <c r="I47" t="b">
        <v>1</v>
      </c>
      <c r="J47">
        <f t="shared" si="1"/>
        <v>37</v>
      </c>
      <c r="K47" cm="1">
        <f t="array" ref="K47">IFERROR(INDEX(impact_factors!$C$1:$C$3000,MATCH(TRUE,ISNUMBER(SEARCH(H47,impact_factors!$B$1:$B$3000)),0)),IF(H47="XX",0,"X"))</f>
        <v>0.29799999999999999</v>
      </c>
      <c r="L47">
        <v>21</v>
      </c>
      <c r="M47" t="s">
        <v>826</v>
      </c>
      <c r="N47" t="s">
        <v>827</v>
      </c>
      <c r="O47" t="s">
        <v>828</v>
      </c>
      <c r="P47" t="s">
        <v>159</v>
      </c>
      <c r="Q47" t="s">
        <v>159</v>
      </c>
      <c r="R47" t="s">
        <v>159</v>
      </c>
      <c r="S47" s="24">
        <v>3</v>
      </c>
    </row>
    <row r="48" spans="1:19" x14ac:dyDescent="0.25">
      <c r="A48">
        <v>47</v>
      </c>
      <c r="B48" t="s">
        <v>384</v>
      </c>
      <c r="C48" t="s">
        <v>829</v>
      </c>
      <c r="D48">
        <v>2020</v>
      </c>
      <c r="E48" t="s">
        <v>830</v>
      </c>
      <c r="F48" t="s">
        <v>831</v>
      </c>
      <c r="G48" t="s">
        <v>832</v>
      </c>
      <c r="H48" t="s">
        <v>3783</v>
      </c>
      <c r="I48" t="b">
        <v>1</v>
      </c>
      <c r="J48">
        <f t="shared" si="1"/>
        <v>41</v>
      </c>
      <c r="K48" t="str" cm="1">
        <f t="array" ref="K48">IFERROR(INDEX(impact_factors!$C$1:$C$3000,MATCH(TRUE,ISNUMBER(SEARCH(H48,impact_factors!$B$1:$B$3000)),0)),IF(H48="XX",0,"X"))</f>
        <v>X</v>
      </c>
      <c r="L48">
        <v>1</v>
      </c>
      <c r="M48" t="s">
        <v>833</v>
      </c>
      <c r="N48" t="s">
        <v>834</v>
      </c>
      <c r="O48" t="s">
        <v>835</v>
      </c>
      <c r="P48" t="s">
        <v>159</v>
      </c>
      <c r="Q48" t="s">
        <v>159</v>
      </c>
      <c r="R48" t="s">
        <v>159</v>
      </c>
      <c r="S48" s="24">
        <v>2</v>
      </c>
    </row>
    <row r="49" spans="1:19" x14ac:dyDescent="0.25">
      <c r="A49">
        <v>48</v>
      </c>
      <c r="B49" t="s">
        <v>386</v>
      </c>
      <c r="C49" t="s">
        <v>836</v>
      </c>
      <c r="D49">
        <v>2015</v>
      </c>
      <c r="E49" t="s">
        <v>837</v>
      </c>
      <c r="F49" t="s">
        <v>838</v>
      </c>
      <c r="G49" t="s">
        <v>839</v>
      </c>
      <c r="H49" t="s">
        <v>3767</v>
      </c>
      <c r="I49" t="b">
        <v>1</v>
      </c>
      <c r="J49">
        <f t="shared" si="1"/>
        <v>36</v>
      </c>
      <c r="K49" cm="1">
        <f t="array" ref="K49">IFERROR(INDEX(impact_factors!$C$1:$C$3000,MATCH(TRUE,ISNUMBER(SEARCH(H49,impact_factors!$B$1:$B$3000)),0)),IF(H49="XX",0,"X"))</f>
        <v>2.5000000000000001E-2</v>
      </c>
      <c r="L49">
        <v>25</v>
      </c>
      <c r="M49" t="s">
        <v>840</v>
      </c>
      <c r="N49" t="s">
        <v>841</v>
      </c>
      <c r="O49" t="s">
        <v>550</v>
      </c>
      <c r="P49" t="s">
        <v>159</v>
      </c>
      <c r="Q49" t="s">
        <v>159</v>
      </c>
      <c r="R49" t="s">
        <v>159</v>
      </c>
      <c r="S49" s="24">
        <v>2</v>
      </c>
    </row>
    <row r="50" spans="1:19" x14ac:dyDescent="0.25">
      <c r="A50">
        <v>49</v>
      </c>
      <c r="B50" t="s">
        <v>387</v>
      </c>
      <c r="C50" t="s">
        <v>842</v>
      </c>
      <c r="D50">
        <v>2008</v>
      </c>
      <c r="E50" t="s">
        <v>843</v>
      </c>
      <c r="F50" t="s">
        <v>844</v>
      </c>
      <c r="G50" t="s">
        <v>845</v>
      </c>
      <c r="H50" t="s">
        <v>3793</v>
      </c>
      <c r="I50" t="b">
        <v>1</v>
      </c>
      <c r="J50">
        <f t="shared" si="1"/>
        <v>29</v>
      </c>
      <c r="K50" cm="1">
        <f t="array" ref="K50">IFERROR(INDEX(impact_factors!$C$1:$C$3000,MATCH(TRUE,ISNUMBER(SEARCH(H50,impact_factors!$B$1:$B$3000)),0)),IF(H50="XX",0,"X"))</f>
        <v>0.63</v>
      </c>
      <c r="L50">
        <v>161</v>
      </c>
      <c r="M50" t="s">
        <v>846</v>
      </c>
      <c r="N50" t="s">
        <v>847</v>
      </c>
      <c r="O50" t="s">
        <v>848</v>
      </c>
      <c r="P50" t="s">
        <v>159</v>
      </c>
      <c r="Q50" t="s">
        <v>159</v>
      </c>
      <c r="R50" t="s">
        <v>159</v>
      </c>
      <c r="S50" s="24">
        <v>2</v>
      </c>
    </row>
    <row r="51" spans="1:19" x14ac:dyDescent="0.25">
      <c r="A51">
        <v>50</v>
      </c>
      <c r="B51" t="s">
        <v>389</v>
      </c>
      <c r="C51" t="s">
        <v>611</v>
      </c>
      <c r="D51">
        <v>2017</v>
      </c>
      <c r="E51" t="s">
        <v>849</v>
      </c>
      <c r="F51" t="s">
        <v>850</v>
      </c>
      <c r="G51" t="s">
        <v>851</v>
      </c>
      <c r="H51" t="s">
        <v>3784</v>
      </c>
      <c r="I51" t="b">
        <v>0</v>
      </c>
      <c r="J51">
        <f t="shared" si="1"/>
        <v>38</v>
      </c>
      <c r="K51" t="str" cm="1">
        <f t="array" ref="K51">IFERROR(INDEX(impact_factors!$C$1:$C$3000,MATCH(TRUE,ISNUMBER(SEARCH(H51,impact_factors!$B$1:$B$3000)),0)),IF(H51="XX",0,"X"))</f>
        <v>X</v>
      </c>
      <c r="L51">
        <v>7</v>
      </c>
      <c r="M51" t="s">
        <v>852</v>
      </c>
      <c r="N51" t="s">
        <v>853</v>
      </c>
      <c r="O51" t="s">
        <v>853</v>
      </c>
      <c r="P51" t="s">
        <v>159</v>
      </c>
      <c r="Q51" t="s">
        <v>159</v>
      </c>
      <c r="R51" t="s">
        <v>159</v>
      </c>
      <c r="S51" s="24">
        <v>4</v>
      </c>
    </row>
    <row r="52" spans="1:19" x14ac:dyDescent="0.25">
      <c r="A52">
        <v>51</v>
      </c>
      <c r="B52" t="s">
        <v>390</v>
      </c>
      <c r="C52" t="s">
        <v>854</v>
      </c>
      <c r="D52">
        <v>2013</v>
      </c>
      <c r="E52" t="s">
        <v>855</v>
      </c>
      <c r="F52" t="s">
        <v>856</v>
      </c>
      <c r="G52" t="s">
        <v>857</v>
      </c>
      <c r="H52" t="s">
        <v>3794</v>
      </c>
      <c r="I52" t="b">
        <v>1</v>
      </c>
      <c r="J52">
        <f t="shared" si="1"/>
        <v>34</v>
      </c>
      <c r="K52" cm="1">
        <f t="array" ref="K52">IFERROR(INDEX(impact_factors!$C$1:$C$3000,MATCH(TRUE,ISNUMBER(SEARCH(H52,impact_factors!$B$1:$B$3000)),0)),IF(H52="XX",0,"X"))</f>
        <v>0.20599999999999999</v>
      </c>
      <c r="L52">
        <v>0</v>
      </c>
      <c r="M52" t="s">
        <v>858</v>
      </c>
      <c r="N52" t="s">
        <v>859</v>
      </c>
      <c r="O52" t="s">
        <v>860</v>
      </c>
      <c r="P52" t="s">
        <v>159</v>
      </c>
      <c r="Q52" t="s">
        <v>159</v>
      </c>
      <c r="R52" t="s">
        <v>159</v>
      </c>
      <c r="S52" s="24">
        <v>2</v>
      </c>
    </row>
    <row r="53" spans="1:19" x14ac:dyDescent="0.25">
      <c r="A53">
        <v>52</v>
      </c>
      <c r="B53" t="s">
        <v>391</v>
      </c>
      <c r="C53" t="s">
        <v>861</v>
      </c>
      <c r="D53">
        <v>2010</v>
      </c>
      <c r="E53" t="s">
        <v>862</v>
      </c>
      <c r="F53" t="s">
        <v>863</v>
      </c>
      <c r="G53" t="s">
        <v>864</v>
      </c>
      <c r="H53" t="s">
        <v>3785</v>
      </c>
      <c r="I53" t="b">
        <v>1</v>
      </c>
      <c r="J53">
        <f t="shared" si="1"/>
        <v>31</v>
      </c>
      <c r="K53" cm="1">
        <f t="array" ref="K53">IFERROR(INDEX(impact_factors!$C$1:$C$3000,MATCH(TRUE,ISNUMBER(SEARCH(H53,impact_factors!$B$1:$B$3000)),0)),IF(H53="XX",0,"X"))</f>
        <v>6.9000000000000006E-2</v>
      </c>
      <c r="L53">
        <v>47</v>
      </c>
      <c r="M53" t="s">
        <v>865</v>
      </c>
      <c r="N53" t="s">
        <v>866</v>
      </c>
      <c r="O53" t="s">
        <v>867</v>
      </c>
      <c r="P53" t="s">
        <v>159</v>
      </c>
      <c r="Q53" t="s">
        <v>159</v>
      </c>
      <c r="R53" t="s">
        <v>159</v>
      </c>
      <c r="S53" s="24">
        <v>2</v>
      </c>
    </row>
    <row r="54" spans="1:19" x14ac:dyDescent="0.25">
      <c r="A54">
        <v>53</v>
      </c>
      <c r="B54" t="s">
        <v>3923</v>
      </c>
      <c r="C54" t="s">
        <v>3924</v>
      </c>
      <c r="D54">
        <v>1996</v>
      </c>
      <c r="E54" t="s">
        <v>3925</v>
      </c>
      <c r="F54" t="s">
        <v>3926</v>
      </c>
      <c r="G54" t="s">
        <v>3927</v>
      </c>
      <c r="H54" t="s">
        <v>3928</v>
      </c>
      <c r="I54" t="b">
        <v>1</v>
      </c>
      <c r="J54">
        <f t="shared" si="1"/>
        <v>17</v>
      </c>
      <c r="K54" cm="1">
        <f t="array" ref="K54">IFERROR(INDEX(impact_factors!$C$1:$C$3000,MATCH(TRUE,ISNUMBER(SEARCH(H54,impact_factors!$B$1:$B$3000)),0)),IF(H54="XX",0,"X"))</f>
        <v>0.76700000000000002</v>
      </c>
      <c r="L54">
        <v>347</v>
      </c>
      <c r="M54" t="s">
        <v>3921</v>
      </c>
      <c r="N54" t="s">
        <v>3922</v>
      </c>
      <c r="O54" t="s">
        <v>550</v>
      </c>
      <c r="P54" t="s">
        <v>159</v>
      </c>
      <c r="Q54" t="s">
        <v>159</v>
      </c>
      <c r="R54" t="s">
        <v>159</v>
      </c>
      <c r="S54" s="24">
        <v>1</v>
      </c>
    </row>
    <row r="55" spans="1:19" x14ac:dyDescent="0.25">
      <c r="A55">
        <v>54</v>
      </c>
      <c r="B55" t="s">
        <v>392</v>
      </c>
      <c r="C55" t="s">
        <v>868</v>
      </c>
      <c r="D55">
        <v>2001</v>
      </c>
      <c r="E55" t="s">
        <v>869</v>
      </c>
      <c r="F55" t="s">
        <v>870</v>
      </c>
      <c r="G55" t="s">
        <v>871</v>
      </c>
      <c r="H55" t="s">
        <v>3788</v>
      </c>
      <c r="I55" t="b">
        <v>0</v>
      </c>
      <c r="J55">
        <f t="shared" si="1"/>
        <v>22</v>
      </c>
      <c r="K55" cm="1">
        <f t="array" ref="K55">IFERROR(INDEX(impact_factors!$C$1:$C$3000,MATCH(TRUE,ISNUMBER(SEARCH(H55,impact_factors!$B$1:$B$3000)),0)),IF(H55="XX",0,"X"))</f>
        <v>0</v>
      </c>
      <c r="L55">
        <v>125</v>
      </c>
      <c r="M55" t="s">
        <v>872</v>
      </c>
      <c r="N55" t="s">
        <v>873</v>
      </c>
      <c r="O55" t="s">
        <v>873</v>
      </c>
      <c r="P55" t="s">
        <v>159</v>
      </c>
      <c r="Q55" t="s">
        <v>159</v>
      </c>
      <c r="R55" t="s">
        <v>159</v>
      </c>
      <c r="S55" s="24">
        <v>2</v>
      </c>
    </row>
    <row r="56" spans="1:19" x14ac:dyDescent="0.25">
      <c r="A56">
        <v>55</v>
      </c>
      <c r="B56" t="s">
        <v>400</v>
      </c>
      <c r="C56" t="s">
        <v>874</v>
      </c>
      <c r="D56">
        <v>2020</v>
      </c>
      <c r="E56" t="s">
        <v>875</v>
      </c>
      <c r="F56" t="s">
        <v>876</v>
      </c>
      <c r="G56" t="s">
        <v>877</v>
      </c>
      <c r="H56" t="s">
        <v>3786</v>
      </c>
      <c r="I56" t="b">
        <v>1</v>
      </c>
      <c r="J56">
        <f t="shared" si="1"/>
        <v>41</v>
      </c>
      <c r="K56" cm="1">
        <f t="array" ref="K56">IFERROR(INDEX(impact_factors!$C$1:$C$3000,MATCH(TRUE,ISNUMBER(SEARCH(H56,impact_factors!$B$1:$B$3000)),0)),IF(H56="XX",0,"X"))</f>
        <v>4.0000000000000001E-3</v>
      </c>
      <c r="L56">
        <v>2</v>
      </c>
      <c r="M56" t="s">
        <v>878</v>
      </c>
      <c r="N56" t="s">
        <v>879</v>
      </c>
      <c r="O56" t="s">
        <v>880</v>
      </c>
      <c r="P56" t="s">
        <v>159</v>
      </c>
      <c r="Q56" t="s">
        <v>159</v>
      </c>
      <c r="R56" t="s">
        <v>159</v>
      </c>
      <c r="S56" s="24">
        <v>4</v>
      </c>
    </row>
    <row r="57" spans="1:19" x14ac:dyDescent="0.25">
      <c r="A57">
        <v>56</v>
      </c>
      <c r="B57" t="s">
        <v>3798</v>
      </c>
      <c r="C57" t="s">
        <v>3808</v>
      </c>
      <c r="D57">
        <v>2019</v>
      </c>
      <c r="E57" t="s">
        <v>3809</v>
      </c>
      <c r="F57" t="s">
        <v>3810</v>
      </c>
      <c r="G57" t="s">
        <v>3811</v>
      </c>
      <c r="H57" t="s">
        <v>3772</v>
      </c>
      <c r="I57" t="b">
        <v>1</v>
      </c>
      <c r="J57">
        <f t="shared" si="1"/>
        <v>40</v>
      </c>
      <c r="K57" cm="1">
        <f t="array" ref="K57">IFERROR(INDEX(impact_factors!$C$1:$C$3000,MATCH(TRUE,ISNUMBER(SEARCH(H57,impact_factors!$B$1:$B$3000)),0)),IF(H57="XX",0,"X"))</f>
        <v>4.149</v>
      </c>
      <c r="L57">
        <v>8</v>
      </c>
      <c r="M57" t="s">
        <v>3812</v>
      </c>
      <c r="N57" t="s">
        <v>3813</v>
      </c>
      <c r="O57" t="s">
        <v>3814</v>
      </c>
      <c r="P57" t="s">
        <v>159</v>
      </c>
      <c r="Q57" t="s">
        <v>159</v>
      </c>
      <c r="R57" t="s">
        <v>159</v>
      </c>
      <c r="S57" s="24">
        <v>2</v>
      </c>
    </row>
    <row r="58" spans="1:19" x14ac:dyDescent="0.25">
      <c r="A58">
        <v>57</v>
      </c>
      <c r="B58" t="s">
        <v>3815</v>
      </c>
      <c r="C58" t="s">
        <v>3816</v>
      </c>
      <c r="D58">
        <v>2007</v>
      </c>
      <c r="E58" t="s">
        <v>3817</v>
      </c>
      <c r="F58" t="s">
        <v>3818</v>
      </c>
      <c r="G58" t="s">
        <v>3819</v>
      </c>
      <c r="H58" t="s">
        <v>3820</v>
      </c>
      <c r="I58" t="b">
        <v>1</v>
      </c>
      <c r="J58">
        <f t="shared" si="1"/>
        <v>28</v>
      </c>
      <c r="K58" t="str" cm="1">
        <f t="array" ref="K58">IFERROR(INDEX(impact_factors!$C$1:$C$3000,MATCH(TRUE,ISNUMBER(SEARCH(H58,impact_factors!$B$1:$B$3000)),0)),IF(H58="XX",0,"X"))</f>
        <v>X</v>
      </c>
      <c r="L58">
        <v>4</v>
      </c>
      <c r="M58" t="s">
        <v>3821</v>
      </c>
      <c r="N58" t="s">
        <v>3822</v>
      </c>
      <c r="O58" t="s">
        <v>3823</v>
      </c>
      <c r="P58" t="s">
        <v>159</v>
      </c>
      <c r="Q58" t="s">
        <v>159</v>
      </c>
      <c r="R58" t="s">
        <v>159</v>
      </c>
      <c r="S58" s="24">
        <v>3</v>
      </c>
    </row>
    <row r="59" spans="1:19" x14ac:dyDescent="0.25">
      <c r="A59">
        <v>58</v>
      </c>
      <c r="B59" t="s">
        <v>3824</v>
      </c>
      <c r="C59" t="s">
        <v>3825</v>
      </c>
      <c r="D59">
        <v>2015</v>
      </c>
      <c r="E59" t="s">
        <v>3826</v>
      </c>
      <c r="F59" t="s">
        <v>3827</v>
      </c>
      <c r="G59" t="s">
        <v>3828</v>
      </c>
      <c r="H59" t="s">
        <v>3788</v>
      </c>
      <c r="I59" t="b">
        <v>0</v>
      </c>
      <c r="J59">
        <f t="shared" si="1"/>
        <v>36</v>
      </c>
      <c r="K59" cm="1">
        <f t="array" ref="K59">IFERROR(INDEX(impact_factors!$C$1:$C$3000,MATCH(TRUE,ISNUMBER(SEARCH(H59,impact_factors!$B$1:$B$3000)),0)),IF(H59="XX",0,"X"))</f>
        <v>0</v>
      </c>
      <c r="L59">
        <v>0</v>
      </c>
      <c r="M59" t="s">
        <v>3829</v>
      </c>
      <c r="N59" t="s">
        <v>3830</v>
      </c>
      <c r="O59" t="s">
        <v>3831</v>
      </c>
      <c r="P59" t="s">
        <v>159</v>
      </c>
      <c r="Q59" t="s">
        <v>159</v>
      </c>
      <c r="R59" t="s">
        <v>159</v>
      </c>
      <c r="S59" s="24">
        <v>2</v>
      </c>
    </row>
    <row r="60" spans="1:19" x14ac:dyDescent="0.25">
      <c r="A60">
        <v>59</v>
      </c>
      <c r="B60" t="s">
        <v>3832</v>
      </c>
      <c r="C60" t="s">
        <v>3833</v>
      </c>
      <c r="D60">
        <v>2023</v>
      </c>
      <c r="E60" t="s">
        <v>3834</v>
      </c>
      <c r="F60" t="s">
        <v>3835</v>
      </c>
      <c r="G60" t="s">
        <v>3836</v>
      </c>
      <c r="H60" t="s">
        <v>3788</v>
      </c>
      <c r="I60" t="b">
        <v>0</v>
      </c>
      <c r="J60">
        <f t="shared" si="1"/>
        <v>44</v>
      </c>
      <c r="K60" cm="1">
        <f t="array" ref="K60">IFERROR(INDEX(impact_factors!$C$1:$C$3000,MATCH(TRUE,ISNUMBER(SEARCH(H60,impact_factors!$B$1:$B$3000)),0)),IF(H60="XX",0,"X"))</f>
        <v>0</v>
      </c>
      <c r="L60">
        <v>2</v>
      </c>
      <c r="M60" t="s">
        <v>3837</v>
      </c>
      <c r="N60" t="s">
        <v>3838</v>
      </c>
      <c r="O60" t="s">
        <v>3838</v>
      </c>
      <c r="P60" t="s">
        <v>159</v>
      </c>
      <c r="Q60" t="s">
        <v>159</v>
      </c>
      <c r="R60" t="s">
        <v>159</v>
      </c>
      <c r="S60" s="24">
        <v>1</v>
      </c>
    </row>
    <row r="61" spans="1:19" x14ac:dyDescent="0.25">
      <c r="A61">
        <v>60</v>
      </c>
      <c r="B61" t="s">
        <v>3839</v>
      </c>
      <c r="C61" t="s">
        <v>3840</v>
      </c>
      <c r="D61">
        <v>2020</v>
      </c>
      <c r="E61" t="s">
        <v>3841</v>
      </c>
      <c r="F61" t="s">
        <v>3842</v>
      </c>
      <c r="G61" t="s">
        <v>3843</v>
      </c>
      <c r="H61" t="s">
        <v>3844</v>
      </c>
      <c r="I61" t="b">
        <v>1</v>
      </c>
      <c r="J61">
        <f t="shared" si="1"/>
        <v>41</v>
      </c>
      <c r="K61" cm="1">
        <f t="array" ref="K61">IFERROR(INDEX(impact_factors!$C$1:$C$3000,MATCH(TRUE,ISNUMBER(SEARCH(H61,impact_factors!$B$1:$B$3000)),0)),IF(H61="XX",0,"X"))</f>
        <v>4.2000000000000003E-2</v>
      </c>
      <c r="L61">
        <v>6</v>
      </c>
      <c r="M61" t="s">
        <v>3845</v>
      </c>
      <c r="N61" t="s">
        <v>3846</v>
      </c>
      <c r="O61" t="s">
        <v>550</v>
      </c>
      <c r="P61" t="s">
        <v>159</v>
      </c>
      <c r="Q61" t="s">
        <v>159</v>
      </c>
      <c r="R61" t="s">
        <v>159</v>
      </c>
      <c r="S61" s="24">
        <v>3</v>
      </c>
    </row>
    <row r="62" spans="1:19" x14ac:dyDescent="0.25">
      <c r="A62">
        <v>61</v>
      </c>
      <c r="B62" t="s">
        <v>3847</v>
      </c>
      <c r="C62" t="s">
        <v>3848</v>
      </c>
      <c r="D62">
        <v>2012</v>
      </c>
      <c r="E62" t="s">
        <v>3849</v>
      </c>
      <c r="F62" t="s">
        <v>3850</v>
      </c>
      <c r="G62" t="s">
        <v>3851</v>
      </c>
      <c r="H62" t="s">
        <v>3788</v>
      </c>
      <c r="I62" t="b">
        <v>0</v>
      </c>
      <c r="J62">
        <f t="shared" si="1"/>
        <v>33</v>
      </c>
      <c r="K62" cm="1">
        <f t="array" ref="K62">IFERROR(INDEX(impact_factors!$C$1:$C$3000,MATCH(TRUE,ISNUMBER(SEARCH(H62,impact_factors!$B$1:$B$3000)),0)),IF(H62="XX",0,"X"))</f>
        <v>0</v>
      </c>
      <c r="L62">
        <v>0</v>
      </c>
      <c r="M62" t="s">
        <v>3852</v>
      </c>
      <c r="N62" t="s">
        <v>3853</v>
      </c>
      <c r="O62" t="s">
        <v>3853</v>
      </c>
      <c r="P62" t="s">
        <v>159</v>
      </c>
      <c r="Q62" t="s">
        <v>159</v>
      </c>
      <c r="R62" t="s">
        <v>159</v>
      </c>
      <c r="S62" s="24">
        <v>3</v>
      </c>
    </row>
    <row r="63" spans="1:19" x14ac:dyDescent="0.25">
      <c r="A63">
        <v>62</v>
      </c>
      <c r="B63" t="s">
        <v>3854</v>
      </c>
      <c r="C63" t="s">
        <v>3855</v>
      </c>
      <c r="D63">
        <v>2018</v>
      </c>
      <c r="E63" t="s">
        <v>3856</v>
      </c>
      <c r="F63" t="s">
        <v>3857</v>
      </c>
      <c r="G63" t="s">
        <v>3858</v>
      </c>
      <c r="H63" t="s">
        <v>3788</v>
      </c>
      <c r="I63" t="b">
        <v>0</v>
      </c>
      <c r="J63">
        <f t="shared" si="1"/>
        <v>39</v>
      </c>
      <c r="K63" cm="1">
        <f t="array" ref="K63">IFERROR(INDEX(impact_factors!$C$1:$C$3000,MATCH(TRUE,ISNUMBER(SEARCH(H63,impact_factors!$B$1:$B$3000)),0)),IF(H63="XX",0,"X"))</f>
        <v>0</v>
      </c>
      <c r="L63">
        <v>0</v>
      </c>
      <c r="M63" t="s">
        <v>3859</v>
      </c>
      <c r="N63" t="s">
        <v>3860</v>
      </c>
      <c r="O63" t="s">
        <v>3860</v>
      </c>
      <c r="P63" t="s">
        <v>159</v>
      </c>
      <c r="Q63" t="s">
        <v>159</v>
      </c>
      <c r="R63" t="s">
        <v>159</v>
      </c>
      <c r="S63" s="24">
        <v>3</v>
      </c>
    </row>
    <row r="64" spans="1:19" x14ac:dyDescent="0.25">
      <c r="A64">
        <v>63</v>
      </c>
      <c r="B64" t="s">
        <v>3864</v>
      </c>
      <c r="C64" t="s">
        <v>3890</v>
      </c>
      <c r="D64">
        <v>2009</v>
      </c>
      <c r="E64" t="s">
        <v>3891</v>
      </c>
      <c r="F64" t="s">
        <v>3892</v>
      </c>
      <c r="G64" t="s">
        <v>3893</v>
      </c>
      <c r="H64" t="s">
        <v>3781</v>
      </c>
      <c r="I64" t="b">
        <v>1</v>
      </c>
      <c r="J64">
        <f t="shared" si="1"/>
        <v>30</v>
      </c>
      <c r="K64" cm="1">
        <f t="array" ref="K64">IFERROR(INDEX(impact_factors!$C$1:$C$3000,MATCH(TRUE,ISNUMBER(SEARCH(H64,impact_factors!$B$1:$B$3000)),0)),IF(H64="XX",0,"X"))</f>
        <v>0.17100000000000001</v>
      </c>
      <c r="L64">
        <v>120</v>
      </c>
      <c r="M64" t="s">
        <v>3894</v>
      </c>
      <c r="N64" t="s">
        <v>3895</v>
      </c>
      <c r="O64" t="s">
        <v>550</v>
      </c>
      <c r="P64" t="s">
        <v>159</v>
      </c>
      <c r="Q64" t="s">
        <v>159</v>
      </c>
      <c r="R64" t="s">
        <v>159</v>
      </c>
      <c r="S64" s="24">
        <v>2</v>
      </c>
    </row>
    <row r="65" spans="1:19" x14ac:dyDescent="0.25">
      <c r="A65">
        <v>64</v>
      </c>
      <c r="B65" t="s">
        <v>3865</v>
      </c>
      <c r="C65" t="s">
        <v>3866</v>
      </c>
      <c r="D65">
        <v>2014</v>
      </c>
      <c r="E65" t="s">
        <v>3867</v>
      </c>
      <c r="F65" t="s">
        <v>3868</v>
      </c>
      <c r="G65" t="s">
        <v>3869</v>
      </c>
      <c r="H65" t="s">
        <v>3873</v>
      </c>
      <c r="I65" t="b">
        <v>1</v>
      </c>
      <c r="J65">
        <f t="shared" si="1"/>
        <v>35</v>
      </c>
      <c r="K65" t="str" cm="1">
        <f t="array" ref="K65">IFERROR(INDEX(impact_factors!$C$1:$C$3000,MATCH(TRUE,ISNUMBER(SEARCH(H65,impact_factors!$B$1:$B$3000)),0)),IF(H65="XX",0,"X"))</f>
        <v>X</v>
      </c>
      <c r="L65">
        <v>4</v>
      </c>
      <c r="M65" t="s">
        <v>3870</v>
      </c>
      <c r="N65" t="s">
        <v>3871</v>
      </c>
      <c r="O65" t="s">
        <v>3872</v>
      </c>
      <c r="P65" t="s">
        <v>159</v>
      </c>
      <c r="Q65" t="s">
        <v>159</v>
      </c>
      <c r="R65" t="s">
        <v>159</v>
      </c>
      <c r="S65" s="24">
        <v>3</v>
      </c>
    </row>
    <row r="66" spans="1:19" x14ac:dyDescent="0.25">
      <c r="A66">
        <v>65</v>
      </c>
      <c r="B66" t="s">
        <v>3874</v>
      </c>
      <c r="C66" t="s">
        <v>3875</v>
      </c>
      <c r="D66">
        <v>2013</v>
      </c>
      <c r="E66" t="s">
        <v>3876</v>
      </c>
      <c r="F66" t="s">
        <v>3877</v>
      </c>
      <c r="G66" t="s">
        <v>3878</v>
      </c>
      <c r="H66" t="s">
        <v>3879</v>
      </c>
      <c r="I66" t="b">
        <v>1</v>
      </c>
      <c r="J66">
        <f t="shared" ref="J66:J75" si="2">D66-MIN($D:$D)</f>
        <v>34</v>
      </c>
      <c r="K66" cm="1">
        <f t="array" ref="K66">IFERROR(INDEX(impact_factors!$C$1:$C$3000,MATCH(TRUE,ISNUMBER(SEARCH(H66,impact_factors!$B$1:$B$3000)),0)),IF(H66="XX",0,"X"))</f>
        <v>0.19600000000000001</v>
      </c>
      <c r="L66">
        <v>166</v>
      </c>
      <c r="M66" t="s">
        <v>3880</v>
      </c>
      <c r="N66" t="s">
        <v>3881</v>
      </c>
      <c r="O66" t="s">
        <v>550</v>
      </c>
      <c r="P66" t="s">
        <v>159</v>
      </c>
      <c r="Q66" t="s">
        <v>159</v>
      </c>
      <c r="R66" t="s">
        <v>159</v>
      </c>
      <c r="S66" s="24">
        <v>1</v>
      </c>
    </row>
    <row r="67" spans="1:19" x14ac:dyDescent="0.25">
      <c r="A67">
        <v>66</v>
      </c>
      <c r="B67" t="s">
        <v>3882</v>
      </c>
      <c r="C67" t="s">
        <v>3883</v>
      </c>
      <c r="D67">
        <v>1998</v>
      </c>
      <c r="E67" t="s">
        <v>3884</v>
      </c>
      <c r="F67" t="s">
        <v>3885</v>
      </c>
      <c r="G67" t="s">
        <v>3886</v>
      </c>
      <c r="H67" t="s">
        <v>3887</v>
      </c>
      <c r="I67" t="b">
        <v>1</v>
      </c>
      <c r="J67">
        <f t="shared" si="2"/>
        <v>19</v>
      </c>
      <c r="K67" t="str" cm="1">
        <f t="array" ref="K67">IFERROR(INDEX(impact_factors!$C$1:$C$3000,MATCH(TRUE,ISNUMBER(SEARCH(H67,impact_factors!$B$1:$B$3000)),0)),IF(H67="XX",0,"X"))</f>
        <v>X</v>
      </c>
      <c r="L67">
        <v>6</v>
      </c>
      <c r="M67" t="s">
        <v>3888</v>
      </c>
      <c r="N67" t="s">
        <v>3889</v>
      </c>
      <c r="O67" t="s">
        <v>3889</v>
      </c>
      <c r="P67" t="s">
        <v>159</v>
      </c>
      <c r="Q67" t="s">
        <v>159</v>
      </c>
      <c r="R67" t="s">
        <v>159</v>
      </c>
      <c r="S67" s="24">
        <v>4</v>
      </c>
    </row>
    <row r="68" spans="1:19" x14ac:dyDescent="0.25">
      <c r="A68">
        <v>67</v>
      </c>
      <c r="B68" t="s">
        <v>3896</v>
      </c>
      <c r="C68" t="s">
        <v>3897</v>
      </c>
      <c r="D68">
        <v>2015</v>
      </c>
      <c r="E68" t="s">
        <v>3898</v>
      </c>
      <c r="F68" t="s">
        <v>3899</v>
      </c>
      <c r="G68" t="s">
        <v>3900</v>
      </c>
      <c r="H68" t="s">
        <v>3879</v>
      </c>
      <c r="I68" t="b">
        <v>1</v>
      </c>
      <c r="J68">
        <f t="shared" si="2"/>
        <v>36</v>
      </c>
      <c r="K68" cm="1">
        <f t="array" ref="K68">IFERROR(INDEX(impact_factors!$C$1:$C$3000,MATCH(TRUE,ISNUMBER(SEARCH(H68,impact_factors!$B$1:$B$3000)),0)),IF(H68="XX",0,"X"))</f>
        <v>0.19600000000000001</v>
      </c>
      <c r="L68">
        <v>118</v>
      </c>
      <c r="M68" t="s">
        <v>3901</v>
      </c>
      <c r="N68" t="s">
        <v>3902</v>
      </c>
      <c r="O68" t="s">
        <v>3903</v>
      </c>
      <c r="P68" t="s">
        <v>159</v>
      </c>
      <c r="Q68" t="s">
        <v>159</v>
      </c>
      <c r="R68" t="s">
        <v>159</v>
      </c>
      <c r="S68" s="24">
        <v>2</v>
      </c>
    </row>
    <row r="69" spans="1:19" x14ac:dyDescent="0.25">
      <c r="A69">
        <v>68</v>
      </c>
      <c r="B69" t="s">
        <v>3904</v>
      </c>
      <c r="C69" t="s">
        <v>3905</v>
      </c>
      <c r="D69">
        <v>2012</v>
      </c>
      <c r="E69" t="s">
        <v>3906</v>
      </c>
      <c r="F69" t="s">
        <v>3907</v>
      </c>
      <c r="G69" t="s">
        <v>3908</v>
      </c>
      <c r="H69" t="s">
        <v>3909</v>
      </c>
      <c r="I69" t="b">
        <v>1</v>
      </c>
      <c r="J69">
        <f t="shared" si="2"/>
        <v>33</v>
      </c>
      <c r="K69" t="str" cm="1">
        <f t="array" ref="K69">IFERROR(INDEX(impact_factors!$C$1:$C$3000,MATCH(TRUE,ISNUMBER(SEARCH(H69,impact_factors!$B$1:$B$3000)),0)),IF(H69="XX",0,"X"))</f>
        <v>X</v>
      </c>
      <c r="L69">
        <v>149</v>
      </c>
      <c r="M69" t="s">
        <v>3910</v>
      </c>
      <c r="N69" t="s">
        <v>3911</v>
      </c>
      <c r="O69" t="s">
        <v>3912</v>
      </c>
      <c r="P69" t="s">
        <v>159</v>
      </c>
      <c r="Q69" t="s">
        <v>159</v>
      </c>
      <c r="R69" t="s">
        <v>159</v>
      </c>
      <c r="S69" s="24">
        <v>3</v>
      </c>
    </row>
    <row r="70" spans="1:19" x14ac:dyDescent="0.25">
      <c r="A70">
        <v>69</v>
      </c>
      <c r="B70" t="s">
        <v>3915</v>
      </c>
      <c r="C70" t="s">
        <v>3916</v>
      </c>
      <c r="D70">
        <v>2017</v>
      </c>
      <c r="E70" t="s">
        <v>3917</v>
      </c>
      <c r="F70" t="s">
        <v>3918</v>
      </c>
      <c r="G70" t="s">
        <v>3919</v>
      </c>
      <c r="H70" t="s">
        <v>3920</v>
      </c>
      <c r="I70" t="b">
        <v>1</v>
      </c>
      <c r="J70">
        <f t="shared" si="2"/>
        <v>38</v>
      </c>
      <c r="K70" cm="1">
        <f t="array" ref="K70">IFERROR(INDEX(impact_factors!$C$1:$C$3000,MATCH(TRUE,ISNUMBER(SEARCH(H70,impact_factors!$B$1:$B$3000)),0)),IF(H70="XX",0,"X"))</f>
        <v>0.04</v>
      </c>
      <c r="L70">
        <v>4</v>
      </c>
      <c r="M70" t="s">
        <v>3913</v>
      </c>
      <c r="N70" t="s">
        <v>3914</v>
      </c>
      <c r="O70" t="s">
        <v>3914</v>
      </c>
      <c r="P70" t="s">
        <v>159</v>
      </c>
      <c r="Q70" t="s">
        <v>159</v>
      </c>
      <c r="R70" t="s">
        <v>159</v>
      </c>
      <c r="S70" s="24">
        <v>3</v>
      </c>
    </row>
    <row r="71" spans="1:19" x14ac:dyDescent="0.25">
      <c r="A71">
        <v>70</v>
      </c>
      <c r="B71" t="s">
        <v>3929</v>
      </c>
      <c r="C71" t="s">
        <v>3866</v>
      </c>
      <c r="D71">
        <v>2012</v>
      </c>
      <c r="E71" t="s">
        <v>3930</v>
      </c>
      <c r="F71" t="s">
        <v>3931</v>
      </c>
      <c r="G71" t="s">
        <v>3932</v>
      </c>
      <c r="H71" t="s">
        <v>3788</v>
      </c>
      <c r="I71" t="b">
        <v>0</v>
      </c>
      <c r="J71">
        <f t="shared" si="2"/>
        <v>33</v>
      </c>
      <c r="K71" cm="1">
        <f t="array" ref="K71">IFERROR(INDEX(impact_factors!$C$1:$C$3000,MATCH(TRUE,ISNUMBER(SEARCH(H71,impact_factors!$B$1:$B$3000)),0)),IF(H71="XX",0,"X"))</f>
        <v>0</v>
      </c>
      <c r="L71">
        <v>2</v>
      </c>
      <c r="M71" t="s">
        <v>3933</v>
      </c>
      <c r="N71" t="s">
        <v>3934</v>
      </c>
      <c r="O71" t="s">
        <v>3934</v>
      </c>
      <c r="P71" t="s">
        <v>159</v>
      </c>
      <c r="Q71" t="s">
        <v>159</v>
      </c>
      <c r="R71" t="s">
        <v>159</v>
      </c>
      <c r="S71" s="24">
        <v>2</v>
      </c>
    </row>
    <row r="72" spans="1:19" x14ac:dyDescent="0.25">
      <c r="A72">
        <v>71</v>
      </c>
      <c r="B72" t="s">
        <v>3935</v>
      </c>
      <c r="C72" t="s">
        <v>3936</v>
      </c>
      <c r="D72">
        <v>2019</v>
      </c>
      <c r="E72" t="s">
        <v>3937</v>
      </c>
      <c r="F72" t="s">
        <v>3938</v>
      </c>
      <c r="G72" t="s">
        <v>3939</v>
      </c>
      <c r="H72" t="s">
        <v>3940</v>
      </c>
      <c r="I72" t="b">
        <v>1</v>
      </c>
      <c r="J72">
        <f t="shared" si="2"/>
        <v>40</v>
      </c>
      <c r="K72" t="str" cm="1">
        <f t="array" ref="K72">IFERROR(INDEX(impact_factors!$C$1:$C$3000,MATCH(TRUE,ISNUMBER(SEARCH(H72,impact_factors!$B$1:$B$3000)),0)),IF(H72="XX",0,"X"))</f>
        <v>X</v>
      </c>
      <c r="L72">
        <v>15</v>
      </c>
      <c r="M72" t="s">
        <v>3941</v>
      </c>
      <c r="N72" t="s">
        <v>3942</v>
      </c>
      <c r="O72" t="s">
        <v>3943</v>
      </c>
      <c r="P72" t="s">
        <v>159</v>
      </c>
      <c r="Q72" t="s">
        <v>159</v>
      </c>
      <c r="R72" t="s">
        <v>159</v>
      </c>
      <c r="S72" s="24">
        <v>3</v>
      </c>
    </row>
    <row r="73" spans="1:19" x14ac:dyDescent="0.25">
      <c r="A73">
        <v>72</v>
      </c>
      <c r="B73" t="s">
        <v>3945</v>
      </c>
      <c r="C73" t="s">
        <v>3946</v>
      </c>
      <c r="D73">
        <v>2005</v>
      </c>
      <c r="E73" t="s">
        <v>3947</v>
      </c>
      <c r="F73" t="s">
        <v>3948</v>
      </c>
      <c r="G73" t="s">
        <v>3949</v>
      </c>
      <c r="H73" t="s">
        <v>3788</v>
      </c>
      <c r="I73" t="b">
        <v>0</v>
      </c>
      <c r="J73">
        <f t="shared" si="2"/>
        <v>26</v>
      </c>
      <c r="K73" cm="1">
        <f t="array" ref="K73">IFERROR(INDEX(impact_factors!$C$1:$C$3000,MATCH(TRUE,ISNUMBER(SEARCH(H73,impact_factors!$B$1:$B$3000)),0)),IF(H73="XX",0,"X"))</f>
        <v>0</v>
      </c>
      <c r="L73">
        <v>0</v>
      </c>
      <c r="M73" t="s">
        <v>3950</v>
      </c>
      <c r="N73" t="s">
        <v>3951</v>
      </c>
      <c r="O73" t="s">
        <v>3952</v>
      </c>
      <c r="P73" t="s">
        <v>159</v>
      </c>
      <c r="Q73" t="s">
        <v>159</v>
      </c>
      <c r="R73" t="s">
        <v>159</v>
      </c>
      <c r="S73" s="24">
        <v>3</v>
      </c>
    </row>
    <row r="74" spans="1:19" x14ac:dyDescent="0.25">
      <c r="A74">
        <v>73</v>
      </c>
      <c r="B74" t="s">
        <v>3953</v>
      </c>
      <c r="C74" t="s">
        <v>3954</v>
      </c>
      <c r="D74">
        <v>2022</v>
      </c>
      <c r="E74" t="s">
        <v>3955</v>
      </c>
      <c r="F74" t="s">
        <v>3956</v>
      </c>
      <c r="G74" t="s">
        <v>3957</v>
      </c>
      <c r="H74" t="s">
        <v>3958</v>
      </c>
      <c r="I74" t="b">
        <v>1</v>
      </c>
      <c r="J74">
        <f t="shared" si="2"/>
        <v>43</v>
      </c>
      <c r="K74" cm="1">
        <f t="array" ref="K74">IFERROR(INDEX(impact_factors!$C$1:$C$3000,MATCH(TRUE,ISNUMBER(SEARCH(H74,impact_factors!$B$1:$B$3000)),0)),IF(H74="XX",0,"X"))</f>
        <v>2.9000000000000001E-2</v>
      </c>
      <c r="L74">
        <v>0</v>
      </c>
      <c r="M74" t="s">
        <v>3959</v>
      </c>
      <c r="N74" t="s">
        <v>3960</v>
      </c>
      <c r="O74" t="s">
        <v>3961</v>
      </c>
      <c r="P74" t="s">
        <v>159</v>
      </c>
      <c r="Q74" t="s">
        <v>159</v>
      </c>
      <c r="R74" t="s">
        <v>159</v>
      </c>
      <c r="S74" s="24">
        <v>3</v>
      </c>
    </row>
    <row r="75" spans="1:19" x14ac:dyDescent="0.25">
      <c r="A75" s="79">
        <v>74</v>
      </c>
      <c r="B75" s="79" t="s">
        <v>3962</v>
      </c>
      <c r="C75" s="79" t="s">
        <v>3825</v>
      </c>
      <c r="D75" s="79">
        <v>2016</v>
      </c>
      <c r="E75" s="79" t="s">
        <v>3963</v>
      </c>
      <c r="F75" s="79" t="s">
        <v>3964</v>
      </c>
      <c r="G75" s="79" t="s">
        <v>3965</v>
      </c>
      <c r="H75" s="79" t="s">
        <v>3772</v>
      </c>
      <c r="I75" s="79" t="b">
        <v>1</v>
      </c>
      <c r="J75" s="79">
        <f t="shared" si="2"/>
        <v>37</v>
      </c>
      <c r="K75" s="79" cm="1">
        <f t="array" ref="K75">IFERROR(INDEX(impact_factors!$C$1:$C$3000,MATCH(TRUE,ISNUMBER(SEARCH(H75,impact_factors!$B$1:$B$3000)),0)),IF(H75="XX",0,"X"))</f>
        <v>4.149</v>
      </c>
      <c r="L75" s="79">
        <v>6</v>
      </c>
      <c r="M75" s="79" t="s">
        <v>3966</v>
      </c>
      <c r="N75" s="79" t="s">
        <v>3830</v>
      </c>
      <c r="O75" s="79" t="s">
        <v>550</v>
      </c>
      <c r="P75" s="79" t="s">
        <v>159</v>
      </c>
      <c r="Q75" s="79" t="s">
        <v>159</v>
      </c>
      <c r="R75" s="79" t="s">
        <v>159</v>
      </c>
      <c r="S75" s="80">
        <v>2</v>
      </c>
    </row>
    <row r="76" spans="1:19" x14ac:dyDescent="0.25">
      <c r="A76">
        <v>75</v>
      </c>
      <c r="B76" s="159" t="s">
        <v>3978</v>
      </c>
      <c r="C76" s="159" t="s">
        <v>3979</v>
      </c>
      <c r="D76" s="159">
        <v>2010</v>
      </c>
      <c r="E76" s="159" t="s">
        <v>3980</v>
      </c>
      <c r="F76" s="159" t="s">
        <v>3981</v>
      </c>
      <c r="G76" s="159" t="s">
        <v>85</v>
      </c>
      <c r="H76" s="159" t="s">
        <v>3982</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159</v>
      </c>
      <c r="Q76" s="159" t="s">
        <v>159</v>
      </c>
      <c r="R76" s="159" t="s">
        <v>159</v>
      </c>
      <c r="S76" s="160">
        <v>2</v>
      </c>
    </row>
    <row r="77" spans="1:19" x14ac:dyDescent="0.25">
      <c r="A77">
        <v>76</v>
      </c>
      <c r="B77" t="s">
        <v>3983</v>
      </c>
      <c r="C77" t="s">
        <v>3984</v>
      </c>
      <c r="D77">
        <v>1995</v>
      </c>
      <c r="E77" t="s">
        <v>3985</v>
      </c>
      <c r="F77" t="s">
        <v>3986</v>
      </c>
      <c r="G77" t="s">
        <v>85</v>
      </c>
      <c r="H77" t="s">
        <v>3782</v>
      </c>
      <c r="I77" t="b">
        <v>1</v>
      </c>
      <c r="J77">
        <f t="shared" si="3"/>
        <v>16</v>
      </c>
      <c r="K77" cm="1">
        <f t="array" ref="K77">IFERROR(INDEX(impact_factors!$C$1:$C$3000,MATCH(TRUE,ISNUMBER(SEARCH(H77,impact_factors!$B$1:$B$3000)),0)),IF(H77="XX",0,"X"))</f>
        <v>3.0070000000000001</v>
      </c>
      <c r="L77">
        <v>321</v>
      </c>
      <c r="M77" t="s">
        <v>85</v>
      </c>
      <c r="N77" t="s">
        <v>85</v>
      </c>
      <c r="O77" t="s">
        <v>85</v>
      </c>
      <c r="P77" t="s">
        <v>159</v>
      </c>
      <c r="Q77" t="s">
        <v>159</v>
      </c>
      <c r="R77" t="s">
        <v>159</v>
      </c>
      <c r="S77" s="24">
        <v>4</v>
      </c>
    </row>
    <row r="78" spans="1:19" x14ac:dyDescent="0.25">
      <c r="A78">
        <v>77</v>
      </c>
      <c r="B78" t="s">
        <v>3987</v>
      </c>
      <c r="C78" t="s">
        <v>3988</v>
      </c>
      <c r="D78">
        <v>1991</v>
      </c>
      <c r="E78" t="s">
        <v>3989</v>
      </c>
      <c r="F78" t="s">
        <v>3990</v>
      </c>
      <c r="G78" t="s">
        <v>85</v>
      </c>
      <c r="H78" t="s">
        <v>3991</v>
      </c>
      <c r="I78" t="b">
        <v>1</v>
      </c>
      <c r="J78">
        <f t="shared" si="3"/>
        <v>12</v>
      </c>
      <c r="K78" cm="1">
        <f t="array" ref="K78">IFERROR(INDEX(impact_factors!$C$1:$C$3000,MATCH(TRUE,ISNUMBER(SEARCH(H78,impact_factors!$B$1:$B$3000)),0)),IF(H78="XX",0,"X"))</f>
        <v>3.0920000000000001</v>
      </c>
      <c r="L78">
        <v>3590</v>
      </c>
      <c r="M78" t="s">
        <v>85</v>
      </c>
      <c r="N78" t="s">
        <v>85</v>
      </c>
      <c r="O78" t="s">
        <v>85</v>
      </c>
      <c r="P78" t="s">
        <v>159</v>
      </c>
      <c r="Q78" t="s">
        <v>159</v>
      </c>
      <c r="R78" t="s">
        <v>159</v>
      </c>
      <c r="S78" s="24">
        <v>3</v>
      </c>
    </row>
    <row r="79" spans="1:19" x14ac:dyDescent="0.25">
      <c r="A79">
        <v>78</v>
      </c>
      <c r="B79" t="s">
        <v>3992</v>
      </c>
      <c r="C79" t="s">
        <v>3993</v>
      </c>
      <c r="D79">
        <v>2002</v>
      </c>
      <c r="E79" t="s">
        <v>3994</v>
      </c>
      <c r="F79" t="s">
        <v>3995</v>
      </c>
      <c r="G79" t="s">
        <v>85</v>
      </c>
      <c r="H79" t="s">
        <v>3996</v>
      </c>
      <c r="I79" t="b">
        <v>1</v>
      </c>
      <c r="J79">
        <f t="shared" si="3"/>
        <v>23</v>
      </c>
      <c r="K79" cm="1">
        <f t="array" ref="K79">IFERROR(INDEX(impact_factors!$C$1:$C$3000,MATCH(TRUE,ISNUMBER(SEARCH(H79,impact_factors!$B$1:$B$3000)),0)),IF(H79="XX",0,"X"))</f>
        <v>3.879</v>
      </c>
      <c r="L79">
        <v>321</v>
      </c>
      <c r="M79" t="s">
        <v>85</v>
      </c>
      <c r="N79" t="s">
        <v>85</v>
      </c>
      <c r="O79" t="s">
        <v>85</v>
      </c>
      <c r="P79" t="s">
        <v>159</v>
      </c>
      <c r="Q79" t="s">
        <v>159</v>
      </c>
      <c r="R79" t="s">
        <v>159</v>
      </c>
      <c r="S79" s="24">
        <v>1</v>
      </c>
    </row>
    <row r="80" spans="1:19" x14ac:dyDescent="0.25">
      <c r="A80">
        <v>79</v>
      </c>
      <c r="B80" t="s">
        <v>4006</v>
      </c>
      <c r="C80" t="s">
        <v>4007</v>
      </c>
      <c r="D80">
        <v>1998</v>
      </c>
      <c r="E80" t="s">
        <v>4008</v>
      </c>
      <c r="F80" t="s">
        <v>4009</v>
      </c>
      <c r="G80" t="s">
        <v>85</v>
      </c>
      <c r="H80" t="s">
        <v>3782</v>
      </c>
      <c r="I80" t="b">
        <v>1</v>
      </c>
      <c r="J80">
        <f t="shared" si="3"/>
        <v>19</v>
      </c>
      <c r="K80" cm="1">
        <f t="array" ref="K80">IFERROR(INDEX(impact_factors!$C$1:$C$3000,MATCH(TRUE,ISNUMBER(SEARCH(H80,impact_factors!$B$1:$B$3000)),0)),IF(H80="XX",0,"X"))</f>
        <v>3.0070000000000001</v>
      </c>
      <c r="L80">
        <v>588</v>
      </c>
      <c r="M80" t="s">
        <v>85</v>
      </c>
      <c r="N80" t="s">
        <v>85</v>
      </c>
      <c r="O80" t="s">
        <v>85</v>
      </c>
      <c r="P80" t="s">
        <v>159</v>
      </c>
      <c r="Q80" t="s">
        <v>159</v>
      </c>
      <c r="R80" t="s">
        <v>159</v>
      </c>
      <c r="S80" s="24">
        <v>4</v>
      </c>
    </row>
    <row r="81" spans="1:19" x14ac:dyDescent="0.25">
      <c r="A81">
        <v>80</v>
      </c>
      <c r="B81" t="s">
        <v>4022</v>
      </c>
      <c r="C81" t="s">
        <v>4023</v>
      </c>
      <c r="D81">
        <v>2014</v>
      </c>
      <c r="E81" t="s">
        <v>4024</v>
      </c>
      <c r="F81" t="s">
        <v>4025</v>
      </c>
      <c r="G81" t="s">
        <v>85</v>
      </c>
      <c r="H81" t="s">
        <v>4026</v>
      </c>
      <c r="I81" t="b">
        <v>1</v>
      </c>
      <c r="J81">
        <f t="shared" si="3"/>
        <v>35</v>
      </c>
      <c r="K81" cm="1">
        <f t="array" ref="K81">IFERROR(INDEX(impact_factors!$C$1:$C$3000,MATCH(TRUE,ISNUMBER(SEARCH(H81,impact_factors!$B$1:$B$3000)),0)),IF(H81="XX",0,"X"))</f>
        <v>1.159</v>
      </c>
      <c r="L81">
        <v>73</v>
      </c>
      <c r="M81" t="s">
        <v>85</v>
      </c>
      <c r="N81" t="s">
        <v>85</v>
      </c>
      <c r="O81" t="s">
        <v>85</v>
      </c>
      <c r="P81" t="s">
        <v>159</v>
      </c>
      <c r="Q81" t="s">
        <v>159</v>
      </c>
      <c r="R81" t="s">
        <v>159</v>
      </c>
      <c r="S81" s="24">
        <v>4</v>
      </c>
    </row>
    <row r="82" spans="1:19" x14ac:dyDescent="0.25">
      <c r="A82">
        <v>81</v>
      </c>
      <c r="B82" t="s">
        <v>4035</v>
      </c>
      <c r="C82" t="s">
        <v>4036</v>
      </c>
      <c r="D82">
        <v>2014</v>
      </c>
      <c r="E82" t="s">
        <v>4037</v>
      </c>
      <c r="F82" t="s">
        <v>4038</v>
      </c>
      <c r="G82" t="s">
        <v>85</v>
      </c>
      <c r="H82" t="s">
        <v>4039</v>
      </c>
      <c r="I82" t="b">
        <v>1</v>
      </c>
      <c r="J82">
        <f t="shared" si="3"/>
        <v>35</v>
      </c>
      <c r="K82" cm="1">
        <f t="array" ref="K82">IFERROR(INDEX(impact_factors!$C$1:$C$3000,MATCH(TRUE,ISNUMBER(SEARCH(H82,impact_factors!$B$1:$B$3000)),0)),IF(H82="XX",0,"X"))</f>
        <v>0.52800000000000002</v>
      </c>
      <c r="L82">
        <v>17</v>
      </c>
      <c r="M82" t="s">
        <v>85</v>
      </c>
      <c r="N82" t="s">
        <v>85</v>
      </c>
      <c r="O82" t="s">
        <v>85</v>
      </c>
      <c r="P82" t="s">
        <v>159</v>
      </c>
      <c r="Q82" t="s">
        <v>159</v>
      </c>
      <c r="R82" t="s">
        <v>159</v>
      </c>
      <c r="S82" s="24">
        <v>1</v>
      </c>
    </row>
    <row r="83" spans="1:19" x14ac:dyDescent="0.25">
      <c r="A83">
        <v>82</v>
      </c>
      <c r="B83" t="s">
        <v>4044</v>
      </c>
      <c r="C83" t="s">
        <v>4045</v>
      </c>
      <c r="D83">
        <v>1995</v>
      </c>
      <c r="E83" t="s">
        <v>4046</v>
      </c>
      <c r="F83" t="s">
        <v>4047</v>
      </c>
      <c r="G83" t="s">
        <v>85</v>
      </c>
      <c r="H83" t="s">
        <v>4048</v>
      </c>
      <c r="I83" t="b">
        <v>1</v>
      </c>
      <c r="J83">
        <f t="shared" si="3"/>
        <v>16</v>
      </c>
      <c r="K83" cm="1">
        <f t="array" ref="K83">IFERROR(INDEX(impact_factors!$C$1:$C$3000,MATCH(TRUE,ISNUMBER(SEARCH(H83,impact_factors!$B$1:$B$3000)),0)),IF(H83="XX",0,"X"))</f>
        <v>3.5000000000000003E-2</v>
      </c>
      <c r="L83">
        <v>1789</v>
      </c>
      <c r="M83" t="s">
        <v>85</v>
      </c>
      <c r="N83" t="s">
        <v>85</v>
      </c>
      <c r="O83" t="s">
        <v>85</v>
      </c>
      <c r="P83" t="s">
        <v>159</v>
      </c>
      <c r="Q83" t="s">
        <v>159</v>
      </c>
      <c r="R83" t="s">
        <v>159</v>
      </c>
      <c r="S83" s="24">
        <v>2</v>
      </c>
    </row>
    <row r="84" spans="1:19" x14ac:dyDescent="0.25">
      <c r="A84">
        <v>83</v>
      </c>
      <c r="B84" t="s">
        <v>4049</v>
      </c>
      <c r="C84" t="s">
        <v>4050</v>
      </c>
      <c r="D84">
        <v>2011</v>
      </c>
      <c r="E84" t="s">
        <v>4051</v>
      </c>
      <c r="F84" t="s">
        <v>4052</v>
      </c>
      <c r="G84" t="s">
        <v>85</v>
      </c>
      <c r="H84" t="s">
        <v>3782</v>
      </c>
      <c r="I84" t="b">
        <v>1</v>
      </c>
      <c r="J84">
        <f t="shared" si="3"/>
        <v>32</v>
      </c>
      <c r="K84" cm="1">
        <f t="array" ref="K84">IFERROR(INDEX(impact_factors!$C$1:$C$3000,MATCH(TRUE,ISNUMBER(SEARCH(H84,impact_factors!$B$1:$B$3000)),0)),IF(H84="XX",0,"X"))</f>
        <v>3.0070000000000001</v>
      </c>
      <c r="L84">
        <v>783</v>
      </c>
      <c r="M84" t="s">
        <v>85</v>
      </c>
      <c r="N84" t="s">
        <v>85</v>
      </c>
      <c r="O84" t="s">
        <v>85</v>
      </c>
      <c r="P84" t="s">
        <v>159</v>
      </c>
      <c r="Q84" t="s">
        <v>159</v>
      </c>
      <c r="R84" t="s">
        <v>159</v>
      </c>
      <c r="S84" s="24">
        <v>1</v>
      </c>
    </row>
    <row r="85" spans="1:19" x14ac:dyDescent="0.25">
      <c r="A85">
        <v>84</v>
      </c>
      <c r="B85" t="s">
        <v>4053</v>
      </c>
      <c r="C85" t="s">
        <v>4054</v>
      </c>
      <c r="D85">
        <v>1998</v>
      </c>
      <c r="E85" t="s">
        <v>4055</v>
      </c>
      <c r="F85" t="s">
        <v>4056</v>
      </c>
      <c r="G85" t="s">
        <v>85</v>
      </c>
      <c r="H85" t="s">
        <v>4057</v>
      </c>
      <c r="I85" t="b">
        <v>1</v>
      </c>
      <c r="J85">
        <f t="shared" si="3"/>
        <v>19</v>
      </c>
      <c r="K85" cm="1">
        <f t="array" ref="K85">IFERROR(INDEX(impact_factors!$C$1:$C$3000,MATCH(TRUE,ISNUMBER(SEARCH(H85,impact_factors!$B$1:$B$3000)),0)),IF(H85="XX",0,"X"))</f>
        <v>0.186</v>
      </c>
      <c r="L85">
        <v>284</v>
      </c>
      <c r="M85" t="s">
        <v>85</v>
      </c>
      <c r="N85" t="s">
        <v>85</v>
      </c>
      <c r="O85" t="s">
        <v>85</v>
      </c>
      <c r="P85" t="s">
        <v>159</v>
      </c>
      <c r="Q85" t="s">
        <v>159</v>
      </c>
      <c r="R85" t="s">
        <v>159</v>
      </c>
      <c r="S85" s="24">
        <v>4</v>
      </c>
    </row>
    <row r="86" spans="1:19" x14ac:dyDescent="0.25">
      <c r="A86">
        <v>85</v>
      </c>
      <c r="B86" t="s">
        <v>4058</v>
      </c>
      <c r="C86" t="s">
        <v>4059</v>
      </c>
      <c r="D86">
        <v>2010</v>
      </c>
      <c r="E86" t="s">
        <v>4060</v>
      </c>
      <c r="F86" t="s">
        <v>4061</v>
      </c>
      <c r="G86" t="s">
        <v>85</v>
      </c>
      <c r="H86" t="s">
        <v>4062</v>
      </c>
      <c r="I86" t="b">
        <v>1</v>
      </c>
      <c r="J86">
        <f t="shared" si="3"/>
        <v>31</v>
      </c>
      <c r="K86" cm="1">
        <f t="array" ref="K86">IFERROR(INDEX(impact_factors!$C$1:$C$3000,MATCH(TRUE,ISNUMBER(SEARCH(H86,impact_factors!$B$1:$B$3000)),0)),IF(H86="XX",0,"X"))</f>
        <v>4.3029999999999999</v>
      </c>
      <c r="L86">
        <v>252</v>
      </c>
      <c r="M86" t="s">
        <v>85</v>
      </c>
      <c r="N86" t="s">
        <v>85</v>
      </c>
      <c r="O86" t="s">
        <v>85</v>
      </c>
      <c r="P86" t="s">
        <v>159</v>
      </c>
      <c r="Q86" t="s">
        <v>159</v>
      </c>
      <c r="R86" t="s">
        <v>159</v>
      </c>
      <c r="S86" s="24">
        <v>4</v>
      </c>
    </row>
    <row r="87" spans="1:19" x14ac:dyDescent="0.25">
      <c r="A87">
        <v>86</v>
      </c>
      <c r="B87" t="s">
        <v>4063</v>
      </c>
      <c r="C87" t="s">
        <v>4064</v>
      </c>
      <c r="D87">
        <v>1991</v>
      </c>
      <c r="E87" t="s">
        <v>4065</v>
      </c>
      <c r="F87" t="s">
        <v>4066</v>
      </c>
      <c r="G87" t="s">
        <v>85</v>
      </c>
      <c r="H87" t="s">
        <v>3779</v>
      </c>
      <c r="I87" t="b">
        <v>1</v>
      </c>
      <c r="J87">
        <f t="shared" si="3"/>
        <v>12</v>
      </c>
      <c r="K87" cm="1">
        <f t="array" ref="K87">IFERROR(INDEX(impact_factors!$C$1:$C$3000,MATCH(TRUE,ISNUMBER(SEARCH(H87,impact_factors!$B$1:$B$3000)),0)),IF(H87="XX",0,"X"))</f>
        <v>0.29799999999999999</v>
      </c>
      <c r="L87">
        <v>88</v>
      </c>
      <c r="M87" t="s">
        <v>85</v>
      </c>
      <c r="N87" t="s">
        <v>85</v>
      </c>
      <c r="O87" t="s">
        <v>85</v>
      </c>
      <c r="P87" t="s">
        <v>159</v>
      </c>
      <c r="Q87" t="s">
        <v>159</v>
      </c>
      <c r="R87" t="s">
        <v>159</v>
      </c>
      <c r="S87" s="24">
        <v>4</v>
      </c>
    </row>
    <row r="88" spans="1:19" x14ac:dyDescent="0.25">
      <c r="A88">
        <v>87</v>
      </c>
      <c r="B88" t="s">
        <v>4083</v>
      </c>
      <c r="C88" t="s">
        <v>4084</v>
      </c>
      <c r="D88">
        <v>2001</v>
      </c>
      <c r="E88" t="s">
        <v>4085</v>
      </c>
      <c r="F88" t="s">
        <v>4086</v>
      </c>
      <c r="G88" t="s">
        <v>85</v>
      </c>
      <c r="H88" t="s">
        <v>3782</v>
      </c>
      <c r="I88" t="b">
        <v>1</v>
      </c>
      <c r="J88">
        <f t="shared" si="3"/>
        <v>22</v>
      </c>
      <c r="K88" cm="1">
        <f t="array" ref="K88">IFERROR(INDEX(impact_factors!$C$1:$C$3000,MATCH(TRUE,ISNUMBER(SEARCH(H88,impact_factors!$B$1:$B$3000)),0)),IF(H88="XX",0,"X"))</f>
        <v>3.0070000000000001</v>
      </c>
      <c r="L88">
        <v>2852</v>
      </c>
      <c r="M88" t="s">
        <v>85</v>
      </c>
      <c r="N88" t="s">
        <v>85</v>
      </c>
      <c r="O88" t="s">
        <v>85</v>
      </c>
      <c r="P88" t="s">
        <v>159</v>
      </c>
      <c r="Q88" t="s">
        <v>159</v>
      </c>
      <c r="R88" t="s">
        <v>159</v>
      </c>
      <c r="S88" s="24">
        <v>4</v>
      </c>
    </row>
    <row r="89" spans="1:19" x14ac:dyDescent="0.25">
      <c r="A89">
        <v>88</v>
      </c>
      <c r="B89" t="s">
        <v>4087</v>
      </c>
      <c r="C89" t="s">
        <v>4088</v>
      </c>
      <c r="D89">
        <v>2002</v>
      </c>
      <c r="E89" t="s">
        <v>4089</v>
      </c>
      <c r="F89" t="s">
        <v>4090</v>
      </c>
      <c r="G89" t="s">
        <v>85</v>
      </c>
      <c r="H89" t="s">
        <v>3779</v>
      </c>
      <c r="I89" t="b">
        <v>1</v>
      </c>
      <c r="J89">
        <f t="shared" si="3"/>
        <v>23</v>
      </c>
      <c r="K89" cm="1">
        <f t="array" ref="K89">IFERROR(INDEX(impact_factors!$C$1:$C$3000,MATCH(TRUE,ISNUMBER(SEARCH(H89,impact_factors!$B$1:$B$3000)),0)),IF(H89="XX",0,"X"))</f>
        <v>0.29799999999999999</v>
      </c>
      <c r="L89">
        <v>386</v>
      </c>
      <c r="M89" t="s">
        <v>85</v>
      </c>
      <c r="N89" t="s">
        <v>85</v>
      </c>
      <c r="O89" t="s">
        <v>85</v>
      </c>
      <c r="P89" t="s">
        <v>159</v>
      </c>
      <c r="Q89" t="s">
        <v>159</v>
      </c>
      <c r="R89" t="s">
        <v>159</v>
      </c>
      <c r="S89" s="24">
        <v>3</v>
      </c>
    </row>
    <row r="90" spans="1:19" x14ac:dyDescent="0.25">
      <c r="A90">
        <v>89</v>
      </c>
      <c r="B90" t="s">
        <v>4098</v>
      </c>
      <c r="C90" t="s">
        <v>4099</v>
      </c>
      <c r="D90">
        <v>2008</v>
      </c>
      <c r="E90" t="s">
        <v>4100</v>
      </c>
      <c r="F90" t="s">
        <v>4101</v>
      </c>
      <c r="G90" t="s">
        <v>85</v>
      </c>
      <c r="H90" t="s">
        <v>4189</v>
      </c>
      <c r="I90" t="b">
        <v>1</v>
      </c>
      <c r="J90">
        <f t="shared" si="3"/>
        <v>29</v>
      </c>
      <c r="K90" cm="1">
        <f t="array" ref="K90">IFERROR(INDEX(impact_factors!$C$1:$C$3000,MATCH(TRUE,ISNUMBER(SEARCH(H90,impact_factors!$B$1:$B$3000)),0)),IF(H90="XX",0,"X"))</f>
        <v>1.02</v>
      </c>
      <c r="L90">
        <v>494</v>
      </c>
      <c r="M90" t="s">
        <v>85</v>
      </c>
      <c r="N90" t="s">
        <v>85</v>
      </c>
      <c r="O90" t="s">
        <v>85</v>
      </c>
      <c r="P90" t="s">
        <v>159</v>
      </c>
      <c r="Q90" t="s">
        <v>159</v>
      </c>
      <c r="R90" t="s">
        <v>159</v>
      </c>
      <c r="S90" s="24">
        <v>1</v>
      </c>
    </row>
    <row r="91" spans="1:19" x14ac:dyDescent="0.25">
      <c r="A91">
        <v>90</v>
      </c>
      <c r="B91" t="s">
        <v>4108</v>
      </c>
      <c r="C91" t="s">
        <v>4109</v>
      </c>
      <c r="D91">
        <v>2000</v>
      </c>
      <c r="E91" t="s">
        <v>4110</v>
      </c>
      <c r="F91" t="s">
        <v>4111</v>
      </c>
      <c r="G91" t="s">
        <v>85</v>
      </c>
      <c r="H91" t="s">
        <v>4057</v>
      </c>
      <c r="I91" t="b">
        <v>1</v>
      </c>
      <c r="J91">
        <f t="shared" si="3"/>
        <v>21</v>
      </c>
      <c r="K91" cm="1">
        <f t="array" ref="K91">IFERROR(INDEX(impact_factors!$C$1:$C$3000,MATCH(TRUE,ISNUMBER(SEARCH(H91,impact_factors!$B$1:$B$3000)),0)),IF(H91="XX",0,"X"))</f>
        <v>0.186</v>
      </c>
      <c r="L91">
        <v>101</v>
      </c>
      <c r="M91" t="s">
        <v>85</v>
      </c>
      <c r="N91" t="s">
        <v>85</v>
      </c>
      <c r="O91" t="s">
        <v>85</v>
      </c>
      <c r="P91" t="s">
        <v>159</v>
      </c>
      <c r="Q91" t="s">
        <v>159</v>
      </c>
      <c r="R91" t="s">
        <v>159</v>
      </c>
      <c r="S91" s="24">
        <v>4</v>
      </c>
    </row>
    <row r="92" spans="1:19" x14ac:dyDescent="0.25">
      <c r="A92">
        <v>91</v>
      </c>
      <c r="B92" t="s">
        <v>4116</v>
      </c>
      <c r="C92" t="s">
        <v>4117</v>
      </c>
      <c r="D92">
        <v>2005</v>
      </c>
      <c r="E92" t="s">
        <v>4118</v>
      </c>
      <c r="F92" t="s">
        <v>4119</v>
      </c>
      <c r="G92" t="s">
        <v>85</v>
      </c>
      <c r="H92" t="s">
        <v>4120</v>
      </c>
      <c r="I92" t="b">
        <v>1</v>
      </c>
      <c r="J92">
        <f t="shared" si="3"/>
        <v>26</v>
      </c>
      <c r="K92" cm="1">
        <f t="array" ref="K92">IFERROR(INDEX(impact_factors!$C$1:$C$3000,MATCH(TRUE,ISNUMBER(SEARCH(H92,impact_factors!$B$1:$B$3000)),0)),IF(H92="XX",0,"X"))</f>
        <v>0.222</v>
      </c>
      <c r="L92">
        <v>171</v>
      </c>
      <c r="M92" t="s">
        <v>85</v>
      </c>
      <c r="N92" t="s">
        <v>85</v>
      </c>
      <c r="O92" t="s">
        <v>85</v>
      </c>
      <c r="P92" t="s">
        <v>159</v>
      </c>
      <c r="Q92" t="s">
        <v>159</v>
      </c>
      <c r="R92" t="s">
        <v>159</v>
      </c>
      <c r="S92" s="24">
        <v>3</v>
      </c>
    </row>
    <row r="93" spans="1:19" x14ac:dyDescent="0.25">
      <c r="A93">
        <v>92</v>
      </c>
      <c r="B93" t="s">
        <v>4124</v>
      </c>
      <c r="C93" t="s">
        <v>4186</v>
      </c>
      <c r="D93">
        <v>1995</v>
      </c>
      <c r="E93" t="s">
        <v>4187</v>
      </c>
      <c r="F93" t="s">
        <v>4188</v>
      </c>
      <c r="G93" t="s">
        <v>85</v>
      </c>
      <c r="H93" t="s">
        <v>4189</v>
      </c>
      <c r="I93" t="b">
        <v>1</v>
      </c>
      <c r="J93">
        <f t="shared" si="3"/>
        <v>16</v>
      </c>
      <c r="K93" cm="1">
        <f t="array" ref="K93">IFERROR(INDEX(impact_factors!$C$1:$C$3000,MATCH(TRUE,ISNUMBER(SEARCH(H93,impact_factors!$B$1:$B$3000)),0)),IF(H93="XX",0,"X"))</f>
        <v>1.02</v>
      </c>
      <c r="L93">
        <v>662</v>
      </c>
      <c r="M93" t="s">
        <v>85</v>
      </c>
      <c r="N93" t="s">
        <v>85</v>
      </c>
      <c r="O93" t="s">
        <v>85</v>
      </c>
      <c r="P93" t="s">
        <v>159</v>
      </c>
      <c r="Q93" t="s">
        <v>159</v>
      </c>
      <c r="R93" t="s">
        <v>159</v>
      </c>
      <c r="S93" s="24">
        <v>1</v>
      </c>
    </row>
    <row r="94" spans="1:19" x14ac:dyDescent="0.25">
      <c r="A94">
        <v>93</v>
      </c>
      <c r="B94" t="s">
        <v>4125</v>
      </c>
      <c r="C94" t="s">
        <v>768</v>
      </c>
      <c r="D94">
        <v>1995</v>
      </c>
      <c r="E94" t="s">
        <v>4126</v>
      </c>
      <c r="F94" t="s">
        <v>4127</v>
      </c>
      <c r="G94" t="s">
        <v>85</v>
      </c>
      <c r="H94" t="s">
        <v>3782</v>
      </c>
      <c r="I94" t="b">
        <v>1</v>
      </c>
      <c r="J94">
        <f t="shared" si="3"/>
        <v>16</v>
      </c>
      <c r="K94" cm="1">
        <f t="array" ref="K94">IFERROR(INDEX(impact_factors!$C$1:$C$3000,MATCH(TRUE,ISNUMBER(SEARCH(H94,impact_factors!$B$1:$B$3000)),0)),IF(H94="XX",0,"X"))</f>
        <v>3.0070000000000001</v>
      </c>
      <c r="L94">
        <v>888</v>
      </c>
      <c r="M94" t="s">
        <v>85</v>
      </c>
      <c r="N94" t="s">
        <v>85</v>
      </c>
      <c r="O94" t="s">
        <v>85</v>
      </c>
      <c r="P94" t="s">
        <v>159</v>
      </c>
      <c r="Q94" t="s">
        <v>159</v>
      </c>
      <c r="R94" t="s">
        <v>159</v>
      </c>
      <c r="S94" s="24">
        <v>2</v>
      </c>
    </row>
    <row r="95" spans="1:19" x14ac:dyDescent="0.25">
      <c r="A95">
        <v>94</v>
      </c>
      <c r="B95" t="s">
        <v>4128</v>
      </c>
      <c r="C95" t="s">
        <v>768</v>
      </c>
      <c r="D95">
        <v>1999</v>
      </c>
      <c r="E95" t="s">
        <v>4129</v>
      </c>
      <c r="F95" t="s">
        <v>4130</v>
      </c>
      <c r="G95" t="s">
        <v>85</v>
      </c>
      <c r="H95" t="s">
        <v>3982</v>
      </c>
      <c r="I95" t="b">
        <v>1</v>
      </c>
      <c r="J95">
        <f t="shared" si="3"/>
        <v>20</v>
      </c>
      <c r="K95" cm="1">
        <f t="array" ref="K95">IFERROR(INDEX(impact_factors!$C$1:$C$3000,MATCH(TRUE,ISNUMBER(SEARCH(H95,impact_factors!$B$1:$B$3000)),0)),IF(H95="XX",0,"X"))</f>
        <v>0.78100000000000003</v>
      </c>
      <c r="L95">
        <v>100</v>
      </c>
      <c r="M95" t="s">
        <v>85</v>
      </c>
      <c r="N95" t="s">
        <v>85</v>
      </c>
      <c r="O95" t="s">
        <v>85</v>
      </c>
      <c r="P95" t="s">
        <v>159</v>
      </c>
      <c r="Q95" t="s">
        <v>159</v>
      </c>
      <c r="R95" t="s">
        <v>159</v>
      </c>
      <c r="S95" s="24">
        <v>4</v>
      </c>
    </row>
    <row r="96" spans="1:19" x14ac:dyDescent="0.25">
      <c r="A96">
        <v>95</v>
      </c>
      <c r="B96" t="s">
        <v>4131</v>
      </c>
      <c r="C96" t="s">
        <v>768</v>
      </c>
      <c r="D96">
        <v>2003</v>
      </c>
      <c r="E96" t="s">
        <v>4132</v>
      </c>
      <c r="F96" t="s">
        <v>4133</v>
      </c>
      <c r="G96" t="s">
        <v>85</v>
      </c>
      <c r="H96" t="s">
        <v>4134</v>
      </c>
      <c r="I96" t="b">
        <v>1</v>
      </c>
      <c r="J96">
        <f t="shared" si="3"/>
        <v>24</v>
      </c>
      <c r="K96" cm="1">
        <f t="array" ref="K96">IFERROR(INDEX(impact_factors!$C$1:$C$3000,MATCH(TRUE,ISNUMBER(SEARCH(H96,impact_factors!$B$1:$B$3000)),0)),IF(H96="XX",0,"X"))</f>
        <v>2.3879999999999999</v>
      </c>
      <c r="L96">
        <v>860</v>
      </c>
      <c r="M96" t="s">
        <v>85</v>
      </c>
      <c r="N96" t="s">
        <v>85</v>
      </c>
      <c r="O96" t="s">
        <v>85</v>
      </c>
      <c r="P96" t="s">
        <v>159</v>
      </c>
      <c r="Q96" t="s">
        <v>159</v>
      </c>
      <c r="R96" t="s">
        <v>159</v>
      </c>
      <c r="S96" s="24">
        <v>1</v>
      </c>
    </row>
    <row r="97" spans="1:19" x14ac:dyDescent="0.25">
      <c r="A97">
        <v>96</v>
      </c>
      <c r="B97" t="s">
        <v>4135</v>
      </c>
      <c r="C97" t="s">
        <v>4136</v>
      </c>
      <c r="D97">
        <v>2006</v>
      </c>
      <c r="E97" t="s">
        <v>4137</v>
      </c>
      <c r="F97" t="s">
        <v>4138</v>
      </c>
      <c r="G97" t="s">
        <v>85</v>
      </c>
      <c r="H97" t="s">
        <v>4139</v>
      </c>
      <c r="I97" t="b">
        <v>1</v>
      </c>
      <c r="J97">
        <f t="shared" si="3"/>
        <v>27</v>
      </c>
      <c r="K97" t="str" cm="1">
        <f t="array" ref="K97">IFERROR(INDEX(impact_factors!$C$1:$C$3000,MATCH(TRUE,ISNUMBER(SEARCH(H97,impact_factors!$B$1:$B$3000)),0)),IF(H97="XX",0,"X"))</f>
        <v>X</v>
      </c>
      <c r="L97">
        <v>1427</v>
      </c>
      <c r="M97" t="s">
        <v>85</v>
      </c>
      <c r="N97" t="s">
        <v>85</v>
      </c>
      <c r="O97" t="s">
        <v>85</v>
      </c>
      <c r="P97" t="s">
        <v>159</v>
      </c>
      <c r="Q97" t="s">
        <v>159</v>
      </c>
      <c r="R97" t="s">
        <v>159</v>
      </c>
      <c r="S97" s="24">
        <v>3</v>
      </c>
    </row>
    <row r="98" spans="1:19" x14ac:dyDescent="0.25">
      <c r="A98">
        <v>97</v>
      </c>
      <c r="B98" t="s">
        <v>4140</v>
      </c>
      <c r="C98" t="s">
        <v>4141</v>
      </c>
      <c r="D98">
        <v>2011</v>
      </c>
      <c r="E98" t="s">
        <v>4142</v>
      </c>
      <c r="F98" t="s">
        <v>4143</v>
      </c>
      <c r="G98" t="s">
        <v>85</v>
      </c>
      <c r="H98" t="s">
        <v>4189</v>
      </c>
      <c r="I98" t="b">
        <v>1</v>
      </c>
      <c r="J98">
        <f t="shared" si="3"/>
        <v>32</v>
      </c>
      <c r="K98" cm="1">
        <f t="array" ref="K98">IFERROR(INDEX(impact_factors!$C$1:$C$3000,MATCH(TRUE,ISNUMBER(SEARCH(H98,impact_factors!$B$1:$B$3000)),0)),IF(H98="XX",0,"X"))</f>
        <v>1.02</v>
      </c>
      <c r="L98">
        <v>80</v>
      </c>
      <c r="M98" t="s">
        <v>85</v>
      </c>
      <c r="N98" t="s">
        <v>85</v>
      </c>
      <c r="O98" t="s">
        <v>85</v>
      </c>
      <c r="P98" t="s">
        <v>159</v>
      </c>
      <c r="Q98" t="s">
        <v>159</v>
      </c>
      <c r="R98" t="s">
        <v>159</v>
      </c>
      <c r="S98" s="24">
        <v>4</v>
      </c>
    </row>
    <row r="99" spans="1:19" x14ac:dyDescent="0.25">
      <c r="A99">
        <v>98</v>
      </c>
      <c r="B99" t="s">
        <v>4146</v>
      </c>
      <c r="C99" t="s">
        <v>4147</v>
      </c>
      <c r="D99">
        <v>1999</v>
      </c>
      <c r="E99" t="s">
        <v>4148</v>
      </c>
      <c r="F99" t="s">
        <v>4149</v>
      </c>
      <c r="G99" t="s">
        <v>85</v>
      </c>
      <c r="H99" t="s">
        <v>3982</v>
      </c>
      <c r="I99" t="b">
        <v>1</v>
      </c>
      <c r="J99">
        <f t="shared" si="3"/>
        <v>20</v>
      </c>
      <c r="K99" cm="1">
        <f t="array" ref="K99">IFERROR(INDEX(impact_factors!$C$1:$C$3000,MATCH(TRUE,ISNUMBER(SEARCH(H99,impact_factors!$B$1:$B$3000)),0)),IF(H99="XX",0,"X"))</f>
        <v>0.78100000000000003</v>
      </c>
      <c r="L99">
        <v>182</v>
      </c>
      <c r="M99" t="s">
        <v>85</v>
      </c>
      <c r="N99" t="s">
        <v>85</v>
      </c>
      <c r="O99" t="s">
        <v>85</v>
      </c>
      <c r="P99" t="s">
        <v>159</v>
      </c>
      <c r="Q99" t="s">
        <v>159</v>
      </c>
      <c r="R99" t="s">
        <v>159</v>
      </c>
      <c r="S99" s="24">
        <v>2</v>
      </c>
    </row>
    <row r="100" spans="1:19" x14ac:dyDescent="0.25">
      <c r="A100">
        <v>99</v>
      </c>
      <c r="B100" t="s">
        <v>4150</v>
      </c>
      <c r="C100" t="s">
        <v>4151</v>
      </c>
      <c r="D100">
        <v>2004</v>
      </c>
      <c r="E100" t="s">
        <v>4152</v>
      </c>
      <c r="F100" t="s">
        <v>4153</v>
      </c>
      <c r="G100" t="s">
        <v>85</v>
      </c>
      <c r="H100" t="s">
        <v>4134</v>
      </c>
      <c r="I100" t="b">
        <v>1</v>
      </c>
      <c r="J100">
        <f t="shared" si="3"/>
        <v>25</v>
      </c>
      <c r="K100" cm="1">
        <f t="array" ref="K100">IFERROR(INDEX(impact_factors!$C$1:$C$3000,MATCH(TRUE,ISNUMBER(SEARCH(H100,impact_factors!$B$1:$B$3000)),0)),IF(H100="XX",0,"X"))</f>
        <v>2.3879999999999999</v>
      </c>
      <c r="L100">
        <v>389</v>
      </c>
      <c r="M100" t="s">
        <v>85</v>
      </c>
      <c r="N100" t="s">
        <v>85</v>
      </c>
      <c r="O100" t="s">
        <v>85</v>
      </c>
      <c r="P100" t="s">
        <v>159</v>
      </c>
      <c r="Q100" t="s">
        <v>159</v>
      </c>
      <c r="R100" t="s">
        <v>159</v>
      </c>
      <c r="S100" s="24">
        <v>4</v>
      </c>
    </row>
    <row r="101" spans="1:19" x14ac:dyDescent="0.25">
      <c r="A101">
        <v>100</v>
      </c>
      <c r="B101" t="s">
        <v>4154</v>
      </c>
      <c r="C101" t="s">
        <v>4155</v>
      </c>
      <c r="D101">
        <v>2001</v>
      </c>
      <c r="E101" t="s">
        <v>4156</v>
      </c>
      <c r="F101" t="s">
        <v>4157</v>
      </c>
      <c r="G101" t="s">
        <v>85</v>
      </c>
      <c r="H101" t="s">
        <v>4158</v>
      </c>
      <c r="I101" t="b">
        <v>1</v>
      </c>
      <c r="J101">
        <f t="shared" si="3"/>
        <v>22</v>
      </c>
      <c r="K101" cm="1">
        <f t="array" ref="K101">IFERROR(INDEX(impact_factors!$C$1:$C$3000,MATCH(TRUE,ISNUMBER(SEARCH(H101,impact_factors!$B$1:$B$3000)),0)),IF(H101="XX",0,"X"))</f>
        <v>0.76700000000000002</v>
      </c>
      <c r="L101">
        <v>217</v>
      </c>
      <c r="M101" t="s">
        <v>85</v>
      </c>
      <c r="N101" t="s">
        <v>85</v>
      </c>
      <c r="O101" t="s">
        <v>85</v>
      </c>
      <c r="P101" t="s">
        <v>159</v>
      </c>
      <c r="Q101" t="s">
        <v>159</v>
      </c>
      <c r="R101" t="s">
        <v>159</v>
      </c>
      <c r="S101" s="24">
        <v>3</v>
      </c>
    </row>
    <row r="102" spans="1:19" x14ac:dyDescent="0.25">
      <c r="A102">
        <v>101</v>
      </c>
      <c r="B102" t="s">
        <v>4159</v>
      </c>
      <c r="C102" t="s">
        <v>4160</v>
      </c>
      <c r="D102">
        <v>1993</v>
      </c>
      <c r="E102" t="s">
        <v>4161</v>
      </c>
      <c r="F102" t="s">
        <v>4162</v>
      </c>
      <c r="G102" t="s">
        <v>85</v>
      </c>
      <c r="H102" t="s">
        <v>3792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159</v>
      </c>
      <c r="Q102" t="s">
        <v>159</v>
      </c>
      <c r="R102" t="s">
        <v>159</v>
      </c>
      <c r="S102" s="24">
        <v>4</v>
      </c>
    </row>
    <row r="103" spans="1:19" x14ac:dyDescent="0.25">
      <c r="A103">
        <v>102</v>
      </c>
      <c r="B103" t="s">
        <v>4172</v>
      </c>
      <c r="C103" t="s">
        <v>4173</v>
      </c>
      <c r="D103">
        <v>2006</v>
      </c>
      <c r="E103" t="s">
        <v>4174</v>
      </c>
      <c r="F103" t="s">
        <v>4175</v>
      </c>
      <c r="G103" t="s">
        <v>85</v>
      </c>
      <c r="H103" t="s">
        <v>4176</v>
      </c>
      <c r="I103" t="b">
        <v>1</v>
      </c>
      <c r="J103">
        <f t="shared" si="3"/>
        <v>27</v>
      </c>
      <c r="K103" t="str" cm="1">
        <f t="array" ref="K103">IFERROR(INDEX(impact_factors!$C$1:$C$3000,MATCH(TRUE,ISNUMBER(SEARCH(H103,impact_factors!$B$1:$B$3000)),0)),IF(H103="XX",0,"X"))</f>
        <v>X</v>
      </c>
      <c r="L103">
        <v>254</v>
      </c>
      <c r="M103" t="s">
        <v>85</v>
      </c>
      <c r="N103" t="s">
        <v>85</v>
      </c>
      <c r="O103" t="s">
        <v>85</v>
      </c>
      <c r="P103" t="s">
        <v>159</v>
      </c>
      <c r="Q103" t="s">
        <v>159</v>
      </c>
      <c r="R103" t="s">
        <v>159</v>
      </c>
      <c r="S103" s="24">
        <v>4</v>
      </c>
    </row>
    <row r="104" spans="1:19" x14ac:dyDescent="0.25">
      <c r="A104">
        <v>103</v>
      </c>
      <c r="B104" t="s">
        <v>4190</v>
      </c>
      <c r="C104" t="s">
        <v>4191</v>
      </c>
      <c r="D104">
        <v>1998</v>
      </c>
      <c r="E104" t="s">
        <v>4192</v>
      </c>
      <c r="F104" t="s">
        <v>4193</v>
      </c>
      <c r="G104" t="s">
        <v>85</v>
      </c>
      <c r="H104" t="s">
        <v>3779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159</v>
      </c>
      <c r="Q104" t="s">
        <v>159</v>
      </c>
      <c r="R104" t="s">
        <v>159</v>
      </c>
      <c r="S104" s="24">
        <v>4</v>
      </c>
    </row>
    <row r="105" spans="1:19" x14ac:dyDescent="0.25">
      <c r="A105">
        <v>104</v>
      </c>
      <c r="B105" t="s">
        <v>4377</v>
      </c>
      <c r="C105" t="s">
        <v>523</v>
      </c>
      <c r="D105">
        <v>2008</v>
      </c>
      <c r="E105" t="s">
        <v>4194</v>
      </c>
      <c r="F105" t="s">
        <v>4195</v>
      </c>
      <c r="G105" t="s">
        <v>85</v>
      </c>
      <c r="H105" t="s">
        <v>4189</v>
      </c>
      <c r="I105" t="b">
        <v>1</v>
      </c>
      <c r="J105">
        <f t="shared" si="4"/>
        <v>29</v>
      </c>
      <c r="K105" cm="1">
        <f t="array" ref="K105">IFERROR(INDEX(impact_factors!$C$1:$C$3000,MATCH(TRUE,ISNUMBER(SEARCH(H105,impact_factors!$B$1:$B$3000)),0)),IF(H105="XX",0,"X"))</f>
        <v>1.02</v>
      </c>
      <c r="L105">
        <v>153</v>
      </c>
      <c r="M105" t="s">
        <v>85</v>
      </c>
      <c r="N105" t="s">
        <v>85</v>
      </c>
      <c r="O105" t="s">
        <v>85</v>
      </c>
      <c r="P105" t="s">
        <v>159</v>
      </c>
      <c r="Q105" t="s">
        <v>159</v>
      </c>
      <c r="R105" t="s">
        <v>159</v>
      </c>
      <c r="S105" s="24">
        <v>2</v>
      </c>
    </row>
    <row r="106" spans="1:19" x14ac:dyDescent="0.25">
      <c r="A106">
        <v>105</v>
      </c>
      <c r="B106" t="s">
        <v>4197</v>
      </c>
      <c r="C106" t="s">
        <v>4198</v>
      </c>
      <c r="D106">
        <v>2001</v>
      </c>
      <c r="E106" t="s">
        <v>4199</v>
      </c>
      <c r="F106" t="s">
        <v>4200</v>
      </c>
      <c r="G106" t="s">
        <v>85</v>
      </c>
      <c r="H106" t="s">
        <v>3782</v>
      </c>
      <c r="I106" t="b">
        <v>1</v>
      </c>
      <c r="J106">
        <f t="shared" si="4"/>
        <v>22</v>
      </c>
      <c r="K106" cm="1">
        <f t="array" ref="K106">IFERROR(INDEX(impact_factors!$C$1:$C$3000,MATCH(TRUE,ISNUMBER(SEARCH(H106,impact_factors!$B$1:$B$3000)),0)),IF(H106="XX",0,"X"))</f>
        <v>3.0070000000000001</v>
      </c>
      <c r="L106">
        <v>188</v>
      </c>
      <c r="M106" t="s">
        <v>85</v>
      </c>
      <c r="N106" t="s">
        <v>85</v>
      </c>
      <c r="O106" t="s">
        <v>85</v>
      </c>
      <c r="P106" t="s">
        <v>159</v>
      </c>
      <c r="Q106" t="s">
        <v>159</v>
      </c>
      <c r="R106" t="s">
        <v>159</v>
      </c>
      <c r="S106" s="24">
        <v>3</v>
      </c>
    </row>
    <row r="107" spans="1:19" x14ac:dyDescent="0.25">
      <c r="A107">
        <v>106</v>
      </c>
      <c r="B107" t="s">
        <v>4201</v>
      </c>
      <c r="C107" t="s">
        <v>4202</v>
      </c>
      <c r="D107">
        <v>2004</v>
      </c>
      <c r="E107" t="s">
        <v>4203</v>
      </c>
      <c r="F107" t="s">
        <v>4204</v>
      </c>
      <c r="G107" t="s">
        <v>85</v>
      </c>
      <c r="H107" t="s">
        <v>4134</v>
      </c>
      <c r="I107" t="b">
        <v>1</v>
      </c>
      <c r="J107">
        <f t="shared" si="4"/>
        <v>25</v>
      </c>
      <c r="K107" cm="1">
        <f t="array" ref="K107">IFERROR(INDEX(impact_factors!$C$1:$C$3000,MATCH(TRUE,ISNUMBER(SEARCH(H107,impact_factors!$B$1:$B$3000)),0)),IF(H107="XX",0,"X"))</f>
        <v>2.3879999999999999</v>
      </c>
      <c r="L107">
        <v>93</v>
      </c>
      <c r="M107" t="s">
        <v>85</v>
      </c>
      <c r="N107" t="s">
        <v>85</v>
      </c>
      <c r="O107" t="s">
        <v>85</v>
      </c>
      <c r="P107" t="s">
        <v>159</v>
      </c>
      <c r="Q107" t="s">
        <v>159</v>
      </c>
      <c r="R107" t="s">
        <v>159</v>
      </c>
      <c r="S107" s="24">
        <v>1</v>
      </c>
    </row>
    <row r="108" spans="1:19" x14ac:dyDescent="0.25">
      <c r="A108">
        <v>107</v>
      </c>
      <c r="B108" t="s">
        <v>4211</v>
      </c>
      <c r="C108" t="s">
        <v>4212</v>
      </c>
      <c r="D108">
        <v>2004</v>
      </c>
      <c r="E108" t="s">
        <v>4213</v>
      </c>
      <c r="F108" t="s">
        <v>4214</v>
      </c>
      <c r="G108" t="s">
        <v>85</v>
      </c>
      <c r="H108" t="s">
        <v>3782</v>
      </c>
      <c r="I108" t="b">
        <v>1</v>
      </c>
      <c r="J108">
        <f t="shared" si="4"/>
        <v>25</v>
      </c>
      <c r="K108" cm="1">
        <f t="array" ref="K108">IFERROR(INDEX(impact_factors!$C$1:$C$3000,MATCH(TRUE,ISNUMBER(SEARCH(H108,impact_factors!$B$1:$B$3000)),0)),IF(H108="XX",0,"X"))</f>
        <v>3.0070000000000001</v>
      </c>
      <c r="L108">
        <v>1830</v>
      </c>
      <c r="M108" t="s">
        <v>85</v>
      </c>
      <c r="N108" t="s">
        <v>85</v>
      </c>
      <c r="O108" t="s">
        <v>85</v>
      </c>
      <c r="P108" t="s">
        <v>159</v>
      </c>
      <c r="Q108" t="s">
        <v>159</v>
      </c>
      <c r="R108" t="s">
        <v>159</v>
      </c>
      <c r="S108" s="24">
        <v>2</v>
      </c>
    </row>
    <row r="109" spans="1:19" x14ac:dyDescent="0.25">
      <c r="A109">
        <v>108</v>
      </c>
      <c r="B109" t="s">
        <v>4215</v>
      </c>
      <c r="C109" t="s">
        <v>4216</v>
      </c>
      <c r="D109">
        <v>2005</v>
      </c>
      <c r="E109" t="s">
        <v>4217</v>
      </c>
      <c r="F109" t="s">
        <v>4218</v>
      </c>
      <c r="G109" t="s">
        <v>85</v>
      </c>
      <c r="H109" t="s">
        <v>3982</v>
      </c>
      <c r="I109" t="b">
        <v>1</v>
      </c>
      <c r="J109">
        <f t="shared" si="4"/>
        <v>26</v>
      </c>
      <c r="K109" cm="1">
        <f t="array" ref="K109">IFERROR(INDEX(impact_factors!$C$1:$C$3000,MATCH(TRUE,ISNUMBER(SEARCH(H109,impact_factors!$B$1:$B$3000)),0)),IF(H109="XX",0,"X"))</f>
        <v>0.78100000000000003</v>
      </c>
      <c r="L109">
        <v>345</v>
      </c>
      <c r="M109" t="s">
        <v>85</v>
      </c>
      <c r="N109" t="s">
        <v>85</v>
      </c>
      <c r="O109" t="s">
        <v>85</v>
      </c>
      <c r="P109" t="s">
        <v>159</v>
      </c>
      <c r="Q109" t="s">
        <v>159</v>
      </c>
      <c r="R109" t="s">
        <v>159</v>
      </c>
      <c r="S109" s="24">
        <v>3</v>
      </c>
    </row>
    <row r="110" spans="1:19" x14ac:dyDescent="0.25">
      <c r="A110">
        <v>109</v>
      </c>
      <c r="B110" t="s">
        <v>4219</v>
      </c>
      <c r="C110" t="s">
        <v>4220</v>
      </c>
      <c r="D110">
        <v>2005</v>
      </c>
      <c r="E110" t="s">
        <v>4221</v>
      </c>
      <c r="F110" t="s">
        <v>4222</v>
      </c>
      <c r="G110" t="s">
        <v>85</v>
      </c>
      <c r="H110" t="s">
        <v>3782</v>
      </c>
      <c r="I110" t="b">
        <v>1</v>
      </c>
      <c r="J110">
        <f t="shared" si="4"/>
        <v>26</v>
      </c>
      <c r="K110" cm="1">
        <f t="array" ref="K110">IFERROR(INDEX(impact_factors!$C$1:$C$3000,MATCH(TRUE,ISNUMBER(SEARCH(H110,impact_factors!$B$1:$B$3000)),0)),IF(H110="XX",0,"X"))</f>
        <v>3.0070000000000001</v>
      </c>
      <c r="L110">
        <v>386</v>
      </c>
      <c r="M110" t="s">
        <v>85</v>
      </c>
      <c r="N110" t="s">
        <v>85</v>
      </c>
      <c r="O110" t="s">
        <v>85</v>
      </c>
      <c r="P110" t="s">
        <v>159</v>
      </c>
      <c r="Q110" t="s">
        <v>159</v>
      </c>
      <c r="R110" t="s">
        <v>159</v>
      </c>
      <c r="S110" s="24">
        <v>4</v>
      </c>
    </row>
    <row r="111" spans="1:19" x14ac:dyDescent="0.25">
      <c r="A111">
        <v>110</v>
      </c>
      <c r="B111" t="s">
        <v>4223</v>
      </c>
      <c r="C111" t="s">
        <v>4224</v>
      </c>
      <c r="D111">
        <v>1982</v>
      </c>
      <c r="E111" t="s">
        <v>4225</v>
      </c>
      <c r="F111" t="s">
        <v>4226</v>
      </c>
      <c r="G111" t="s">
        <v>85</v>
      </c>
      <c r="H111" t="s">
        <v>4227</v>
      </c>
      <c r="I111" t="b">
        <v>1</v>
      </c>
      <c r="J111">
        <f t="shared" si="4"/>
        <v>3</v>
      </c>
      <c r="K111" cm="1">
        <f t="array" ref="K111">IFERROR(INDEX(impact_factors!$C$1:$C$3000,MATCH(TRUE,ISNUMBER(SEARCH(H111,impact_factors!$B$1:$B$3000)),0)),IF(H111="XX",0,"X"))</f>
        <v>1.383</v>
      </c>
      <c r="L111">
        <v>55</v>
      </c>
      <c r="M111" t="s">
        <v>85</v>
      </c>
      <c r="N111" t="s">
        <v>85</v>
      </c>
      <c r="O111" t="s">
        <v>85</v>
      </c>
      <c r="P111" t="s">
        <v>159</v>
      </c>
      <c r="Q111" t="s">
        <v>159</v>
      </c>
      <c r="R111" t="s">
        <v>159</v>
      </c>
      <c r="S111" s="24">
        <v>4</v>
      </c>
    </row>
    <row r="112" spans="1:19" x14ac:dyDescent="0.25">
      <c r="A112">
        <v>111</v>
      </c>
      <c r="B112" t="s">
        <v>4228</v>
      </c>
      <c r="C112" t="s">
        <v>4224</v>
      </c>
      <c r="D112">
        <v>1979</v>
      </c>
      <c r="E112" t="s">
        <v>4229</v>
      </c>
      <c r="F112" t="s">
        <v>4230</v>
      </c>
      <c r="G112" t="s">
        <v>85</v>
      </c>
      <c r="H112" t="s">
        <v>4189</v>
      </c>
      <c r="I112" t="b">
        <v>1</v>
      </c>
      <c r="J112">
        <f t="shared" si="4"/>
        <v>0</v>
      </c>
      <c r="K112" cm="1">
        <f t="array" ref="K112">IFERROR(INDEX(impact_factors!$C$1:$C$3000,MATCH(TRUE,ISNUMBER(SEARCH(H112,impact_factors!$B$1:$B$3000)),0)),IF(H112="XX",0,"X"))</f>
        <v>1.02</v>
      </c>
      <c r="L112">
        <v>251</v>
      </c>
      <c r="M112" t="s">
        <v>85</v>
      </c>
      <c r="N112" t="s">
        <v>85</v>
      </c>
      <c r="O112" t="s">
        <v>85</v>
      </c>
      <c r="P112" t="s">
        <v>159</v>
      </c>
      <c r="Q112" t="s">
        <v>159</v>
      </c>
      <c r="R112" t="s">
        <v>159</v>
      </c>
      <c r="S112" s="24">
        <v>3</v>
      </c>
    </row>
    <row r="113" spans="1:19" x14ac:dyDescent="0.25">
      <c r="A113">
        <v>112</v>
      </c>
      <c r="B113" t="s">
        <v>4231</v>
      </c>
      <c r="C113" t="s">
        <v>4232</v>
      </c>
      <c r="D113">
        <v>1997</v>
      </c>
      <c r="E113" t="s">
        <v>4233</v>
      </c>
      <c r="F113" t="s">
        <v>4234</v>
      </c>
      <c r="G113" t="s">
        <v>85</v>
      </c>
      <c r="H113" t="s">
        <v>4235</v>
      </c>
      <c r="I113" t="b">
        <v>1</v>
      </c>
      <c r="J113">
        <f t="shared" si="4"/>
        <v>18</v>
      </c>
      <c r="K113" cm="1">
        <f t="array" ref="K113">IFERROR(INDEX(impact_factors!$C$1:$C$3000,MATCH(TRUE,ISNUMBER(SEARCH(H113,impact_factors!$B$1:$B$3000)),0)),IF(H113="XX",0,"X"))</f>
        <v>2.4889999999999999</v>
      </c>
      <c r="L113">
        <v>9699</v>
      </c>
      <c r="M113" t="s">
        <v>85</v>
      </c>
      <c r="N113" t="s">
        <v>85</v>
      </c>
      <c r="O113" t="s">
        <v>85</v>
      </c>
      <c r="P113" t="s">
        <v>159</v>
      </c>
      <c r="Q113" t="s">
        <v>159</v>
      </c>
      <c r="R113" t="s">
        <v>159</v>
      </c>
      <c r="S113" s="24">
        <v>4</v>
      </c>
    </row>
    <row r="114" spans="1:19" x14ac:dyDescent="0.25">
      <c r="A114">
        <v>113</v>
      </c>
      <c r="B114" t="s">
        <v>4236</v>
      </c>
      <c r="C114" t="s">
        <v>4237</v>
      </c>
      <c r="D114">
        <v>2014</v>
      </c>
      <c r="E114" t="s">
        <v>4238</v>
      </c>
      <c r="F114" t="s">
        <v>4239</v>
      </c>
      <c r="G114" t="s">
        <v>85</v>
      </c>
      <c r="H114" t="s">
        <v>3996</v>
      </c>
      <c r="I114" t="b">
        <v>1</v>
      </c>
      <c r="J114">
        <f t="shared" si="4"/>
        <v>35</v>
      </c>
      <c r="K114" cm="1">
        <f t="array" ref="K114">IFERROR(INDEX(impact_factors!$C$1:$C$3000,MATCH(TRUE,ISNUMBER(SEARCH(H114,impact_factors!$B$1:$B$3000)),0)),IF(H114="XX",0,"X"))</f>
        <v>3.879</v>
      </c>
      <c r="L114">
        <v>264</v>
      </c>
      <c r="M114" t="s">
        <v>85</v>
      </c>
      <c r="N114" t="s">
        <v>85</v>
      </c>
      <c r="O114" t="s">
        <v>85</v>
      </c>
      <c r="P114" t="s">
        <v>159</v>
      </c>
      <c r="Q114" t="s">
        <v>159</v>
      </c>
      <c r="R114" t="s">
        <v>159</v>
      </c>
      <c r="S114" s="24">
        <v>4</v>
      </c>
    </row>
    <row r="115" spans="1:19" x14ac:dyDescent="0.25">
      <c r="A115">
        <v>114</v>
      </c>
      <c r="B115" t="s">
        <v>4240</v>
      </c>
      <c r="C115" t="s">
        <v>4241</v>
      </c>
      <c r="D115">
        <v>2001</v>
      </c>
      <c r="E115" t="s">
        <v>4242</v>
      </c>
      <c r="F115" t="s">
        <v>4243</v>
      </c>
      <c r="G115" t="s">
        <v>85</v>
      </c>
      <c r="H115" t="s">
        <v>3782</v>
      </c>
      <c r="I115" t="b">
        <v>1</v>
      </c>
      <c r="J115">
        <f t="shared" si="4"/>
        <v>22</v>
      </c>
      <c r="K115" cm="1">
        <f t="array" ref="K115">IFERROR(INDEX(impact_factors!$C$1:$C$3000,MATCH(TRUE,ISNUMBER(SEARCH(H115,impact_factors!$B$1:$B$3000)),0)),IF(H115="XX",0,"X"))</f>
        <v>3.0070000000000001</v>
      </c>
      <c r="L115">
        <v>261</v>
      </c>
      <c r="M115" t="s">
        <v>85</v>
      </c>
      <c r="N115" t="s">
        <v>85</v>
      </c>
      <c r="O115" t="s">
        <v>85</v>
      </c>
      <c r="P115" t="s">
        <v>159</v>
      </c>
      <c r="Q115" t="s">
        <v>159</v>
      </c>
      <c r="R115" t="s">
        <v>159</v>
      </c>
      <c r="S115" s="24">
        <v>1</v>
      </c>
    </row>
    <row r="116" spans="1:19" x14ac:dyDescent="0.25">
      <c r="A116">
        <v>115</v>
      </c>
      <c r="B116" t="s">
        <v>4244</v>
      </c>
      <c r="C116" t="s">
        <v>4245</v>
      </c>
      <c r="D116">
        <v>1999</v>
      </c>
      <c r="E116" t="s">
        <v>4246</v>
      </c>
      <c r="F116" t="s">
        <v>4247</v>
      </c>
      <c r="G116" t="s">
        <v>85</v>
      </c>
      <c r="H116" t="s">
        <v>4235</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159</v>
      </c>
      <c r="Q116" t="s">
        <v>159</v>
      </c>
      <c r="R116" t="s">
        <v>159</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885</v>
      </c>
      <c r="B1" s="73" t="s">
        <v>886</v>
      </c>
      <c r="C1" s="73" t="s">
        <v>3787</v>
      </c>
    </row>
    <row r="2" spans="1:3" x14ac:dyDescent="0.25">
      <c r="A2">
        <v>1</v>
      </c>
      <c r="B2" t="s">
        <v>887</v>
      </c>
      <c r="C2">
        <v>4.3029999999999999</v>
      </c>
    </row>
    <row r="3" spans="1:3" x14ac:dyDescent="0.25">
      <c r="A3">
        <v>2</v>
      </c>
      <c r="B3" t="s">
        <v>888</v>
      </c>
      <c r="C3">
        <v>4.149</v>
      </c>
    </row>
    <row r="4" spans="1:3" x14ac:dyDescent="0.25">
      <c r="A4">
        <v>3</v>
      </c>
      <c r="B4" t="s">
        <v>889</v>
      </c>
      <c r="C4">
        <v>3.879</v>
      </c>
    </row>
    <row r="5" spans="1:3" x14ac:dyDescent="0.25">
      <c r="A5">
        <v>4</v>
      </c>
      <c r="B5" t="s">
        <v>890</v>
      </c>
      <c r="C5">
        <v>3.4119999999999999</v>
      </c>
    </row>
    <row r="6" spans="1:3" x14ac:dyDescent="0.25">
      <c r="A6">
        <v>5</v>
      </c>
      <c r="B6" t="s">
        <v>891</v>
      </c>
      <c r="C6">
        <v>3.1920000000000002</v>
      </c>
    </row>
    <row r="7" spans="1:3" x14ac:dyDescent="0.25">
      <c r="A7">
        <v>6</v>
      </c>
      <c r="B7" t="s">
        <v>892</v>
      </c>
      <c r="C7">
        <v>3.0920000000000001</v>
      </c>
    </row>
    <row r="8" spans="1:3" x14ac:dyDescent="0.25">
      <c r="A8">
        <v>7</v>
      </c>
      <c r="B8" t="s">
        <v>893</v>
      </c>
      <c r="C8">
        <v>3.0070000000000001</v>
      </c>
    </row>
    <row r="9" spans="1:3" x14ac:dyDescent="0.25">
      <c r="A9">
        <v>8</v>
      </c>
      <c r="B9" t="s">
        <v>894</v>
      </c>
      <c r="C9">
        <v>2.891</v>
      </c>
    </row>
    <row r="10" spans="1:3" x14ac:dyDescent="0.25">
      <c r="A10">
        <v>9</v>
      </c>
      <c r="B10" t="s">
        <v>895</v>
      </c>
      <c r="C10">
        <v>2.8730000000000002</v>
      </c>
    </row>
    <row r="11" spans="1:3" x14ac:dyDescent="0.25">
      <c r="A11">
        <v>10</v>
      </c>
      <c r="B11" t="s">
        <v>896</v>
      </c>
      <c r="C11">
        <v>2.6120000000000001</v>
      </c>
    </row>
    <row r="12" spans="1:3" x14ac:dyDescent="0.25">
      <c r="A12">
        <v>11</v>
      </c>
      <c r="B12" t="s">
        <v>897</v>
      </c>
      <c r="C12">
        <v>2.4889999999999999</v>
      </c>
    </row>
    <row r="13" spans="1:3" x14ac:dyDescent="0.25">
      <c r="A13">
        <v>12</v>
      </c>
      <c r="B13" t="s">
        <v>898</v>
      </c>
      <c r="C13">
        <v>2.48</v>
      </c>
    </row>
    <row r="14" spans="1:3" x14ac:dyDescent="0.25">
      <c r="A14">
        <v>13</v>
      </c>
      <c r="B14" t="s">
        <v>899</v>
      </c>
      <c r="C14">
        <v>2.3879999999999999</v>
      </c>
    </row>
    <row r="15" spans="1:3" x14ac:dyDescent="0.25">
      <c r="A15">
        <v>14</v>
      </c>
      <c r="B15" t="s">
        <v>900</v>
      </c>
      <c r="C15">
        <v>2.2850000000000001</v>
      </c>
    </row>
    <row r="16" spans="1:3" x14ac:dyDescent="0.25">
      <c r="A16">
        <v>15</v>
      </c>
      <c r="B16" t="s">
        <v>901</v>
      </c>
      <c r="C16">
        <v>2.2850000000000001</v>
      </c>
    </row>
    <row r="17" spans="1:3" x14ac:dyDescent="0.25">
      <c r="A17">
        <v>16</v>
      </c>
      <c r="B17" t="s">
        <v>902</v>
      </c>
      <c r="C17">
        <v>2.1269999999999998</v>
      </c>
    </row>
    <row r="18" spans="1:3" x14ac:dyDescent="0.25">
      <c r="A18">
        <v>17</v>
      </c>
      <c r="B18" t="s">
        <v>903</v>
      </c>
      <c r="C18">
        <v>2.0790000000000002</v>
      </c>
    </row>
    <row r="19" spans="1:3" x14ac:dyDescent="0.25">
      <c r="A19">
        <v>18</v>
      </c>
      <c r="B19" t="s">
        <v>904</v>
      </c>
      <c r="C19">
        <v>2.0129999999999999</v>
      </c>
    </row>
    <row r="20" spans="1:3" x14ac:dyDescent="0.25">
      <c r="A20">
        <v>19</v>
      </c>
      <c r="B20" t="s">
        <v>905</v>
      </c>
      <c r="C20">
        <v>1.8520000000000001</v>
      </c>
    </row>
    <row r="21" spans="1:3" x14ac:dyDescent="0.25">
      <c r="A21">
        <v>20</v>
      </c>
      <c r="B21" t="s">
        <v>906</v>
      </c>
      <c r="C21">
        <v>1.8460000000000001</v>
      </c>
    </row>
    <row r="22" spans="1:3" x14ac:dyDescent="0.25">
      <c r="A22">
        <v>21</v>
      </c>
      <c r="B22" t="s">
        <v>907</v>
      </c>
      <c r="C22">
        <v>1.8049999999999999</v>
      </c>
    </row>
    <row r="23" spans="1:3" x14ac:dyDescent="0.25">
      <c r="A23">
        <v>22</v>
      </c>
      <c r="B23" t="s">
        <v>908</v>
      </c>
      <c r="C23">
        <v>1.66</v>
      </c>
    </row>
    <row r="24" spans="1:3" x14ac:dyDescent="0.25">
      <c r="A24">
        <v>23</v>
      </c>
      <c r="B24" t="s">
        <v>909</v>
      </c>
      <c r="C24">
        <v>1.65</v>
      </c>
    </row>
    <row r="25" spans="1:3" x14ac:dyDescent="0.25">
      <c r="A25">
        <v>24</v>
      </c>
      <c r="B25" t="s">
        <v>910</v>
      </c>
      <c r="C25">
        <v>1.506</v>
      </c>
    </row>
    <row r="26" spans="1:3" x14ac:dyDescent="0.25">
      <c r="A26">
        <v>25</v>
      </c>
      <c r="B26" t="s">
        <v>911</v>
      </c>
      <c r="C26">
        <v>1.393</v>
      </c>
    </row>
    <row r="27" spans="1:3" x14ac:dyDescent="0.25">
      <c r="A27">
        <v>26</v>
      </c>
      <c r="B27" t="s">
        <v>912</v>
      </c>
      <c r="C27">
        <v>1.383</v>
      </c>
    </row>
    <row r="28" spans="1:3" x14ac:dyDescent="0.25">
      <c r="A28">
        <v>27</v>
      </c>
      <c r="B28" t="s">
        <v>913</v>
      </c>
      <c r="C28">
        <v>1.38</v>
      </c>
    </row>
    <row r="29" spans="1:3" x14ac:dyDescent="0.25">
      <c r="A29">
        <v>28</v>
      </c>
      <c r="B29" t="s">
        <v>3778</v>
      </c>
      <c r="C29">
        <v>1.35</v>
      </c>
    </row>
    <row r="30" spans="1:3" x14ac:dyDescent="0.25">
      <c r="A30">
        <v>29</v>
      </c>
      <c r="B30" t="s">
        <v>914</v>
      </c>
      <c r="C30">
        <v>1.232</v>
      </c>
    </row>
    <row r="31" spans="1:3" x14ac:dyDescent="0.25">
      <c r="A31">
        <v>30</v>
      </c>
      <c r="B31" t="s">
        <v>915</v>
      </c>
      <c r="C31">
        <v>1.2170000000000001</v>
      </c>
    </row>
    <row r="32" spans="1:3" x14ac:dyDescent="0.25">
      <c r="A32">
        <v>31</v>
      </c>
      <c r="B32" t="s">
        <v>916</v>
      </c>
      <c r="C32">
        <v>1.18</v>
      </c>
    </row>
    <row r="33" spans="1:3" x14ac:dyDescent="0.25">
      <c r="A33">
        <v>32</v>
      </c>
      <c r="B33" t="s">
        <v>917</v>
      </c>
      <c r="C33">
        <v>1.159</v>
      </c>
    </row>
    <row r="34" spans="1:3" x14ac:dyDescent="0.25">
      <c r="A34">
        <v>33</v>
      </c>
      <c r="B34" t="s">
        <v>918</v>
      </c>
      <c r="C34">
        <v>1.1459999999999999</v>
      </c>
    </row>
    <row r="35" spans="1:3" x14ac:dyDescent="0.25">
      <c r="A35">
        <v>34</v>
      </c>
      <c r="B35" t="s">
        <v>919</v>
      </c>
      <c r="C35">
        <v>1.1419999999999999</v>
      </c>
    </row>
    <row r="36" spans="1:3" x14ac:dyDescent="0.25">
      <c r="A36">
        <v>35</v>
      </c>
      <c r="B36" t="s">
        <v>920</v>
      </c>
      <c r="C36">
        <v>1.123</v>
      </c>
    </row>
    <row r="37" spans="1:3" x14ac:dyDescent="0.25">
      <c r="A37">
        <v>36</v>
      </c>
      <c r="B37" t="s">
        <v>921</v>
      </c>
      <c r="C37">
        <v>1.091</v>
      </c>
    </row>
    <row r="38" spans="1:3" x14ac:dyDescent="0.25">
      <c r="A38">
        <v>37</v>
      </c>
      <c r="B38" t="s">
        <v>922</v>
      </c>
      <c r="C38">
        <v>1.0649999999999999</v>
      </c>
    </row>
    <row r="39" spans="1:3" x14ac:dyDescent="0.25">
      <c r="A39">
        <v>38</v>
      </c>
      <c r="B39" t="s">
        <v>923</v>
      </c>
      <c r="C39">
        <v>1.052</v>
      </c>
    </row>
    <row r="40" spans="1:3" x14ac:dyDescent="0.25">
      <c r="A40">
        <v>39</v>
      </c>
      <c r="B40" t="s">
        <v>924</v>
      </c>
      <c r="C40">
        <v>1.0349999999999999</v>
      </c>
    </row>
    <row r="41" spans="1:3" x14ac:dyDescent="0.25">
      <c r="A41">
        <v>40</v>
      </c>
      <c r="B41" t="s">
        <v>925</v>
      </c>
      <c r="C41">
        <v>1.02</v>
      </c>
    </row>
    <row r="42" spans="1:3" x14ac:dyDescent="0.25">
      <c r="A42">
        <v>41</v>
      </c>
      <c r="B42" t="s">
        <v>926</v>
      </c>
      <c r="C42">
        <v>1.0049999999999999</v>
      </c>
    </row>
    <row r="43" spans="1:3" x14ac:dyDescent="0.25">
      <c r="A43">
        <v>42</v>
      </c>
      <c r="B43" t="s">
        <v>927</v>
      </c>
      <c r="C43">
        <v>0.99199999999999999</v>
      </c>
    </row>
    <row r="44" spans="1:3" x14ac:dyDescent="0.25">
      <c r="A44">
        <v>43</v>
      </c>
      <c r="B44" t="s">
        <v>928</v>
      </c>
      <c r="C44">
        <v>0.97099999999999997</v>
      </c>
    </row>
    <row r="45" spans="1:3" x14ac:dyDescent="0.25">
      <c r="A45">
        <v>44</v>
      </c>
      <c r="B45" t="s">
        <v>929</v>
      </c>
      <c r="C45">
        <v>0.96399999999999997</v>
      </c>
    </row>
    <row r="46" spans="1:3" x14ac:dyDescent="0.25">
      <c r="A46">
        <v>45</v>
      </c>
      <c r="B46" t="s">
        <v>930</v>
      </c>
      <c r="C46">
        <v>0.90500000000000003</v>
      </c>
    </row>
    <row r="47" spans="1:3" x14ac:dyDescent="0.25">
      <c r="A47">
        <v>46</v>
      </c>
      <c r="B47" t="s">
        <v>931</v>
      </c>
      <c r="C47">
        <v>0.90300000000000002</v>
      </c>
    </row>
    <row r="48" spans="1:3" x14ac:dyDescent="0.25">
      <c r="A48">
        <v>47</v>
      </c>
      <c r="B48" t="s">
        <v>932</v>
      </c>
      <c r="C48">
        <v>0.9</v>
      </c>
    </row>
    <row r="49" spans="1:3" x14ac:dyDescent="0.25">
      <c r="A49">
        <v>48</v>
      </c>
      <c r="B49" t="s">
        <v>933</v>
      </c>
      <c r="C49">
        <v>0.876</v>
      </c>
    </row>
    <row r="50" spans="1:3" x14ac:dyDescent="0.25">
      <c r="A50">
        <v>49</v>
      </c>
      <c r="B50" t="s">
        <v>934</v>
      </c>
      <c r="C50">
        <v>0.79900000000000004</v>
      </c>
    </row>
    <row r="51" spans="1:3" x14ac:dyDescent="0.25">
      <c r="A51">
        <v>50</v>
      </c>
      <c r="B51" t="s">
        <v>935</v>
      </c>
      <c r="C51">
        <v>0.79800000000000004</v>
      </c>
    </row>
    <row r="52" spans="1:3" x14ac:dyDescent="0.25">
      <c r="A52">
        <v>51</v>
      </c>
      <c r="B52" t="s">
        <v>936</v>
      </c>
      <c r="C52">
        <v>0.79400000000000004</v>
      </c>
    </row>
    <row r="53" spans="1:3" x14ac:dyDescent="0.25">
      <c r="A53">
        <v>52</v>
      </c>
      <c r="B53" t="s">
        <v>937</v>
      </c>
      <c r="C53">
        <v>0.79300000000000004</v>
      </c>
    </row>
    <row r="54" spans="1:3" x14ac:dyDescent="0.25">
      <c r="A54">
        <v>53</v>
      </c>
      <c r="B54" t="s">
        <v>938</v>
      </c>
      <c r="C54">
        <v>0.78100000000000003</v>
      </c>
    </row>
    <row r="55" spans="1:3" x14ac:dyDescent="0.25">
      <c r="A55">
        <v>54</v>
      </c>
      <c r="B55" t="s">
        <v>939</v>
      </c>
      <c r="C55">
        <v>0.78100000000000003</v>
      </c>
    </row>
    <row r="56" spans="1:3" x14ac:dyDescent="0.25">
      <c r="A56">
        <v>55</v>
      </c>
      <c r="B56" t="s">
        <v>940</v>
      </c>
      <c r="C56">
        <v>0.78</v>
      </c>
    </row>
    <row r="57" spans="1:3" x14ac:dyDescent="0.25">
      <c r="A57">
        <v>56</v>
      </c>
      <c r="B57" t="s">
        <v>941</v>
      </c>
      <c r="C57">
        <v>0.77500000000000002</v>
      </c>
    </row>
    <row r="58" spans="1:3" x14ac:dyDescent="0.25">
      <c r="A58">
        <v>57</v>
      </c>
      <c r="B58" t="s">
        <v>942</v>
      </c>
      <c r="C58">
        <v>0.76700000000000002</v>
      </c>
    </row>
    <row r="59" spans="1:3" x14ac:dyDescent="0.25">
      <c r="A59">
        <v>58</v>
      </c>
      <c r="B59" t="s">
        <v>943</v>
      </c>
      <c r="C59">
        <v>0.72199999999999998</v>
      </c>
    </row>
    <row r="60" spans="1:3" x14ac:dyDescent="0.25">
      <c r="A60">
        <v>59</v>
      </c>
      <c r="B60" t="s">
        <v>944</v>
      </c>
      <c r="C60">
        <v>0.70799999999999996</v>
      </c>
    </row>
    <row r="61" spans="1:3" x14ac:dyDescent="0.25">
      <c r="A61">
        <v>60</v>
      </c>
      <c r="B61" t="s">
        <v>945</v>
      </c>
      <c r="C61">
        <v>0.68500000000000005</v>
      </c>
    </row>
    <row r="62" spans="1:3" x14ac:dyDescent="0.25">
      <c r="A62">
        <v>61</v>
      </c>
      <c r="B62" t="s">
        <v>946</v>
      </c>
      <c r="C62">
        <v>0.66900000000000004</v>
      </c>
    </row>
    <row r="63" spans="1:3" x14ac:dyDescent="0.25">
      <c r="A63">
        <v>62</v>
      </c>
      <c r="B63" t="s">
        <v>947</v>
      </c>
      <c r="C63">
        <v>0.66600000000000004</v>
      </c>
    </row>
    <row r="64" spans="1:3" x14ac:dyDescent="0.25">
      <c r="A64">
        <v>63</v>
      </c>
      <c r="B64" t="s">
        <v>948</v>
      </c>
      <c r="C64">
        <v>0.65</v>
      </c>
    </row>
    <row r="65" spans="1:3" x14ac:dyDescent="0.25">
      <c r="A65">
        <v>64</v>
      </c>
      <c r="B65" t="s">
        <v>949</v>
      </c>
      <c r="C65">
        <v>0.64100000000000001</v>
      </c>
    </row>
    <row r="66" spans="1:3" x14ac:dyDescent="0.25">
      <c r="A66">
        <v>65</v>
      </c>
      <c r="B66" t="s">
        <v>950</v>
      </c>
      <c r="C66">
        <v>0.63</v>
      </c>
    </row>
    <row r="67" spans="1:3" x14ac:dyDescent="0.25">
      <c r="A67">
        <v>66</v>
      </c>
      <c r="B67" t="s">
        <v>951</v>
      </c>
      <c r="C67">
        <v>0.625</v>
      </c>
    </row>
    <row r="68" spans="1:3" x14ac:dyDescent="0.25">
      <c r="A68">
        <v>67</v>
      </c>
      <c r="B68" t="s">
        <v>952</v>
      </c>
      <c r="C68">
        <v>0.624</v>
      </c>
    </row>
    <row r="69" spans="1:3" x14ac:dyDescent="0.25">
      <c r="A69">
        <v>68</v>
      </c>
      <c r="B69" t="s">
        <v>953</v>
      </c>
      <c r="C69">
        <v>0.61399999999999999</v>
      </c>
    </row>
    <row r="70" spans="1:3" x14ac:dyDescent="0.25">
      <c r="A70">
        <v>69</v>
      </c>
      <c r="B70" t="s">
        <v>954</v>
      </c>
      <c r="C70">
        <v>0.61399999999999999</v>
      </c>
    </row>
    <row r="71" spans="1:3" x14ac:dyDescent="0.25">
      <c r="A71">
        <v>70</v>
      </c>
      <c r="B71" t="s">
        <v>955</v>
      </c>
      <c r="C71">
        <v>0.60399999999999998</v>
      </c>
    </row>
    <row r="72" spans="1:3" x14ac:dyDescent="0.25">
      <c r="A72">
        <v>71</v>
      </c>
      <c r="B72" t="s">
        <v>956</v>
      </c>
      <c r="C72">
        <v>0.60199999999999998</v>
      </c>
    </row>
    <row r="73" spans="1:3" x14ac:dyDescent="0.25">
      <c r="A73">
        <v>72</v>
      </c>
      <c r="B73" t="s">
        <v>957</v>
      </c>
      <c r="C73">
        <v>0.60099999999999998</v>
      </c>
    </row>
    <row r="74" spans="1:3" x14ac:dyDescent="0.25">
      <c r="A74">
        <v>73</v>
      </c>
      <c r="B74" t="s">
        <v>958</v>
      </c>
      <c r="C74">
        <v>0.6</v>
      </c>
    </row>
    <row r="75" spans="1:3" x14ac:dyDescent="0.25">
      <c r="A75">
        <v>74</v>
      </c>
      <c r="B75" t="s">
        <v>959</v>
      </c>
      <c r="C75">
        <v>0.59599999999999997</v>
      </c>
    </row>
    <row r="76" spans="1:3" x14ac:dyDescent="0.25">
      <c r="A76">
        <v>75</v>
      </c>
      <c r="B76" t="s">
        <v>960</v>
      </c>
      <c r="C76">
        <v>0.59</v>
      </c>
    </row>
    <row r="77" spans="1:3" x14ac:dyDescent="0.25">
      <c r="A77">
        <v>76</v>
      </c>
      <c r="B77" t="s">
        <v>961</v>
      </c>
      <c r="C77">
        <v>0.58699999999999997</v>
      </c>
    </row>
    <row r="78" spans="1:3" x14ac:dyDescent="0.25">
      <c r="A78">
        <v>77</v>
      </c>
      <c r="B78" t="s">
        <v>962</v>
      </c>
      <c r="C78">
        <v>0.56599999999999995</v>
      </c>
    </row>
    <row r="79" spans="1:3" x14ac:dyDescent="0.25">
      <c r="A79">
        <v>78</v>
      </c>
      <c r="B79" t="s">
        <v>963</v>
      </c>
      <c r="C79">
        <v>0.55300000000000005</v>
      </c>
    </row>
    <row r="80" spans="1:3" x14ac:dyDescent="0.25">
      <c r="A80">
        <v>79</v>
      </c>
      <c r="B80" t="s">
        <v>964</v>
      </c>
      <c r="C80">
        <v>0.54400000000000004</v>
      </c>
    </row>
    <row r="81" spans="1:3" x14ac:dyDescent="0.25">
      <c r="A81">
        <v>80</v>
      </c>
      <c r="B81" t="s">
        <v>965</v>
      </c>
      <c r="C81">
        <v>0.52900000000000003</v>
      </c>
    </row>
    <row r="82" spans="1:3" x14ac:dyDescent="0.25">
      <c r="A82">
        <v>81</v>
      </c>
      <c r="B82" t="s">
        <v>966</v>
      </c>
      <c r="C82">
        <v>0.52800000000000002</v>
      </c>
    </row>
    <row r="83" spans="1:3" x14ac:dyDescent="0.25">
      <c r="A83">
        <v>82</v>
      </c>
      <c r="B83" t="s">
        <v>967</v>
      </c>
      <c r="C83">
        <v>0.50800000000000001</v>
      </c>
    </row>
    <row r="84" spans="1:3" x14ac:dyDescent="0.25">
      <c r="A84">
        <v>83</v>
      </c>
      <c r="B84" t="s">
        <v>968</v>
      </c>
      <c r="C84">
        <v>0.5</v>
      </c>
    </row>
    <row r="85" spans="1:3" x14ac:dyDescent="0.25">
      <c r="A85">
        <v>84</v>
      </c>
      <c r="B85" t="s">
        <v>969</v>
      </c>
      <c r="C85">
        <v>0.497</v>
      </c>
    </row>
    <row r="86" spans="1:3" x14ac:dyDescent="0.25">
      <c r="A86">
        <v>85</v>
      </c>
      <c r="B86" t="s">
        <v>970</v>
      </c>
      <c r="C86">
        <v>0.496</v>
      </c>
    </row>
    <row r="87" spans="1:3" x14ac:dyDescent="0.25">
      <c r="A87">
        <v>86</v>
      </c>
      <c r="B87" t="s">
        <v>971</v>
      </c>
      <c r="C87">
        <v>0.47699999999999998</v>
      </c>
    </row>
    <row r="88" spans="1:3" x14ac:dyDescent="0.25">
      <c r="A88">
        <v>87</v>
      </c>
      <c r="B88" t="s">
        <v>972</v>
      </c>
      <c r="C88">
        <v>0.47099999999999997</v>
      </c>
    </row>
    <row r="89" spans="1:3" x14ac:dyDescent="0.25">
      <c r="A89">
        <v>88</v>
      </c>
      <c r="B89" t="s">
        <v>973</v>
      </c>
      <c r="C89">
        <v>0.46899999999999997</v>
      </c>
    </row>
    <row r="90" spans="1:3" x14ac:dyDescent="0.25">
      <c r="A90">
        <v>89</v>
      </c>
      <c r="B90" t="s">
        <v>974</v>
      </c>
      <c r="C90">
        <v>0.46700000000000003</v>
      </c>
    </row>
    <row r="91" spans="1:3" x14ac:dyDescent="0.25">
      <c r="A91">
        <v>90</v>
      </c>
      <c r="B91" t="s">
        <v>975</v>
      </c>
      <c r="C91">
        <v>0.46400000000000002</v>
      </c>
    </row>
    <row r="92" spans="1:3" x14ac:dyDescent="0.25">
      <c r="A92">
        <v>91</v>
      </c>
      <c r="B92" t="s">
        <v>976</v>
      </c>
      <c r="C92">
        <v>0.45200000000000001</v>
      </c>
    </row>
    <row r="93" spans="1:3" x14ac:dyDescent="0.25">
      <c r="A93">
        <v>92</v>
      </c>
      <c r="B93" t="s">
        <v>977</v>
      </c>
      <c r="C93">
        <v>0.45200000000000001</v>
      </c>
    </row>
    <row r="94" spans="1:3" x14ac:dyDescent="0.25">
      <c r="A94">
        <v>93</v>
      </c>
      <c r="B94" t="s">
        <v>978</v>
      </c>
      <c r="C94">
        <v>0.44900000000000001</v>
      </c>
    </row>
    <row r="95" spans="1:3" x14ac:dyDescent="0.25">
      <c r="A95">
        <v>94</v>
      </c>
      <c r="B95" t="s">
        <v>979</v>
      </c>
      <c r="C95">
        <v>0.44800000000000001</v>
      </c>
    </row>
    <row r="96" spans="1:3" x14ac:dyDescent="0.25">
      <c r="A96">
        <v>95</v>
      </c>
      <c r="B96" t="s">
        <v>980</v>
      </c>
      <c r="C96">
        <v>0.442</v>
      </c>
    </row>
    <row r="97" spans="1:3" x14ac:dyDescent="0.25">
      <c r="A97">
        <v>96</v>
      </c>
      <c r="B97" t="s">
        <v>981</v>
      </c>
      <c r="C97">
        <v>0.437</v>
      </c>
    </row>
    <row r="98" spans="1:3" x14ac:dyDescent="0.25">
      <c r="A98">
        <v>97</v>
      </c>
      <c r="B98" t="s">
        <v>982</v>
      </c>
      <c r="C98">
        <v>0.435</v>
      </c>
    </row>
    <row r="99" spans="1:3" x14ac:dyDescent="0.25">
      <c r="A99">
        <v>98</v>
      </c>
      <c r="B99" t="s">
        <v>983</v>
      </c>
      <c r="C99">
        <v>0.432</v>
      </c>
    </row>
    <row r="100" spans="1:3" x14ac:dyDescent="0.25">
      <c r="A100">
        <v>99</v>
      </c>
      <c r="B100" t="s">
        <v>984</v>
      </c>
      <c r="C100">
        <v>0.42199999999999999</v>
      </c>
    </row>
    <row r="101" spans="1:3" x14ac:dyDescent="0.25">
      <c r="A101">
        <v>100</v>
      </c>
      <c r="B101" t="s">
        <v>985</v>
      </c>
      <c r="C101">
        <v>0.42199999999999999</v>
      </c>
    </row>
    <row r="102" spans="1:3" x14ac:dyDescent="0.25">
      <c r="A102">
        <v>101</v>
      </c>
      <c r="B102" t="s">
        <v>986</v>
      </c>
      <c r="C102">
        <v>0.41899999999999998</v>
      </c>
    </row>
    <row r="103" spans="1:3" x14ac:dyDescent="0.25">
      <c r="A103">
        <v>102</v>
      </c>
      <c r="B103" t="s">
        <v>987</v>
      </c>
      <c r="C103">
        <v>0.41699999999999998</v>
      </c>
    </row>
    <row r="104" spans="1:3" x14ac:dyDescent="0.25">
      <c r="A104">
        <v>103</v>
      </c>
      <c r="B104" t="s">
        <v>988</v>
      </c>
      <c r="C104">
        <v>0.40500000000000003</v>
      </c>
    </row>
    <row r="105" spans="1:3" x14ac:dyDescent="0.25">
      <c r="A105">
        <v>104</v>
      </c>
      <c r="B105" t="s">
        <v>989</v>
      </c>
      <c r="C105">
        <v>0.40400000000000003</v>
      </c>
    </row>
    <row r="106" spans="1:3" x14ac:dyDescent="0.25">
      <c r="A106">
        <v>105</v>
      </c>
      <c r="B106" t="s">
        <v>990</v>
      </c>
      <c r="C106">
        <v>0.40100000000000002</v>
      </c>
    </row>
    <row r="107" spans="1:3" x14ac:dyDescent="0.25">
      <c r="A107">
        <v>106</v>
      </c>
      <c r="B107" t="s">
        <v>991</v>
      </c>
      <c r="C107">
        <v>0.39800000000000002</v>
      </c>
    </row>
    <row r="108" spans="1:3" x14ac:dyDescent="0.25">
      <c r="A108">
        <v>107</v>
      </c>
      <c r="B108" t="s">
        <v>992</v>
      </c>
      <c r="C108">
        <v>0.39500000000000002</v>
      </c>
    </row>
    <row r="109" spans="1:3" x14ac:dyDescent="0.25">
      <c r="A109">
        <v>108</v>
      </c>
      <c r="B109" t="s">
        <v>993</v>
      </c>
      <c r="C109">
        <v>0.39200000000000002</v>
      </c>
    </row>
    <row r="110" spans="1:3" x14ac:dyDescent="0.25">
      <c r="A110">
        <v>109</v>
      </c>
      <c r="B110" t="s">
        <v>994</v>
      </c>
      <c r="C110">
        <v>0.375</v>
      </c>
    </row>
    <row r="111" spans="1:3" x14ac:dyDescent="0.25">
      <c r="A111">
        <v>110</v>
      </c>
      <c r="B111" t="s">
        <v>995</v>
      </c>
      <c r="C111">
        <v>0.375</v>
      </c>
    </row>
    <row r="112" spans="1:3" x14ac:dyDescent="0.25">
      <c r="A112">
        <v>111</v>
      </c>
      <c r="B112" t="s">
        <v>996</v>
      </c>
      <c r="C112">
        <v>0.372</v>
      </c>
    </row>
    <row r="113" spans="1:3" x14ac:dyDescent="0.25">
      <c r="A113">
        <v>112</v>
      </c>
      <c r="B113" t="s">
        <v>997</v>
      </c>
      <c r="C113">
        <v>0.371</v>
      </c>
    </row>
    <row r="114" spans="1:3" x14ac:dyDescent="0.25">
      <c r="A114">
        <v>113</v>
      </c>
      <c r="B114" t="s">
        <v>998</v>
      </c>
      <c r="C114">
        <v>0.371</v>
      </c>
    </row>
    <row r="115" spans="1:3" x14ac:dyDescent="0.25">
      <c r="A115">
        <v>114</v>
      </c>
      <c r="B115" t="s">
        <v>999</v>
      </c>
      <c r="C115">
        <v>0.36199999999999999</v>
      </c>
    </row>
    <row r="116" spans="1:3" x14ac:dyDescent="0.25">
      <c r="A116">
        <v>115</v>
      </c>
      <c r="B116" t="s">
        <v>1000</v>
      </c>
      <c r="C116">
        <v>0.35899999999999999</v>
      </c>
    </row>
    <row r="117" spans="1:3" x14ac:dyDescent="0.25">
      <c r="A117">
        <v>116</v>
      </c>
      <c r="B117" t="s">
        <v>1001</v>
      </c>
      <c r="C117">
        <v>0.35799999999999998</v>
      </c>
    </row>
    <row r="118" spans="1:3" x14ac:dyDescent="0.25">
      <c r="A118">
        <v>117</v>
      </c>
      <c r="B118" t="s">
        <v>1002</v>
      </c>
      <c r="C118">
        <v>0.35499999999999998</v>
      </c>
    </row>
    <row r="119" spans="1:3" x14ac:dyDescent="0.25">
      <c r="A119">
        <v>118</v>
      </c>
      <c r="B119" t="s">
        <v>1003</v>
      </c>
      <c r="C119">
        <v>0.34599999999999997</v>
      </c>
    </row>
    <row r="120" spans="1:3" x14ac:dyDescent="0.25">
      <c r="A120">
        <v>119</v>
      </c>
      <c r="B120" t="s">
        <v>1004</v>
      </c>
      <c r="C120">
        <v>0.34599999999999997</v>
      </c>
    </row>
    <row r="121" spans="1:3" x14ac:dyDescent="0.25">
      <c r="A121">
        <v>120</v>
      </c>
      <c r="B121" t="s">
        <v>1005</v>
      </c>
      <c r="C121">
        <v>0.34300000000000003</v>
      </c>
    </row>
    <row r="122" spans="1:3" x14ac:dyDescent="0.25">
      <c r="A122">
        <v>121</v>
      </c>
      <c r="B122" t="s">
        <v>1006</v>
      </c>
      <c r="C122">
        <v>0.34100000000000003</v>
      </c>
    </row>
    <row r="123" spans="1:3" x14ac:dyDescent="0.25">
      <c r="A123">
        <v>122</v>
      </c>
      <c r="B123" t="s">
        <v>1007</v>
      </c>
      <c r="C123">
        <v>0.33900000000000002</v>
      </c>
    </row>
    <row r="124" spans="1:3" x14ac:dyDescent="0.25">
      <c r="A124">
        <v>123</v>
      </c>
      <c r="B124" t="s">
        <v>1008</v>
      </c>
      <c r="C124">
        <v>0.33600000000000002</v>
      </c>
    </row>
    <row r="125" spans="1:3" x14ac:dyDescent="0.25">
      <c r="A125">
        <v>124</v>
      </c>
      <c r="B125" t="s">
        <v>1009</v>
      </c>
      <c r="C125">
        <v>0.33600000000000002</v>
      </c>
    </row>
    <row r="126" spans="1:3" x14ac:dyDescent="0.25">
      <c r="A126">
        <v>125</v>
      </c>
      <c r="B126" t="s">
        <v>1010</v>
      </c>
      <c r="C126">
        <v>0.33500000000000002</v>
      </c>
    </row>
    <row r="127" spans="1:3" x14ac:dyDescent="0.25">
      <c r="A127">
        <v>126</v>
      </c>
      <c r="B127" t="s">
        <v>1011</v>
      </c>
      <c r="C127">
        <v>0.33400000000000002</v>
      </c>
    </row>
    <row r="128" spans="1:3" x14ac:dyDescent="0.25">
      <c r="A128">
        <v>127</v>
      </c>
      <c r="B128" t="s">
        <v>1012</v>
      </c>
      <c r="C128">
        <v>0.33200000000000002</v>
      </c>
    </row>
    <row r="129" spans="1:3" x14ac:dyDescent="0.25">
      <c r="A129">
        <v>128</v>
      </c>
      <c r="B129" t="s">
        <v>1013</v>
      </c>
      <c r="C129">
        <v>0.32800000000000001</v>
      </c>
    </row>
    <row r="130" spans="1:3" x14ac:dyDescent="0.25">
      <c r="A130">
        <v>129</v>
      </c>
      <c r="B130" t="s">
        <v>1014</v>
      </c>
      <c r="C130">
        <v>0.32600000000000001</v>
      </c>
    </row>
    <row r="131" spans="1:3" x14ac:dyDescent="0.25">
      <c r="A131">
        <v>130</v>
      </c>
      <c r="B131" t="s">
        <v>1015</v>
      </c>
      <c r="C131">
        <v>0.32300000000000001</v>
      </c>
    </row>
    <row r="132" spans="1:3" x14ac:dyDescent="0.25">
      <c r="A132">
        <v>131</v>
      </c>
      <c r="B132" t="s">
        <v>1016</v>
      </c>
      <c r="C132">
        <v>0.317</v>
      </c>
    </row>
    <row r="133" spans="1:3" x14ac:dyDescent="0.25">
      <c r="A133">
        <v>132</v>
      </c>
      <c r="B133" t="s">
        <v>1017</v>
      </c>
      <c r="C133">
        <v>0.316</v>
      </c>
    </row>
    <row r="134" spans="1:3" x14ac:dyDescent="0.25">
      <c r="A134">
        <v>133</v>
      </c>
      <c r="B134" t="s">
        <v>1018</v>
      </c>
      <c r="C134">
        <v>0.311</v>
      </c>
    </row>
    <row r="135" spans="1:3" x14ac:dyDescent="0.25">
      <c r="A135">
        <v>134</v>
      </c>
      <c r="B135" t="s">
        <v>1019</v>
      </c>
      <c r="C135">
        <v>0.30599999999999999</v>
      </c>
    </row>
    <row r="136" spans="1:3" x14ac:dyDescent="0.25">
      <c r="A136">
        <v>135</v>
      </c>
      <c r="B136" t="s">
        <v>1020</v>
      </c>
      <c r="C136">
        <v>0.30599999999999999</v>
      </c>
    </row>
    <row r="137" spans="1:3" x14ac:dyDescent="0.25">
      <c r="A137">
        <v>136</v>
      </c>
      <c r="B137" t="s">
        <v>1021</v>
      </c>
      <c r="C137">
        <v>0.30399999999999999</v>
      </c>
    </row>
    <row r="138" spans="1:3" x14ac:dyDescent="0.25">
      <c r="A138">
        <v>137</v>
      </c>
      <c r="B138" t="s">
        <v>1022</v>
      </c>
      <c r="C138">
        <v>0.30299999999999999</v>
      </c>
    </row>
    <row r="139" spans="1:3" x14ac:dyDescent="0.25">
      <c r="A139">
        <v>138</v>
      </c>
      <c r="B139" t="s">
        <v>1023</v>
      </c>
      <c r="C139">
        <v>0.30199999999999999</v>
      </c>
    </row>
    <row r="140" spans="1:3" x14ac:dyDescent="0.25">
      <c r="A140">
        <v>139</v>
      </c>
      <c r="B140" t="s">
        <v>1024</v>
      </c>
      <c r="C140">
        <v>0.29899999999999999</v>
      </c>
    </row>
    <row r="141" spans="1:3" x14ac:dyDescent="0.25">
      <c r="A141">
        <v>140</v>
      </c>
      <c r="B141" t="s">
        <v>1025</v>
      </c>
      <c r="C141">
        <v>0.29799999999999999</v>
      </c>
    </row>
    <row r="142" spans="1:3" x14ac:dyDescent="0.25">
      <c r="A142">
        <v>141</v>
      </c>
      <c r="B142" t="s">
        <v>1026</v>
      </c>
      <c r="C142">
        <v>0.29099999999999998</v>
      </c>
    </row>
    <row r="143" spans="1:3" x14ac:dyDescent="0.25">
      <c r="A143">
        <v>142</v>
      </c>
      <c r="B143" t="s">
        <v>1027</v>
      </c>
      <c r="C143">
        <v>0.28999999999999998</v>
      </c>
    </row>
    <row r="144" spans="1:3" x14ac:dyDescent="0.25">
      <c r="A144">
        <v>143</v>
      </c>
      <c r="B144" t="s">
        <v>1028</v>
      </c>
      <c r="C144">
        <v>0.28699999999999998</v>
      </c>
    </row>
    <row r="145" spans="1:3" x14ac:dyDescent="0.25">
      <c r="A145">
        <v>144</v>
      </c>
      <c r="B145" t="s">
        <v>1029</v>
      </c>
      <c r="C145">
        <v>0.28699999999999998</v>
      </c>
    </row>
    <row r="146" spans="1:3" x14ac:dyDescent="0.25">
      <c r="A146">
        <v>145</v>
      </c>
      <c r="B146" t="s">
        <v>1030</v>
      </c>
      <c r="C146">
        <v>0.28599999999999998</v>
      </c>
    </row>
    <row r="147" spans="1:3" x14ac:dyDescent="0.25">
      <c r="A147">
        <v>146</v>
      </c>
      <c r="B147" t="s">
        <v>1031</v>
      </c>
      <c r="C147">
        <v>0.28399999999999997</v>
      </c>
    </row>
    <row r="148" spans="1:3" x14ac:dyDescent="0.25">
      <c r="A148">
        <v>147</v>
      </c>
      <c r="B148" t="s">
        <v>1032</v>
      </c>
      <c r="C148">
        <v>0.28299999999999997</v>
      </c>
    </row>
    <row r="149" spans="1:3" x14ac:dyDescent="0.25">
      <c r="A149">
        <v>148</v>
      </c>
      <c r="B149" t="s">
        <v>1033</v>
      </c>
      <c r="C149">
        <v>0.28000000000000003</v>
      </c>
    </row>
    <row r="150" spans="1:3" x14ac:dyDescent="0.25">
      <c r="A150">
        <v>149</v>
      </c>
      <c r="B150" t="s">
        <v>1034</v>
      </c>
      <c r="C150">
        <v>0.27700000000000002</v>
      </c>
    </row>
    <row r="151" spans="1:3" x14ac:dyDescent="0.25">
      <c r="A151">
        <v>150</v>
      </c>
      <c r="B151" t="s">
        <v>1035</v>
      </c>
      <c r="C151">
        <v>0.27200000000000002</v>
      </c>
    </row>
    <row r="152" spans="1:3" x14ac:dyDescent="0.25">
      <c r="A152">
        <v>151</v>
      </c>
      <c r="B152" t="s">
        <v>1036</v>
      </c>
      <c r="C152">
        <v>0.27</v>
      </c>
    </row>
    <row r="153" spans="1:3" x14ac:dyDescent="0.25">
      <c r="A153">
        <v>152</v>
      </c>
      <c r="B153" t="s">
        <v>1037</v>
      </c>
      <c r="C153">
        <v>0.27</v>
      </c>
    </row>
    <row r="154" spans="1:3" x14ac:dyDescent="0.25">
      <c r="A154">
        <v>153</v>
      </c>
      <c r="B154" t="s">
        <v>1038</v>
      </c>
      <c r="C154">
        <v>0.26400000000000001</v>
      </c>
    </row>
    <row r="155" spans="1:3" x14ac:dyDescent="0.25">
      <c r="A155">
        <v>154</v>
      </c>
      <c r="B155" t="s">
        <v>1039</v>
      </c>
      <c r="C155">
        <v>0.26300000000000001</v>
      </c>
    </row>
    <row r="156" spans="1:3" x14ac:dyDescent="0.25">
      <c r="A156">
        <v>155</v>
      </c>
      <c r="B156" t="s">
        <v>1040</v>
      </c>
      <c r="C156">
        <v>0.26</v>
      </c>
    </row>
    <row r="157" spans="1:3" x14ac:dyDescent="0.25">
      <c r="A157">
        <v>156</v>
      </c>
      <c r="B157" t="s">
        <v>1041</v>
      </c>
      <c r="C157">
        <v>0.25600000000000001</v>
      </c>
    </row>
    <row r="158" spans="1:3" x14ac:dyDescent="0.25">
      <c r="A158">
        <v>157</v>
      </c>
      <c r="B158" t="s">
        <v>1042</v>
      </c>
      <c r="C158">
        <v>0.25600000000000001</v>
      </c>
    </row>
    <row r="159" spans="1:3" x14ac:dyDescent="0.25">
      <c r="A159">
        <v>158</v>
      </c>
      <c r="B159" t="s">
        <v>1043</v>
      </c>
      <c r="C159">
        <v>0.255</v>
      </c>
    </row>
    <row r="160" spans="1:3" x14ac:dyDescent="0.25">
      <c r="A160">
        <v>159</v>
      </c>
      <c r="B160" t="s">
        <v>1044</v>
      </c>
      <c r="C160">
        <v>0.255</v>
      </c>
    </row>
    <row r="161" spans="1:3" x14ac:dyDescent="0.25">
      <c r="A161">
        <v>160</v>
      </c>
      <c r="B161" t="s">
        <v>1045</v>
      </c>
      <c r="C161">
        <v>0.254</v>
      </c>
    </row>
    <row r="162" spans="1:3" x14ac:dyDescent="0.25">
      <c r="A162">
        <v>161</v>
      </c>
      <c r="B162" t="s">
        <v>1046</v>
      </c>
      <c r="C162">
        <v>0.251</v>
      </c>
    </row>
    <row r="163" spans="1:3" x14ac:dyDescent="0.25">
      <c r="A163">
        <v>162</v>
      </c>
      <c r="B163" t="s">
        <v>1047</v>
      </c>
      <c r="C163">
        <v>0.251</v>
      </c>
    </row>
    <row r="164" spans="1:3" x14ac:dyDescent="0.25">
      <c r="A164">
        <v>163</v>
      </c>
      <c r="B164" t="s">
        <v>1048</v>
      </c>
      <c r="C164">
        <v>0.25</v>
      </c>
    </row>
    <row r="165" spans="1:3" x14ac:dyDescent="0.25">
      <c r="A165">
        <v>164</v>
      </c>
      <c r="B165" t="s">
        <v>1049</v>
      </c>
      <c r="C165">
        <v>0.249</v>
      </c>
    </row>
    <row r="166" spans="1:3" x14ac:dyDescent="0.25">
      <c r="A166">
        <v>165</v>
      </c>
      <c r="B166" t="s">
        <v>1050</v>
      </c>
      <c r="C166">
        <v>0.246</v>
      </c>
    </row>
    <row r="167" spans="1:3" x14ac:dyDescent="0.25">
      <c r="A167">
        <v>166</v>
      </c>
      <c r="B167" t="s">
        <v>1051</v>
      </c>
      <c r="C167">
        <v>0.245</v>
      </c>
    </row>
    <row r="168" spans="1:3" x14ac:dyDescent="0.25">
      <c r="A168">
        <v>167</v>
      </c>
      <c r="B168" t="s">
        <v>1052</v>
      </c>
      <c r="C168">
        <v>0.24399999999999999</v>
      </c>
    </row>
    <row r="169" spans="1:3" x14ac:dyDescent="0.25">
      <c r="A169">
        <v>168</v>
      </c>
      <c r="B169" t="s">
        <v>1053</v>
      </c>
      <c r="C169">
        <v>0.24199999999999999</v>
      </c>
    </row>
    <row r="170" spans="1:3" x14ac:dyDescent="0.25">
      <c r="A170">
        <v>169</v>
      </c>
      <c r="B170" t="s">
        <v>1054</v>
      </c>
      <c r="C170">
        <v>0.24099999999999999</v>
      </c>
    </row>
    <row r="171" spans="1:3" x14ac:dyDescent="0.25">
      <c r="A171">
        <v>170</v>
      </c>
      <c r="B171" t="s">
        <v>1055</v>
      </c>
      <c r="C171">
        <v>0.24</v>
      </c>
    </row>
    <row r="172" spans="1:3" x14ac:dyDescent="0.25">
      <c r="A172">
        <v>171</v>
      </c>
      <c r="B172" t="s">
        <v>1056</v>
      </c>
      <c r="C172">
        <v>0.23899999999999999</v>
      </c>
    </row>
    <row r="173" spans="1:3" x14ac:dyDescent="0.25">
      <c r="A173">
        <v>172</v>
      </c>
      <c r="B173" t="s">
        <v>1057</v>
      </c>
      <c r="C173">
        <v>0.23899999999999999</v>
      </c>
    </row>
    <row r="174" spans="1:3" x14ac:dyDescent="0.25">
      <c r="A174">
        <v>173</v>
      </c>
      <c r="B174" t="s">
        <v>1058</v>
      </c>
      <c r="C174">
        <v>0.23499999999999999</v>
      </c>
    </row>
    <row r="175" spans="1:3" x14ac:dyDescent="0.25">
      <c r="A175">
        <v>174</v>
      </c>
      <c r="B175" t="s">
        <v>1059</v>
      </c>
      <c r="C175">
        <v>0.23499999999999999</v>
      </c>
    </row>
    <row r="176" spans="1:3" x14ac:dyDescent="0.25">
      <c r="A176">
        <v>175</v>
      </c>
      <c r="B176" t="s">
        <v>1060</v>
      </c>
      <c r="C176">
        <v>0.23</v>
      </c>
    </row>
    <row r="177" spans="1:3" x14ac:dyDescent="0.25">
      <c r="A177">
        <v>176</v>
      </c>
      <c r="B177" t="s">
        <v>1061</v>
      </c>
      <c r="C177">
        <v>0.22700000000000001</v>
      </c>
    </row>
    <row r="178" spans="1:3" x14ac:dyDescent="0.25">
      <c r="A178">
        <v>177</v>
      </c>
      <c r="B178" t="s">
        <v>1062</v>
      </c>
      <c r="C178">
        <v>0.22700000000000001</v>
      </c>
    </row>
    <row r="179" spans="1:3" x14ac:dyDescent="0.25">
      <c r="A179">
        <v>178</v>
      </c>
      <c r="B179" t="s">
        <v>1063</v>
      </c>
      <c r="C179">
        <v>0.224</v>
      </c>
    </row>
    <row r="180" spans="1:3" x14ac:dyDescent="0.25">
      <c r="A180">
        <v>179</v>
      </c>
      <c r="B180" t="s">
        <v>1064</v>
      </c>
      <c r="C180">
        <v>0.222</v>
      </c>
    </row>
    <row r="181" spans="1:3" x14ac:dyDescent="0.25">
      <c r="A181">
        <v>180</v>
      </c>
      <c r="B181" t="s">
        <v>1065</v>
      </c>
      <c r="C181">
        <v>0.222</v>
      </c>
    </row>
    <row r="182" spans="1:3" x14ac:dyDescent="0.25">
      <c r="A182">
        <v>181</v>
      </c>
      <c r="B182" t="s">
        <v>1066</v>
      </c>
      <c r="C182">
        <v>0.221</v>
      </c>
    </row>
    <row r="183" spans="1:3" x14ac:dyDescent="0.25">
      <c r="A183">
        <v>182</v>
      </c>
      <c r="B183" t="s">
        <v>1067</v>
      </c>
      <c r="C183">
        <v>0.219</v>
      </c>
    </row>
    <row r="184" spans="1:3" x14ac:dyDescent="0.25">
      <c r="A184">
        <v>183</v>
      </c>
      <c r="B184" t="s">
        <v>1068</v>
      </c>
      <c r="C184">
        <v>0.217</v>
      </c>
    </row>
    <row r="185" spans="1:3" x14ac:dyDescent="0.25">
      <c r="A185">
        <v>184</v>
      </c>
      <c r="B185" t="s">
        <v>1069</v>
      </c>
      <c r="C185">
        <v>0.215</v>
      </c>
    </row>
    <row r="186" spans="1:3" x14ac:dyDescent="0.25">
      <c r="A186">
        <v>185</v>
      </c>
      <c r="B186" t="s">
        <v>1070</v>
      </c>
      <c r="C186">
        <v>0.215</v>
      </c>
    </row>
    <row r="187" spans="1:3" x14ac:dyDescent="0.25">
      <c r="A187">
        <v>186</v>
      </c>
      <c r="B187" t="s">
        <v>1071</v>
      </c>
      <c r="C187">
        <v>0.215</v>
      </c>
    </row>
    <row r="188" spans="1:3" x14ac:dyDescent="0.25">
      <c r="A188">
        <v>187</v>
      </c>
      <c r="B188" t="s">
        <v>1072</v>
      </c>
      <c r="C188">
        <v>0.214</v>
      </c>
    </row>
    <row r="189" spans="1:3" x14ac:dyDescent="0.25">
      <c r="A189">
        <v>188</v>
      </c>
      <c r="B189" t="s">
        <v>1073</v>
      </c>
      <c r="C189">
        <v>0.21299999999999999</v>
      </c>
    </row>
    <row r="190" spans="1:3" x14ac:dyDescent="0.25">
      <c r="A190">
        <v>189</v>
      </c>
      <c r="B190" t="s">
        <v>1074</v>
      </c>
      <c r="C190">
        <v>0.21199999999999999</v>
      </c>
    </row>
    <row r="191" spans="1:3" x14ac:dyDescent="0.25">
      <c r="A191">
        <v>190</v>
      </c>
      <c r="B191" t="s">
        <v>1075</v>
      </c>
      <c r="C191">
        <v>0.21199999999999999</v>
      </c>
    </row>
    <row r="192" spans="1:3" x14ac:dyDescent="0.25">
      <c r="A192">
        <v>191</v>
      </c>
      <c r="B192" t="s">
        <v>1076</v>
      </c>
      <c r="C192">
        <v>0.21</v>
      </c>
    </row>
    <row r="193" spans="1:3" x14ac:dyDescent="0.25">
      <c r="A193">
        <v>192</v>
      </c>
      <c r="B193" t="s">
        <v>1077</v>
      </c>
      <c r="C193">
        <v>0.20899999999999999</v>
      </c>
    </row>
    <row r="194" spans="1:3" x14ac:dyDescent="0.25">
      <c r="A194">
        <v>193</v>
      </c>
      <c r="B194" t="s">
        <v>1078</v>
      </c>
      <c r="C194">
        <v>0.20799999999999999</v>
      </c>
    </row>
    <row r="195" spans="1:3" x14ac:dyDescent="0.25">
      <c r="A195">
        <v>194</v>
      </c>
      <c r="B195" t="s">
        <v>1079</v>
      </c>
      <c r="C195">
        <v>0.20799999999999999</v>
      </c>
    </row>
    <row r="196" spans="1:3" x14ac:dyDescent="0.25">
      <c r="A196">
        <v>195</v>
      </c>
      <c r="B196" t="s">
        <v>1080</v>
      </c>
      <c r="C196">
        <v>0.20599999999999999</v>
      </c>
    </row>
    <row r="197" spans="1:3" x14ac:dyDescent="0.25">
      <c r="A197">
        <v>196</v>
      </c>
      <c r="B197" t="s">
        <v>1081</v>
      </c>
      <c r="C197">
        <v>0.20599999999999999</v>
      </c>
    </row>
    <row r="198" spans="1:3" x14ac:dyDescent="0.25">
      <c r="A198">
        <v>197</v>
      </c>
      <c r="B198" t="s">
        <v>1082</v>
      </c>
      <c r="C198">
        <v>0.20399999999999999</v>
      </c>
    </row>
    <row r="199" spans="1:3" x14ac:dyDescent="0.25">
      <c r="A199">
        <v>198</v>
      </c>
      <c r="B199" t="s">
        <v>1083</v>
      </c>
      <c r="C199">
        <v>0.20200000000000001</v>
      </c>
    </row>
    <row r="200" spans="1:3" x14ac:dyDescent="0.25">
      <c r="A200">
        <v>199</v>
      </c>
      <c r="B200" t="s">
        <v>1084</v>
      </c>
      <c r="C200">
        <v>0.20200000000000001</v>
      </c>
    </row>
    <row r="201" spans="1:3" x14ac:dyDescent="0.25">
      <c r="A201">
        <v>200</v>
      </c>
      <c r="B201" t="s">
        <v>1085</v>
      </c>
      <c r="C201">
        <v>0.20200000000000001</v>
      </c>
    </row>
    <row r="202" spans="1:3" x14ac:dyDescent="0.25">
      <c r="A202">
        <v>201</v>
      </c>
      <c r="B202" t="s">
        <v>1086</v>
      </c>
      <c r="C202">
        <v>0.20200000000000001</v>
      </c>
    </row>
    <row r="203" spans="1:3" x14ac:dyDescent="0.25">
      <c r="A203">
        <v>202</v>
      </c>
      <c r="B203" t="s">
        <v>1087</v>
      </c>
      <c r="C203">
        <v>0.20100000000000001</v>
      </c>
    </row>
    <row r="204" spans="1:3" x14ac:dyDescent="0.25">
      <c r="A204">
        <v>203</v>
      </c>
      <c r="B204" t="s">
        <v>1088</v>
      </c>
      <c r="C204">
        <v>0.19900000000000001</v>
      </c>
    </row>
    <row r="205" spans="1:3" x14ac:dyDescent="0.25">
      <c r="A205">
        <v>204</v>
      </c>
      <c r="B205" t="s">
        <v>1089</v>
      </c>
      <c r="C205">
        <v>0.19700000000000001</v>
      </c>
    </row>
    <row r="206" spans="1:3" x14ac:dyDescent="0.25">
      <c r="A206">
        <v>205</v>
      </c>
      <c r="B206" t="s">
        <v>1090</v>
      </c>
      <c r="C206">
        <v>0.19600000000000001</v>
      </c>
    </row>
    <row r="207" spans="1:3" x14ac:dyDescent="0.25">
      <c r="A207">
        <v>206</v>
      </c>
      <c r="B207" t="s">
        <v>1091</v>
      </c>
      <c r="C207">
        <v>0.19500000000000001</v>
      </c>
    </row>
    <row r="208" spans="1:3" x14ac:dyDescent="0.25">
      <c r="A208">
        <v>207</v>
      </c>
      <c r="B208" t="s">
        <v>1092</v>
      </c>
      <c r="C208">
        <v>0.193</v>
      </c>
    </row>
    <row r="209" spans="1:3" x14ac:dyDescent="0.25">
      <c r="A209">
        <v>208</v>
      </c>
      <c r="B209" t="s">
        <v>1093</v>
      </c>
      <c r="C209">
        <v>0.193</v>
      </c>
    </row>
    <row r="210" spans="1:3" x14ac:dyDescent="0.25">
      <c r="A210">
        <v>209</v>
      </c>
      <c r="B210" t="s">
        <v>1094</v>
      </c>
      <c r="C210">
        <v>0.193</v>
      </c>
    </row>
    <row r="211" spans="1:3" x14ac:dyDescent="0.25">
      <c r="A211">
        <v>210</v>
      </c>
      <c r="B211" t="s">
        <v>1095</v>
      </c>
      <c r="C211">
        <v>0.192</v>
      </c>
    </row>
    <row r="212" spans="1:3" x14ac:dyDescent="0.25">
      <c r="A212">
        <v>211</v>
      </c>
      <c r="B212" t="s">
        <v>1096</v>
      </c>
      <c r="C212">
        <v>0.189</v>
      </c>
    </row>
    <row r="213" spans="1:3" x14ac:dyDescent="0.25">
      <c r="A213">
        <v>212</v>
      </c>
      <c r="B213" t="s">
        <v>1097</v>
      </c>
      <c r="C213">
        <v>0.187</v>
      </c>
    </row>
    <row r="214" spans="1:3" x14ac:dyDescent="0.25">
      <c r="A214">
        <v>213</v>
      </c>
      <c r="B214" t="s">
        <v>1098</v>
      </c>
      <c r="C214">
        <v>0.187</v>
      </c>
    </row>
    <row r="215" spans="1:3" x14ac:dyDescent="0.25">
      <c r="A215">
        <v>214</v>
      </c>
      <c r="B215" t="s">
        <v>1099</v>
      </c>
      <c r="C215">
        <v>0.187</v>
      </c>
    </row>
    <row r="216" spans="1:3" x14ac:dyDescent="0.25">
      <c r="A216">
        <v>215</v>
      </c>
      <c r="B216" t="s">
        <v>1100</v>
      </c>
      <c r="C216">
        <v>0.187</v>
      </c>
    </row>
    <row r="217" spans="1:3" x14ac:dyDescent="0.25">
      <c r="A217">
        <v>216</v>
      </c>
      <c r="B217" t="s">
        <v>1101</v>
      </c>
      <c r="C217">
        <v>0.186</v>
      </c>
    </row>
    <row r="218" spans="1:3" x14ac:dyDescent="0.25">
      <c r="A218">
        <v>217</v>
      </c>
      <c r="B218" t="s">
        <v>1102</v>
      </c>
      <c r="C218">
        <v>0.186</v>
      </c>
    </row>
    <row r="219" spans="1:3" x14ac:dyDescent="0.25">
      <c r="A219">
        <v>218</v>
      </c>
      <c r="B219" t="s">
        <v>1103</v>
      </c>
      <c r="C219">
        <v>0.184</v>
      </c>
    </row>
    <row r="220" spans="1:3" x14ac:dyDescent="0.25">
      <c r="A220">
        <v>219</v>
      </c>
      <c r="B220" t="s">
        <v>1104</v>
      </c>
      <c r="C220">
        <v>0.183</v>
      </c>
    </row>
    <row r="221" spans="1:3" x14ac:dyDescent="0.25">
      <c r="A221">
        <v>220</v>
      </c>
      <c r="B221" t="s">
        <v>1105</v>
      </c>
      <c r="C221">
        <v>0.18099999999999999</v>
      </c>
    </row>
    <row r="222" spans="1:3" x14ac:dyDescent="0.25">
      <c r="A222">
        <v>221</v>
      </c>
      <c r="B222" t="s">
        <v>1106</v>
      </c>
      <c r="C222">
        <v>0.18</v>
      </c>
    </row>
    <row r="223" spans="1:3" x14ac:dyDescent="0.25">
      <c r="A223">
        <v>222</v>
      </c>
      <c r="B223" t="s">
        <v>1107</v>
      </c>
      <c r="C223">
        <v>0.17499999999999999</v>
      </c>
    </row>
    <row r="224" spans="1:3" x14ac:dyDescent="0.25">
      <c r="A224">
        <v>223</v>
      </c>
      <c r="B224" t="s">
        <v>1108</v>
      </c>
      <c r="C224">
        <v>0.17499999999999999</v>
      </c>
    </row>
    <row r="225" spans="1:3" x14ac:dyDescent="0.25">
      <c r="A225">
        <v>224</v>
      </c>
      <c r="B225" t="s">
        <v>1109</v>
      </c>
      <c r="C225">
        <v>0.17499999999999999</v>
      </c>
    </row>
    <row r="226" spans="1:3" x14ac:dyDescent="0.25">
      <c r="A226">
        <v>225</v>
      </c>
      <c r="B226" t="s">
        <v>1110</v>
      </c>
      <c r="C226">
        <v>0.17399999999999999</v>
      </c>
    </row>
    <row r="227" spans="1:3" x14ac:dyDescent="0.25">
      <c r="A227">
        <v>226</v>
      </c>
      <c r="B227" t="s">
        <v>1111</v>
      </c>
      <c r="C227">
        <v>0.17399999999999999</v>
      </c>
    </row>
    <row r="228" spans="1:3" x14ac:dyDescent="0.25">
      <c r="A228">
        <v>227</v>
      </c>
      <c r="B228" t="s">
        <v>1112</v>
      </c>
      <c r="C228">
        <v>0.17199999999999999</v>
      </c>
    </row>
    <row r="229" spans="1:3" x14ac:dyDescent="0.25">
      <c r="A229">
        <v>228</v>
      </c>
      <c r="B229" t="s">
        <v>1113</v>
      </c>
      <c r="C229">
        <v>0.17100000000000001</v>
      </c>
    </row>
    <row r="230" spans="1:3" x14ac:dyDescent="0.25">
      <c r="A230">
        <v>229</v>
      </c>
      <c r="B230" t="s">
        <v>1114</v>
      </c>
      <c r="C230">
        <v>0.17100000000000001</v>
      </c>
    </row>
    <row r="231" spans="1:3" x14ac:dyDescent="0.25">
      <c r="A231">
        <v>230</v>
      </c>
      <c r="B231" t="s">
        <v>1115</v>
      </c>
      <c r="C231">
        <v>0.17100000000000001</v>
      </c>
    </row>
    <row r="232" spans="1:3" x14ac:dyDescent="0.25">
      <c r="A232">
        <v>231</v>
      </c>
      <c r="B232" t="s">
        <v>1116</v>
      </c>
      <c r="C232">
        <v>0.16900000000000001</v>
      </c>
    </row>
    <row r="233" spans="1:3" x14ac:dyDescent="0.25">
      <c r="A233">
        <v>232</v>
      </c>
      <c r="B233" t="s">
        <v>1117</v>
      </c>
      <c r="C233">
        <v>0.16700000000000001</v>
      </c>
    </row>
    <row r="234" spans="1:3" x14ac:dyDescent="0.25">
      <c r="A234">
        <v>233</v>
      </c>
      <c r="B234" t="s">
        <v>1118</v>
      </c>
      <c r="C234">
        <v>0.16700000000000001</v>
      </c>
    </row>
    <row r="235" spans="1:3" x14ac:dyDescent="0.25">
      <c r="A235">
        <v>234</v>
      </c>
      <c r="B235" t="s">
        <v>1119</v>
      </c>
      <c r="C235">
        <v>0.16600000000000001</v>
      </c>
    </row>
    <row r="236" spans="1:3" x14ac:dyDescent="0.25">
      <c r="A236">
        <v>235</v>
      </c>
      <c r="B236" t="s">
        <v>1120</v>
      </c>
      <c r="C236">
        <v>0.16400000000000001</v>
      </c>
    </row>
    <row r="237" spans="1:3" x14ac:dyDescent="0.25">
      <c r="A237">
        <v>236</v>
      </c>
      <c r="B237" t="s">
        <v>1121</v>
      </c>
      <c r="C237">
        <v>0.16400000000000001</v>
      </c>
    </row>
    <row r="238" spans="1:3" x14ac:dyDescent="0.25">
      <c r="A238">
        <v>237</v>
      </c>
      <c r="B238" t="s">
        <v>1122</v>
      </c>
      <c r="C238">
        <v>0.16400000000000001</v>
      </c>
    </row>
    <row r="239" spans="1:3" x14ac:dyDescent="0.25">
      <c r="A239">
        <v>238</v>
      </c>
      <c r="B239" t="s">
        <v>1123</v>
      </c>
      <c r="C239">
        <v>0.16200000000000001</v>
      </c>
    </row>
    <row r="240" spans="1:3" x14ac:dyDescent="0.25">
      <c r="A240">
        <v>239</v>
      </c>
      <c r="B240" t="s">
        <v>1124</v>
      </c>
      <c r="C240">
        <v>0.16</v>
      </c>
    </row>
    <row r="241" spans="1:3" x14ac:dyDescent="0.25">
      <c r="A241">
        <v>240</v>
      </c>
      <c r="B241" t="s">
        <v>1125</v>
      </c>
      <c r="C241">
        <v>0.159</v>
      </c>
    </row>
    <row r="242" spans="1:3" x14ac:dyDescent="0.25">
      <c r="A242">
        <v>241</v>
      </c>
      <c r="B242" t="s">
        <v>1126</v>
      </c>
      <c r="C242">
        <v>0.159</v>
      </c>
    </row>
    <row r="243" spans="1:3" x14ac:dyDescent="0.25">
      <c r="A243">
        <v>242</v>
      </c>
      <c r="B243" t="s">
        <v>1127</v>
      </c>
      <c r="C243">
        <v>0.157</v>
      </c>
    </row>
    <row r="244" spans="1:3" x14ac:dyDescent="0.25">
      <c r="A244">
        <v>243</v>
      </c>
      <c r="B244" t="s">
        <v>1128</v>
      </c>
      <c r="C244">
        <v>0.156</v>
      </c>
    </row>
    <row r="245" spans="1:3" x14ac:dyDescent="0.25">
      <c r="A245">
        <v>244</v>
      </c>
      <c r="B245" t="s">
        <v>1129</v>
      </c>
      <c r="C245">
        <v>0.155</v>
      </c>
    </row>
    <row r="246" spans="1:3" x14ac:dyDescent="0.25">
      <c r="A246">
        <v>245</v>
      </c>
      <c r="B246" t="s">
        <v>1130</v>
      </c>
      <c r="C246">
        <v>0.155</v>
      </c>
    </row>
    <row r="247" spans="1:3" x14ac:dyDescent="0.25">
      <c r="A247">
        <v>246</v>
      </c>
      <c r="B247" t="s">
        <v>1131</v>
      </c>
      <c r="C247">
        <v>0.153</v>
      </c>
    </row>
    <row r="248" spans="1:3" x14ac:dyDescent="0.25">
      <c r="A248">
        <v>247</v>
      </c>
      <c r="B248" t="s">
        <v>1132</v>
      </c>
      <c r="C248">
        <v>0.152</v>
      </c>
    </row>
    <row r="249" spans="1:3" x14ac:dyDescent="0.25">
      <c r="A249">
        <v>248</v>
      </c>
      <c r="B249" t="s">
        <v>1133</v>
      </c>
      <c r="C249">
        <v>0.152</v>
      </c>
    </row>
    <row r="250" spans="1:3" x14ac:dyDescent="0.25">
      <c r="A250">
        <v>249</v>
      </c>
      <c r="B250" t="s">
        <v>1134</v>
      </c>
      <c r="C250">
        <v>0.151</v>
      </c>
    </row>
    <row r="251" spans="1:3" x14ac:dyDescent="0.25">
      <c r="A251">
        <v>250</v>
      </c>
      <c r="B251" t="s">
        <v>1135</v>
      </c>
      <c r="C251">
        <v>0.15</v>
      </c>
    </row>
    <row r="252" spans="1:3" x14ac:dyDescent="0.25">
      <c r="A252">
        <v>251</v>
      </c>
      <c r="B252" t="s">
        <v>1136</v>
      </c>
      <c r="C252">
        <v>0.14899999999999999</v>
      </c>
    </row>
    <row r="253" spans="1:3" x14ac:dyDescent="0.25">
      <c r="A253">
        <v>252</v>
      </c>
      <c r="B253" t="s">
        <v>1137</v>
      </c>
      <c r="C253">
        <v>0.14899999999999999</v>
      </c>
    </row>
    <row r="254" spans="1:3" x14ac:dyDescent="0.25">
      <c r="A254">
        <v>253</v>
      </c>
      <c r="B254" t="s">
        <v>1138</v>
      </c>
      <c r="C254">
        <v>0.14799999999999999</v>
      </c>
    </row>
    <row r="255" spans="1:3" x14ac:dyDescent="0.25">
      <c r="A255">
        <v>254</v>
      </c>
      <c r="B255" t="s">
        <v>1139</v>
      </c>
      <c r="C255">
        <v>0.14699999999999999</v>
      </c>
    </row>
    <row r="256" spans="1:3" x14ac:dyDescent="0.25">
      <c r="A256">
        <v>255</v>
      </c>
      <c r="B256" t="s">
        <v>1140</v>
      </c>
      <c r="C256">
        <v>0.14699999999999999</v>
      </c>
    </row>
    <row r="257" spans="1:3" x14ac:dyDescent="0.25">
      <c r="A257">
        <v>256</v>
      </c>
      <c r="B257" t="s">
        <v>1141</v>
      </c>
      <c r="C257">
        <v>0.14699999999999999</v>
      </c>
    </row>
    <row r="258" spans="1:3" x14ac:dyDescent="0.25">
      <c r="A258">
        <v>257</v>
      </c>
      <c r="B258" t="s">
        <v>1142</v>
      </c>
      <c r="C258">
        <v>0.14599999999999999</v>
      </c>
    </row>
    <row r="259" spans="1:3" x14ac:dyDescent="0.25">
      <c r="A259">
        <v>258</v>
      </c>
      <c r="B259" t="s">
        <v>1143</v>
      </c>
      <c r="C259">
        <v>0.14599999999999999</v>
      </c>
    </row>
    <row r="260" spans="1:3" x14ac:dyDescent="0.25">
      <c r="A260">
        <v>259</v>
      </c>
      <c r="B260" t="s">
        <v>1144</v>
      </c>
      <c r="C260">
        <v>0.14499999999999999</v>
      </c>
    </row>
    <row r="261" spans="1:3" x14ac:dyDescent="0.25">
      <c r="A261">
        <v>260</v>
      </c>
      <c r="B261" t="s">
        <v>1145</v>
      </c>
      <c r="C261">
        <v>0.14399999999999999</v>
      </c>
    </row>
    <row r="262" spans="1:3" x14ac:dyDescent="0.25">
      <c r="A262">
        <v>261</v>
      </c>
      <c r="B262" t="s">
        <v>1146</v>
      </c>
      <c r="C262">
        <v>0.14399999999999999</v>
      </c>
    </row>
    <row r="263" spans="1:3" x14ac:dyDescent="0.25">
      <c r="A263">
        <v>262</v>
      </c>
      <c r="B263" t="s">
        <v>1147</v>
      </c>
      <c r="C263">
        <v>0.14299999999999999</v>
      </c>
    </row>
    <row r="264" spans="1:3" x14ac:dyDescent="0.25">
      <c r="A264">
        <v>263</v>
      </c>
      <c r="B264" t="s">
        <v>1148</v>
      </c>
      <c r="C264">
        <v>0.14000000000000001</v>
      </c>
    </row>
    <row r="265" spans="1:3" x14ac:dyDescent="0.25">
      <c r="A265">
        <v>264</v>
      </c>
      <c r="B265" t="s">
        <v>1149</v>
      </c>
      <c r="C265">
        <v>0.13900000000000001</v>
      </c>
    </row>
    <row r="266" spans="1:3" x14ac:dyDescent="0.25">
      <c r="A266">
        <v>265</v>
      </c>
      <c r="B266" t="s">
        <v>1150</v>
      </c>
      <c r="C266">
        <v>0.13900000000000001</v>
      </c>
    </row>
    <row r="267" spans="1:3" x14ac:dyDescent="0.25">
      <c r="A267">
        <v>266</v>
      </c>
      <c r="B267" t="s">
        <v>1151</v>
      </c>
      <c r="C267">
        <v>0.13900000000000001</v>
      </c>
    </row>
    <row r="268" spans="1:3" x14ac:dyDescent="0.25">
      <c r="A268">
        <v>267</v>
      </c>
      <c r="B268" t="s">
        <v>1152</v>
      </c>
      <c r="C268">
        <v>0.13800000000000001</v>
      </c>
    </row>
    <row r="269" spans="1:3" x14ac:dyDescent="0.25">
      <c r="A269">
        <v>268</v>
      </c>
      <c r="B269" t="s">
        <v>1153</v>
      </c>
      <c r="C269">
        <v>0.13800000000000001</v>
      </c>
    </row>
    <row r="270" spans="1:3" x14ac:dyDescent="0.25">
      <c r="A270">
        <v>269</v>
      </c>
      <c r="B270" t="s">
        <v>1154</v>
      </c>
      <c r="C270">
        <v>0.13700000000000001</v>
      </c>
    </row>
    <row r="271" spans="1:3" x14ac:dyDescent="0.25">
      <c r="A271">
        <v>270</v>
      </c>
      <c r="B271" t="s">
        <v>1155</v>
      </c>
      <c r="C271">
        <v>0.13600000000000001</v>
      </c>
    </row>
    <row r="272" spans="1:3" x14ac:dyDescent="0.25">
      <c r="A272">
        <v>271</v>
      </c>
      <c r="B272" t="s">
        <v>1156</v>
      </c>
      <c r="C272">
        <v>0.13500000000000001</v>
      </c>
    </row>
    <row r="273" spans="1:3" x14ac:dyDescent="0.25">
      <c r="A273">
        <v>272</v>
      </c>
      <c r="B273" t="s">
        <v>1157</v>
      </c>
      <c r="C273">
        <v>0.13500000000000001</v>
      </c>
    </row>
    <row r="274" spans="1:3" x14ac:dyDescent="0.25">
      <c r="A274">
        <v>273</v>
      </c>
      <c r="B274" t="s">
        <v>1158</v>
      </c>
      <c r="C274">
        <v>0.13500000000000001</v>
      </c>
    </row>
    <row r="275" spans="1:3" x14ac:dyDescent="0.25">
      <c r="A275">
        <v>274</v>
      </c>
      <c r="B275" t="s">
        <v>1159</v>
      </c>
      <c r="C275">
        <v>0.13500000000000001</v>
      </c>
    </row>
    <row r="276" spans="1:3" x14ac:dyDescent="0.25">
      <c r="A276">
        <v>275</v>
      </c>
      <c r="B276" t="s">
        <v>1160</v>
      </c>
      <c r="C276">
        <v>0.13400000000000001</v>
      </c>
    </row>
    <row r="277" spans="1:3" x14ac:dyDescent="0.25">
      <c r="A277">
        <v>276</v>
      </c>
      <c r="B277" t="s">
        <v>1161</v>
      </c>
      <c r="C277">
        <v>0.13400000000000001</v>
      </c>
    </row>
    <row r="278" spans="1:3" x14ac:dyDescent="0.25">
      <c r="A278">
        <v>277</v>
      </c>
      <c r="B278" t="s">
        <v>1162</v>
      </c>
      <c r="C278">
        <v>0.13300000000000001</v>
      </c>
    </row>
    <row r="279" spans="1:3" x14ac:dyDescent="0.25">
      <c r="A279">
        <v>278</v>
      </c>
      <c r="B279" t="s">
        <v>1163</v>
      </c>
      <c r="C279">
        <v>0.13200000000000001</v>
      </c>
    </row>
    <row r="280" spans="1:3" x14ac:dyDescent="0.25">
      <c r="A280">
        <v>279</v>
      </c>
      <c r="B280" t="s">
        <v>1164</v>
      </c>
      <c r="C280">
        <v>0.13200000000000001</v>
      </c>
    </row>
    <row r="281" spans="1:3" x14ac:dyDescent="0.25">
      <c r="A281">
        <v>280</v>
      </c>
      <c r="B281" t="s">
        <v>1165</v>
      </c>
      <c r="C281">
        <v>0.13200000000000001</v>
      </c>
    </row>
    <row r="282" spans="1:3" x14ac:dyDescent="0.25">
      <c r="A282">
        <v>281</v>
      </c>
      <c r="B282" t="s">
        <v>1166</v>
      </c>
      <c r="C282">
        <v>0.13100000000000001</v>
      </c>
    </row>
    <row r="283" spans="1:3" x14ac:dyDescent="0.25">
      <c r="A283">
        <v>282</v>
      </c>
      <c r="B283" t="s">
        <v>1167</v>
      </c>
      <c r="C283">
        <v>0.13100000000000001</v>
      </c>
    </row>
    <row r="284" spans="1:3" x14ac:dyDescent="0.25">
      <c r="A284">
        <v>283</v>
      </c>
      <c r="B284" t="s">
        <v>1168</v>
      </c>
      <c r="C284">
        <v>0.13</v>
      </c>
    </row>
    <row r="285" spans="1:3" x14ac:dyDescent="0.25">
      <c r="A285">
        <v>284</v>
      </c>
      <c r="B285" t="s">
        <v>1169</v>
      </c>
      <c r="C285">
        <v>0.13</v>
      </c>
    </row>
    <row r="286" spans="1:3" x14ac:dyDescent="0.25">
      <c r="A286">
        <v>285</v>
      </c>
      <c r="B286" t="s">
        <v>1170</v>
      </c>
      <c r="C286">
        <v>0.13</v>
      </c>
    </row>
    <row r="287" spans="1:3" x14ac:dyDescent="0.25">
      <c r="A287">
        <v>286</v>
      </c>
      <c r="B287" t="s">
        <v>1171</v>
      </c>
      <c r="C287">
        <v>0.13</v>
      </c>
    </row>
    <row r="288" spans="1:3" x14ac:dyDescent="0.25">
      <c r="A288">
        <v>287</v>
      </c>
      <c r="B288" t="s">
        <v>1172</v>
      </c>
      <c r="C288">
        <v>0.129</v>
      </c>
    </row>
    <row r="289" spans="1:3" x14ac:dyDescent="0.25">
      <c r="A289">
        <v>288</v>
      </c>
      <c r="B289" t="s">
        <v>1173</v>
      </c>
      <c r="C289">
        <v>0.129</v>
      </c>
    </row>
    <row r="290" spans="1:3" x14ac:dyDescent="0.25">
      <c r="A290">
        <v>289</v>
      </c>
      <c r="B290" t="s">
        <v>1174</v>
      </c>
      <c r="C290">
        <v>0.128</v>
      </c>
    </row>
    <row r="291" spans="1:3" x14ac:dyDescent="0.25">
      <c r="A291">
        <v>290</v>
      </c>
      <c r="B291" t="s">
        <v>1175</v>
      </c>
      <c r="C291">
        <v>0.127</v>
      </c>
    </row>
    <row r="292" spans="1:3" x14ac:dyDescent="0.25">
      <c r="A292">
        <v>291</v>
      </c>
      <c r="B292" t="s">
        <v>1176</v>
      </c>
      <c r="C292">
        <v>0.127</v>
      </c>
    </row>
    <row r="293" spans="1:3" x14ac:dyDescent="0.25">
      <c r="A293">
        <v>292</v>
      </c>
      <c r="B293" t="s">
        <v>1177</v>
      </c>
      <c r="C293">
        <v>0.125</v>
      </c>
    </row>
    <row r="294" spans="1:3" x14ac:dyDescent="0.25">
      <c r="A294">
        <v>293</v>
      </c>
      <c r="B294" t="s">
        <v>1178</v>
      </c>
      <c r="C294">
        <v>0.125</v>
      </c>
    </row>
    <row r="295" spans="1:3" x14ac:dyDescent="0.25">
      <c r="A295">
        <v>294</v>
      </c>
      <c r="B295" t="s">
        <v>1179</v>
      </c>
      <c r="C295">
        <v>0.123</v>
      </c>
    </row>
    <row r="296" spans="1:3" x14ac:dyDescent="0.25">
      <c r="A296">
        <v>295</v>
      </c>
      <c r="B296" t="s">
        <v>1180</v>
      </c>
      <c r="C296">
        <v>0.122</v>
      </c>
    </row>
    <row r="297" spans="1:3" x14ac:dyDescent="0.25">
      <c r="A297">
        <v>296</v>
      </c>
      <c r="B297" t="s">
        <v>1181</v>
      </c>
      <c r="C297">
        <v>0.121</v>
      </c>
    </row>
    <row r="298" spans="1:3" x14ac:dyDescent="0.25">
      <c r="A298">
        <v>297</v>
      </c>
      <c r="B298" t="s">
        <v>1182</v>
      </c>
      <c r="C298">
        <v>0.11899999999999999</v>
      </c>
    </row>
    <row r="299" spans="1:3" x14ac:dyDescent="0.25">
      <c r="A299">
        <v>298</v>
      </c>
      <c r="B299" t="s">
        <v>1183</v>
      </c>
      <c r="C299">
        <v>0.11899999999999999</v>
      </c>
    </row>
    <row r="300" spans="1:3" x14ac:dyDescent="0.25">
      <c r="A300">
        <v>299</v>
      </c>
      <c r="B300" t="s">
        <v>1184</v>
      </c>
      <c r="C300">
        <v>0.11799999999999999</v>
      </c>
    </row>
    <row r="301" spans="1:3" x14ac:dyDescent="0.25">
      <c r="A301">
        <v>300</v>
      </c>
      <c r="B301" t="s">
        <v>1185</v>
      </c>
      <c r="C301">
        <v>0.11799999999999999</v>
      </c>
    </row>
    <row r="302" spans="1:3" x14ac:dyDescent="0.25">
      <c r="A302">
        <v>301</v>
      </c>
      <c r="B302" t="s">
        <v>1186</v>
      </c>
      <c r="C302">
        <v>0.11700000000000001</v>
      </c>
    </row>
    <row r="303" spans="1:3" x14ac:dyDescent="0.25">
      <c r="A303">
        <v>302</v>
      </c>
      <c r="B303" t="s">
        <v>1187</v>
      </c>
      <c r="C303">
        <v>0.11700000000000001</v>
      </c>
    </row>
    <row r="304" spans="1:3" x14ac:dyDescent="0.25">
      <c r="A304">
        <v>303</v>
      </c>
      <c r="B304" t="s">
        <v>1188</v>
      </c>
      <c r="C304">
        <v>0.11700000000000001</v>
      </c>
    </row>
    <row r="305" spans="1:3" x14ac:dyDescent="0.25">
      <c r="A305">
        <v>304</v>
      </c>
      <c r="B305" t="s">
        <v>1189</v>
      </c>
      <c r="C305">
        <v>0.11600000000000001</v>
      </c>
    </row>
    <row r="306" spans="1:3" x14ac:dyDescent="0.25">
      <c r="A306">
        <v>305</v>
      </c>
      <c r="B306" t="s">
        <v>1190</v>
      </c>
      <c r="C306">
        <v>0.11600000000000001</v>
      </c>
    </row>
    <row r="307" spans="1:3" x14ac:dyDescent="0.25">
      <c r="A307">
        <v>306</v>
      </c>
      <c r="B307" t="s">
        <v>1191</v>
      </c>
      <c r="C307">
        <v>0.11600000000000001</v>
      </c>
    </row>
    <row r="308" spans="1:3" x14ac:dyDescent="0.25">
      <c r="A308">
        <v>307</v>
      </c>
      <c r="B308" t="s">
        <v>1192</v>
      </c>
      <c r="C308">
        <v>0.11600000000000001</v>
      </c>
    </row>
    <row r="309" spans="1:3" x14ac:dyDescent="0.25">
      <c r="A309">
        <v>308</v>
      </c>
      <c r="B309" t="s">
        <v>1193</v>
      </c>
      <c r="C309">
        <v>0.11600000000000001</v>
      </c>
    </row>
    <row r="310" spans="1:3" x14ac:dyDescent="0.25">
      <c r="A310">
        <v>309</v>
      </c>
      <c r="B310" t="s">
        <v>1194</v>
      </c>
      <c r="C310">
        <v>0.11600000000000001</v>
      </c>
    </row>
    <row r="311" spans="1:3" x14ac:dyDescent="0.25">
      <c r="A311">
        <v>310</v>
      </c>
      <c r="B311" t="s">
        <v>1195</v>
      </c>
      <c r="C311">
        <v>0.115</v>
      </c>
    </row>
    <row r="312" spans="1:3" x14ac:dyDescent="0.25">
      <c r="A312">
        <v>311</v>
      </c>
      <c r="B312" t="s">
        <v>1196</v>
      </c>
      <c r="C312">
        <v>0.114</v>
      </c>
    </row>
    <row r="313" spans="1:3" x14ac:dyDescent="0.25">
      <c r="A313">
        <v>312</v>
      </c>
      <c r="B313" t="s">
        <v>1197</v>
      </c>
      <c r="C313">
        <v>0.113</v>
      </c>
    </row>
    <row r="314" spans="1:3" x14ac:dyDescent="0.25">
      <c r="A314">
        <v>313</v>
      </c>
      <c r="B314" t="s">
        <v>1198</v>
      </c>
      <c r="C314">
        <v>0.113</v>
      </c>
    </row>
    <row r="315" spans="1:3" x14ac:dyDescent="0.25">
      <c r="A315">
        <v>314</v>
      </c>
      <c r="B315" t="s">
        <v>1199</v>
      </c>
      <c r="C315">
        <v>0.113</v>
      </c>
    </row>
    <row r="316" spans="1:3" x14ac:dyDescent="0.25">
      <c r="A316">
        <v>315</v>
      </c>
      <c r="B316" t="s">
        <v>1200</v>
      </c>
      <c r="C316">
        <v>0.112</v>
      </c>
    </row>
    <row r="317" spans="1:3" x14ac:dyDescent="0.25">
      <c r="A317">
        <v>316</v>
      </c>
      <c r="B317" t="s">
        <v>1201</v>
      </c>
      <c r="C317">
        <v>0.111</v>
      </c>
    </row>
    <row r="318" spans="1:3" x14ac:dyDescent="0.25">
      <c r="A318">
        <v>317</v>
      </c>
      <c r="B318" t="s">
        <v>1202</v>
      </c>
      <c r="C318">
        <v>0.111</v>
      </c>
    </row>
    <row r="319" spans="1:3" x14ac:dyDescent="0.25">
      <c r="A319">
        <v>318</v>
      </c>
      <c r="B319" t="s">
        <v>1203</v>
      </c>
      <c r="C319">
        <v>0.111</v>
      </c>
    </row>
    <row r="320" spans="1:3" x14ac:dyDescent="0.25">
      <c r="A320">
        <v>319</v>
      </c>
      <c r="B320" t="s">
        <v>1204</v>
      </c>
      <c r="C320">
        <v>0.11</v>
      </c>
    </row>
    <row r="321" spans="1:3" x14ac:dyDescent="0.25">
      <c r="A321">
        <v>320</v>
      </c>
      <c r="B321" t="s">
        <v>1205</v>
      </c>
      <c r="C321">
        <v>0.11</v>
      </c>
    </row>
    <row r="322" spans="1:3" x14ac:dyDescent="0.25">
      <c r="A322">
        <v>321</v>
      </c>
      <c r="B322" t="s">
        <v>1206</v>
      </c>
      <c r="C322">
        <v>0.109</v>
      </c>
    </row>
    <row r="323" spans="1:3" x14ac:dyDescent="0.25">
      <c r="A323">
        <v>322</v>
      </c>
      <c r="B323" t="s">
        <v>1207</v>
      </c>
      <c r="C323">
        <v>0.108</v>
      </c>
    </row>
    <row r="324" spans="1:3" x14ac:dyDescent="0.25">
      <c r="A324">
        <v>323</v>
      </c>
      <c r="B324" t="s">
        <v>1208</v>
      </c>
      <c r="C324">
        <v>0.108</v>
      </c>
    </row>
    <row r="325" spans="1:3" x14ac:dyDescent="0.25">
      <c r="A325">
        <v>324</v>
      </c>
      <c r="B325" t="s">
        <v>1209</v>
      </c>
      <c r="C325">
        <v>0.108</v>
      </c>
    </row>
    <row r="326" spans="1:3" x14ac:dyDescent="0.25">
      <c r="A326">
        <v>325</v>
      </c>
      <c r="B326" t="s">
        <v>1210</v>
      </c>
      <c r="C326">
        <v>0.106</v>
      </c>
    </row>
    <row r="327" spans="1:3" x14ac:dyDescent="0.25">
      <c r="A327">
        <v>326</v>
      </c>
      <c r="B327" t="s">
        <v>1211</v>
      </c>
      <c r="C327">
        <v>0.105</v>
      </c>
    </row>
    <row r="328" spans="1:3" x14ac:dyDescent="0.25">
      <c r="A328">
        <v>327</v>
      </c>
      <c r="B328" t="s">
        <v>1212</v>
      </c>
      <c r="C328">
        <v>0.104</v>
      </c>
    </row>
    <row r="329" spans="1:3" x14ac:dyDescent="0.25">
      <c r="A329">
        <v>328</v>
      </c>
      <c r="B329" t="s">
        <v>1213</v>
      </c>
      <c r="C329">
        <v>0.104</v>
      </c>
    </row>
    <row r="330" spans="1:3" x14ac:dyDescent="0.25">
      <c r="A330">
        <v>329</v>
      </c>
      <c r="B330" t="s">
        <v>1214</v>
      </c>
      <c r="C330">
        <v>0.10100000000000001</v>
      </c>
    </row>
    <row r="331" spans="1:3" x14ac:dyDescent="0.25">
      <c r="A331">
        <v>330</v>
      </c>
      <c r="B331" t="s">
        <v>1215</v>
      </c>
      <c r="C331">
        <v>0.10100000000000001</v>
      </c>
    </row>
    <row r="332" spans="1:3" x14ac:dyDescent="0.25">
      <c r="A332">
        <v>331</v>
      </c>
      <c r="B332" t="s">
        <v>1216</v>
      </c>
      <c r="C332">
        <v>0.10100000000000001</v>
      </c>
    </row>
    <row r="333" spans="1:3" x14ac:dyDescent="0.25">
      <c r="A333">
        <v>332</v>
      </c>
      <c r="B333" t="s">
        <v>1217</v>
      </c>
      <c r="C333">
        <v>0.1</v>
      </c>
    </row>
    <row r="334" spans="1:3" x14ac:dyDescent="0.25">
      <c r="A334">
        <v>333</v>
      </c>
      <c r="B334" t="s">
        <v>1218</v>
      </c>
      <c r="C334">
        <v>0.1</v>
      </c>
    </row>
    <row r="335" spans="1:3" x14ac:dyDescent="0.25">
      <c r="A335">
        <v>334</v>
      </c>
      <c r="B335" t="s">
        <v>1219</v>
      </c>
      <c r="C335">
        <v>0.1</v>
      </c>
    </row>
    <row r="336" spans="1:3" x14ac:dyDescent="0.25">
      <c r="A336">
        <v>335</v>
      </c>
      <c r="B336" t="s">
        <v>1220</v>
      </c>
      <c r="C336">
        <v>9.9000000000000005E-2</v>
      </c>
    </row>
    <row r="337" spans="1:3" x14ac:dyDescent="0.25">
      <c r="A337">
        <v>336</v>
      </c>
      <c r="B337" t="s">
        <v>1221</v>
      </c>
      <c r="C337">
        <v>9.8000000000000004E-2</v>
      </c>
    </row>
    <row r="338" spans="1:3" x14ac:dyDescent="0.25">
      <c r="A338">
        <v>337</v>
      </c>
      <c r="B338" t="s">
        <v>1222</v>
      </c>
      <c r="C338">
        <v>9.8000000000000004E-2</v>
      </c>
    </row>
    <row r="339" spans="1:3" x14ac:dyDescent="0.25">
      <c r="A339">
        <v>338</v>
      </c>
      <c r="B339" t="s">
        <v>1223</v>
      </c>
      <c r="C339">
        <v>9.8000000000000004E-2</v>
      </c>
    </row>
    <row r="340" spans="1:3" x14ac:dyDescent="0.25">
      <c r="A340">
        <v>339</v>
      </c>
      <c r="B340" t="s">
        <v>1224</v>
      </c>
      <c r="C340">
        <v>9.7000000000000003E-2</v>
      </c>
    </row>
    <row r="341" spans="1:3" x14ac:dyDescent="0.25">
      <c r="A341">
        <v>340</v>
      </c>
      <c r="B341" t="s">
        <v>1225</v>
      </c>
      <c r="C341">
        <v>9.7000000000000003E-2</v>
      </c>
    </row>
    <row r="342" spans="1:3" x14ac:dyDescent="0.25">
      <c r="A342">
        <v>341</v>
      </c>
      <c r="B342" t="s">
        <v>1226</v>
      </c>
      <c r="C342">
        <v>9.7000000000000003E-2</v>
      </c>
    </row>
    <row r="343" spans="1:3" x14ac:dyDescent="0.25">
      <c r="A343">
        <v>342</v>
      </c>
      <c r="B343" t="s">
        <v>1227</v>
      </c>
      <c r="C343">
        <v>9.7000000000000003E-2</v>
      </c>
    </row>
    <row r="344" spans="1:3" x14ac:dyDescent="0.25">
      <c r="A344">
        <v>343</v>
      </c>
      <c r="B344" t="s">
        <v>1228</v>
      </c>
      <c r="C344">
        <v>9.6000000000000002E-2</v>
      </c>
    </row>
    <row r="345" spans="1:3" x14ac:dyDescent="0.25">
      <c r="A345">
        <v>344</v>
      </c>
      <c r="B345" t="s">
        <v>1229</v>
      </c>
      <c r="C345">
        <v>9.6000000000000002E-2</v>
      </c>
    </row>
    <row r="346" spans="1:3" x14ac:dyDescent="0.25">
      <c r="A346">
        <v>345</v>
      </c>
      <c r="B346" t="s">
        <v>1230</v>
      </c>
      <c r="C346">
        <v>9.6000000000000002E-2</v>
      </c>
    </row>
    <row r="347" spans="1:3" x14ac:dyDescent="0.25">
      <c r="A347">
        <v>346</v>
      </c>
      <c r="B347" t="s">
        <v>1231</v>
      </c>
      <c r="C347">
        <v>9.5000000000000001E-2</v>
      </c>
    </row>
    <row r="348" spans="1:3" x14ac:dyDescent="0.25">
      <c r="A348">
        <v>347</v>
      </c>
      <c r="B348" t="s">
        <v>1232</v>
      </c>
      <c r="C348">
        <v>9.5000000000000001E-2</v>
      </c>
    </row>
    <row r="349" spans="1:3" x14ac:dyDescent="0.25">
      <c r="A349">
        <v>348</v>
      </c>
      <c r="B349" t="s">
        <v>1233</v>
      </c>
      <c r="C349">
        <v>9.5000000000000001E-2</v>
      </c>
    </row>
    <row r="350" spans="1:3" x14ac:dyDescent="0.25">
      <c r="A350">
        <v>349</v>
      </c>
      <c r="B350" t="s">
        <v>1234</v>
      </c>
      <c r="C350">
        <v>9.5000000000000001E-2</v>
      </c>
    </row>
    <row r="351" spans="1:3" x14ac:dyDescent="0.25">
      <c r="A351">
        <v>350</v>
      </c>
      <c r="B351" t="s">
        <v>1235</v>
      </c>
      <c r="C351">
        <v>9.4E-2</v>
      </c>
    </row>
    <row r="352" spans="1:3" x14ac:dyDescent="0.25">
      <c r="A352">
        <v>351</v>
      </c>
      <c r="B352" t="s">
        <v>1236</v>
      </c>
      <c r="C352">
        <v>9.4E-2</v>
      </c>
    </row>
    <row r="353" spans="1:3" x14ac:dyDescent="0.25">
      <c r="A353">
        <v>352</v>
      </c>
      <c r="B353" t="s">
        <v>1237</v>
      </c>
      <c r="C353">
        <v>9.4E-2</v>
      </c>
    </row>
    <row r="354" spans="1:3" x14ac:dyDescent="0.25">
      <c r="A354">
        <v>353</v>
      </c>
      <c r="B354" t="s">
        <v>1238</v>
      </c>
      <c r="C354">
        <v>9.4E-2</v>
      </c>
    </row>
    <row r="355" spans="1:3" x14ac:dyDescent="0.25">
      <c r="A355">
        <v>354</v>
      </c>
      <c r="B355" t="s">
        <v>1239</v>
      </c>
      <c r="C355">
        <v>9.4E-2</v>
      </c>
    </row>
    <row r="356" spans="1:3" x14ac:dyDescent="0.25">
      <c r="A356">
        <v>355</v>
      </c>
      <c r="B356" t="s">
        <v>1240</v>
      </c>
      <c r="C356">
        <v>9.4E-2</v>
      </c>
    </row>
    <row r="357" spans="1:3" x14ac:dyDescent="0.25">
      <c r="A357">
        <v>356</v>
      </c>
      <c r="B357" t="s">
        <v>1241</v>
      </c>
      <c r="C357">
        <v>9.2999999999999999E-2</v>
      </c>
    </row>
    <row r="358" spans="1:3" x14ac:dyDescent="0.25">
      <c r="A358">
        <v>357</v>
      </c>
      <c r="B358" t="s">
        <v>1242</v>
      </c>
      <c r="C358">
        <v>9.1999999999999998E-2</v>
      </c>
    </row>
    <row r="359" spans="1:3" x14ac:dyDescent="0.25">
      <c r="A359">
        <v>358</v>
      </c>
      <c r="B359" t="s">
        <v>1243</v>
      </c>
      <c r="C359">
        <v>9.1999999999999998E-2</v>
      </c>
    </row>
    <row r="360" spans="1:3" x14ac:dyDescent="0.25">
      <c r="A360">
        <v>359</v>
      </c>
      <c r="B360" t="s">
        <v>1244</v>
      </c>
      <c r="C360">
        <v>9.1999999999999998E-2</v>
      </c>
    </row>
    <row r="361" spans="1:3" x14ac:dyDescent="0.25">
      <c r="A361">
        <v>360</v>
      </c>
      <c r="B361" t="s">
        <v>1245</v>
      </c>
      <c r="C361">
        <v>9.1999999999999998E-2</v>
      </c>
    </row>
    <row r="362" spans="1:3" x14ac:dyDescent="0.25">
      <c r="A362">
        <v>361</v>
      </c>
      <c r="B362" t="s">
        <v>1246</v>
      </c>
      <c r="C362">
        <v>9.0999999999999998E-2</v>
      </c>
    </row>
    <row r="363" spans="1:3" x14ac:dyDescent="0.25">
      <c r="A363">
        <v>362</v>
      </c>
      <c r="B363" t="s">
        <v>1247</v>
      </c>
      <c r="C363">
        <v>9.0999999999999998E-2</v>
      </c>
    </row>
    <row r="364" spans="1:3" x14ac:dyDescent="0.25">
      <c r="A364">
        <v>363</v>
      </c>
      <c r="B364" t="s">
        <v>1248</v>
      </c>
      <c r="C364">
        <v>9.0999999999999998E-2</v>
      </c>
    </row>
    <row r="365" spans="1:3" x14ac:dyDescent="0.25">
      <c r="A365">
        <v>364</v>
      </c>
      <c r="B365" t="s">
        <v>1249</v>
      </c>
      <c r="C365">
        <v>0.09</v>
      </c>
    </row>
    <row r="366" spans="1:3" x14ac:dyDescent="0.25">
      <c r="A366">
        <v>365</v>
      </c>
      <c r="B366" t="s">
        <v>1250</v>
      </c>
      <c r="C366">
        <v>0.09</v>
      </c>
    </row>
    <row r="367" spans="1:3" x14ac:dyDescent="0.25">
      <c r="A367">
        <v>366</v>
      </c>
      <c r="B367" t="s">
        <v>1251</v>
      </c>
      <c r="C367">
        <v>0.09</v>
      </c>
    </row>
    <row r="368" spans="1:3" x14ac:dyDescent="0.25">
      <c r="A368">
        <v>367</v>
      </c>
      <c r="B368" t="s">
        <v>1252</v>
      </c>
      <c r="C368">
        <v>8.7999999999999995E-2</v>
      </c>
    </row>
    <row r="369" spans="1:3" x14ac:dyDescent="0.25">
      <c r="A369">
        <v>368</v>
      </c>
      <c r="B369" t="s">
        <v>1253</v>
      </c>
      <c r="C369">
        <v>8.7999999999999995E-2</v>
      </c>
    </row>
    <row r="370" spans="1:3" x14ac:dyDescent="0.25">
      <c r="A370">
        <v>369</v>
      </c>
      <c r="B370" t="s">
        <v>1254</v>
      </c>
      <c r="C370">
        <v>8.7999999999999995E-2</v>
      </c>
    </row>
    <row r="371" spans="1:3" x14ac:dyDescent="0.25">
      <c r="A371">
        <v>370</v>
      </c>
      <c r="B371" t="s">
        <v>1255</v>
      </c>
      <c r="C371">
        <v>8.7999999999999995E-2</v>
      </c>
    </row>
    <row r="372" spans="1:3" x14ac:dyDescent="0.25">
      <c r="A372">
        <v>371</v>
      </c>
      <c r="B372" t="s">
        <v>1256</v>
      </c>
      <c r="C372">
        <v>8.7999999999999995E-2</v>
      </c>
    </row>
    <row r="373" spans="1:3" x14ac:dyDescent="0.25">
      <c r="A373">
        <v>372</v>
      </c>
      <c r="B373" t="s">
        <v>1257</v>
      </c>
      <c r="C373">
        <v>8.7999999999999995E-2</v>
      </c>
    </row>
    <row r="374" spans="1:3" x14ac:dyDescent="0.25">
      <c r="A374">
        <v>373</v>
      </c>
      <c r="B374" t="s">
        <v>1258</v>
      </c>
      <c r="C374">
        <v>8.7999999999999995E-2</v>
      </c>
    </row>
    <row r="375" spans="1:3" x14ac:dyDescent="0.25">
      <c r="A375">
        <v>374</v>
      </c>
      <c r="B375" t="s">
        <v>1259</v>
      </c>
      <c r="C375">
        <v>8.6999999999999994E-2</v>
      </c>
    </row>
    <row r="376" spans="1:3" x14ac:dyDescent="0.25">
      <c r="A376">
        <v>375</v>
      </c>
      <c r="B376" t="s">
        <v>1260</v>
      </c>
      <c r="C376">
        <v>8.5999999999999993E-2</v>
      </c>
    </row>
    <row r="377" spans="1:3" x14ac:dyDescent="0.25">
      <c r="A377">
        <v>376</v>
      </c>
      <c r="B377" t="s">
        <v>1261</v>
      </c>
      <c r="C377">
        <v>8.5999999999999993E-2</v>
      </c>
    </row>
    <row r="378" spans="1:3" x14ac:dyDescent="0.25">
      <c r="A378">
        <v>377</v>
      </c>
      <c r="B378" t="s">
        <v>1262</v>
      </c>
      <c r="C378">
        <v>8.5999999999999993E-2</v>
      </c>
    </row>
    <row r="379" spans="1:3" x14ac:dyDescent="0.25">
      <c r="A379">
        <v>378</v>
      </c>
      <c r="B379" t="s">
        <v>1263</v>
      </c>
      <c r="C379">
        <v>8.5999999999999993E-2</v>
      </c>
    </row>
    <row r="380" spans="1:3" x14ac:dyDescent="0.25">
      <c r="A380">
        <v>379</v>
      </c>
      <c r="B380" t="s">
        <v>1264</v>
      </c>
      <c r="C380">
        <v>8.5999999999999993E-2</v>
      </c>
    </row>
    <row r="381" spans="1:3" x14ac:dyDescent="0.25">
      <c r="A381">
        <v>380</v>
      </c>
      <c r="B381" t="s">
        <v>1265</v>
      </c>
      <c r="C381">
        <v>8.5000000000000006E-2</v>
      </c>
    </row>
    <row r="382" spans="1:3" x14ac:dyDescent="0.25">
      <c r="A382">
        <v>381</v>
      </c>
      <c r="B382" t="s">
        <v>1266</v>
      </c>
      <c r="C382">
        <v>8.5000000000000006E-2</v>
      </c>
    </row>
    <row r="383" spans="1:3" x14ac:dyDescent="0.25">
      <c r="A383">
        <v>382</v>
      </c>
      <c r="B383" t="s">
        <v>1267</v>
      </c>
      <c r="C383">
        <v>8.5000000000000006E-2</v>
      </c>
    </row>
    <row r="384" spans="1:3" x14ac:dyDescent="0.25">
      <c r="A384">
        <v>383</v>
      </c>
      <c r="B384" t="s">
        <v>1268</v>
      </c>
      <c r="C384">
        <v>8.5000000000000006E-2</v>
      </c>
    </row>
    <row r="385" spans="1:3" x14ac:dyDescent="0.25">
      <c r="A385">
        <v>384</v>
      </c>
      <c r="B385" t="s">
        <v>1269</v>
      </c>
      <c r="C385">
        <v>8.4000000000000005E-2</v>
      </c>
    </row>
    <row r="386" spans="1:3" x14ac:dyDescent="0.25">
      <c r="A386">
        <v>385</v>
      </c>
      <c r="B386" t="s">
        <v>1270</v>
      </c>
      <c r="C386">
        <v>8.4000000000000005E-2</v>
      </c>
    </row>
    <row r="387" spans="1:3" x14ac:dyDescent="0.25">
      <c r="A387">
        <v>386</v>
      </c>
      <c r="B387" t="s">
        <v>1271</v>
      </c>
      <c r="C387">
        <v>8.4000000000000005E-2</v>
      </c>
    </row>
    <row r="388" spans="1:3" x14ac:dyDescent="0.25">
      <c r="A388">
        <v>387</v>
      </c>
      <c r="B388" t="s">
        <v>1272</v>
      </c>
      <c r="C388">
        <v>8.4000000000000005E-2</v>
      </c>
    </row>
    <row r="389" spans="1:3" x14ac:dyDescent="0.25">
      <c r="A389">
        <v>388</v>
      </c>
      <c r="B389" t="s">
        <v>1273</v>
      </c>
      <c r="C389">
        <v>8.4000000000000005E-2</v>
      </c>
    </row>
    <row r="390" spans="1:3" x14ac:dyDescent="0.25">
      <c r="A390">
        <v>389</v>
      </c>
      <c r="B390" t="s">
        <v>1274</v>
      </c>
      <c r="C390">
        <v>8.3000000000000004E-2</v>
      </c>
    </row>
    <row r="391" spans="1:3" x14ac:dyDescent="0.25">
      <c r="A391">
        <v>390</v>
      </c>
      <c r="B391" t="s">
        <v>1275</v>
      </c>
      <c r="C391">
        <v>8.3000000000000004E-2</v>
      </c>
    </row>
    <row r="392" spans="1:3" x14ac:dyDescent="0.25">
      <c r="A392">
        <v>391</v>
      </c>
      <c r="B392" t="s">
        <v>1276</v>
      </c>
      <c r="C392">
        <v>8.3000000000000004E-2</v>
      </c>
    </row>
    <row r="393" spans="1:3" x14ac:dyDescent="0.25">
      <c r="A393">
        <v>392</v>
      </c>
      <c r="B393" t="s">
        <v>1277</v>
      </c>
      <c r="C393">
        <v>8.3000000000000004E-2</v>
      </c>
    </row>
    <row r="394" spans="1:3" x14ac:dyDescent="0.25">
      <c r="A394">
        <v>393</v>
      </c>
      <c r="B394" t="s">
        <v>1278</v>
      </c>
      <c r="C394">
        <v>8.3000000000000004E-2</v>
      </c>
    </row>
    <row r="395" spans="1:3" x14ac:dyDescent="0.25">
      <c r="A395">
        <v>394</v>
      </c>
      <c r="B395" t="s">
        <v>1279</v>
      </c>
      <c r="C395">
        <v>8.3000000000000004E-2</v>
      </c>
    </row>
    <row r="396" spans="1:3" x14ac:dyDescent="0.25">
      <c r="A396">
        <v>395</v>
      </c>
      <c r="B396" t="s">
        <v>1280</v>
      </c>
      <c r="C396">
        <v>8.2000000000000003E-2</v>
      </c>
    </row>
    <row r="397" spans="1:3" x14ac:dyDescent="0.25">
      <c r="A397">
        <v>396</v>
      </c>
      <c r="B397" t="s">
        <v>1281</v>
      </c>
      <c r="C397">
        <v>8.1000000000000003E-2</v>
      </c>
    </row>
    <row r="398" spans="1:3" x14ac:dyDescent="0.25">
      <c r="A398">
        <v>397</v>
      </c>
      <c r="B398" t="s">
        <v>1282</v>
      </c>
      <c r="C398">
        <v>0.08</v>
      </c>
    </row>
    <row r="399" spans="1:3" x14ac:dyDescent="0.25">
      <c r="A399">
        <v>398</v>
      </c>
      <c r="B399" t="s">
        <v>1283</v>
      </c>
      <c r="C399">
        <v>0.08</v>
      </c>
    </row>
    <row r="400" spans="1:3" x14ac:dyDescent="0.25">
      <c r="A400">
        <v>399</v>
      </c>
      <c r="B400" t="s">
        <v>1284</v>
      </c>
      <c r="C400">
        <v>7.9000000000000001E-2</v>
      </c>
    </row>
    <row r="401" spans="1:3" x14ac:dyDescent="0.25">
      <c r="A401">
        <v>400</v>
      </c>
      <c r="B401" t="s">
        <v>1285</v>
      </c>
      <c r="C401">
        <v>7.9000000000000001E-2</v>
      </c>
    </row>
    <row r="402" spans="1:3" x14ac:dyDescent="0.25">
      <c r="A402">
        <v>401</v>
      </c>
      <c r="B402" t="s">
        <v>1286</v>
      </c>
      <c r="C402">
        <v>7.9000000000000001E-2</v>
      </c>
    </row>
    <row r="403" spans="1:3" x14ac:dyDescent="0.25">
      <c r="A403">
        <v>402</v>
      </c>
      <c r="B403" t="s">
        <v>1287</v>
      </c>
      <c r="C403">
        <v>7.9000000000000001E-2</v>
      </c>
    </row>
    <row r="404" spans="1:3" x14ac:dyDescent="0.25">
      <c r="A404">
        <v>403</v>
      </c>
      <c r="B404" t="s">
        <v>1288</v>
      </c>
      <c r="C404">
        <v>7.9000000000000001E-2</v>
      </c>
    </row>
    <row r="405" spans="1:3" x14ac:dyDescent="0.25">
      <c r="A405">
        <v>404</v>
      </c>
      <c r="B405" t="s">
        <v>1289</v>
      </c>
      <c r="C405">
        <v>7.8E-2</v>
      </c>
    </row>
    <row r="406" spans="1:3" x14ac:dyDescent="0.25">
      <c r="A406">
        <v>405</v>
      </c>
      <c r="B406" t="s">
        <v>1290</v>
      </c>
      <c r="C406">
        <v>7.8E-2</v>
      </c>
    </row>
    <row r="407" spans="1:3" x14ac:dyDescent="0.25">
      <c r="A407">
        <v>406</v>
      </c>
      <c r="B407" t="s">
        <v>1291</v>
      </c>
      <c r="C407">
        <v>7.8E-2</v>
      </c>
    </row>
    <row r="408" spans="1:3" x14ac:dyDescent="0.25">
      <c r="A408">
        <v>407</v>
      </c>
      <c r="B408" t="s">
        <v>1292</v>
      </c>
      <c r="C408">
        <v>7.8E-2</v>
      </c>
    </row>
    <row r="409" spans="1:3" x14ac:dyDescent="0.25">
      <c r="A409">
        <v>408</v>
      </c>
      <c r="B409" t="s">
        <v>1293</v>
      </c>
      <c r="C409">
        <v>7.8E-2</v>
      </c>
    </row>
    <row r="410" spans="1:3" x14ac:dyDescent="0.25">
      <c r="A410">
        <v>409</v>
      </c>
      <c r="B410" t="s">
        <v>1294</v>
      </c>
      <c r="C410">
        <v>7.8E-2</v>
      </c>
    </row>
    <row r="411" spans="1:3" x14ac:dyDescent="0.25">
      <c r="A411">
        <v>410</v>
      </c>
      <c r="B411" t="s">
        <v>1295</v>
      </c>
      <c r="C411">
        <v>7.6999999999999999E-2</v>
      </c>
    </row>
    <row r="412" spans="1:3" x14ac:dyDescent="0.25">
      <c r="A412">
        <v>411</v>
      </c>
      <c r="B412" t="s">
        <v>1296</v>
      </c>
      <c r="C412">
        <v>7.6999999999999999E-2</v>
      </c>
    </row>
    <row r="413" spans="1:3" x14ac:dyDescent="0.25">
      <c r="A413">
        <v>412</v>
      </c>
      <c r="B413" t="s">
        <v>1297</v>
      </c>
      <c r="C413">
        <v>7.5999999999999998E-2</v>
      </c>
    </row>
    <row r="414" spans="1:3" x14ac:dyDescent="0.25">
      <c r="A414">
        <v>413</v>
      </c>
      <c r="B414" t="s">
        <v>1298</v>
      </c>
      <c r="C414">
        <v>7.5999999999999998E-2</v>
      </c>
    </row>
    <row r="415" spans="1:3" x14ac:dyDescent="0.25">
      <c r="A415">
        <v>414</v>
      </c>
      <c r="B415" t="s">
        <v>1299</v>
      </c>
      <c r="C415">
        <v>7.5999999999999998E-2</v>
      </c>
    </row>
    <row r="416" spans="1:3" x14ac:dyDescent="0.25">
      <c r="A416">
        <v>415</v>
      </c>
      <c r="B416" t="s">
        <v>1300</v>
      </c>
      <c r="C416">
        <v>7.5999999999999998E-2</v>
      </c>
    </row>
    <row r="417" spans="1:3" x14ac:dyDescent="0.25">
      <c r="A417">
        <v>416</v>
      </c>
      <c r="B417" t="s">
        <v>1301</v>
      </c>
      <c r="C417">
        <v>7.4999999999999997E-2</v>
      </c>
    </row>
    <row r="418" spans="1:3" x14ac:dyDescent="0.25">
      <c r="A418">
        <v>417</v>
      </c>
      <c r="B418" t="s">
        <v>1302</v>
      </c>
      <c r="C418">
        <v>7.4999999999999997E-2</v>
      </c>
    </row>
    <row r="419" spans="1:3" x14ac:dyDescent="0.25">
      <c r="A419">
        <v>418</v>
      </c>
      <c r="B419" t="s">
        <v>1303</v>
      </c>
      <c r="C419">
        <v>7.4999999999999997E-2</v>
      </c>
    </row>
    <row r="420" spans="1:3" x14ac:dyDescent="0.25">
      <c r="A420">
        <v>419</v>
      </c>
      <c r="B420" t="s">
        <v>1304</v>
      </c>
      <c r="C420">
        <v>7.3999999999999996E-2</v>
      </c>
    </row>
    <row r="421" spans="1:3" x14ac:dyDescent="0.25">
      <c r="A421">
        <v>420</v>
      </c>
      <c r="B421" t="s">
        <v>1305</v>
      </c>
      <c r="C421">
        <v>7.2999999999999995E-2</v>
      </c>
    </row>
    <row r="422" spans="1:3" x14ac:dyDescent="0.25">
      <c r="A422">
        <v>421</v>
      </c>
      <c r="B422" t="s">
        <v>1306</v>
      </c>
      <c r="C422">
        <v>7.2999999999999995E-2</v>
      </c>
    </row>
    <row r="423" spans="1:3" x14ac:dyDescent="0.25">
      <c r="A423">
        <v>422</v>
      </c>
      <c r="B423" t="s">
        <v>1307</v>
      </c>
      <c r="C423">
        <v>7.2999999999999995E-2</v>
      </c>
    </row>
    <row r="424" spans="1:3" x14ac:dyDescent="0.25">
      <c r="A424">
        <v>423</v>
      </c>
      <c r="B424" t="s">
        <v>1308</v>
      </c>
      <c r="C424">
        <v>7.2999999999999995E-2</v>
      </c>
    </row>
    <row r="425" spans="1:3" x14ac:dyDescent="0.25">
      <c r="A425">
        <v>424</v>
      </c>
      <c r="B425" t="s">
        <v>1309</v>
      </c>
      <c r="C425">
        <v>7.1999999999999995E-2</v>
      </c>
    </row>
    <row r="426" spans="1:3" x14ac:dyDescent="0.25">
      <c r="A426">
        <v>425</v>
      </c>
      <c r="B426" t="s">
        <v>1310</v>
      </c>
      <c r="C426">
        <v>7.1999999999999995E-2</v>
      </c>
    </row>
    <row r="427" spans="1:3" x14ac:dyDescent="0.25">
      <c r="A427">
        <v>426</v>
      </c>
      <c r="B427" t="s">
        <v>1311</v>
      </c>
      <c r="C427">
        <v>7.1999999999999995E-2</v>
      </c>
    </row>
    <row r="428" spans="1:3" x14ac:dyDescent="0.25">
      <c r="A428">
        <v>427</v>
      </c>
      <c r="B428" t="s">
        <v>1312</v>
      </c>
      <c r="C428">
        <v>7.1999999999999995E-2</v>
      </c>
    </row>
    <row r="429" spans="1:3" x14ac:dyDescent="0.25">
      <c r="A429">
        <v>428</v>
      </c>
      <c r="B429" t="s">
        <v>1313</v>
      </c>
      <c r="C429">
        <v>7.0999999999999994E-2</v>
      </c>
    </row>
    <row r="430" spans="1:3" x14ac:dyDescent="0.25">
      <c r="A430">
        <v>429</v>
      </c>
      <c r="B430" t="s">
        <v>1314</v>
      </c>
      <c r="C430">
        <v>7.0999999999999994E-2</v>
      </c>
    </row>
    <row r="431" spans="1:3" x14ac:dyDescent="0.25">
      <c r="A431">
        <v>430</v>
      </c>
      <c r="B431" t="s">
        <v>1315</v>
      </c>
      <c r="C431">
        <v>7.0999999999999994E-2</v>
      </c>
    </row>
    <row r="432" spans="1:3" x14ac:dyDescent="0.25">
      <c r="A432">
        <v>431</v>
      </c>
      <c r="B432" t="s">
        <v>1316</v>
      </c>
      <c r="C432">
        <v>7.0999999999999994E-2</v>
      </c>
    </row>
    <row r="433" spans="1:3" x14ac:dyDescent="0.25">
      <c r="A433">
        <v>432</v>
      </c>
      <c r="B433" t="s">
        <v>1317</v>
      </c>
      <c r="C433">
        <v>7.0000000000000007E-2</v>
      </c>
    </row>
    <row r="434" spans="1:3" x14ac:dyDescent="0.25">
      <c r="A434">
        <v>433</v>
      </c>
      <c r="B434" t="s">
        <v>1318</v>
      </c>
      <c r="C434">
        <v>7.0000000000000007E-2</v>
      </c>
    </row>
    <row r="435" spans="1:3" x14ac:dyDescent="0.25">
      <c r="A435">
        <v>434</v>
      </c>
      <c r="B435" t="s">
        <v>1319</v>
      </c>
      <c r="C435">
        <v>7.0000000000000007E-2</v>
      </c>
    </row>
    <row r="436" spans="1:3" x14ac:dyDescent="0.25">
      <c r="A436">
        <v>435</v>
      </c>
      <c r="B436" t="s">
        <v>1320</v>
      </c>
      <c r="C436">
        <v>7.0000000000000007E-2</v>
      </c>
    </row>
    <row r="437" spans="1:3" x14ac:dyDescent="0.25">
      <c r="A437">
        <v>436</v>
      </c>
      <c r="B437" t="s">
        <v>1321</v>
      </c>
      <c r="C437">
        <v>7.0000000000000007E-2</v>
      </c>
    </row>
    <row r="438" spans="1:3" x14ac:dyDescent="0.25">
      <c r="A438">
        <v>437</v>
      </c>
      <c r="B438" t="s">
        <v>1322</v>
      </c>
      <c r="C438">
        <v>7.0000000000000007E-2</v>
      </c>
    </row>
    <row r="439" spans="1:3" x14ac:dyDescent="0.25">
      <c r="A439">
        <v>438</v>
      </c>
      <c r="B439" t="s">
        <v>1323</v>
      </c>
      <c r="C439">
        <v>7.0000000000000007E-2</v>
      </c>
    </row>
    <row r="440" spans="1:3" x14ac:dyDescent="0.25">
      <c r="A440">
        <v>439</v>
      </c>
      <c r="B440" t="s">
        <v>1324</v>
      </c>
      <c r="C440">
        <v>6.9000000000000006E-2</v>
      </c>
    </row>
    <row r="441" spans="1:3" x14ac:dyDescent="0.25">
      <c r="A441">
        <v>440</v>
      </c>
      <c r="B441" t="s">
        <v>1325</v>
      </c>
      <c r="C441">
        <v>6.9000000000000006E-2</v>
      </c>
    </row>
    <row r="442" spans="1:3" x14ac:dyDescent="0.25">
      <c r="A442">
        <v>441</v>
      </c>
      <c r="B442" t="s">
        <v>1326</v>
      </c>
      <c r="C442">
        <v>6.9000000000000006E-2</v>
      </c>
    </row>
    <row r="443" spans="1:3" x14ac:dyDescent="0.25">
      <c r="A443">
        <v>442</v>
      </c>
      <c r="B443" t="s">
        <v>1327</v>
      </c>
      <c r="C443">
        <v>6.9000000000000006E-2</v>
      </c>
    </row>
    <row r="444" spans="1:3" x14ac:dyDescent="0.25">
      <c r="A444">
        <v>443</v>
      </c>
      <c r="B444" t="s">
        <v>1328</v>
      </c>
      <c r="C444">
        <v>6.9000000000000006E-2</v>
      </c>
    </row>
    <row r="445" spans="1:3" x14ac:dyDescent="0.25">
      <c r="A445">
        <v>444</v>
      </c>
      <c r="B445" t="s">
        <v>1329</v>
      </c>
      <c r="C445">
        <v>6.9000000000000006E-2</v>
      </c>
    </row>
    <row r="446" spans="1:3" x14ac:dyDescent="0.25">
      <c r="A446">
        <v>445</v>
      </c>
      <c r="B446" t="s">
        <v>1330</v>
      </c>
      <c r="C446">
        <v>6.8000000000000005E-2</v>
      </c>
    </row>
    <row r="447" spans="1:3" x14ac:dyDescent="0.25">
      <c r="A447">
        <v>446</v>
      </c>
      <c r="B447" t="s">
        <v>1331</v>
      </c>
      <c r="C447">
        <v>6.8000000000000005E-2</v>
      </c>
    </row>
    <row r="448" spans="1:3" x14ac:dyDescent="0.25">
      <c r="A448">
        <v>447</v>
      </c>
      <c r="B448" t="s">
        <v>1332</v>
      </c>
      <c r="C448">
        <v>6.7000000000000004E-2</v>
      </c>
    </row>
    <row r="449" spans="1:3" x14ac:dyDescent="0.25">
      <c r="A449">
        <v>448</v>
      </c>
      <c r="B449" t="s">
        <v>1333</v>
      </c>
      <c r="C449">
        <v>6.7000000000000004E-2</v>
      </c>
    </row>
    <row r="450" spans="1:3" x14ac:dyDescent="0.25">
      <c r="A450">
        <v>449</v>
      </c>
      <c r="B450" t="s">
        <v>1334</v>
      </c>
      <c r="C450">
        <v>6.7000000000000004E-2</v>
      </c>
    </row>
    <row r="451" spans="1:3" x14ac:dyDescent="0.25">
      <c r="A451">
        <v>450</v>
      </c>
      <c r="B451" t="s">
        <v>1335</v>
      </c>
      <c r="C451">
        <v>6.7000000000000004E-2</v>
      </c>
    </row>
    <row r="452" spans="1:3" x14ac:dyDescent="0.25">
      <c r="A452">
        <v>451</v>
      </c>
      <c r="B452" t="s">
        <v>1336</v>
      </c>
      <c r="C452">
        <v>6.6000000000000003E-2</v>
      </c>
    </row>
    <row r="453" spans="1:3" x14ac:dyDescent="0.25">
      <c r="A453">
        <v>452</v>
      </c>
      <c r="B453" t="s">
        <v>1337</v>
      </c>
      <c r="C453">
        <v>6.6000000000000003E-2</v>
      </c>
    </row>
    <row r="454" spans="1:3" x14ac:dyDescent="0.25">
      <c r="A454">
        <v>453</v>
      </c>
      <c r="B454" t="s">
        <v>1338</v>
      </c>
      <c r="C454">
        <v>6.6000000000000003E-2</v>
      </c>
    </row>
    <row r="455" spans="1:3" x14ac:dyDescent="0.25">
      <c r="A455">
        <v>454</v>
      </c>
      <c r="B455" t="s">
        <v>1339</v>
      </c>
      <c r="C455">
        <v>6.6000000000000003E-2</v>
      </c>
    </row>
    <row r="456" spans="1:3" x14ac:dyDescent="0.25">
      <c r="A456">
        <v>455</v>
      </c>
      <c r="B456" t="s">
        <v>1340</v>
      </c>
      <c r="C456">
        <v>6.5000000000000002E-2</v>
      </c>
    </row>
    <row r="457" spans="1:3" x14ac:dyDescent="0.25">
      <c r="A457">
        <v>456</v>
      </c>
      <c r="B457" t="s">
        <v>1341</v>
      </c>
      <c r="C457">
        <v>6.5000000000000002E-2</v>
      </c>
    </row>
    <row r="458" spans="1:3" x14ac:dyDescent="0.25">
      <c r="A458">
        <v>457</v>
      </c>
      <c r="B458" t="s">
        <v>1342</v>
      </c>
      <c r="C458">
        <v>6.5000000000000002E-2</v>
      </c>
    </row>
    <row r="459" spans="1:3" x14ac:dyDescent="0.25">
      <c r="A459">
        <v>458</v>
      </c>
      <c r="B459" t="s">
        <v>1343</v>
      </c>
      <c r="C459">
        <v>6.4000000000000001E-2</v>
      </c>
    </row>
    <row r="460" spans="1:3" x14ac:dyDescent="0.25">
      <c r="A460">
        <v>459</v>
      </c>
      <c r="B460" t="s">
        <v>1344</v>
      </c>
      <c r="C460">
        <v>6.4000000000000001E-2</v>
      </c>
    </row>
    <row r="461" spans="1:3" x14ac:dyDescent="0.25">
      <c r="A461">
        <v>460</v>
      </c>
      <c r="B461" t="s">
        <v>1345</v>
      </c>
      <c r="C461">
        <v>6.4000000000000001E-2</v>
      </c>
    </row>
    <row r="462" spans="1:3" x14ac:dyDescent="0.25">
      <c r="A462">
        <v>461</v>
      </c>
      <c r="B462" t="s">
        <v>1346</v>
      </c>
      <c r="C462">
        <v>6.4000000000000001E-2</v>
      </c>
    </row>
    <row r="463" spans="1:3" x14ac:dyDescent="0.25">
      <c r="A463">
        <v>462</v>
      </c>
      <c r="B463" t="s">
        <v>1347</v>
      </c>
      <c r="C463">
        <v>6.3E-2</v>
      </c>
    </row>
    <row r="464" spans="1:3" x14ac:dyDescent="0.25">
      <c r="A464">
        <v>463</v>
      </c>
      <c r="B464" t="s">
        <v>1348</v>
      </c>
      <c r="C464">
        <v>6.3E-2</v>
      </c>
    </row>
    <row r="465" spans="1:3" x14ac:dyDescent="0.25">
      <c r="A465">
        <v>464</v>
      </c>
      <c r="B465" t="s">
        <v>1349</v>
      </c>
      <c r="C465">
        <v>6.2E-2</v>
      </c>
    </row>
    <row r="466" spans="1:3" x14ac:dyDescent="0.25">
      <c r="A466">
        <v>465</v>
      </c>
      <c r="B466" t="s">
        <v>1350</v>
      </c>
      <c r="C466">
        <v>6.2E-2</v>
      </c>
    </row>
    <row r="467" spans="1:3" x14ac:dyDescent="0.25">
      <c r="A467">
        <v>466</v>
      </c>
      <c r="B467" t="s">
        <v>1351</v>
      </c>
      <c r="C467">
        <v>6.2E-2</v>
      </c>
    </row>
    <row r="468" spans="1:3" x14ac:dyDescent="0.25">
      <c r="A468">
        <v>467</v>
      </c>
      <c r="B468" t="s">
        <v>1352</v>
      </c>
      <c r="C468">
        <v>6.0999999999999999E-2</v>
      </c>
    </row>
    <row r="469" spans="1:3" x14ac:dyDescent="0.25">
      <c r="A469">
        <v>468</v>
      </c>
      <c r="B469" t="s">
        <v>1353</v>
      </c>
      <c r="C469">
        <v>6.0999999999999999E-2</v>
      </c>
    </row>
    <row r="470" spans="1:3" x14ac:dyDescent="0.25">
      <c r="A470">
        <v>469</v>
      </c>
      <c r="B470" t="s">
        <v>1354</v>
      </c>
      <c r="C470">
        <v>6.0999999999999999E-2</v>
      </c>
    </row>
    <row r="471" spans="1:3" x14ac:dyDescent="0.25">
      <c r="A471">
        <v>470</v>
      </c>
      <c r="B471" t="s">
        <v>1355</v>
      </c>
      <c r="C471">
        <v>6.0999999999999999E-2</v>
      </c>
    </row>
    <row r="472" spans="1:3" x14ac:dyDescent="0.25">
      <c r="A472">
        <v>471</v>
      </c>
      <c r="B472" t="s">
        <v>1356</v>
      </c>
      <c r="C472">
        <v>6.0999999999999999E-2</v>
      </c>
    </row>
    <row r="473" spans="1:3" x14ac:dyDescent="0.25">
      <c r="A473">
        <v>472</v>
      </c>
      <c r="B473" t="s">
        <v>1357</v>
      </c>
      <c r="C473">
        <v>6.0999999999999999E-2</v>
      </c>
    </row>
    <row r="474" spans="1:3" x14ac:dyDescent="0.25">
      <c r="A474">
        <v>473</v>
      </c>
      <c r="B474" t="s">
        <v>1358</v>
      </c>
      <c r="C474">
        <v>6.0999999999999999E-2</v>
      </c>
    </row>
    <row r="475" spans="1:3" x14ac:dyDescent="0.25">
      <c r="A475">
        <v>474</v>
      </c>
      <c r="B475" t="s">
        <v>1359</v>
      </c>
      <c r="C475">
        <v>6.0999999999999999E-2</v>
      </c>
    </row>
    <row r="476" spans="1:3" x14ac:dyDescent="0.25">
      <c r="A476">
        <v>475</v>
      </c>
      <c r="B476" t="s">
        <v>1360</v>
      </c>
      <c r="C476">
        <v>6.0999999999999999E-2</v>
      </c>
    </row>
    <row r="477" spans="1:3" x14ac:dyDescent="0.25">
      <c r="A477">
        <v>476</v>
      </c>
      <c r="B477" t="s">
        <v>1361</v>
      </c>
      <c r="C477">
        <v>0.06</v>
      </c>
    </row>
    <row r="478" spans="1:3" x14ac:dyDescent="0.25">
      <c r="A478">
        <v>477</v>
      </c>
      <c r="B478" t="s">
        <v>1362</v>
      </c>
      <c r="C478">
        <v>0.06</v>
      </c>
    </row>
    <row r="479" spans="1:3" x14ac:dyDescent="0.25">
      <c r="A479">
        <v>478</v>
      </c>
      <c r="B479" t="s">
        <v>1363</v>
      </c>
      <c r="C479">
        <v>0.06</v>
      </c>
    </row>
    <row r="480" spans="1:3" x14ac:dyDescent="0.25">
      <c r="A480">
        <v>479</v>
      </c>
      <c r="B480" t="s">
        <v>1364</v>
      </c>
      <c r="C480">
        <v>0.06</v>
      </c>
    </row>
    <row r="481" spans="1:3" x14ac:dyDescent="0.25">
      <c r="A481">
        <v>480</v>
      </c>
      <c r="B481" t="s">
        <v>1365</v>
      </c>
      <c r="C481">
        <v>5.8999999999999997E-2</v>
      </c>
    </row>
    <row r="482" spans="1:3" x14ac:dyDescent="0.25">
      <c r="A482">
        <v>481</v>
      </c>
      <c r="B482" t="s">
        <v>1366</v>
      </c>
      <c r="C482">
        <v>5.8999999999999997E-2</v>
      </c>
    </row>
    <row r="483" spans="1:3" x14ac:dyDescent="0.25">
      <c r="A483">
        <v>482</v>
      </c>
      <c r="B483" t="s">
        <v>1367</v>
      </c>
      <c r="C483">
        <v>5.8999999999999997E-2</v>
      </c>
    </row>
    <row r="484" spans="1:3" x14ac:dyDescent="0.25">
      <c r="A484">
        <v>483</v>
      </c>
      <c r="B484" t="s">
        <v>1368</v>
      </c>
      <c r="C484">
        <v>5.8999999999999997E-2</v>
      </c>
    </row>
    <row r="485" spans="1:3" x14ac:dyDescent="0.25">
      <c r="A485">
        <v>484</v>
      </c>
      <c r="B485" t="s">
        <v>1369</v>
      </c>
      <c r="C485">
        <v>5.8999999999999997E-2</v>
      </c>
    </row>
    <row r="486" spans="1:3" x14ac:dyDescent="0.25">
      <c r="A486">
        <v>485</v>
      </c>
      <c r="B486" t="s">
        <v>1370</v>
      </c>
      <c r="C486">
        <v>5.8000000000000003E-2</v>
      </c>
    </row>
    <row r="487" spans="1:3" x14ac:dyDescent="0.25">
      <c r="A487">
        <v>486</v>
      </c>
      <c r="B487" t="s">
        <v>1371</v>
      </c>
      <c r="C487">
        <v>5.8000000000000003E-2</v>
      </c>
    </row>
    <row r="488" spans="1:3" x14ac:dyDescent="0.25">
      <c r="A488">
        <v>487</v>
      </c>
      <c r="B488" t="s">
        <v>1372</v>
      </c>
      <c r="C488">
        <v>5.7000000000000002E-2</v>
      </c>
    </row>
    <row r="489" spans="1:3" x14ac:dyDescent="0.25">
      <c r="A489">
        <v>488</v>
      </c>
      <c r="B489" t="s">
        <v>1373</v>
      </c>
      <c r="C489">
        <v>5.7000000000000002E-2</v>
      </c>
    </row>
    <row r="490" spans="1:3" x14ac:dyDescent="0.25">
      <c r="A490">
        <v>489</v>
      </c>
      <c r="B490" t="s">
        <v>1374</v>
      </c>
      <c r="C490">
        <v>5.7000000000000002E-2</v>
      </c>
    </row>
    <row r="491" spans="1:3" x14ac:dyDescent="0.25">
      <c r="A491">
        <v>490</v>
      </c>
      <c r="B491" t="s">
        <v>1375</v>
      </c>
      <c r="C491">
        <v>5.7000000000000002E-2</v>
      </c>
    </row>
    <row r="492" spans="1:3" x14ac:dyDescent="0.25">
      <c r="A492">
        <v>491</v>
      </c>
      <c r="B492" t="s">
        <v>1376</v>
      </c>
      <c r="C492">
        <v>5.7000000000000002E-2</v>
      </c>
    </row>
    <row r="493" spans="1:3" x14ac:dyDescent="0.25">
      <c r="A493">
        <v>492</v>
      </c>
      <c r="B493" t="s">
        <v>1377</v>
      </c>
      <c r="C493">
        <v>5.7000000000000002E-2</v>
      </c>
    </row>
    <row r="494" spans="1:3" x14ac:dyDescent="0.25">
      <c r="A494">
        <v>493</v>
      </c>
      <c r="B494" t="s">
        <v>1378</v>
      </c>
      <c r="C494">
        <v>5.7000000000000002E-2</v>
      </c>
    </row>
    <row r="495" spans="1:3" x14ac:dyDescent="0.25">
      <c r="A495">
        <v>494</v>
      </c>
      <c r="B495" t="s">
        <v>1379</v>
      </c>
      <c r="C495">
        <v>5.6000000000000001E-2</v>
      </c>
    </row>
    <row r="496" spans="1:3" x14ac:dyDescent="0.25">
      <c r="A496">
        <v>495</v>
      </c>
      <c r="B496" t="s">
        <v>1380</v>
      </c>
      <c r="C496">
        <v>5.6000000000000001E-2</v>
      </c>
    </row>
    <row r="497" spans="1:3" x14ac:dyDescent="0.25">
      <c r="A497">
        <v>496</v>
      </c>
      <c r="B497" t="s">
        <v>1381</v>
      </c>
      <c r="C497">
        <v>5.5E-2</v>
      </c>
    </row>
    <row r="498" spans="1:3" x14ac:dyDescent="0.25">
      <c r="A498">
        <v>497</v>
      </c>
      <c r="B498" t="s">
        <v>1382</v>
      </c>
      <c r="C498">
        <v>5.5E-2</v>
      </c>
    </row>
    <row r="499" spans="1:3" x14ac:dyDescent="0.25">
      <c r="A499">
        <v>498</v>
      </c>
      <c r="B499" t="s">
        <v>1383</v>
      </c>
      <c r="C499">
        <v>5.5E-2</v>
      </c>
    </row>
    <row r="500" spans="1:3" x14ac:dyDescent="0.25">
      <c r="A500">
        <v>499</v>
      </c>
      <c r="B500" t="s">
        <v>1384</v>
      </c>
      <c r="C500">
        <v>5.5E-2</v>
      </c>
    </row>
    <row r="501" spans="1:3" x14ac:dyDescent="0.25">
      <c r="A501">
        <v>500</v>
      </c>
      <c r="B501" t="s">
        <v>1385</v>
      </c>
      <c r="C501">
        <v>5.5E-2</v>
      </c>
    </row>
    <row r="502" spans="1:3" x14ac:dyDescent="0.25">
      <c r="A502">
        <v>501</v>
      </c>
      <c r="B502" t="s">
        <v>1386</v>
      </c>
      <c r="C502">
        <v>5.3999999999999999E-2</v>
      </c>
    </row>
    <row r="503" spans="1:3" x14ac:dyDescent="0.25">
      <c r="A503">
        <v>502</v>
      </c>
      <c r="B503" t="s">
        <v>1387</v>
      </c>
      <c r="C503">
        <v>5.3999999999999999E-2</v>
      </c>
    </row>
    <row r="504" spans="1:3" x14ac:dyDescent="0.25">
      <c r="A504">
        <v>503</v>
      </c>
      <c r="B504" t="s">
        <v>1388</v>
      </c>
      <c r="C504">
        <v>5.3999999999999999E-2</v>
      </c>
    </row>
    <row r="505" spans="1:3" x14ac:dyDescent="0.25">
      <c r="A505">
        <v>504</v>
      </c>
      <c r="B505" t="s">
        <v>1389</v>
      </c>
      <c r="C505">
        <v>5.2999999999999999E-2</v>
      </c>
    </row>
    <row r="506" spans="1:3" x14ac:dyDescent="0.25">
      <c r="A506">
        <v>505</v>
      </c>
      <c r="B506" t="s">
        <v>1390</v>
      </c>
      <c r="C506">
        <v>5.2999999999999999E-2</v>
      </c>
    </row>
    <row r="507" spans="1:3" x14ac:dyDescent="0.25">
      <c r="A507">
        <v>506</v>
      </c>
      <c r="B507" t="s">
        <v>1391</v>
      </c>
      <c r="C507">
        <v>5.2999999999999999E-2</v>
      </c>
    </row>
    <row r="508" spans="1:3" x14ac:dyDescent="0.25">
      <c r="A508">
        <v>507</v>
      </c>
      <c r="B508" t="s">
        <v>1392</v>
      </c>
      <c r="C508">
        <v>5.2999999999999999E-2</v>
      </c>
    </row>
    <row r="509" spans="1:3" x14ac:dyDescent="0.25">
      <c r="A509">
        <v>508</v>
      </c>
      <c r="B509" t="s">
        <v>1393</v>
      </c>
      <c r="C509">
        <v>5.2999999999999999E-2</v>
      </c>
    </row>
    <row r="510" spans="1:3" x14ac:dyDescent="0.25">
      <c r="A510">
        <v>509</v>
      </c>
      <c r="B510" t="s">
        <v>1394</v>
      </c>
      <c r="C510">
        <v>5.1999999999999998E-2</v>
      </c>
    </row>
    <row r="511" spans="1:3" x14ac:dyDescent="0.25">
      <c r="A511">
        <v>510</v>
      </c>
      <c r="B511" t="s">
        <v>1395</v>
      </c>
      <c r="C511">
        <v>5.1999999999999998E-2</v>
      </c>
    </row>
    <row r="512" spans="1:3" x14ac:dyDescent="0.25">
      <c r="A512">
        <v>511</v>
      </c>
      <c r="B512" t="s">
        <v>1396</v>
      </c>
      <c r="C512">
        <v>5.1999999999999998E-2</v>
      </c>
    </row>
    <row r="513" spans="1:3" x14ac:dyDescent="0.25">
      <c r="A513">
        <v>512</v>
      </c>
      <c r="B513" t="s">
        <v>1397</v>
      </c>
      <c r="C513">
        <v>5.1999999999999998E-2</v>
      </c>
    </row>
    <row r="514" spans="1:3" x14ac:dyDescent="0.25">
      <c r="A514">
        <v>513</v>
      </c>
      <c r="B514" t="s">
        <v>1398</v>
      </c>
      <c r="C514">
        <v>5.1999999999999998E-2</v>
      </c>
    </row>
    <row r="515" spans="1:3" x14ac:dyDescent="0.25">
      <c r="A515">
        <v>514</v>
      </c>
      <c r="B515" t="s">
        <v>1399</v>
      </c>
      <c r="C515">
        <v>5.1999999999999998E-2</v>
      </c>
    </row>
    <row r="516" spans="1:3" x14ac:dyDescent="0.25">
      <c r="A516">
        <v>515</v>
      </c>
      <c r="B516" t="s">
        <v>1400</v>
      </c>
      <c r="C516">
        <v>5.1999999999999998E-2</v>
      </c>
    </row>
    <row r="517" spans="1:3" x14ac:dyDescent="0.25">
      <c r="A517">
        <v>516</v>
      </c>
      <c r="B517" t="s">
        <v>1401</v>
      </c>
      <c r="C517">
        <v>5.1999999999999998E-2</v>
      </c>
    </row>
    <row r="518" spans="1:3" x14ac:dyDescent="0.25">
      <c r="A518">
        <v>517</v>
      </c>
      <c r="B518" t="s">
        <v>1402</v>
      </c>
      <c r="C518">
        <v>5.1999999999999998E-2</v>
      </c>
    </row>
    <row r="519" spans="1:3" x14ac:dyDescent="0.25">
      <c r="A519">
        <v>518</v>
      </c>
      <c r="B519" t="s">
        <v>1403</v>
      </c>
      <c r="C519">
        <v>5.0999999999999997E-2</v>
      </c>
    </row>
    <row r="520" spans="1:3" x14ac:dyDescent="0.25">
      <c r="A520">
        <v>519</v>
      </c>
      <c r="B520" t="s">
        <v>1404</v>
      </c>
      <c r="C520">
        <v>5.0999999999999997E-2</v>
      </c>
    </row>
    <row r="521" spans="1:3" x14ac:dyDescent="0.25">
      <c r="A521">
        <v>520</v>
      </c>
      <c r="B521" t="s">
        <v>1405</v>
      </c>
      <c r="C521">
        <v>5.0999999999999997E-2</v>
      </c>
    </row>
    <row r="522" spans="1:3" x14ac:dyDescent="0.25">
      <c r="A522">
        <v>521</v>
      </c>
      <c r="B522" t="s">
        <v>1406</v>
      </c>
      <c r="C522">
        <v>0.05</v>
      </c>
    </row>
    <row r="523" spans="1:3" x14ac:dyDescent="0.25">
      <c r="A523">
        <v>522</v>
      </c>
      <c r="B523" t="s">
        <v>1407</v>
      </c>
      <c r="C523">
        <v>0.05</v>
      </c>
    </row>
    <row r="524" spans="1:3" x14ac:dyDescent="0.25">
      <c r="A524">
        <v>523</v>
      </c>
      <c r="B524" t="s">
        <v>1408</v>
      </c>
      <c r="C524">
        <v>0.05</v>
      </c>
    </row>
    <row r="525" spans="1:3" x14ac:dyDescent="0.25">
      <c r="A525">
        <v>524</v>
      </c>
      <c r="B525" t="s">
        <v>1409</v>
      </c>
      <c r="C525">
        <v>0.05</v>
      </c>
    </row>
    <row r="526" spans="1:3" x14ac:dyDescent="0.25">
      <c r="A526">
        <v>525</v>
      </c>
      <c r="B526" t="s">
        <v>1410</v>
      </c>
      <c r="C526">
        <v>0.05</v>
      </c>
    </row>
    <row r="527" spans="1:3" x14ac:dyDescent="0.25">
      <c r="A527">
        <v>526</v>
      </c>
      <c r="B527" t="s">
        <v>1411</v>
      </c>
      <c r="C527">
        <v>0.05</v>
      </c>
    </row>
    <row r="528" spans="1:3" x14ac:dyDescent="0.25">
      <c r="A528">
        <v>527</v>
      </c>
      <c r="B528" t="s">
        <v>1412</v>
      </c>
      <c r="C528">
        <v>4.9000000000000002E-2</v>
      </c>
    </row>
    <row r="529" spans="1:3" x14ac:dyDescent="0.25">
      <c r="A529">
        <v>528</v>
      </c>
      <c r="B529" t="s">
        <v>1413</v>
      </c>
      <c r="C529">
        <v>4.9000000000000002E-2</v>
      </c>
    </row>
    <row r="530" spans="1:3" x14ac:dyDescent="0.25">
      <c r="A530">
        <v>529</v>
      </c>
      <c r="B530" t="s">
        <v>1414</v>
      </c>
      <c r="C530">
        <v>4.9000000000000002E-2</v>
      </c>
    </row>
    <row r="531" spans="1:3" x14ac:dyDescent="0.25">
      <c r="A531">
        <v>530</v>
      </c>
      <c r="B531" t="s">
        <v>1415</v>
      </c>
      <c r="C531">
        <v>4.9000000000000002E-2</v>
      </c>
    </row>
    <row r="532" spans="1:3" x14ac:dyDescent="0.25">
      <c r="A532">
        <v>531</v>
      </c>
      <c r="B532" t="s">
        <v>1416</v>
      </c>
      <c r="C532">
        <v>4.9000000000000002E-2</v>
      </c>
    </row>
    <row r="533" spans="1:3" x14ac:dyDescent="0.25">
      <c r="A533">
        <v>532</v>
      </c>
      <c r="B533" t="s">
        <v>1417</v>
      </c>
      <c r="C533">
        <v>4.9000000000000002E-2</v>
      </c>
    </row>
    <row r="534" spans="1:3" x14ac:dyDescent="0.25">
      <c r="A534">
        <v>533</v>
      </c>
      <c r="B534" t="s">
        <v>1418</v>
      </c>
      <c r="C534">
        <v>4.9000000000000002E-2</v>
      </c>
    </row>
    <row r="535" spans="1:3" x14ac:dyDescent="0.25">
      <c r="A535">
        <v>534</v>
      </c>
      <c r="B535" t="s">
        <v>1419</v>
      </c>
      <c r="C535">
        <v>4.9000000000000002E-2</v>
      </c>
    </row>
    <row r="536" spans="1:3" x14ac:dyDescent="0.25">
      <c r="A536">
        <v>535</v>
      </c>
      <c r="B536" t="s">
        <v>1420</v>
      </c>
      <c r="C536">
        <v>4.9000000000000002E-2</v>
      </c>
    </row>
    <row r="537" spans="1:3" x14ac:dyDescent="0.25">
      <c r="A537">
        <v>536</v>
      </c>
      <c r="B537" t="s">
        <v>1421</v>
      </c>
      <c r="C537">
        <v>4.8000000000000001E-2</v>
      </c>
    </row>
    <row r="538" spans="1:3" x14ac:dyDescent="0.25">
      <c r="A538">
        <v>537</v>
      </c>
      <c r="B538" t="s">
        <v>1422</v>
      </c>
      <c r="C538">
        <v>4.8000000000000001E-2</v>
      </c>
    </row>
    <row r="539" spans="1:3" x14ac:dyDescent="0.25">
      <c r="A539">
        <v>538</v>
      </c>
      <c r="B539" t="s">
        <v>1423</v>
      </c>
      <c r="C539">
        <v>4.8000000000000001E-2</v>
      </c>
    </row>
    <row r="540" spans="1:3" x14ac:dyDescent="0.25">
      <c r="A540">
        <v>539</v>
      </c>
      <c r="B540" t="s">
        <v>1424</v>
      </c>
      <c r="C540">
        <v>4.8000000000000001E-2</v>
      </c>
    </row>
    <row r="541" spans="1:3" x14ac:dyDescent="0.25">
      <c r="A541">
        <v>540</v>
      </c>
      <c r="B541" t="s">
        <v>1425</v>
      </c>
      <c r="C541">
        <v>4.8000000000000001E-2</v>
      </c>
    </row>
    <row r="542" spans="1:3" x14ac:dyDescent="0.25">
      <c r="A542">
        <v>541</v>
      </c>
      <c r="B542" t="s">
        <v>1426</v>
      </c>
      <c r="C542">
        <v>4.8000000000000001E-2</v>
      </c>
    </row>
    <row r="543" spans="1:3" x14ac:dyDescent="0.25">
      <c r="A543">
        <v>542</v>
      </c>
      <c r="B543" t="s">
        <v>1427</v>
      </c>
      <c r="C543">
        <v>4.7E-2</v>
      </c>
    </row>
    <row r="544" spans="1:3" x14ac:dyDescent="0.25">
      <c r="A544">
        <v>543</v>
      </c>
      <c r="B544" t="s">
        <v>1428</v>
      </c>
      <c r="C544">
        <v>4.7E-2</v>
      </c>
    </row>
    <row r="545" spans="1:3" x14ac:dyDescent="0.25">
      <c r="A545">
        <v>544</v>
      </c>
      <c r="B545" t="s">
        <v>1429</v>
      </c>
      <c r="C545">
        <v>4.7E-2</v>
      </c>
    </row>
    <row r="546" spans="1:3" x14ac:dyDescent="0.25">
      <c r="A546">
        <v>545</v>
      </c>
      <c r="B546" t="s">
        <v>1430</v>
      </c>
      <c r="C546">
        <v>4.7E-2</v>
      </c>
    </row>
    <row r="547" spans="1:3" x14ac:dyDescent="0.25">
      <c r="A547">
        <v>546</v>
      </c>
      <c r="B547" t="s">
        <v>1431</v>
      </c>
      <c r="C547">
        <v>4.7E-2</v>
      </c>
    </row>
    <row r="548" spans="1:3" x14ac:dyDescent="0.25">
      <c r="A548">
        <v>547</v>
      </c>
      <c r="B548" t="s">
        <v>1432</v>
      </c>
      <c r="C548">
        <v>4.7E-2</v>
      </c>
    </row>
    <row r="549" spans="1:3" x14ac:dyDescent="0.25">
      <c r="A549">
        <v>548</v>
      </c>
      <c r="B549" t="s">
        <v>1433</v>
      </c>
      <c r="C549">
        <v>4.7E-2</v>
      </c>
    </row>
    <row r="550" spans="1:3" x14ac:dyDescent="0.25">
      <c r="A550">
        <v>549</v>
      </c>
      <c r="B550" t="s">
        <v>1434</v>
      </c>
      <c r="C550">
        <v>4.7E-2</v>
      </c>
    </row>
    <row r="551" spans="1:3" x14ac:dyDescent="0.25">
      <c r="A551">
        <v>550</v>
      </c>
      <c r="B551" t="s">
        <v>1435</v>
      </c>
      <c r="C551">
        <v>4.7E-2</v>
      </c>
    </row>
    <row r="552" spans="1:3" x14ac:dyDescent="0.25">
      <c r="A552">
        <v>551</v>
      </c>
      <c r="B552" t="s">
        <v>1436</v>
      </c>
      <c r="C552">
        <v>4.7E-2</v>
      </c>
    </row>
    <row r="553" spans="1:3" x14ac:dyDescent="0.25">
      <c r="A553">
        <v>552</v>
      </c>
      <c r="B553" t="s">
        <v>1437</v>
      </c>
      <c r="C553">
        <v>4.7E-2</v>
      </c>
    </row>
    <row r="554" spans="1:3" x14ac:dyDescent="0.25">
      <c r="A554">
        <v>553</v>
      </c>
      <c r="B554" t="s">
        <v>1438</v>
      </c>
      <c r="C554">
        <v>4.7E-2</v>
      </c>
    </row>
    <row r="555" spans="1:3" x14ac:dyDescent="0.25">
      <c r="A555">
        <v>554</v>
      </c>
      <c r="B555" t="s">
        <v>1439</v>
      </c>
      <c r="C555">
        <v>4.7E-2</v>
      </c>
    </row>
    <row r="556" spans="1:3" x14ac:dyDescent="0.25">
      <c r="A556">
        <v>555</v>
      </c>
      <c r="B556" t="s">
        <v>1440</v>
      </c>
      <c r="C556">
        <v>4.7E-2</v>
      </c>
    </row>
    <row r="557" spans="1:3" x14ac:dyDescent="0.25">
      <c r="A557">
        <v>556</v>
      </c>
      <c r="B557" t="s">
        <v>1441</v>
      </c>
      <c r="C557">
        <v>4.5999999999999999E-2</v>
      </c>
    </row>
    <row r="558" spans="1:3" x14ac:dyDescent="0.25">
      <c r="A558">
        <v>557</v>
      </c>
      <c r="B558" t="s">
        <v>1442</v>
      </c>
      <c r="C558">
        <v>4.5999999999999999E-2</v>
      </c>
    </row>
    <row r="559" spans="1:3" x14ac:dyDescent="0.25">
      <c r="A559">
        <v>558</v>
      </c>
      <c r="B559" t="s">
        <v>1443</v>
      </c>
      <c r="C559">
        <v>4.5999999999999999E-2</v>
      </c>
    </row>
    <row r="560" spans="1:3" x14ac:dyDescent="0.25">
      <c r="A560">
        <v>559</v>
      </c>
      <c r="B560" t="s">
        <v>1444</v>
      </c>
      <c r="C560">
        <v>4.5999999999999999E-2</v>
      </c>
    </row>
    <row r="561" spans="1:3" x14ac:dyDescent="0.25">
      <c r="A561">
        <v>560</v>
      </c>
      <c r="B561" t="s">
        <v>1445</v>
      </c>
      <c r="C561">
        <v>4.5999999999999999E-2</v>
      </c>
    </row>
    <row r="562" spans="1:3" x14ac:dyDescent="0.25">
      <c r="A562">
        <v>561</v>
      </c>
      <c r="B562" t="s">
        <v>1446</v>
      </c>
      <c r="C562">
        <v>4.5999999999999999E-2</v>
      </c>
    </row>
    <row r="563" spans="1:3" x14ac:dyDescent="0.25">
      <c r="A563">
        <v>562</v>
      </c>
      <c r="B563" t="s">
        <v>1447</v>
      </c>
      <c r="C563">
        <v>4.5999999999999999E-2</v>
      </c>
    </row>
    <row r="564" spans="1:3" x14ac:dyDescent="0.25">
      <c r="A564">
        <v>563</v>
      </c>
      <c r="B564" t="s">
        <v>1448</v>
      </c>
      <c r="C564">
        <v>4.5999999999999999E-2</v>
      </c>
    </row>
    <row r="565" spans="1:3" x14ac:dyDescent="0.25">
      <c r="A565">
        <v>564</v>
      </c>
      <c r="B565" t="s">
        <v>1449</v>
      </c>
      <c r="C565">
        <v>4.5999999999999999E-2</v>
      </c>
    </row>
    <row r="566" spans="1:3" x14ac:dyDescent="0.25">
      <c r="A566">
        <v>565</v>
      </c>
      <c r="B566" t="s">
        <v>1450</v>
      </c>
      <c r="C566">
        <v>4.4999999999999998E-2</v>
      </c>
    </row>
    <row r="567" spans="1:3" x14ac:dyDescent="0.25">
      <c r="A567">
        <v>566</v>
      </c>
      <c r="B567" t="s">
        <v>1451</v>
      </c>
      <c r="C567">
        <v>4.4999999999999998E-2</v>
      </c>
    </row>
    <row r="568" spans="1:3" x14ac:dyDescent="0.25">
      <c r="A568">
        <v>567</v>
      </c>
      <c r="B568" t="s">
        <v>1452</v>
      </c>
      <c r="C568">
        <v>4.4999999999999998E-2</v>
      </c>
    </row>
    <row r="569" spans="1:3" x14ac:dyDescent="0.25">
      <c r="A569">
        <v>568</v>
      </c>
      <c r="B569" t="s">
        <v>1453</v>
      </c>
      <c r="C569">
        <v>4.4999999999999998E-2</v>
      </c>
    </row>
    <row r="570" spans="1:3" x14ac:dyDescent="0.25">
      <c r="A570">
        <v>569</v>
      </c>
      <c r="B570" t="s">
        <v>1454</v>
      </c>
      <c r="C570">
        <v>4.4999999999999998E-2</v>
      </c>
    </row>
    <row r="571" spans="1:3" x14ac:dyDescent="0.25">
      <c r="A571">
        <v>570</v>
      </c>
      <c r="B571" t="s">
        <v>1455</v>
      </c>
      <c r="C571">
        <v>4.3999999999999997E-2</v>
      </c>
    </row>
    <row r="572" spans="1:3" x14ac:dyDescent="0.25">
      <c r="A572">
        <v>571</v>
      </c>
      <c r="B572" t="s">
        <v>1456</v>
      </c>
      <c r="C572">
        <v>4.3999999999999997E-2</v>
      </c>
    </row>
    <row r="573" spans="1:3" x14ac:dyDescent="0.25">
      <c r="A573">
        <v>572</v>
      </c>
      <c r="B573" t="s">
        <v>1457</v>
      </c>
      <c r="C573">
        <v>4.2999999999999997E-2</v>
      </c>
    </row>
    <row r="574" spans="1:3" x14ac:dyDescent="0.25">
      <c r="A574">
        <v>573</v>
      </c>
      <c r="B574" t="s">
        <v>1458</v>
      </c>
      <c r="C574">
        <v>4.2999999999999997E-2</v>
      </c>
    </row>
    <row r="575" spans="1:3" x14ac:dyDescent="0.25">
      <c r="A575">
        <v>574</v>
      </c>
      <c r="B575" t="s">
        <v>1459</v>
      </c>
      <c r="C575">
        <v>4.2999999999999997E-2</v>
      </c>
    </row>
    <row r="576" spans="1:3" x14ac:dyDescent="0.25">
      <c r="A576">
        <v>575</v>
      </c>
      <c r="B576" t="s">
        <v>1460</v>
      </c>
      <c r="C576">
        <v>4.2999999999999997E-2</v>
      </c>
    </row>
    <row r="577" spans="1:3" x14ac:dyDescent="0.25">
      <c r="A577">
        <v>576</v>
      </c>
      <c r="B577" t="s">
        <v>1461</v>
      </c>
      <c r="C577">
        <v>4.2999999999999997E-2</v>
      </c>
    </row>
    <row r="578" spans="1:3" x14ac:dyDescent="0.25">
      <c r="A578">
        <v>577</v>
      </c>
      <c r="B578" t="s">
        <v>1462</v>
      </c>
      <c r="C578">
        <v>4.2999999999999997E-2</v>
      </c>
    </row>
    <row r="579" spans="1:3" x14ac:dyDescent="0.25">
      <c r="A579">
        <v>578</v>
      </c>
      <c r="B579" t="s">
        <v>1463</v>
      </c>
      <c r="C579">
        <v>4.2999999999999997E-2</v>
      </c>
    </row>
    <row r="580" spans="1:3" x14ac:dyDescent="0.25">
      <c r="A580">
        <v>579</v>
      </c>
      <c r="B580" t="s">
        <v>1464</v>
      </c>
      <c r="C580">
        <v>4.2999999999999997E-2</v>
      </c>
    </row>
    <row r="581" spans="1:3" x14ac:dyDescent="0.25">
      <c r="A581">
        <v>580</v>
      </c>
      <c r="B581" t="s">
        <v>1465</v>
      </c>
      <c r="C581">
        <v>4.2999999999999997E-2</v>
      </c>
    </row>
    <row r="582" spans="1:3" x14ac:dyDescent="0.25">
      <c r="A582">
        <v>581</v>
      </c>
      <c r="B582" t="s">
        <v>1466</v>
      </c>
      <c r="C582">
        <v>4.2000000000000003E-2</v>
      </c>
    </row>
    <row r="583" spans="1:3" x14ac:dyDescent="0.25">
      <c r="A583">
        <v>582</v>
      </c>
      <c r="B583" t="s">
        <v>1467</v>
      </c>
      <c r="C583">
        <v>4.2000000000000003E-2</v>
      </c>
    </row>
    <row r="584" spans="1:3" x14ac:dyDescent="0.25">
      <c r="A584">
        <v>583</v>
      </c>
      <c r="B584" t="s">
        <v>1468</v>
      </c>
      <c r="C584">
        <v>4.2000000000000003E-2</v>
      </c>
    </row>
    <row r="585" spans="1:3" x14ac:dyDescent="0.25">
      <c r="A585">
        <v>584</v>
      </c>
      <c r="B585" t="s">
        <v>1469</v>
      </c>
      <c r="C585">
        <v>4.2000000000000003E-2</v>
      </c>
    </row>
    <row r="586" spans="1:3" x14ac:dyDescent="0.25">
      <c r="A586">
        <v>585</v>
      </c>
      <c r="B586" t="s">
        <v>1470</v>
      </c>
      <c r="C586">
        <v>4.2000000000000003E-2</v>
      </c>
    </row>
    <row r="587" spans="1:3" x14ac:dyDescent="0.25">
      <c r="A587">
        <v>586</v>
      </c>
      <c r="B587" t="s">
        <v>1471</v>
      </c>
      <c r="C587">
        <v>4.2000000000000003E-2</v>
      </c>
    </row>
    <row r="588" spans="1:3" x14ac:dyDescent="0.25">
      <c r="A588">
        <v>587</v>
      </c>
      <c r="B588" t="s">
        <v>1472</v>
      </c>
      <c r="C588">
        <v>4.2000000000000003E-2</v>
      </c>
    </row>
    <row r="589" spans="1:3" x14ac:dyDescent="0.25">
      <c r="A589">
        <v>588</v>
      </c>
      <c r="B589" t="s">
        <v>1473</v>
      </c>
      <c r="C589">
        <v>4.2000000000000003E-2</v>
      </c>
    </row>
    <row r="590" spans="1:3" x14ac:dyDescent="0.25">
      <c r="A590">
        <v>589</v>
      </c>
      <c r="B590" t="s">
        <v>1474</v>
      </c>
      <c r="C590">
        <v>4.2000000000000003E-2</v>
      </c>
    </row>
    <row r="591" spans="1:3" x14ac:dyDescent="0.25">
      <c r="A591">
        <v>590</v>
      </c>
      <c r="B591" t="s">
        <v>1475</v>
      </c>
      <c r="C591">
        <v>4.1000000000000002E-2</v>
      </c>
    </row>
    <row r="592" spans="1:3" x14ac:dyDescent="0.25">
      <c r="A592">
        <v>591</v>
      </c>
      <c r="B592" t="s">
        <v>1476</v>
      </c>
      <c r="C592">
        <v>4.1000000000000002E-2</v>
      </c>
    </row>
    <row r="593" spans="1:3" x14ac:dyDescent="0.25">
      <c r="A593">
        <v>592</v>
      </c>
      <c r="B593" t="s">
        <v>1477</v>
      </c>
      <c r="C593">
        <v>4.1000000000000002E-2</v>
      </c>
    </row>
    <row r="594" spans="1:3" x14ac:dyDescent="0.25">
      <c r="A594">
        <v>593</v>
      </c>
      <c r="B594" t="s">
        <v>1478</v>
      </c>
      <c r="C594">
        <v>4.1000000000000002E-2</v>
      </c>
    </row>
    <row r="595" spans="1:3" x14ac:dyDescent="0.25">
      <c r="A595">
        <v>594</v>
      </c>
      <c r="B595" t="s">
        <v>1479</v>
      </c>
      <c r="C595">
        <v>4.1000000000000002E-2</v>
      </c>
    </row>
    <row r="596" spans="1:3" x14ac:dyDescent="0.25">
      <c r="A596">
        <v>595</v>
      </c>
      <c r="B596" t="s">
        <v>1480</v>
      </c>
      <c r="C596">
        <v>0.04</v>
      </c>
    </row>
    <row r="597" spans="1:3" x14ac:dyDescent="0.25">
      <c r="A597">
        <v>596</v>
      </c>
      <c r="B597" t="s">
        <v>1481</v>
      </c>
      <c r="C597">
        <v>0.04</v>
      </c>
    </row>
    <row r="598" spans="1:3" x14ac:dyDescent="0.25">
      <c r="A598">
        <v>597</v>
      </c>
      <c r="B598" t="s">
        <v>1482</v>
      </c>
      <c r="C598">
        <v>0.04</v>
      </c>
    </row>
    <row r="599" spans="1:3" x14ac:dyDescent="0.25">
      <c r="A599">
        <v>598</v>
      </c>
      <c r="B599" t="s">
        <v>1483</v>
      </c>
      <c r="C599">
        <v>0.04</v>
      </c>
    </row>
    <row r="600" spans="1:3" x14ac:dyDescent="0.25">
      <c r="A600">
        <v>599</v>
      </c>
      <c r="B600" t="s">
        <v>1484</v>
      </c>
      <c r="C600">
        <v>0.04</v>
      </c>
    </row>
    <row r="601" spans="1:3" x14ac:dyDescent="0.25">
      <c r="A601">
        <v>600</v>
      </c>
      <c r="B601" t="s">
        <v>1485</v>
      </c>
      <c r="C601">
        <v>0.04</v>
      </c>
    </row>
    <row r="602" spans="1:3" x14ac:dyDescent="0.25">
      <c r="A602">
        <v>601</v>
      </c>
      <c r="B602" t="s">
        <v>1486</v>
      </c>
      <c r="C602">
        <v>0.04</v>
      </c>
    </row>
    <row r="603" spans="1:3" x14ac:dyDescent="0.25">
      <c r="A603">
        <v>602</v>
      </c>
      <c r="B603" t="s">
        <v>1487</v>
      </c>
      <c r="C603">
        <v>0.04</v>
      </c>
    </row>
    <row r="604" spans="1:3" x14ac:dyDescent="0.25">
      <c r="A604">
        <v>603</v>
      </c>
      <c r="B604" t="s">
        <v>1488</v>
      </c>
      <c r="C604">
        <v>0.04</v>
      </c>
    </row>
    <row r="605" spans="1:3" x14ac:dyDescent="0.25">
      <c r="A605">
        <v>604</v>
      </c>
      <c r="B605" t="s">
        <v>1489</v>
      </c>
      <c r="C605">
        <v>0.04</v>
      </c>
    </row>
    <row r="606" spans="1:3" x14ac:dyDescent="0.25">
      <c r="A606">
        <v>605</v>
      </c>
      <c r="B606" t="s">
        <v>1490</v>
      </c>
      <c r="C606">
        <v>3.9E-2</v>
      </c>
    </row>
    <row r="607" spans="1:3" x14ac:dyDescent="0.25">
      <c r="A607">
        <v>606</v>
      </c>
      <c r="B607" t="s">
        <v>1491</v>
      </c>
      <c r="C607">
        <v>3.9E-2</v>
      </c>
    </row>
    <row r="608" spans="1:3" x14ac:dyDescent="0.25">
      <c r="A608">
        <v>607</v>
      </c>
      <c r="B608" t="s">
        <v>1492</v>
      </c>
      <c r="C608">
        <v>3.9E-2</v>
      </c>
    </row>
    <row r="609" spans="1:3" x14ac:dyDescent="0.25">
      <c r="A609">
        <v>608</v>
      </c>
      <c r="B609" t="s">
        <v>1493</v>
      </c>
      <c r="C609">
        <v>3.9E-2</v>
      </c>
    </row>
    <row r="610" spans="1:3" x14ac:dyDescent="0.25">
      <c r="A610">
        <v>609</v>
      </c>
      <c r="B610" t="s">
        <v>1494</v>
      </c>
      <c r="C610">
        <v>3.9E-2</v>
      </c>
    </row>
    <row r="611" spans="1:3" x14ac:dyDescent="0.25">
      <c r="A611">
        <v>610</v>
      </c>
      <c r="B611" t="s">
        <v>1495</v>
      </c>
      <c r="C611">
        <v>3.9E-2</v>
      </c>
    </row>
    <row r="612" spans="1:3" x14ac:dyDescent="0.25">
      <c r="A612">
        <v>611</v>
      </c>
      <c r="B612" t="s">
        <v>1496</v>
      </c>
      <c r="C612">
        <v>3.9E-2</v>
      </c>
    </row>
    <row r="613" spans="1:3" x14ac:dyDescent="0.25">
      <c r="A613">
        <v>612</v>
      </c>
      <c r="B613" t="s">
        <v>1497</v>
      </c>
      <c r="C613">
        <v>3.9E-2</v>
      </c>
    </row>
    <row r="614" spans="1:3" x14ac:dyDescent="0.25">
      <c r="A614">
        <v>613</v>
      </c>
      <c r="B614" t="s">
        <v>1498</v>
      </c>
      <c r="C614">
        <v>3.9E-2</v>
      </c>
    </row>
    <row r="615" spans="1:3" x14ac:dyDescent="0.25">
      <c r="A615">
        <v>614</v>
      </c>
      <c r="B615" t="s">
        <v>1499</v>
      </c>
      <c r="C615">
        <v>3.9E-2</v>
      </c>
    </row>
    <row r="616" spans="1:3" x14ac:dyDescent="0.25">
      <c r="A616">
        <v>615</v>
      </c>
      <c r="B616" t="s">
        <v>1500</v>
      </c>
      <c r="C616">
        <v>3.9E-2</v>
      </c>
    </row>
    <row r="617" spans="1:3" x14ac:dyDescent="0.25">
      <c r="A617">
        <v>616</v>
      </c>
      <c r="B617" t="s">
        <v>1501</v>
      </c>
      <c r="C617">
        <v>3.9E-2</v>
      </c>
    </row>
    <row r="618" spans="1:3" x14ac:dyDescent="0.25">
      <c r="A618">
        <v>617</v>
      </c>
      <c r="B618" t="s">
        <v>1502</v>
      </c>
      <c r="C618">
        <v>3.7999999999999999E-2</v>
      </c>
    </row>
    <row r="619" spans="1:3" x14ac:dyDescent="0.25">
      <c r="A619">
        <v>618</v>
      </c>
      <c r="B619" t="s">
        <v>1503</v>
      </c>
      <c r="C619">
        <v>3.7999999999999999E-2</v>
      </c>
    </row>
    <row r="620" spans="1:3" x14ac:dyDescent="0.25">
      <c r="A620">
        <v>619</v>
      </c>
      <c r="B620" t="s">
        <v>1504</v>
      </c>
      <c r="C620">
        <v>3.7999999999999999E-2</v>
      </c>
    </row>
    <row r="621" spans="1:3" x14ac:dyDescent="0.25">
      <c r="A621">
        <v>620</v>
      </c>
      <c r="B621" t="s">
        <v>1505</v>
      </c>
      <c r="C621">
        <v>3.7999999999999999E-2</v>
      </c>
    </row>
    <row r="622" spans="1:3" x14ac:dyDescent="0.25">
      <c r="A622">
        <v>621</v>
      </c>
      <c r="B622" t="s">
        <v>1506</v>
      </c>
      <c r="C622">
        <v>3.7999999999999999E-2</v>
      </c>
    </row>
    <row r="623" spans="1:3" x14ac:dyDescent="0.25">
      <c r="A623">
        <v>622</v>
      </c>
      <c r="B623" t="s">
        <v>1507</v>
      </c>
      <c r="C623">
        <v>3.7999999999999999E-2</v>
      </c>
    </row>
    <row r="624" spans="1:3" x14ac:dyDescent="0.25">
      <c r="A624">
        <v>623</v>
      </c>
      <c r="B624" t="s">
        <v>1508</v>
      </c>
      <c r="C624">
        <v>3.7999999999999999E-2</v>
      </c>
    </row>
    <row r="625" spans="1:3" x14ac:dyDescent="0.25">
      <c r="A625">
        <v>624</v>
      </c>
      <c r="B625" t="s">
        <v>1509</v>
      </c>
      <c r="C625">
        <v>3.7999999999999999E-2</v>
      </c>
    </row>
    <row r="626" spans="1:3" x14ac:dyDescent="0.25">
      <c r="A626">
        <v>625</v>
      </c>
      <c r="B626" t="s">
        <v>1510</v>
      </c>
      <c r="C626">
        <v>3.7999999999999999E-2</v>
      </c>
    </row>
    <row r="627" spans="1:3" x14ac:dyDescent="0.25">
      <c r="A627">
        <v>626</v>
      </c>
      <c r="B627" t="s">
        <v>1511</v>
      </c>
      <c r="C627">
        <v>3.6999999999999998E-2</v>
      </c>
    </row>
    <row r="628" spans="1:3" x14ac:dyDescent="0.25">
      <c r="A628">
        <v>627</v>
      </c>
      <c r="B628" t="s">
        <v>1512</v>
      </c>
      <c r="C628">
        <v>3.6999999999999998E-2</v>
      </c>
    </row>
    <row r="629" spans="1:3" x14ac:dyDescent="0.25">
      <c r="A629">
        <v>628</v>
      </c>
      <c r="B629" t="s">
        <v>1513</v>
      </c>
      <c r="C629">
        <v>3.6999999999999998E-2</v>
      </c>
    </row>
    <row r="630" spans="1:3" x14ac:dyDescent="0.25">
      <c r="A630">
        <v>629</v>
      </c>
      <c r="B630" t="s">
        <v>1514</v>
      </c>
      <c r="C630">
        <v>3.6999999999999998E-2</v>
      </c>
    </row>
    <row r="631" spans="1:3" x14ac:dyDescent="0.25">
      <c r="A631">
        <v>630</v>
      </c>
      <c r="B631" t="s">
        <v>1515</v>
      </c>
      <c r="C631">
        <v>3.6999999999999998E-2</v>
      </c>
    </row>
    <row r="632" spans="1:3" x14ac:dyDescent="0.25">
      <c r="A632">
        <v>631</v>
      </c>
      <c r="B632" t="s">
        <v>1516</v>
      </c>
      <c r="C632">
        <v>3.6999999999999998E-2</v>
      </c>
    </row>
    <row r="633" spans="1:3" x14ac:dyDescent="0.25">
      <c r="A633">
        <v>632</v>
      </c>
      <c r="B633" t="s">
        <v>1517</v>
      </c>
      <c r="C633">
        <v>3.6999999999999998E-2</v>
      </c>
    </row>
    <row r="634" spans="1:3" x14ac:dyDescent="0.25">
      <c r="A634">
        <v>633</v>
      </c>
      <c r="B634" t="s">
        <v>1518</v>
      </c>
      <c r="C634">
        <v>3.6999999999999998E-2</v>
      </c>
    </row>
    <row r="635" spans="1:3" x14ac:dyDescent="0.25">
      <c r="A635">
        <v>634</v>
      </c>
      <c r="B635" t="s">
        <v>1519</v>
      </c>
      <c r="C635">
        <v>3.6999999999999998E-2</v>
      </c>
    </row>
    <row r="636" spans="1:3" x14ac:dyDescent="0.25">
      <c r="A636">
        <v>635</v>
      </c>
      <c r="B636" t="s">
        <v>1520</v>
      </c>
      <c r="C636">
        <v>3.6999999999999998E-2</v>
      </c>
    </row>
    <row r="637" spans="1:3" x14ac:dyDescent="0.25">
      <c r="A637">
        <v>636</v>
      </c>
      <c r="B637" t="s">
        <v>1521</v>
      </c>
      <c r="C637">
        <v>3.6999999999999998E-2</v>
      </c>
    </row>
    <row r="638" spans="1:3" x14ac:dyDescent="0.25">
      <c r="A638">
        <v>637</v>
      </c>
      <c r="B638" t="s">
        <v>1522</v>
      </c>
      <c r="C638">
        <v>3.5999999999999997E-2</v>
      </c>
    </row>
    <row r="639" spans="1:3" x14ac:dyDescent="0.25">
      <c r="A639">
        <v>638</v>
      </c>
      <c r="B639" t="s">
        <v>1523</v>
      </c>
      <c r="C639">
        <v>3.5999999999999997E-2</v>
      </c>
    </row>
    <row r="640" spans="1:3" x14ac:dyDescent="0.25">
      <c r="A640">
        <v>639</v>
      </c>
      <c r="B640" t="s">
        <v>1524</v>
      </c>
      <c r="C640">
        <v>3.5999999999999997E-2</v>
      </c>
    </row>
    <row r="641" spans="1:3" x14ac:dyDescent="0.25">
      <c r="A641">
        <v>640</v>
      </c>
      <c r="B641" t="s">
        <v>1525</v>
      </c>
      <c r="C641">
        <v>3.5999999999999997E-2</v>
      </c>
    </row>
    <row r="642" spans="1:3" x14ac:dyDescent="0.25">
      <c r="A642">
        <v>641</v>
      </c>
      <c r="B642" t="s">
        <v>1526</v>
      </c>
      <c r="C642">
        <v>3.5999999999999997E-2</v>
      </c>
    </row>
    <row r="643" spans="1:3" x14ac:dyDescent="0.25">
      <c r="A643">
        <v>642</v>
      </c>
      <c r="B643" t="s">
        <v>1527</v>
      </c>
      <c r="C643">
        <v>3.5999999999999997E-2</v>
      </c>
    </row>
    <row r="644" spans="1:3" x14ac:dyDescent="0.25">
      <c r="A644">
        <v>643</v>
      </c>
      <c r="B644" t="s">
        <v>1528</v>
      </c>
      <c r="C644">
        <v>3.5999999999999997E-2</v>
      </c>
    </row>
    <row r="645" spans="1:3" x14ac:dyDescent="0.25">
      <c r="A645">
        <v>644</v>
      </c>
      <c r="B645" t="s">
        <v>1529</v>
      </c>
      <c r="C645">
        <v>3.5999999999999997E-2</v>
      </c>
    </row>
    <row r="646" spans="1:3" x14ac:dyDescent="0.25">
      <c r="A646">
        <v>645</v>
      </c>
      <c r="B646" t="s">
        <v>1530</v>
      </c>
      <c r="C646">
        <v>3.5999999999999997E-2</v>
      </c>
    </row>
    <row r="647" spans="1:3" x14ac:dyDescent="0.25">
      <c r="A647">
        <v>646</v>
      </c>
      <c r="B647" t="s">
        <v>1531</v>
      </c>
      <c r="C647">
        <v>3.5000000000000003E-2</v>
      </c>
    </row>
    <row r="648" spans="1:3" x14ac:dyDescent="0.25">
      <c r="A648">
        <v>647</v>
      </c>
      <c r="B648" t="s">
        <v>1532</v>
      </c>
      <c r="C648">
        <v>3.5000000000000003E-2</v>
      </c>
    </row>
    <row r="649" spans="1:3" x14ac:dyDescent="0.25">
      <c r="A649">
        <v>648</v>
      </c>
      <c r="B649" t="s">
        <v>1533</v>
      </c>
      <c r="C649">
        <v>3.5000000000000003E-2</v>
      </c>
    </row>
    <row r="650" spans="1:3" x14ac:dyDescent="0.25">
      <c r="A650">
        <v>649</v>
      </c>
      <c r="B650" t="s">
        <v>1534</v>
      </c>
      <c r="C650">
        <v>3.5000000000000003E-2</v>
      </c>
    </row>
    <row r="651" spans="1:3" x14ac:dyDescent="0.25">
      <c r="A651">
        <v>650</v>
      </c>
      <c r="B651" t="s">
        <v>1535</v>
      </c>
      <c r="C651">
        <v>3.5000000000000003E-2</v>
      </c>
    </row>
    <row r="652" spans="1:3" x14ac:dyDescent="0.25">
      <c r="A652">
        <v>651</v>
      </c>
      <c r="B652" t="s">
        <v>1536</v>
      </c>
      <c r="C652">
        <v>3.5000000000000003E-2</v>
      </c>
    </row>
    <row r="653" spans="1:3" x14ac:dyDescent="0.25">
      <c r="A653">
        <v>652</v>
      </c>
      <c r="B653" t="s">
        <v>1537</v>
      </c>
      <c r="C653">
        <v>3.5000000000000003E-2</v>
      </c>
    </row>
    <row r="654" spans="1:3" x14ac:dyDescent="0.25">
      <c r="A654">
        <v>653</v>
      </c>
      <c r="B654" t="s">
        <v>1538</v>
      </c>
      <c r="C654">
        <v>3.5000000000000003E-2</v>
      </c>
    </row>
    <row r="655" spans="1:3" x14ac:dyDescent="0.25">
      <c r="A655">
        <v>654</v>
      </c>
      <c r="B655" t="s">
        <v>1539</v>
      </c>
      <c r="C655">
        <v>3.5000000000000003E-2</v>
      </c>
    </row>
    <row r="656" spans="1:3" x14ac:dyDescent="0.25">
      <c r="A656">
        <v>655</v>
      </c>
      <c r="B656" t="s">
        <v>1540</v>
      </c>
      <c r="C656">
        <v>3.5000000000000003E-2</v>
      </c>
    </row>
    <row r="657" spans="1:3" x14ac:dyDescent="0.25">
      <c r="A657">
        <v>656</v>
      </c>
      <c r="B657" t="s">
        <v>1541</v>
      </c>
      <c r="C657">
        <v>3.5000000000000003E-2</v>
      </c>
    </row>
    <row r="658" spans="1:3" x14ac:dyDescent="0.25">
      <c r="A658">
        <v>657</v>
      </c>
      <c r="B658" t="s">
        <v>1542</v>
      </c>
      <c r="C658">
        <v>3.5000000000000003E-2</v>
      </c>
    </row>
    <row r="659" spans="1:3" x14ac:dyDescent="0.25">
      <c r="A659">
        <v>658</v>
      </c>
      <c r="B659" t="s">
        <v>1543</v>
      </c>
      <c r="C659">
        <v>3.5000000000000003E-2</v>
      </c>
    </row>
    <row r="660" spans="1:3" x14ac:dyDescent="0.25">
      <c r="A660">
        <v>659</v>
      </c>
      <c r="B660" t="s">
        <v>1544</v>
      </c>
      <c r="C660">
        <v>3.5000000000000003E-2</v>
      </c>
    </row>
    <row r="661" spans="1:3" x14ac:dyDescent="0.25">
      <c r="A661">
        <v>660</v>
      </c>
      <c r="B661" t="s">
        <v>1545</v>
      </c>
      <c r="C661">
        <v>3.5000000000000003E-2</v>
      </c>
    </row>
    <row r="662" spans="1:3" x14ac:dyDescent="0.25">
      <c r="A662">
        <v>661</v>
      </c>
      <c r="B662" t="s">
        <v>1546</v>
      </c>
      <c r="C662">
        <v>3.5000000000000003E-2</v>
      </c>
    </row>
    <row r="663" spans="1:3" x14ac:dyDescent="0.25">
      <c r="A663">
        <v>662</v>
      </c>
      <c r="B663" t="s">
        <v>1547</v>
      </c>
      <c r="C663">
        <v>3.4000000000000002E-2</v>
      </c>
    </row>
    <row r="664" spans="1:3" x14ac:dyDescent="0.25">
      <c r="A664">
        <v>663</v>
      </c>
      <c r="B664" t="s">
        <v>1548</v>
      </c>
      <c r="C664">
        <v>3.4000000000000002E-2</v>
      </c>
    </row>
    <row r="665" spans="1:3" x14ac:dyDescent="0.25">
      <c r="A665">
        <v>664</v>
      </c>
      <c r="B665" t="s">
        <v>1549</v>
      </c>
      <c r="C665">
        <v>3.4000000000000002E-2</v>
      </c>
    </row>
    <row r="666" spans="1:3" x14ac:dyDescent="0.25">
      <c r="A666">
        <v>665</v>
      </c>
      <c r="B666" t="s">
        <v>1550</v>
      </c>
      <c r="C666">
        <v>3.4000000000000002E-2</v>
      </c>
    </row>
    <row r="667" spans="1:3" x14ac:dyDescent="0.25">
      <c r="A667">
        <v>666</v>
      </c>
      <c r="B667" t="s">
        <v>1551</v>
      </c>
      <c r="C667">
        <v>3.4000000000000002E-2</v>
      </c>
    </row>
    <row r="668" spans="1:3" x14ac:dyDescent="0.25">
      <c r="A668">
        <v>667</v>
      </c>
      <c r="B668" t="s">
        <v>1552</v>
      </c>
      <c r="C668">
        <v>3.4000000000000002E-2</v>
      </c>
    </row>
    <row r="669" spans="1:3" x14ac:dyDescent="0.25">
      <c r="A669">
        <v>668</v>
      </c>
      <c r="B669" t="s">
        <v>1553</v>
      </c>
      <c r="C669">
        <v>3.4000000000000002E-2</v>
      </c>
    </row>
    <row r="670" spans="1:3" x14ac:dyDescent="0.25">
      <c r="A670">
        <v>669</v>
      </c>
      <c r="B670" t="s">
        <v>1554</v>
      </c>
      <c r="C670">
        <v>3.4000000000000002E-2</v>
      </c>
    </row>
    <row r="671" spans="1:3" x14ac:dyDescent="0.25">
      <c r="A671">
        <v>670</v>
      </c>
      <c r="B671" t="s">
        <v>1555</v>
      </c>
      <c r="C671">
        <v>3.4000000000000002E-2</v>
      </c>
    </row>
    <row r="672" spans="1:3" x14ac:dyDescent="0.25">
      <c r="A672">
        <v>671</v>
      </c>
      <c r="B672" t="s">
        <v>1556</v>
      </c>
      <c r="C672">
        <v>3.4000000000000002E-2</v>
      </c>
    </row>
    <row r="673" spans="1:3" x14ac:dyDescent="0.25">
      <c r="A673">
        <v>672</v>
      </c>
      <c r="B673" t="s">
        <v>1557</v>
      </c>
      <c r="C673">
        <v>3.4000000000000002E-2</v>
      </c>
    </row>
    <row r="674" spans="1:3" x14ac:dyDescent="0.25">
      <c r="A674">
        <v>673</v>
      </c>
      <c r="B674" t="s">
        <v>1558</v>
      </c>
      <c r="C674">
        <v>3.4000000000000002E-2</v>
      </c>
    </row>
    <row r="675" spans="1:3" x14ac:dyDescent="0.25">
      <c r="A675">
        <v>674</v>
      </c>
      <c r="B675" t="s">
        <v>1559</v>
      </c>
      <c r="C675">
        <v>3.4000000000000002E-2</v>
      </c>
    </row>
    <row r="676" spans="1:3" x14ac:dyDescent="0.25">
      <c r="A676">
        <v>675</v>
      </c>
      <c r="B676" t="s">
        <v>1560</v>
      </c>
      <c r="C676">
        <v>3.4000000000000002E-2</v>
      </c>
    </row>
    <row r="677" spans="1:3" x14ac:dyDescent="0.25">
      <c r="A677">
        <v>676</v>
      </c>
      <c r="B677" t="s">
        <v>1561</v>
      </c>
      <c r="C677">
        <v>3.3000000000000002E-2</v>
      </c>
    </row>
    <row r="678" spans="1:3" x14ac:dyDescent="0.25">
      <c r="A678">
        <v>677</v>
      </c>
      <c r="B678" t="s">
        <v>1562</v>
      </c>
      <c r="C678">
        <v>3.3000000000000002E-2</v>
      </c>
    </row>
    <row r="679" spans="1:3" x14ac:dyDescent="0.25">
      <c r="A679">
        <v>678</v>
      </c>
      <c r="B679" t="s">
        <v>1563</v>
      </c>
      <c r="C679">
        <v>3.3000000000000002E-2</v>
      </c>
    </row>
    <row r="680" spans="1:3" x14ac:dyDescent="0.25">
      <c r="A680">
        <v>679</v>
      </c>
      <c r="B680" t="s">
        <v>1564</v>
      </c>
      <c r="C680">
        <v>3.3000000000000002E-2</v>
      </c>
    </row>
    <row r="681" spans="1:3" x14ac:dyDescent="0.25">
      <c r="A681">
        <v>680</v>
      </c>
      <c r="B681" t="s">
        <v>1565</v>
      </c>
      <c r="C681">
        <v>3.3000000000000002E-2</v>
      </c>
    </row>
    <row r="682" spans="1:3" x14ac:dyDescent="0.25">
      <c r="A682">
        <v>681</v>
      </c>
      <c r="B682" t="s">
        <v>1566</v>
      </c>
      <c r="C682">
        <v>3.3000000000000002E-2</v>
      </c>
    </row>
    <row r="683" spans="1:3" x14ac:dyDescent="0.25">
      <c r="A683">
        <v>682</v>
      </c>
      <c r="B683" t="s">
        <v>1567</v>
      </c>
      <c r="C683">
        <v>3.3000000000000002E-2</v>
      </c>
    </row>
    <row r="684" spans="1:3" x14ac:dyDescent="0.25">
      <c r="A684">
        <v>683</v>
      </c>
      <c r="B684" t="s">
        <v>1568</v>
      </c>
      <c r="C684">
        <v>3.3000000000000002E-2</v>
      </c>
    </row>
    <row r="685" spans="1:3" x14ac:dyDescent="0.25">
      <c r="A685">
        <v>684</v>
      </c>
      <c r="B685" t="s">
        <v>1569</v>
      </c>
      <c r="C685">
        <v>3.3000000000000002E-2</v>
      </c>
    </row>
    <row r="686" spans="1:3" x14ac:dyDescent="0.25">
      <c r="A686">
        <v>685</v>
      </c>
      <c r="B686" t="s">
        <v>1570</v>
      </c>
      <c r="C686">
        <v>3.3000000000000002E-2</v>
      </c>
    </row>
    <row r="687" spans="1:3" x14ac:dyDescent="0.25">
      <c r="A687">
        <v>686</v>
      </c>
      <c r="B687" t="s">
        <v>1571</v>
      </c>
      <c r="C687">
        <v>3.3000000000000002E-2</v>
      </c>
    </row>
    <row r="688" spans="1:3" x14ac:dyDescent="0.25">
      <c r="A688">
        <v>687</v>
      </c>
      <c r="B688" t="s">
        <v>1572</v>
      </c>
      <c r="C688">
        <v>3.3000000000000002E-2</v>
      </c>
    </row>
    <row r="689" spans="1:3" x14ac:dyDescent="0.25">
      <c r="A689">
        <v>688</v>
      </c>
      <c r="B689" t="s">
        <v>1573</v>
      </c>
      <c r="C689">
        <v>3.2000000000000001E-2</v>
      </c>
    </row>
    <row r="690" spans="1:3" x14ac:dyDescent="0.25">
      <c r="A690">
        <v>689</v>
      </c>
      <c r="B690" t="s">
        <v>1574</v>
      </c>
      <c r="C690">
        <v>3.2000000000000001E-2</v>
      </c>
    </row>
    <row r="691" spans="1:3" x14ac:dyDescent="0.25">
      <c r="A691">
        <v>690</v>
      </c>
      <c r="B691" t="s">
        <v>1575</v>
      </c>
      <c r="C691">
        <v>3.2000000000000001E-2</v>
      </c>
    </row>
    <row r="692" spans="1:3" x14ac:dyDescent="0.25">
      <c r="A692">
        <v>691</v>
      </c>
      <c r="B692" t="s">
        <v>1576</v>
      </c>
      <c r="C692">
        <v>3.2000000000000001E-2</v>
      </c>
    </row>
    <row r="693" spans="1:3" x14ac:dyDescent="0.25">
      <c r="A693">
        <v>692</v>
      </c>
      <c r="B693" t="s">
        <v>1577</v>
      </c>
      <c r="C693">
        <v>3.2000000000000001E-2</v>
      </c>
    </row>
    <row r="694" spans="1:3" x14ac:dyDescent="0.25">
      <c r="A694">
        <v>693</v>
      </c>
      <c r="B694" t="s">
        <v>1578</v>
      </c>
      <c r="C694">
        <v>3.2000000000000001E-2</v>
      </c>
    </row>
    <row r="695" spans="1:3" x14ac:dyDescent="0.25">
      <c r="A695">
        <v>694</v>
      </c>
      <c r="B695" t="s">
        <v>1579</v>
      </c>
      <c r="C695">
        <v>3.2000000000000001E-2</v>
      </c>
    </row>
    <row r="696" spans="1:3" x14ac:dyDescent="0.25">
      <c r="A696">
        <v>695</v>
      </c>
      <c r="B696" t="s">
        <v>1580</v>
      </c>
      <c r="C696">
        <v>3.2000000000000001E-2</v>
      </c>
    </row>
    <row r="697" spans="1:3" x14ac:dyDescent="0.25">
      <c r="A697">
        <v>696</v>
      </c>
      <c r="B697" t="s">
        <v>1581</v>
      </c>
      <c r="C697">
        <v>3.2000000000000001E-2</v>
      </c>
    </row>
    <row r="698" spans="1:3" x14ac:dyDescent="0.25">
      <c r="A698">
        <v>697</v>
      </c>
      <c r="B698" t="s">
        <v>1582</v>
      </c>
      <c r="C698">
        <v>3.2000000000000001E-2</v>
      </c>
    </row>
    <row r="699" spans="1:3" x14ac:dyDescent="0.25">
      <c r="A699">
        <v>698</v>
      </c>
      <c r="B699" t="s">
        <v>1583</v>
      </c>
      <c r="C699">
        <v>3.1E-2</v>
      </c>
    </row>
    <row r="700" spans="1:3" x14ac:dyDescent="0.25">
      <c r="A700">
        <v>699</v>
      </c>
      <c r="B700" t="s">
        <v>1584</v>
      </c>
      <c r="C700">
        <v>3.1E-2</v>
      </c>
    </row>
    <row r="701" spans="1:3" x14ac:dyDescent="0.25">
      <c r="A701">
        <v>700</v>
      </c>
      <c r="B701" t="s">
        <v>1585</v>
      </c>
      <c r="C701">
        <v>3.1E-2</v>
      </c>
    </row>
    <row r="702" spans="1:3" x14ac:dyDescent="0.25">
      <c r="A702">
        <v>701</v>
      </c>
      <c r="B702" t="s">
        <v>1586</v>
      </c>
      <c r="C702">
        <v>3.1E-2</v>
      </c>
    </row>
    <row r="703" spans="1:3" x14ac:dyDescent="0.25">
      <c r="A703">
        <v>702</v>
      </c>
      <c r="B703" t="s">
        <v>1587</v>
      </c>
      <c r="C703">
        <v>3.1E-2</v>
      </c>
    </row>
    <row r="704" spans="1:3" x14ac:dyDescent="0.25">
      <c r="A704">
        <v>703</v>
      </c>
      <c r="B704" t="s">
        <v>1588</v>
      </c>
      <c r="C704">
        <v>3.1E-2</v>
      </c>
    </row>
    <row r="705" spans="1:3" x14ac:dyDescent="0.25">
      <c r="A705">
        <v>704</v>
      </c>
      <c r="B705" t="s">
        <v>1589</v>
      </c>
      <c r="C705">
        <v>3.1E-2</v>
      </c>
    </row>
    <row r="706" spans="1:3" x14ac:dyDescent="0.25">
      <c r="A706">
        <v>705</v>
      </c>
      <c r="B706" t="s">
        <v>1590</v>
      </c>
      <c r="C706">
        <v>3.1E-2</v>
      </c>
    </row>
    <row r="707" spans="1:3" x14ac:dyDescent="0.25">
      <c r="A707">
        <v>706</v>
      </c>
      <c r="B707" t="s">
        <v>1591</v>
      </c>
      <c r="C707">
        <v>3.1E-2</v>
      </c>
    </row>
    <row r="708" spans="1:3" x14ac:dyDescent="0.25">
      <c r="A708">
        <v>707</v>
      </c>
      <c r="B708" t="s">
        <v>1592</v>
      </c>
      <c r="C708">
        <v>3.1E-2</v>
      </c>
    </row>
    <row r="709" spans="1:3" x14ac:dyDescent="0.25">
      <c r="A709">
        <v>708</v>
      </c>
      <c r="B709" t="s">
        <v>1593</v>
      </c>
      <c r="C709">
        <v>3.1E-2</v>
      </c>
    </row>
    <row r="710" spans="1:3" x14ac:dyDescent="0.25">
      <c r="A710">
        <v>709</v>
      </c>
      <c r="B710" t="s">
        <v>1594</v>
      </c>
      <c r="C710">
        <v>3.1E-2</v>
      </c>
    </row>
    <row r="711" spans="1:3" x14ac:dyDescent="0.25">
      <c r="A711">
        <v>710</v>
      </c>
      <c r="B711" t="s">
        <v>1595</v>
      </c>
      <c r="C711">
        <v>0.03</v>
      </c>
    </row>
    <row r="712" spans="1:3" x14ac:dyDescent="0.25">
      <c r="A712">
        <v>711</v>
      </c>
      <c r="B712" t="s">
        <v>1596</v>
      </c>
      <c r="C712">
        <v>0.03</v>
      </c>
    </row>
    <row r="713" spans="1:3" x14ac:dyDescent="0.25">
      <c r="A713">
        <v>712</v>
      </c>
      <c r="B713" t="s">
        <v>1597</v>
      </c>
      <c r="C713">
        <v>0.03</v>
      </c>
    </row>
    <row r="714" spans="1:3" x14ac:dyDescent="0.25">
      <c r="A714">
        <v>713</v>
      </c>
      <c r="B714" t="s">
        <v>1598</v>
      </c>
      <c r="C714">
        <v>0.03</v>
      </c>
    </row>
    <row r="715" spans="1:3" x14ac:dyDescent="0.25">
      <c r="A715">
        <v>714</v>
      </c>
      <c r="B715" t="s">
        <v>1599</v>
      </c>
      <c r="C715">
        <v>0.03</v>
      </c>
    </row>
    <row r="716" spans="1:3" x14ac:dyDescent="0.25">
      <c r="A716">
        <v>715</v>
      </c>
      <c r="B716" t="s">
        <v>1600</v>
      </c>
      <c r="C716">
        <v>0.03</v>
      </c>
    </row>
    <row r="717" spans="1:3" x14ac:dyDescent="0.25">
      <c r="A717">
        <v>716</v>
      </c>
      <c r="B717" t="s">
        <v>1601</v>
      </c>
      <c r="C717">
        <v>0.03</v>
      </c>
    </row>
    <row r="718" spans="1:3" x14ac:dyDescent="0.25">
      <c r="A718">
        <v>717</v>
      </c>
      <c r="B718" t="s">
        <v>1602</v>
      </c>
      <c r="C718">
        <v>0.03</v>
      </c>
    </row>
    <row r="719" spans="1:3" x14ac:dyDescent="0.25">
      <c r="A719">
        <v>718</v>
      </c>
      <c r="B719" t="s">
        <v>1603</v>
      </c>
      <c r="C719">
        <v>0.03</v>
      </c>
    </row>
    <row r="720" spans="1:3" x14ac:dyDescent="0.25">
      <c r="A720">
        <v>719</v>
      </c>
      <c r="B720" t="s">
        <v>1604</v>
      </c>
      <c r="C720">
        <v>0.03</v>
      </c>
    </row>
    <row r="721" spans="1:3" x14ac:dyDescent="0.25">
      <c r="A721">
        <v>720</v>
      </c>
      <c r="B721" t="s">
        <v>1605</v>
      </c>
      <c r="C721">
        <v>0.03</v>
      </c>
    </row>
    <row r="722" spans="1:3" x14ac:dyDescent="0.25">
      <c r="A722">
        <v>721</v>
      </c>
      <c r="B722" t="s">
        <v>1606</v>
      </c>
      <c r="C722">
        <v>0.03</v>
      </c>
    </row>
    <row r="723" spans="1:3" x14ac:dyDescent="0.25">
      <c r="A723">
        <v>722</v>
      </c>
      <c r="B723" t="s">
        <v>1607</v>
      </c>
      <c r="C723">
        <v>0.03</v>
      </c>
    </row>
    <row r="724" spans="1:3" x14ac:dyDescent="0.25">
      <c r="A724">
        <v>723</v>
      </c>
      <c r="B724" t="s">
        <v>1608</v>
      </c>
      <c r="C724">
        <v>0.03</v>
      </c>
    </row>
    <row r="725" spans="1:3" x14ac:dyDescent="0.25">
      <c r="A725">
        <v>724</v>
      </c>
      <c r="B725" t="s">
        <v>1609</v>
      </c>
      <c r="C725">
        <v>2.9000000000000001E-2</v>
      </c>
    </row>
    <row r="726" spans="1:3" x14ac:dyDescent="0.25">
      <c r="A726">
        <v>725</v>
      </c>
      <c r="B726" t="s">
        <v>1610</v>
      </c>
      <c r="C726">
        <v>2.9000000000000001E-2</v>
      </c>
    </row>
    <row r="727" spans="1:3" x14ac:dyDescent="0.25">
      <c r="A727">
        <v>726</v>
      </c>
      <c r="B727" t="s">
        <v>1611</v>
      </c>
      <c r="C727">
        <v>2.9000000000000001E-2</v>
      </c>
    </row>
    <row r="728" spans="1:3" x14ac:dyDescent="0.25">
      <c r="A728">
        <v>727</v>
      </c>
      <c r="B728" t="s">
        <v>1612</v>
      </c>
      <c r="C728">
        <v>2.9000000000000001E-2</v>
      </c>
    </row>
    <row r="729" spans="1:3" x14ac:dyDescent="0.25">
      <c r="A729">
        <v>728</v>
      </c>
      <c r="B729" t="s">
        <v>1613</v>
      </c>
      <c r="C729">
        <v>2.9000000000000001E-2</v>
      </c>
    </row>
    <row r="730" spans="1:3" x14ac:dyDescent="0.25">
      <c r="A730">
        <v>729</v>
      </c>
      <c r="B730" t="s">
        <v>1614</v>
      </c>
      <c r="C730">
        <v>2.9000000000000001E-2</v>
      </c>
    </row>
    <row r="731" spans="1:3" x14ac:dyDescent="0.25">
      <c r="A731">
        <v>730</v>
      </c>
      <c r="B731" t="s">
        <v>1615</v>
      </c>
      <c r="C731">
        <v>2.9000000000000001E-2</v>
      </c>
    </row>
    <row r="732" spans="1:3" x14ac:dyDescent="0.25">
      <c r="A732">
        <v>731</v>
      </c>
      <c r="B732" t="s">
        <v>1616</v>
      </c>
      <c r="C732">
        <v>2.9000000000000001E-2</v>
      </c>
    </row>
    <row r="733" spans="1:3" x14ac:dyDescent="0.25">
      <c r="A733">
        <v>732</v>
      </c>
      <c r="B733" t="s">
        <v>1617</v>
      </c>
      <c r="C733">
        <v>2.9000000000000001E-2</v>
      </c>
    </row>
    <row r="734" spans="1:3" x14ac:dyDescent="0.25">
      <c r="A734">
        <v>733</v>
      </c>
      <c r="B734" t="s">
        <v>1618</v>
      </c>
      <c r="C734">
        <v>2.9000000000000001E-2</v>
      </c>
    </row>
    <row r="735" spans="1:3" x14ac:dyDescent="0.25">
      <c r="A735">
        <v>734</v>
      </c>
      <c r="B735" t="s">
        <v>1619</v>
      </c>
      <c r="C735">
        <v>2.9000000000000001E-2</v>
      </c>
    </row>
    <row r="736" spans="1:3" x14ac:dyDescent="0.25">
      <c r="A736">
        <v>735</v>
      </c>
      <c r="B736" t="s">
        <v>1620</v>
      </c>
      <c r="C736">
        <v>2.9000000000000001E-2</v>
      </c>
    </row>
    <row r="737" spans="1:3" x14ac:dyDescent="0.25">
      <c r="A737">
        <v>736</v>
      </c>
      <c r="B737" t="s">
        <v>1621</v>
      </c>
      <c r="C737">
        <v>2.9000000000000001E-2</v>
      </c>
    </row>
    <row r="738" spans="1:3" x14ac:dyDescent="0.25">
      <c r="A738">
        <v>737</v>
      </c>
      <c r="B738" t="s">
        <v>1622</v>
      </c>
      <c r="C738">
        <v>2.9000000000000001E-2</v>
      </c>
    </row>
    <row r="739" spans="1:3" x14ac:dyDescent="0.25">
      <c r="A739">
        <v>738</v>
      </c>
      <c r="B739" t="s">
        <v>1623</v>
      </c>
      <c r="C739">
        <v>2.8000000000000001E-2</v>
      </c>
    </row>
    <row r="740" spans="1:3" x14ac:dyDescent="0.25">
      <c r="A740">
        <v>739</v>
      </c>
      <c r="B740" t="s">
        <v>1624</v>
      </c>
      <c r="C740">
        <v>2.8000000000000001E-2</v>
      </c>
    </row>
    <row r="741" spans="1:3" x14ac:dyDescent="0.25">
      <c r="A741">
        <v>740</v>
      </c>
      <c r="B741" t="s">
        <v>1625</v>
      </c>
      <c r="C741">
        <v>2.8000000000000001E-2</v>
      </c>
    </row>
    <row r="742" spans="1:3" x14ac:dyDescent="0.25">
      <c r="A742">
        <v>741</v>
      </c>
      <c r="B742" t="s">
        <v>1626</v>
      </c>
      <c r="C742">
        <v>2.8000000000000001E-2</v>
      </c>
    </row>
    <row r="743" spans="1:3" x14ac:dyDescent="0.25">
      <c r="A743">
        <v>742</v>
      </c>
      <c r="B743" t="s">
        <v>1627</v>
      </c>
      <c r="C743">
        <v>2.8000000000000001E-2</v>
      </c>
    </row>
    <row r="744" spans="1:3" x14ac:dyDescent="0.25">
      <c r="A744">
        <v>743</v>
      </c>
      <c r="B744" t="s">
        <v>1628</v>
      </c>
      <c r="C744">
        <v>2.8000000000000001E-2</v>
      </c>
    </row>
    <row r="745" spans="1:3" x14ac:dyDescent="0.25">
      <c r="A745">
        <v>744</v>
      </c>
      <c r="B745" t="s">
        <v>1629</v>
      </c>
      <c r="C745">
        <v>2.8000000000000001E-2</v>
      </c>
    </row>
    <row r="746" spans="1:3" x14ac:dyDescent="0.25">
      <c r="A746">
        <v>745</v>
      </c>
      <c r="B746" t="s">
        <v>1630</v>
      </c>
      <c r="C746">
        <v>2.8000000000000001E-2</v>
      </c>
    </row>
    <row r="747" spans="1:3" x14ac:dyDescent="0.25">
      <c r="A747">
        <v>746</v>
      </c>
      <c r="B747" t="s">
        <v>1631</v>
      </c>
      <c r="C747">
        <v>2.8000000000000001E-2</v>
      </c>
    </row>
    <row r="748" spans="1:3" x14ac:dyDescent="0.25">
      <c r="A748">
        <v>747</v>
      </c>
      <c r="B748" t="s">
        <v>1632</v>
      </c>
      <c r="C748">
        <v>2.8000000000000001E-2</v>
      </c>
    </row>
    <row r="749" spans="1:3" x14ac:dyDescent="0.25">
      <c r="A749">
        <v>748</v>
      </c>
      <c r="B749" t="s">
        <v>1633</v>
      </c>
      <c r="C749">
        <v>2.8000000000000001E-2</v>
      </c>
    </row>
    <row r="750" spans="1:3" x14ac:dyDescent="0.25">
      <c r="A750">
        <v>749</v>
      </c>
      <c r="B750" t="s">
        <v>1634</v>
      </c>
      <c r="C750">
        <v>2.8000000000000001E-2</v>
      </c>
    </row>
    <row r="751" spans="1:3" x14ac:dyDescent="0.25">
      <c r="A751">
        <v>750</v>
      </c>
      <c r="B751" t="s">
        <v>1635</v>
      </c>
      <c r="C751">
        <v>2.8000000000000001E-2</v>
      </c>
    </row>
    <row r="752" spans="1:3" x14ac:dyDescent="0.25">
      <c r="A752">
        <v>751</v>
      </c>
      <c r="B752" t="s">
        <v>1636</v>
      </c>
      <c r="C752">
        <v>2.7E-2</v>
      </c>
    </row>
    <row r="753" spans="1:3" x14ac:dyDescent="0.25">
      <c r="A753">
        <v>752</v>
      </c>
      <c r="B753" t="s">
        <v>1637</v>
      </c>
      <c r="C753">
        <v>2.7E-2</v>
      </c>
    </row>
    <row r="754" spans="1:3" x14ac:dyDescent="0.25">
      <c r="A754">
        <v>753</v>
      </c>
      <c r="B754" t="s">
        <v>1638</v>
      </c>
      <c r="C754">
        <v>2.7E-2</v>
      </c>
    </row>
    <row r="755" spans="1:3" x14ac:dyDescent="0.25">
      <c r="A755">
        <v>754</v>
      </c>
      <c r="B755" t="s">
        <v>1639</v>
      </c>
      <c r="C755">
        <v>2.7E-2</v>
      </c>
    </row>
    <row r="756" spans="1:3" x14ac:dyDescent="0.25">
      <c r="A756">
        <v>755</v>
      </c>
      <c r="B756" t="s">
        <v>1640</v>
      </c>
      <c r="C756">
        <v>2.7E-2</v>
      </c>
    </row>
    <row r="757" spans="1:3" x14ac:dyDescent="0.25">
      <c r="A757">
        <v>756</v>
      </c>
      <c r="B757" t="s">
        <v>1641</v>
      </c>
      <c r="C757">
        <v>2.7E-2</v>
      </c>
    </row>
    <row r="758" spans="1:3" x14ac:dyDescent="0.25">
      <c r="A758">
        <v>757</v>
      </c>
      <c r="B758" t="s">
        <v>1642</v>
      </c>
      <c r="C758">
        <v>2.7E-2</v>
      </c>
    </row>
    <row r="759" spans="1:3" x14ac:dyDescent="0.25">
      <c r="A759">
        <v>758</v>
      </c>
      <c r="B759" t="s">
        <v>1643</v>
      </c>
      <c r="C759">
        <v>2.7E-2</v>
      </c>
    </row>
    <row r="760" spans="1:3" x14ac:dyDescent="0.25">
      <c r="A760">
        <v>759</v>
      </c>
      <c r="B760" t="s">
        <v>1644</v>
      </c>
      <c r="C760">
        <v>2.7E-2</v>
      </c>
    </row>
    <row r="761" spans="1:3" x14ac:dyDescent="0.25">
      <c r="A761">
        <v>760</v>
      </c>
      <c r="B761" t="s">
        <v>1645</v>
      </c>
      <c r="C761">
        <v>2.7E-2</v>
      </c>
    </row>
    <row r="762" spans="1:3" x14ac:dyDescent="0.25">
      <c r="A762">
        <v>761</v>
      </c>
      <c r="B762" t="s">
        <v>1646</v>
      </c>
      <c r="C762">
        <v>2.7E-2</v>
      </c>
    </row>
    <row r="763" spans="1:3" x14ac:dyDescent="0.25">
      <c r="A763">
        <v>762</v>
      </c>
      <c r="B763" t="s">
        <v>1647</v>
      </c>
      <c r="C763">
        <v>2.7E-2</v>
      </c>
    </row>
    <row r="764" spans="1:3" x14ac:dyDescent="0.25">
      <c r="A764">
        <v>763</v>
      </c>
      <c r="B764" t="s">
        <v>1648</v>
      </c>
      <c r="C764">
        <v>2.7E-2</v>
      </c>
    </row>
    <row r="765" spans="1:3" x14ac:dyDescent="0.25">
      <c r="A765">
        <v>764</v>
      </c>
      <c r="B765" t="s">
        <v>1649</v>
      </c>
      <c r="C765">
        <v>2.7E-2</v>
      </c>
    </row>
    <row r="766" spans="1:3" x14ac:dyDescent="0.25">
      <c r="A766">
        <v>765</v>
      </c>
      <c r="B766" t="s">
        <v>1650</v>
      </c>
      <c r="C766">
        <v>2.5999999999999999E-2</v>
      </c>
    </row>
    <row r="767" spans="1:3" x14ac:dyDescent="0.25">
      <c r="A767">
        <v>766</v>
      </c>
      <c r="B767" t="s">
        <v>1651</v>
      </c>
      <c r="C767">
        <v>2.5999999999999999E-2</v>
      </c>
    </row>
    <row r="768" spans="1:3" x14ac:dyDescent="0.25">
      <c r="A768">
        <v>767</v>
      </c>
      <c r="B768" t="s">
        <v>1652</v>
      </c>
      <c r="C768">
        <v>2.5999999999999999E-2</v>
      </c>
    </row>
    <row r="769" spans="1:3" x14ac:dyDescent="0.25">
      <c r="A769">
        <v>768</v>
      </c>
      <c r="B769" t="s">
        <v>1653</v>
      </c>
      <c r="C769">
        <v>2.5999999999999999E-2</v>
      </c>
    </row>
    <row r="770" spans="1:3" x14ac:dyDescent="0.25">
      <c r="A770">
        <v>769</v>
      </c>
      <c r="B770" t="s">
        <v>1654</v>
      </c>
      <c r="C770">
        <v>2.5999999999999999E-2</v>
      </c>
    </row>
    <row r="771" spans="1:3" x14ac:dyDescent="0.25">
      <c r="A771">
        <v>770</v>
      </c>
      <c r="B771" t="s">
        <v>1655</v>
      </c>
      <c r="C771">
        <v>2.5999999999999999E-2</v>
      </c>
    </row>
    <row r="772" spans="1:3" x14ac:dyDescent="0.25">
      <c r="A772">
        <v>771</v>
      </c>
      <c r="B772" t="s">
        <v>1656</v>
      </c>
      <c r="C772">
        <v>2.5999999999999999E-2</v>
      </c>
    </row>
    <row r="773" spans="1:3" x14ac:dyDescent="0.25">
      <c r="A773">
        <v>772</v>
      </c>
      <c r="B773" t="s">
        <v>1657</v>
      </c>
      <c r="C773">
        <v>2.5999999999999999E-2</v>
      </c>
    </row>
    <row r="774" spans="1:3" x14ac:dyDescent="0.25">
      <c r="A774">
        <v>773</v>
      </c>
      <c r="B774" t="s">
        <v>1658</v>
      </c>
      <c r="C774">
        <v>2.5999999999999999E-2</v>
      </c>
    </row>
    <row r="775" spans="1:3" x14ac:dyDescent="0.25">
      <c r="A775">
        <v>774</v>
      </c>
      <c r="B775" t="s">
        <v>1659</v>
      </c>
      <c r="C775">
        <v>2.5999999999999999E-2</v>
      </c>
    </row>
    <row r="776" spans="1:3" x14ac:dyDescent="0.25">
      <c r="A776">
        <v>775</v>
      </c>
      <c r="B776" t="s">
        <v>1660</v>
      </c>
      <c r="C776">
        <v>2.5999999999999999E-2</v>
      </c>
    </row>
    <row r="777" spans="1:3" x14ac:dyDescent="0.25">
      <c r="A777">
        <v>776</v>
      </c>
      <c r="B777" t="s">
        <v>1661</v>
      </c>
      <c r="C777">
        <v>2.5999999999999999E-2</v>
      </c>
    </row>
    <row r="778" spans="1:3" x14ac:dyDescent="0.25">
      <c r="A778">
        <v>777</v>
      </c>
      <c r="B778" t="s">
        <v>1662</v>
      </c>
      <c r="C778">
        <v>2.5999999999999999E-2</v>
      </c>
    </row>
    <row r="779" spans="1:3" x14ac:dyDescent="0.25">
      <c r="A779">
        <v>778</v>
      </c>
      <c r="B779" t="s">
        <v>1663</v>
      </c>
      <c r="C779">
        <v>2.5999999999999999E-2</v>
      </c>
    </row>
    <row r="780" spans="1:3" x14ac:dyDescent="0.25">
      <c r="A780">
        <v>779</v>
      </c>
      <c r="B780" t="s">
        <v>1664</v>
      </c>
      <c r="C780">
        <v>2.5999999999999999E-2</v>
      </c>
    </row>
    <row r="781" spans="1:3" x14ac:dyDescent="0.25">
      <c r="A781">
        <v>780</v>
      </c>
      <c r="B781" t="s">
        <v>1665</v>
      </c>
      <c r="C781">
        <v>2.5999999999999999E-2</v>
      </c>
    </row>
    <row r="782" spans="1:3" x14ac:dyDescent="0.25">
      <c r="A782">
        <v>781</v>
      </c>
      <c r="B782" t="s">
        <v>1666</v>
      </c>
      <c r="C782">
        <v>2.5999999999999999E-2</v>
      </c>
    </row>
    <row r="783" spans="1:3" x14ac:dyDescent="0.25">
      <c r="A783">
        <v>782</v>
      </c>
      <c r="B783" t="s">
        <v>1667</v>
      </c>
      <c r="C783">
        <v>2.5999999999999999E-2</v>
      </c>
    </row>
    <row r="784" spans="1:3" x14ac:dyDescent="0.25">
      <c r="A784">
        <v>783</v>
      </c>
      <c r="B784" t="s">
        <v>1668</v>
      </c>
      <c r="C784">
        <v>2.5999999999999999E-2</v>
      </c>
    </row>
    <row r="785" spans="1:3" x14ac:dyDescent="0.25">
      <c r="A785">
        <v>784</v>
      </c>
      <c r="B785" t="s">
        <v>1669</v>
      </c>
      <c r="C785">
        <v>2.5999999999999999E-2</v>
      </c>
    </row>
    <row r="786" spans="1:3" x14ac:dyDescent="0.25">
      <c r="A786">
        <v>785</v>
      </c>
      <c r="B786" t="s">
        <v>1670</v>
      </c>
      <c r="C786">
        <v>2.5999999999999999E-2</v>
      </c>
    </row>
    <row r="787" spans="1:3" x14ac:dyDescent="0.25">
      <c r="A787">
        <v>786</v>
      </c>
      <c r="B787" t="s">
        <v>1671</v>
      </c>
      <c r="C787">
        <v>2.5999999999999999E-2</v>
      </c>
    </row>
    <row r="788" spans="1:3" x14ac:dyDescent="0.25">
      <c r="A788">
        <v>787</v>
      </c>
      <c r="B788" t="s">
        <v>1672</v>
      </c>
      <c r="C788">
        <v>2.5000000000000001E-2</v>
      </c>
    </row>
    <row r="789" spans="1:3" x14ac:dyDescent="0.25">
      <c r="A789">
        <v>788</v>
      </c>
      <c r="B789" t="s">
        <v>1673</v>
      </c>
      <c r="C789">
        <v>2.5000000000000001E-2</v>
      </c>
    </row>
    <row r="790" spans="1:3" x14ac:dyDescent="0.25">
      <c r="A790">
        <v>789</v>
      </c>
      <c r="B790" t="s">
        <v>1674</v>
      </c>
      <c r="C790">
        <v>2.5000000000000001E-2</v>
      </c>
    </row>
    <row r="791" spans="1:3" x14ac:dyDescent="0.25">
      <c r="A791">
        <v>790</v>
      </c>
      <c r="B791" t="s">
        <v>1675</v>
      </c>
      <c r="C791">
        <v>2.5000000000000001E-2</v>
      </c>
    </row>
    <row r="792" spans="1:3" x14ac:dyDescent="0.25">
      <c r="A792">
        <v>791</v>
      </c>
      <c r="B792" t="s">
        <v>1676</v>
      </c>
      <c r="C792">
        <v>2.5000000000000001E-2</v>
      </c>
    </row>
    <row r="793" spans="1:3" x14ac:dyDescent="0.25">
      <c r="A793">
        <v>792</v>
      </c>
      <c r="B793" t="s">
        <v>1677</v>
      </c>
      <c r="C793">
        <v>2.5000000000000001E-2</v>
      </c>
    </row>
    <row r="794" spans="1:3" x14ac:dyDescent="0.25">
      <c r="A794">
        <v>793</v>
      </c>
      <c r="B794" t="s">
        <v>1678</v>
      </c>
      <c r="C794">
        <v>2.5000000000000001E-2</v>
      </c>
    </row>
    <row r="795" spans="1:3" x14ac:dyDescent="0.25">
      <c r="A795">
        <v>794</v>
      </c>
      <c r="B795" t="s">
        <v>1679</v>
      </c>
      <c r="C795">
        <v>2.5000000000000001E-2</v>
      </c>
    </row>
    <row r="796" spans="1:3" x14ac:dyDescent="0.25">
      <c r="A796">
        <v>795</v>
      </c>
      <c r="B796" t="s">
        <v>1680</v>
      </c>
      <c r="C796">
        <v>2.5000000000000001E-2</v>
      </c>
    </row>
    <row r="797" spans="1:3" x14ac:dyDescent="0.25">
      <c r="A797">
        <v>796</v>
      </c>
      <c r="B797" t="s">
        <v>1681</v>
      </c>
      <c r="C797">
        <v>2.5000000000000001E-2</v>
      </c>
    </row>
    <row r="798" spans="1:3" x14ac:dyDescent="0.25">
      <c r="A798">
        <v>797</v>
      </c>
      <c r="B798" t="s">
        <v>1682</v>
      </c>
      <c r="C798">
        <v>2.5000000000000001E-2</v>
      </c>
    </row>
    <row r="799" spans="1:3" x14ac:dyDescent="0.25">
      <c r="A799">
        <v>798</v>
      </c>
      <c r="B799" t="s">
        <v>1683</v>
      </c>
      <c r="C799">
        <v>2.5000000000000001E-2</v>
      </c>
    </row>
    <row r="800" spans="1:3" x14ac:dyDescent="0.25">
      <c r="A800">
        <v>799</v>
      </c>
      <c r="B800" t="s">
        <v>1684</v>
      </c>
      <c r="C800">
        <v>2.5000000000000001E-2</v>
      </c>
    </row>
    <row r="801" spans="1:3" x14ac:dyDescent="0.25">
      <c r="A801">
        <v>800</v>
      </c>
      <c r="B801" t="s">
        <v>1685</v>
      </c>
      <c r="C801">
        <v>2.5000000000000001E-2</v>
      </c>
    </row>
    <row r="802" spans="1:3" x14ac:dyDescent="0.25">
      <c r="A802">
        <v>801</v>
      </c>
      <c r="B802" t="s">
        <v>1686</v>
      </c>
      <c r="C802">
        <v>2.4E-2</v>
      </c>
    </row>
    <row r="803" spans="1:3" x14ac:dyDescent="0.25">
      <c r="A803">
        <v>802</v>
      </c>
      <c r="B803" t="s">
        <v>1687</v>
      </c>
      <c r="C803">
        <v>2.4E-2</v>
      </c>
    </row>
    <row r="804" spans="1:3" x14ac:dyDescent="0.25">
      <c r="A804">
        <v>803</v>
      </c>
      <c r="B804" t="s">
        <v>1688</v>
      </c>
      <c r="C804">
        <v>2.4E-2</v>
      </c>
    </row>
    <row r="805" spans="1:3" x14ac:dyDescent="0.25">
      <c r="A805">
        <v>804</v>
      </c>
      <c r="B805" t="s">
        <v>1689</v>
      </c>
      <c r="C805">
        <v>2.4E-2</v>
      </c>
    </row>
    <row r="806" spans="1:3" x14ac:dyDescent="0.25">
      <c r="A806">
        <v>805</v>
      </c>
      <c r="B806" t="s">
        <v>1690</v>
      </c>
      <c r="C806">
        <v>2.4E-2</v>
      </c>
    </row>
    <row r="807" spans="1:3" x14ac:dyDescent="0.25">
      <c r="A807">
        <v>806</v>
      </c>
      <c r="B807" t="s">
        <v>1691</v>
      </c>
      <c r="C807">
        <v>2.4E-2</v>
      </c>
    </row>
    <row r="808" spans="1:3" x14ac:dyDescent="0.25">
      <c r="A808">
        <v>807</v>
      </c>
      <c r="B808" t="s">
        <v>1692</v>
      </c>
      <c r="C808">
        <v>2.4E-2</v>
      </c>
    </row>
    <row r="809" spans="1:3" x14ac:dyDescent="0.25">
      <c r="A809">
        <v>808</v>
      </c>
      <c r="B809" t="s">
        <v>1693</v>
      </c>
      <c r="C809">
        <v>2.4E-2</v>
      </c>
    </row>
    <row r="810" spans="1:3" x14ac:dyDescent="0.25">
      <c r="A810">
        <v>809</v>
      </c>
      <c r="B810" t="s">
        <v>1694</v>
      </c>
      <c r="C810">
        <v>2.4E-2</v>
      </c>
    </row>
    <row r="811" spans="1:3" x14ac:dyDescent="0.25">
      <c r="A811">
        <v>810</v>
      </c>
      <c r="B811" t="s">
        <v>1695</v>
      </c>
      <c r="C811">
        <v>2.4E-2</v>
      </c>
    </row>
    <row r="812" spans="1:3" x14ac:dyDescent="0.25">
      <c r="A812">
        <v>811</v>
      </c>
      <c r="B812" t="s">
        <v>1696</v>
      </c>
      <c r="C812">
        <v>2.4E-2</v>
      </c>
    </row>
    <row r="813" spans="1:3" x14ac:dyDescent="0.25">
      <c r="A813">
        <v>812</v>
      </c>
      <c r="B813" t="s">
        <v>1697</v>
      </c>
      <c r="C813">
        <v>2.4E-2</v>
      </c>
    </row>
    <row r="814" spans="1:3" x14ac:dyDescent="0.25">
      <c r="A814">
        <v>813</v>
      </c>
      <c r="B814" t="s">
        <v>1698</v>
      </c>
      <c r="C814">
        <v>2.4E-2</v>
      </c>
    </row>
    <row r="815" spans="1:3" x14ac:dyDescent="0.25">
      <c r="A815">
        <v>814</v>
      </c>
      <c r="B815" t="s">
        <v>1699</v>
      </c>
      <c r="C815">
        <v>2.4E-2</v>
      </c>
    </row>
    <row r="816" spans="1:3" x14ac:dyDescent="0.25">
      <c r="A816">
        <v>815</v>
      </c>
      <c r="B816" t="s">
        <v>1700</v>
      </c>
      <c r="C816">
        <v>2.4E-2</v>
      </c>
    </row>
    <row r="817" spans="1:3" x14ac:dyDescent="0.25">
      <c r="A817">
        <v>816</v>
      </c>
      <c r="B817" t="s">
        <v>1701</v>
      </c>
      <c r="C817">
        <v>2.3E-2</v>
      </c>
    </row>
    <row r="818" spans="1:3" x14ac:dyDescent="0.25">
      <c r="A818">
        <v>817</v>
      </c>
      <c r="B818" t="s">
        <v>1702</v>
      </c>
      <c r="C818">
        <v>2.3E-2</v>
      </c>
    </row>
    <row r="819" spans="1:3" x14ac:dyDescent="0.25">
      <c r="A819">
        <v>818</v>
      </c>
      <c r="B819" t="s">
        <v>1703</v>
      </c>
      <c r="C819">
        <v>2.3E-2</v>
      </c>
    </row>
    <row r="820" spans="1:3" x14ac:dyDescent="0.25">
      <c r="A820">
        <v>819</v>
      </c>
      <c r="B820" t="s">
        <v>1704</v>
      </c>
      <c r="C820">
        <v>2.3E-2</v>
      </c>
    </row>
    <row r="821" spans="1:3" x14ac:dyDescent="0.25">
      <c r="A821">
        <v>820</v>
      </c>
      <c r="B821" t="s">
        <v>1705</v>
      </c>
      <c r="C821">
        <v>2.3E-2</v>
      </c>
    </row>
    <row r="822" spans="1:3" x14ac:dyDescent="0.25">
      <c r="A822">
        <v>821</v>
      </c>
      <c r="B822" t="s">
        <v>1706</v>
      </c>
      <c r="C822">
        <v>2.3E-2</v>
      </c>
    </row>
    <row r="823" spans="1:3" x14ac:dyDescent="0.25">
      <c r="A823">
        <v>822</v>
      </c>
      <c r="B823" t="s">
        <v>1707</v>
      </c>
      <c r="C823">
        <v>2.3E-2</v>
      </c>
    </row>
    <row r="824" spans="1:3" x14ac:dyDescent="0.25">
      <c r="A824">
        <v>823</v>
      </c>
      <c r="B824" t="s">
        <v>1708</v>
      </c>
      <c r="C824">
        <v>2.3E-2</v>
      </c>
    </row>
    <row r="825" spans="1:3" x14ac:dyDescent="0.25">
      <c r="A825">
        <v>824</v>
      </c>
      <c r="B825" t="s">
        <v>1709</v>
      </c>
      <c r="C825">
        <v>2.3E-2</v>
      </c>
    </row>
    <row r="826" spans="1:3" x14ac:dyDescent="0.25">
      <c r="A826">
        <v>825</v>
      </c>
      <c r="B826" t="s">
        <v>1710</v>
      </c>
      <c r="C826">
        <v>2.3E-2</v>
      </c>
    </row>
    <row r="827" spans="1:3" x14ac:dyDescent="0.25">
      <c r="A827">
        <v>826</v>
      </c>
      <c r="B827" t="s">
        <v>1711</v>
      </c>
      <c r="C827">
        <v>2.3E-2</v>
      </c>
    </row>
    <row r="828" spans="1:3" x14ac:dyDescent="0.25">
      <c r="A828">
        <v>827</v>
      </c>
      <c r="B828" t="s">
        <v>1712</v>
      </c>
      <c r="C828">
        <v>2.3E-2</v>
      </c>
    </row>
    <row r="829" spans="1:3" x14ac:dyDescent="0.25">
      <c r="A829">
        <v>828</v>
      </c>
      <c r="B829" t="s">
        <v>1713</v>
      </c>
      <c r="C829">
        <v>2.3E-2</v>
      </c>
    </row>
    <row r="830" spans="1:3" x14ac:dyDescent="0.25">
      <c r="A830">
        <v>829</v>
      </c>
      <c r="B830" t="s">
        <v>1714</v>
      </c>
      <c r="C830">
        <v>2.3E-2</v>
      </c>
    </row>
    <row r="831" spans="1:3" x14ac:dyDescent="0.25">
      <c r="A831">
        <v>830</v>
      </c>
      <c r="B831" t="s">
        <v>1715</v>
      </c>
      <c r="C831">
        <v>2.3E-2</v>
      </c>
    </row>
    <row r="832" spans="1:3" x14ac:dyDescent="0.25">
      <c r="A832">
        <v>831</v>
      </c>
      <c r="B832" t="s">
        <v>1716</v>
      </c>
      <c r="C832">
        <v>2.3E-2</v>
      </c>
    </row>
    <row r="833" spans="1:3" x14ac:dyDescent="0.25">
      <c r="A833">
        <v>832</v>
      </c>
      <c r="B833" t="s">
        <v>1717</v>
      </c>
      <c r="C833">
        <v>2.3E-2</v>
      </c>
    </row>
    <row r="834" spans="1:3" x14ac:dyDescent="0.25">
      <c r="A834">
        <v>833</v>
      </c>
      <c r="B834" t="s">
        <v>1718</v>
      </c>
      <c r="C834">
        <v>2.3E-2</v>
      </c>
    </row>
    <row r="835" spans="1:3" x14ac:dyDescent="0.25">
      <c r="A835">
        <v>834</v>
      </c>
      <c r="B835" t="s">
        <v>1719</v>
      </c>
      <c r="C835">
        <v>2.3E-2</v>
      </c>
    </row>
    <row r="836" spans="1:3" x14ac:dyDescent="0.25">
      <c r="A836">
        <v>835</v>
      </c>
      <c r="B836" t="s">
        <v>1720</v>
      </c>
      <c r="C836">
        <v>2.1999999999999999E-2</v>
      </c>
    </row>
    <row r="837" spans="1:3" x14ac:dyDescent="0.25">
      <c r="A837">
        <v>836</v>
      </c>
      <c r="B837" t="s">
        <v>1721</v>
      </c>
      <c r="C837">
        <v>2.1999999999999999E-2</v>
      </c>
    </row>
    <row r="838" spans="1:3" x14ac:dyDescent="0.25">
      <c r="A838">
        <v>837</v>
      </c>
      <c r="B838" t="s">
        <v>1722</v>
      </c>
      <c r="C838">
        <v>2.1999999999999999E-2</v>
      </c>
    </row>
    <row r="839" spans="1:3" x14ac:dyDescent="0.25">
      <c r="A839">
        <v>838</v>
      </c>
      <c r="B839" t="s">
        <v>1723</v>
      </c>
      <c r="C839">
        <v>2.1999999999999999E-2</v>
      </c>
    </row>
    <row r="840" spans="1:3" x14ac:dyDescent="0.25">
      <c r="A840">
        <v>839</v>
      </c>
      <c r="B840" t="s">
        <v>1724</v>
      </c>
      <c r="C840">
        <v>2.1999999999999999E-2</v>
      </c>
    </row>
    <row r="841" spans="1:3" x14ac:dyDescent="0.25">
      <c r="A841">
        <v>840</v>
      </c>
      <c r="B841" t="s">
        <v>1725</v>
      </c>
      <c r="C841">
        <v>2.1999999999999999E-2</v>
      </c>
    </row>
    <row r="842" spans="1:3" x14ac:dyDescent="0.25">
      <c r="A842">
        <v>841</v>
      </c>
      <c r="B842" t="s">
        <v>1726</v>
      </c>
      <c r="C842">
        <v>2.1999999999999999E-2</v>
      </c>
    </row>
    <row r="843" spans="1:3" x14ac:dyDescent="0.25">
      <c r="A843">
        <v>842</v>
      </c>
      <c r="B843" t="s">
        <v>1727</v>
      </c>
      <c r="C843">
        <v>2.1999999999999999E-2</v>
      </c>
    </row>
    <row r="844" spans="1:3" x14ac:dyDescent="0.25">
      <c r="A844">
        <v>843</v>
      </c>
      <c r="B844" t="s">
        <v>1728</v>
      </c>
      <c r="C844">
        <v>2.1999999999999999E-2</v>
      </c>
    </row>
    <row r="845" spans="1:3" x14ac:dyDescent="0.25">
      <c r="A845">
        <v>844</v>
      </c>
      <c r="B845" t="s">
        <v>1729</v>
      </c>
      <c r="C845">
        <v>2.1999999999999999E-2</v>
      </c>
    </row>
    <row r="846" spans="1:3" x14ac:dyDescent="0.25">
      <c r="A846">
        <v>845</v>
      </c>
      <c r="B846" t="s">
        <v>1730</v>
      </c>
      <c r="C846">
        <v>2.1999999999999999E-2</v>
      </c>
    </row>
    <row r="847" spans="1:3" x14ac:dyDescent="0.25">
      <c r="A847">
        <v>846</v>
      </c>
      <c r="B847" t="s">
        <v>1731</v>
      </c>
      <c r="C847">
        <v>2.1999999999999999E-2</v>
      </c>
    </row>
    <row r="848" spans="1:3" x14ac:dyDescent="0.25">
      <c r="A848">
        <v>847</v>
      </c>
      <c r="B848" t="s">
        <v>1732</v>
      </c>
      <c r="C848">
        <v>2.1999999999999999E-2</v>
      </c>
    </row>
    <row r="849" spans="1:3" x14ac:dyDescent="0.25">
      <c r="A849">
        <v>848</v>
      </c>
      <c r="B849" t="s">
        <v>1733</v>
      </c>
      <c r="C849">
        <v>2.1999999999999999E-2</v>
      </c>
    </row>
    <row r="850" spans="1:3" x14ac:dyDescent="0.25">
      <c r="A850">
        <v>849</v>
      </c>
      <c r="B850" t="s">
        <v>1734</v>
      </c>
      <c r="C850">
        <v>2.1999999999999999E-2</v>
      </c>
    </row>
    <row r="851" spans="1:3" x14ac:dyDescent="0.25">
      <c r="A851">
        <v>850</v>
      </c>
      <c r="B851" t="s">
        <v>1735</v>
      </c>
      <c r="C851">
        <v>2.1999999999999999E-2</v>
      </c>
    </row>
    <row r="852" spans="1:3" x14ac:dyDescent="0.25">
      <c r="A852">
        <v>851</v>
      </c>
      <c r="B852" t="s">
        <v>1736</v>
      </c>
      <c r="C852">
        <v>2.1999999999999999E-2</v>
      </c>
    </row>
    <row r="853" spans="1:3" x14ac:dyDescent="0.25">
      <c r="A853">
        <v>852</v>
      </c>
      <c r="B853" t="s">
        <v>1737</v>
      </c>
      <c r="C853">
        <v>2.1999999999999999E-2</v>
      </c>
    </row>
    <row r="854" spans="1:3" x14ac:dyDescent="0.25">
      <c r="A854">
        <v>853</v>
      </c>
      <c r="B854" t="s">
        <v>1738</v>
      </c>
      <c r="C854">
        <v>2.1999999999999999E-2</v>
      </c>
    </row>
    <row r="855" spans="1:3" x14ac:dyDescent="0.25">
      <c r="A855">
        <v>854</v>
      </c>
      <c r="B855" t="s">
        <v>1739</v>
      </c>
      <c r="C855">
        <v>2.1000000000000001E-2</v>
      </c>
    </row>
    <row r="856" spans="1:3" x14ac:dyDescent="0.25">
      <c r="A856">
        <v>855</v>
      </c>
      <c r="B856" t="s">
        <v>1740</v>
      </c>
      <c r="C856">
        <v>2.1000000000000001E-2</v>
      </c>
    </row>
    <row r="857" spans="1:3" x14ac:dyDescent="0.25">
      <c r="A857">
        <v>856</v>
      </c>
      <c r="B857" t="s">
        <v>1741</v>
      </c>
      <c r="C857">
        <v>2.1000000000000001E-2</v>
      </c>
    </row>
    <row r="858" spans="1:3" x14ac:dyDescent="0.25">
      <c r="A858">
        <v>857</v>
      </c>
      <c r="B858" t="s">
        <v>1742</v>
      </c>
      <c r="C858">
        <v>2.1000000000000001E-2</v>
      </c>
    </row>
    <row r="859" spans="1:3" x14ac:dyDescent="0.25">
      <c r="A859">
        <v>858</v>
      </c>
      <c r="B859" t="s">
        <v>1743</v>
      </c>
      <c r="C859">
        <v>2.1000000000000001E-2</v>
      </c>
    </row>
    <row r="860" spans="1:3" x14ac:dyDescent="0.25">
      <c r="A860">
        <v>859</v>
      </c>
      <c r="B860" t="s">
        <v>1744</v>
      </c>
      <c r="C860">
        <v>2.1000000000000001E-2</v>
      </c>
    </row>
    <row r="861" spans="1:3" x14ac:dyDescent="0.25">
      <c r="A861">
        <v>860</v>
      </c>
      <c r="B861" t="s">
        <v>1745</v>
      </c>
      <c r="C861">
        <v>2.1000000000000001E-2</v>
      </c>
    </row>
    <row r="862" spans="1:3" x14ac:dyDescent="0.25">
      <c r="A862">
        <v>861</v>
      </c>
      <c r="B862" t="s">
        <v>1746</v>
      </c>
      <c r="C862">
        <v>2.1000000000000001E-2</v>
      </c>
    </row>
    <row r="863" spans="1:3" x14ac:dyDescent="0.25">
      <c r="A863">
        <v>862</v>
      </c>
      <c r="B863" t="s">
        <v>1747</v>
      </c>
      <c r="C863">
        <v>2.1000000000000001E-2</v>
      </c>
    </row>
    <row r="864" spans="1:3" x14ac:dyDescent="0.25">
      <c r="A864">
        <v>863</v>
      </c>
      <c r="B864" t="s">
        <v>1748</v>
      </c>
      <c r="C864">
        <v>2.1000000000000001E-2</v>
      </c>
    </row>
    <row r="865" spans="1:3" x14ac:dyDescent="0.25">
      <c r="A865">
        <v>864</v>
      </c>
      <c r="B865" t="s">
        <v>1749</v>
      </c>
      <c r="C865">
        <v>2.1000000000000001E-2</v>
      </c>
    </row>
    <row r="866" spans="1:3" x14ac:dyDescent="0.25">
      <c r="A866">
        <v>865</v>
      </c>
      <c r="B866" t="s">
        <v>1750</v>
      </c>
      <c r="C866">
        <v>2.1000000000000001E-2</v>
      </c>
    </row>
    <row r="867" spans="1:3" x14ac:dyDescent="0.25">
      <c r="A867">
        <v>866</v>
      </c>
      <c r="B867" t="s">
        <v>1751</v>
      </c>
      <c r="C867">
        <v>2.1000000000000001E-2</v>
      </c>
    </row>
    <row r="868" spans="1:3" x14ac:dyDescent="0.25">
      <c r="A868">
        <v>867</v>
      </c>
      <c r="B868" t="s">
        <v>1752</v>
      </c>
      <c r="C868">
        <v>2.1000000000000001E-2</v>
      </c>
    </row>
    <row r="869" spans="1:3" x14ac:dyDescent="0.25">
      <c r="A869">
        <v>868</v>
      </c>
      <c r="B869" t="s">
        <v>1753</v>
      </c>
      <c r="C869">
        <v>2.1000000000000001E-2</v>
      </c>
    </row>
    <row r="870" spans="1:3" x14ac:dyDescent="0.25">
      <c r="A870">
        <v>869</v>
      </c>
      <c r="B870" t="s">
        <v>1754</v>
      </c>
      <c r="C870">
        <v>2.1000000000000001E-2</v>
      </c>
    </row>
    <row r="871" spans="1:3" x14ac:dyDescent="0.25">
      <c r="A871">
        <v>870</v>
      </c>
      <c r="B871" t="s">
        <v>1755</v>
      </c>
      <c r="C871">
        <v>2.1000000000000001E-2</v>
      </c>
    </row>
    <row r="872" spans="1:3" x14ac:dyDescent="0.25">
      <c r="A872">
        <v>871</v>
      </c>
      <c r="B872" t="s">
        <v>1756</v>
      </c>
      <c r="C872">
        <v>2.1000000000000001E-2</v>
      </c>
    </row>
    <row r="873" spans="1:3" x14ac:dyDescent="0.25">
      <c r="A873">
        <v>872</v>
      </c>
      <c r="B873" t="s">
        <v>1757</v>
      </c>
      <c r="C873">
        <v>2.1000000000000001E-2</v>
      </c>
    </row>
    <row r="874" spans="1:3" x14ac:dyDescent="0.25">
      <c r="A874">
        <v>873</v>
      </c>
      <c r="B874" t="s">
        <v>1758</v>
      </c>
      <c r="C874">
        <v>0.02</v>
      </c>
    </row>
    <row r="875" spans="1:3" x14ac:dyDescent="0.25">
      <c r="A875">
        <v>874</v>
      </c>
      <c r="B875" t="s">
        <v>1759</v>
      </c>
      <c r="C875">
        <v>0.02</v>
      </c>
    </row>
    <row r="876" spans="1:3" x14ac:dyDescent="0.25">
      <c r="A876">
        <v>875</v>
      </c>
      <c r="B876" t="s">
        <v>1760</v>
      </c>
      <c r="C876">
        <v>0.02</v>
      </c>
    </row>
    <row r="877" spans="1:3" x14ac:dyDescent="0.25">
      <c r="A877">
        <v>876</v>
      </c>
      <c r="B877" t="s">
        <v>1761</v>
      </c>
      <c r="C877">
        <v>0.02</v>
      </c>
    </row>
    <row r="878" spans="1:3" x14ac:dyDescent="0.25">
      <c r="A878">
        <v>877</v>
      </c>
      <c r="B878" t="s">
        <v>1762</v>
      </c>
      <c r="C878">
        <v>0.02</v>
      </c>
    </row>
    <row r="879" spans="1:3" x14ac:dyDescent="0.25">
      <c r="A879">
        <v>878</v>
      </c>
      <c r="B879" t="s">
        <v>1763</v>
      </c>
      <c r="C879">
        <v>0.02</v>
      </c>
    </row>
    <row r="880" spans="1:3" x14ac:dyDescent="0.25">
      <c r="A880">
        <v>879</v>
      </c>
      <c r="B880" t="s">
        <v>1764</v>
      </c>
      <c r="C880">
        <v>0.02</v>
      </c>
    </row>
    <row r="881" spans="1:3" x14ac:dyDescent="0.25">
      <c r="A881">
        <v>880</v>
      </c>
      <c r="B881" t="s">
        <v>1765</v>
      </c>
      <c r="C881">
        <v>0.02</v>
      </c>
    </row>
    <row r="882" spans="1:3" x14ac:dyDescent="0.25">
      <c r="A882">
        <v>881</v>
      </c>
      <c r="B882" t="s">
        <v>1766</v>
      </c>
      <c r="C882">
        <v>0.02</v>
      </c>
    </row>
    <row r="883" spans="1:3" x14ac:dyDescent="0.25">
      <c r="A883">
        <v>882</v>
      </c>
      <c r="B883" t="s">
        <v>1767</v>
      </c>
      <c r="C883">
        <v>0.02</v>
      </c>
    </row>
    <row r="884" spans="1:3" x14ac:dyDescent="0.25">
      <c r="A884">
        <v>883</v>
      </c>
      <c r="B884" t="s">
        <v>1768</v>
      </c>
      <c r="C884">
        <v>0.02</v>
      </c>
    </row>
    <row r="885" spans="1:3" x14ac:dyDescent="0.25">
      <c r="A885">
        <v>884</v>
      </c>
      <c r="B885" t="s">
        <v>1769</v>
      </c>
      <c r="C885">
        <v>0.02</v>
      </c>
    </row>
    <row r="886" spans="1:3" x14ac:dyDescent="0.25">
      <c r="A886">
        <v>885</v>
      </c>
      <c r="B886" t="s">
        <v>1770</v>
      </c>
      <c r="C886">
        <v>0.02</v>
      </c>
    </row>
    <row r="887" spans="1:3" x14ac:dyDescent="0.25">
      <c r="A887">
        <v>886</v>
      </c>
      <c r="B887" t="s">
        <v>1771</v>
      </c>
      <c r="C887">
        <v>0.02</v>
      </c>
    </row>
    <row r="888" spans="1:3" x14ac:dyDescent="0.25">
      <c r="A888">
        <v>887</v>
      </c>
      <c r="B888" t="s">
        <v>1772</v>
      </c>
      <c r="C888">
        <v>0.02</v>
      </c>
    </row>
    <row r="889" spans="1:3" x14ac:dyDescent="0.25">
      <c r="A889">
        <v>888</v>
      </c>
      <c r="B889" t="s">
        <v>1773</v>
      </c>
      <c r="C889">
        <v>0.02</v>
      </c>
    </row>
    <row r="890" spans="1:3" x14ac:dyDescent="0.25">
      <c r="A890">
        <v>889</v>
      </c>
      <c r="B890" t="s">
        <v>1774</v>
      </c>
      <c r="C890">
        <v>0.02</v>
      </c>
    </row>
    <row r="891" spans="1:3" x14ac:dyDescent="0.25">
      <c r="A891">
        <v>890</v>
      </c>
      <c r="B891" t="s">
        <v>1775</v>
      </c>
      <c r="C891">
        <v>0.02</v>
      </c>
    </row>
    <row r="892" spans="1:3" x14ac:dyDescent="0.25">
      <c r="A892">
        <v>891</v>
      </c>
      <c r="B892" t="s">
        <v>1776</v>
      </c>
      <c r="C892">
        <v>0.02</v>
      </c>
    </row>
    <row r="893" spans="1:3" x14ac:dyDescent="0.25">
      <c r="A893">
        <v>892</v>
      </c>
      <c r="B893" t="s">
        <v>1777</v>
      </c>
      <c r="C893">
        <v>0.02</v>
      </c>
    </row>
    <row r="894" spans="1:3" x14ac:dyDescent="0.25">
      <c r="A894">
        <v>893</v>
      </c>
      <c r="B894" t="s">
        <v>1778</v>
      </c>
      <c r="C894">
        <v>0.02</v>
      </c>
    </row>
    <row r="895" spans="1:3" x14ac:dyDescent="0.25">
      <c r="A895">
        <v>894</v>
      </c>
      <c r="B895" t="s">
        <v>1779</v>
      </c>
      <c r="C895">
        <v>0.02</v>
      </c>
    </row>
    <row r="896" spans="1:3" x14ac:dyDescent="0.25">
      <c r="A896">
        <v>895</v>
      </c>
      <c r="B896" t="s">
        <v>1780</v>
      </c>
      <c r="C896">
        <v>0.02</v>
      </c>
    </row>
    <row r="897" spans="1:3" x14ac:dyDescent="0.25">
      <c r="A897">
        <v>896</v>
      </c>
      <c r="B897" t="s">
        <v>1781</v>
      </c>
      <c r="C897">
        <v>0.02</v>
      </c>
    </row>
    <row r="898" spans="1:3" x14ac:dyDescent="0.25">
      <c r="A898">
        <v>897</v>
      </c>
      <c r="B898" t="s">
        <v>1782</v>
      </c>
      <c r="C898">
        <v>0.02</v>
      </c>
    </row>
    <row r="899" spans="1:3" x14ac:dyDescent="0.25">
      <c r="A899">
        <v>898</v>
      </c>
      <c r="B899" t="s">
        <v>1783</v>
      </c>
      <c r="C899">
        <v>0.02</v>
      </c>
    </row>
    <row r="900" spans="1:3" x14ac:dyDescent="0.25">
      <c r="A900">
        <v>899</v>
      </c>
      <c r="B900" t="s">
        <v>1784</v>
      </c>
      <c r="C900">
        <v>0.02</v>
      </c>
    </row>
    <row r="901" spans="1:3" x14ac:dyDescent="0.25">
      <c r="A901">
        <v>900</v>
      </c>
      <c r="B901" t="s">
        <v>1785</v>
      </c>
      <c r="C901">
        <v>1.9E-2</v>
      </c>
    </row>
    <row r="902" spans="1:3" x14ac:dyDescent="0.25">
      <c r="A902">
        <v>901</v>
      </c>
      <c r="B902" t="s">
        <v>1786</v>
      </c>
      <c r="C902">
        <v>1.9E-2</v>
      </c>
    </row>
    <row r="903" spans="1:3" x14ac:dyDescent="0.25">
      <c r="A903">
        <v>902</v>
      </c>
      <c r="B903" t="s">
        <v>1787</v>
      </c>
      <c r="C903">
        <v>1.9E-2</v>
      </c>
    </row>
    <row r="904" spans="1:3" x14ac:dyDescent="0.25">
      <c r="A904">
        <v>903</v>
      </c>
      <c r="B904" t="s">
        <v>1788</v>
      </c>
      <c r="C904">
        <v>1.9E-2</v>
      </c>
    </row>
    <row r="905" spans="1:3" x14ac:dyDescent="0.25">
      <c r="A905">
        <v>904</v>
      </c>
      <c r="B905" t="s">
        <v>1789</v>
      </c>
      <c r="C905">
        <v>1.9E-2</v>
      </c>
    </row>
    <row r="906" spans="1:3" x14ac:dyDescent="0.25">
      <c r="A906">
        <v>905</v>
      </c>
      <c r="B906" t="s">
        <v>1790</v>
      </c>
      <c r="C906">
        <v>1.9E-2</v>
      </c>
    </row>
    <row r="907" spans="1:3" x14ac:dyDescent="0.25">
      <c r="A907">
        <v>906</v>
      </c>
      <c r="B907" t="s">
        <v>1791</v>
      </c>
      <c r="C907">
        <v>1.9E-2</v>
      </c>
    </row>
    <row r="908" spans="1:3" x14ac:dyDescent="0.25">
      <c r="A908">
        <v>907</v>
      </c>
      <c r="B908" t="s">
        <v>1792</v>
      </c>
      <c r="C908">
        <v>1.9E-2</v>
      </c>
    </row>
    <row r="909" spans="1:3" x14ac:dyDescent="0.25">
      <c r="A909">
        <v>908</v>
      </c>
      <c r="B909" t="s">
        <v>1793</v>
      </c>
      <c r="C909">
        <v>1.9E-2</v>
      </c>
    </row>
    <row r="910" spans="1:3" x14ac:dyDescent="0.25">
      <c r="A910">
        <v>909</v>
      </c>
      <c r="B910" t="s">
        <v>1794</v>
      </c>
      <c r="C910">
        <v>1.9E-2</v>
      </c>
    </row>
    <row r="911" spans="1:3" x14ac:dyDescent="0.25">
      <c r="A911">
        <v>910</v>
      </c>
      <c r="B911" t="s">
        <v>1795</v>
      </c>
      <c r="C911">
        <v>1.9E-2</v>
      </c>
    </row>
    <row r="912" spans="1:3" x14ac:dyDescent="0.25">
      <c r="A912">
        <v>911</v>
      </c>
      <c r="B912" t="s">
        <v>1796</v>
      </c>
      <c r="C912">
        <v>1.9E-2</v>
      </c>
    </row>
    <row r="913" spans="1:3" x14ac:dyDescent="0.25">
      <c r="A913">
        <v>912</v>
      </c>
      <c r="B913" t="s">
        <v>1797</v>
      </c>
      <c r="C913">
        <v>1.9E-2</v>
      </c>
    </row>
    <row r="914" spans="1:3" x14ac:dyDescent="0.25">
      <c r="A914">
        <v>913</v>
      </c>
      <c r="B914" t="s">
        <v>1798</v>
      </c>
      <c r="C914">
        <v>1.9E-2</v>
      </c>
    </row>
    <row r="915" spans="1:3" x14ac:dyDescent="0.25">
      <c r="A915">
        <v>914</v>
      </c>
      <c r="B915" t="s">
        <v>1799</v>
      </c>
      <c r="C915">
        <v>1.9E-2</v>
      </c>
    </row>
    <row r="916" spans="1:3" x14ac:dyDescent="0.25">
      <c r="A916">
        <v>915</v>
      </c>
      <c r="B916" t="s">
        <v>1800</v>
      </c>
      <c r="C916">
        <v>1.9E-2</v>
      </c>
    </row>
    <row r="917" spans="1:3" x14ac:dyDescent="0.25">
      <c r="A917">
        <v>916</v>
      </c>
      <c r="B917" t="s">
        <v>1801</v>
      </c>
      <c r="C917">
        <v>1.9E-2</v>
      </c>
    </row>
    <row r="918" spans="1:3" x14ac:dyDescent="0.25">
      <c r="A918">
        <v>917</v>
      </c>
      <c r="B918" t="s">
        <v>1802</v>
      </c>
      <c r="C918">
        <v>1.9E-2</v>
      </c>
    </row>
    <row r="919" spans="1:3" x14ac:dyDescent="0.25">
      <c r="A919">
        <v>918</v>
      </c>
      <c r="B919" t="s">
        <v>1803</v>
      </c>
      <c r="C919">
        <v>1.9E-2</v>
      </c>
    </row>
    <row r="920" spans="1:3" x14ac:dyDescent="0.25">
      <c r="A920">
        <v>919</v>
      </c>
      <c r="B920" t="s">
        <v>1804</v>
      </c>
      <c r="C920">
        <v>1.9E-2</v>
      </c>
    </row>
    <row r="921" spans="1:3" x14ac:dyDescent="0.25">
      <c r="A921">
        <v>920</v>
      </c>
      <c r="B921" t="s">
        <v>1805</v>
      </c>
      <c r="C921">
        <v>1.9E-2</v>
      </c>
    </row>
    <row r="922" spans="1:3" x14ac:dyDescent="0.25">
      <c r="A922">
        <v>921</v>
      </c>
      <c r="B922" t="s">
        <v>1806</v>
      </c>
      <c r="C922">
        <v>1.9E-2</v>
      </c>
    </row>
    <row r="923" spans="1:3" x14ac:dyDescent="0.25">
      <c r="A923">
        <v>922</v>
      </c>
      <c r="B923" t="s">
        <v>1807</v>
      </c>
      <c r="C923">
        <v>1.9E-2</v>
      </c>
    </row>
    <row r="924" spans="1:3" x14ac:dyDescent="0.25">
      <c r="A924">
        <v>923</v>
      </c>
      <c r="B924" t="s">
        <v>1808</v>
      </c>
      <c r="C924">
        <v>1.9E-2</v>
      </c>
    </row>
    <row r="925" spans="1:3" x14ac:dyDescent="0.25">
      <c r="A925">
        <v>924</v>
      </c>
      <c r="B925" t="s">
        <v>1809</v>
      </c>
      <c r="C925">
        <v>1.9E-2</v>
      </c>
    </row>
    <row r="926" spans="1:3" x14ac:dyDescent="0.25">
      <c r="A926">
        <v>925</v>
      </c>
      <c r="B926" t="s">
        <v>1810</v>
      </c>
      <c r="C926">
        <v>1.9E-2</v>
      </c>
    </row>
    <row r="927" spans="1:3" x14ac:dyDescent="0.25">
      <c r="A927">
        <v>926</v>
      </c>
      <c r="B927" t="s">
        <v>1811</v>
      </c>
      <c r="C927">
        <v>1.9E-2</v>
      </c>
    </row>
    <row r="928" spans="1:3" x14ac:dyDescent="0.25">
      <c r="A928">
        <v>927</v>
      </c>
      <c r="B928" t="s">
        <v>1812</v>
      </c>
      <c r="C928">
        <v>1.7999999999999999E-2</v>
      </c>
    </row>
    <row r="929" spans="1:3" x14ac:dyDescent="0.25">
      <c r="A929">
        <v>928</v>
      </c>
      <c r="B929" t="s">
        <v>1813</v>
      </c>
      <c r="C929">
        <v>1.7999999999999999E-2</v>
      </c>
    </row>
    <row r="930" spans="1:3" x14ac:dyDescent="0.25">
      <c r="A930">
        <v>929</v>
      </c>
      <c r="B930" t="s">
        <v>1814</v>
      </c>
      <c r="C930">
        <v>1.7999999999999999E-2</v>
      </c>
    </row>
    <row r="931" spans="1:3" x14ac:dyDescent="0.25">
      <c r="A931">
        <v>930</v>
      </c>
      <c r="B931" t="s">
        <v>1815</v>
      </c>
      <c r="C931">
        <v>1.7999999999999999E-2</v>
      </c>
    </row>
    <row r="932" spans="1:3" x14ac:dyDescent="0.25">
      <c r="A932">
        <v>931</v>
      </c>
      <c r="B932" t="s">
        <v>1816</v>
      </c>
      <c r="C932">
        <v>1.7999999999999999E-2</v>
      </c>
    </row>
    <row r="933" spans="1:3" x14ac:dyDescent="0.25">
      <c r="A933">
        <v>932</v>
      </c>
      <c r="B933" t="s">
        <v>1817</v>
      </c>
      <c r="C933">
        <v>1.7999999999999999E-2</v>
      </c>
    </row>
    <row r="934" spans="1:3" x14ac:dyDescent="0.25">
      <c r="A934">
        <v>933</v>
      </c>
      <c r="B934" t="s">
        <v>1818</v>
      </c>
      <c r="C934">
        <v>1.7999999999999999E-2</v>
      </c>
    </row>
    <row r="935" spans="1:3" x14ac:dyDescent="0.25">
      <c r="A935">
        <v>934</v>
      </c>
      <c r="B935" t="s">
        <v>1819</v>
      </c>
      <c r="C935">
        <v>1.7999999999999999E-2</v>
      </c>
    </row>
    <row r="936" spans="1:3" x14ac:dyDescent="0.25">
      <c r="A936">
        <v>935</v>
      </c>
      <c r="B936" t="s">
        <v>1820</v>
      </c>
      <c r="C936">
        <v>1.7999999999999999E-2</v>
      </c>
    </row>
    <row r="937" spans="1:3" x14ac:dyDescent="0.25">
      <c r="A937">
        <v>936</v>
      </c>
      <c r="B937" t="s">
        <v>1821</v>
      </c>
      <c r="C937">
        <v>1.7999999999999999E-2</v>
      </c>
    </row>
    <row r="938" spans="1:3" x14ac:dyDescent="0.25">
      <c r="A938">
        <v>937</v>
      </c>
      <c r="B938" t="s">
        <v>1822</v>
      </c>
      <c r="C938">
        <v>1.7999999999999999E-2</v>
      </c>
    </row>
    <row r="939" spans="1:3" x14ac:dyDescent="0.25">
      <c r="A939">
        <v>938</v>
      </c>
      <c r="B939" t="s">
        <v>1823</v>
      </c>
      <c r="C939">
        <v>1.7999999999999999E-2</v>
      </c>
    </row>
    <row r="940" spans="1:3" x14ac:dyDescent="0.25">
      <c r="A940">
        <v>939</v>
      </c>
      <c r="B940" t="s">
        <v>1824</v>
      </c>
      <c r="C940">
        <v>1.7999999999999999E-2</v>
      </c>
    </row>
    <row r="941" spans="1:3" x14ac:dyDescent="0.25">
      <c r="A941">
        <v>940</v>
      </c>
      <c r="B941" t="s">
        <v>1825</v>
      </c>
      <c r="C941">
        <v>1.7999999999999999E-2</v>
      </c>
    </row>
    <row r="942" spans="1:3" x14ac:dyDescent="0.25">
      <c r="A942">
        <v>941</v>
      </c>
      <c r="B942" t="s">
        <v>1826</v>
      </c>
      <c r="C942">
        <v>1.7999999999999999E-2</v>
      </c>
    </row>
    <row r="943" spans="1:3" x14ac:dyDescent="0.25">
      <c r="A943">
        <v>942</v>
      </c>
      <c r="B943" t="s">
        <v>1827</v>
      </c>
      <c r="C943">
        <v>1.7999999999999999E-2</v>
      </c>
    </row>
    <row r="944" spans="1:3" x14ac:dyDescent="0.25">
      <c r="A944">
        <v>943</v>
      </c>
      <c r="B944" t="s">
        <v>1828</v>
      </c>
      <c r="C944">
        <v>1.7999999999999999E-2</v>
      </c>
    </row>
    <row r="945" spans="1:3" x14ac:dyDescent="0.25">
      <c r="A945">
        <v>944</v>
      </c>
      <c r="B945" t="s">
        <v>1829</v>
      </c>
      <c r="C945">
        <v>1.7999999999999999E-2</v>
      </c>
    </row>
    <row r="946" spans="1:3" x14ac:dyDescent="0.25">
      <c r="A946">
        <v>945</v>
      </c>
      <c r="B946" t="s">
        <v>1830</v>
      </c>
      <c r="C946">
        <v>1.7999999999999999E-2</v>
      </c>
    </row>
    <row r="947" spans="1:3" x14ac:dyDescent="0.25">
      <c r="A947">
        <v>946</v>
      </c>
      <c r="B947" t="s">
        <v>1831</v>
      </c>
      <c r="C947">
        <v>1.7999999999999999E-2</v>
      </c>
    </row>
    <row r="948" spans="1:3" x14ac:dyDescent="0.25">
      <c r="A948">
        <v>947</v>
      </c>
      <c r="B948" t="s">
        <v>1832</v>
      </c>
      <c r="C948">
        <v>1.7999999999999999E-2</v>
      </c>
    </row>
    <row r="949" spans="1:3" x14ac:dyDescent="0.25">
      <c r="A949">
        <v>948</v>
      </c>
      <c r="B949" t="s">
        <v>1833</v>
      </c>
      <c r="C949">
        <v>1.7999999999999999E-2</v>
      </c>
    </row>
    <row r="950" spans="1:3" x14ac:dyDescent="0.25">
      <c r="A950">
        <v>949</v>
      </c>
      <c r="B950" t="s">
        <v>1834</v>
      </c>
      <c r="C950">
        <v>1.7999999999999999E-2</v>
      </c>
    </row>
    <row r="951" spans="1:3" x14ac:dyDescent="0.25">
      <c r="A951">
        <v>950</v>
      </c>
      <c r="B951" t="s">
        <v>1835</v>
      </c>
      <c r="C951">
        <v>1.7999999999999999E-2</v>
      </c>
    </row>
    <row r="952" spans="1:3" x14ac:dyDescent="0.25">
      <c r="A952">
        <v>951</v>
      </c>
      <c r="B952" t="s">
        <v>1836</v>
      </c>
      <c r="C952">
        <v>1.7999999999999999E-2</v>
      </c>
    </row>
    <row r="953" spans="1:3" x14ac:dyDescent="0.25">
      <c r="A953">
        <v>952</v>
      </c>
      <c r="B953" t="s">
        <v>1837</v>
      </c>
      <c r="C953">
        <v>1.7000000000000001E-2</v>
      </c>
    </row>
    <row r="954" spans="1:3" x14ac:dyDescent="0.25">
      <c r="A954">
        <v>953</v>
      </c>
      <c r="B954" t="s">
        <v>1838</v>
      </c>
      <c r="C954">
        <v>1.7000000000000001E-2</v>
      </c>
    </row>
    <row r="955" spans="1:3" x14ac:dyDescent="0.25">
      <c r="A955">
        <v>954</v>
      </c>
      <c r="B955" t="s">
        <v>1839</v>
      </c>
      <c r="C955">
        <v>1.7000000000000001E-2</v>
      </c>
    </row>
    <row r="956" spans="1:3" x14ac:dyDescent="0.25">
      <c r="A956">
        <v>955</v>
      </c>
      <c r="B956" t="s">
        <v>1840</v>
      </c>
      <c r="C956">
        <v>1.7000000000000001E-2</v>
      </c>
    </row>
    <row r="957" spans="1:3" x14ac:dyDescent="0.25">
      <c r="A957">
        <v>956</v>
      </c>
      <c r="B957" t="s">
        <v>1841</v>
      </c>
      <c r="C957">
        <v>1.7000000000000001E-2</v>
      </c>
    </row>
    <row r="958" spans="1:3" x14ac:dyDescent="0.25">
      <c r="A958">
        <v>957</v>
      </c>
      <c r="B958" t="s">
        <v>1842</v>
      </c>
      <c r="C958">
        <v>1.7000000000000001E-2</v>
      </c>
    </row>
    <row r="959" spans="1:3" x14ac:dyDescent="0.25">
      <c r="A959">
        <v>958</v>
      </c>
      <c r="B959" t="s">
        <v>1843</v>
      </c>
      <c r="C959">
        <v>1.7000000000000001E-2</v>
      </c>
    </row>
    <row r="960" spans="1:3" x14ac:dyDescent="0.25">
      <c r="A960">
        <v>959</v>
      </c>
      <c r="B960" t="s">
        <v>1844</v>
      </c>
      <c r="C960">
        <v>1.7000000000000001E-2</v>
      </c>
    </row>
    <row r="961" spans="1:3" x14ac:dyDescent="0.25">
      <c r="A961">
        <v>960</v>
      </c>
      <c r="B961" t="s">
        <v>1845</v>
      </c>
      <c r="C961">
        <v>1.7000000000000001E-2</v>
      </c>
    </row>
    <row r="962" spans="1:3" x14ac:dyDescent="0.25">
      <c r="A962">
        <v>961</v>
      </c>
      <c r="B962" t="s">
        <v>1846</v>
      </c>
      <c r="C962">
        <v>1.7000000000000001E-2</v>
      </c>
    </row>
    <row r="963" spans="1:3" x14ac:dyDescent="0.25">
      <c r="A963">
        <v>962</v>
      </c>
      <c r="B963" t="s">
        <v>1847</v>
      </c>
      <c r="C963">
        <v>1.7000000000000001E-2</v>
      </c>
    </row>
    <row r="964" spans="1:3" x14ac:dyDescent="0.25">
      <c r="A964">
        <v>963</v>
      </c>
      <c r="B964" t="s">
        <v>1848</v>
      </c>
      <c r="C964">
        <v>1.7000000000000001E-2</v>
      </c>
    </row>
    <row r="965" spans="1:3" x14ac:dyDescent="0.25">
      <c r="A965">
        <v>964</v>
      </c>
      <c r="B965" t="s">
        <v>1849</v>
      </c>
      <c r="C965">
        <v>1.7000000000000001E-2</v>
      </c>
    </row>
    <row r="966" spans="1:3" x14ac:dyDescent="0.25">
      <c r="A966">
        <v>965</v>
      </c>
      <c r="B966" t="s">
        <v>1850</v>
      </c>
      <c r="C966">
        <v>1.7000000000000001E-2</v>
      </c>
    </row>
    <row r="967" spans="1:3" x14ac:dyDescent="0.25">
      <c r="A967">
        <v>966</v>
      </c>
      <c r="B967" t="s">
        <v>1851</v>
      </c>
      <c r="C967">
        <v>1.7000000000000001E-2</v>
      </c>
    </row>
    <row r="968" spans="1:3" x14ac:dyDescent="0.25">
      <c r="A968">
        <v>967</v>
      </c>
      <c r="B968" t="s">
        <v>1852</v>
      </c>
      <c r="C968">
        <v>1.7000000000000001E-2</v>
      </c>
    </row>
    <row r="969" spans="1:3" x14ac:dyDescent="0.25">
      <c r="A969">
        <v>968</v>
      </c>
      <c r="B969" t="s">
        <v>1853</v>
      </c>
      <c r="C969">
        <v>1.7000000000000001E-2</v>
      </c>
    </row>
    <row r="970" spans="1:3" x14ac:dyDescent="0.25">
      <c r="A970">
        <v>969</v>
      </c>
      <c r="B970" t="s">
        <v>1854</v>
      </c>
      <c r="C970">
        <v>1.7000000000000001E-2</v>
      </c>
    </row>
    <row r="971" spans="1:3" x14ac:dyDescent="0.25">
      <c r="A971">
        <v>970</v>
      </c>
      <c r="B971" t="s">
        <v>1855</v>
      </c>
      <c r="C971">
        <v>1.7000000000000001E-2</v>
      </c>
    </row>
    <row r="972" spans="1:3" x14ac:dyDescent="0.25">
      <c r="A972">
        <v>971</v>
      </c>
      <c r="B972" t="s">
        <v>1856</v>
      </c>
      <c r="C972">
        <v>1.7000000000000001E-2</v>
      </c>
    </row>
    <row r="973" spans="1:3" x14ac:dyDescent="0.25">
      <c r="A973">
        <v>972</v>
      </c>
      <c r="B973" t="s">
        <v>1857</v>
      </c>
      <c r="C973">
        <v>1.7000000000000001E-2</v>
      </c>
    </row>
    <row r="974" spans="1:3" x14ac:dyDescent="0.25">
      <c r="A974">
        <v>973</v>
      </c>
      <c r="B974" t="s">
        <v>1858</v>
      </c>
      <c r="C974">
        <v>1.7000000000000001E-2</v>
      </c>
    </row>
    <row r="975" spans="1:3" x14ac:dyDescent="0.25">
      <c r="A975">
        <v>974</v>
      </c>
      <c r="B975" t="s">
        <v>1859</v>
      </c>
      <c r="C975">
        <v>1.7000000000000001E-2</v>
      </c>
    </row>
    <row r="976" spans="1:3" x14ac:dyDescent="0.25">
      <c r="A976">
        <v>975</v>
      </c>
      <c r="B976" t="s">
        <v>1860</v>
      </c>
      <c r="C976">
        <v>1.7000000000000001E-2</v>
      </c>
    </row>
    <row r="977" spans="1:3" x14ac:dyDescent="0.25">
      <c r="A977">
        <v>976</v>
      </c>
      <c r="B977" t="s">
        <v>1861</v>
      </c>
      <c r="C977">
        <v>1.7000000000000001E-2</v>
      </c>
    </row>
    <row r="978" spans="1:3" x14ac:dyDescent="0.25">
      <c r="A978">
        <v>977</v>
      </c>
      <c r="B978" t="s">
        <v>1862</v>
      </c>
      <c r="C978">
        <v>1.7000000000000001E-2</v>
      </c>
    </row>
    <row r="979" spans="1:3" x14ac:dyDescent="0.25">
      <c r="A979">
        <v>978</v>
      </c>
      <c r="B979" t="s">
        <v>1863</v>
      </c>
      <c r="C979">
        <v>1.7000000000000001E-2</v>
      </c>
    </row>
    <row r="980" spans="1:3" x14ac:dyDescent="0.25">
      <c r="A980">
        <v>979</v>
      </c>
      <c r="B980" t="s">
        <v>1864</v>
      </c>
      <c r="C980">
        <v>1.7000000000000001E-2</v>
      </c>
    </row>
    <row r="981" spans="1:3" x14ac:dyDescent="0.25">
      <c r="A981">
        <v>980</v>
      </c>
      <c r="B981" t="s">
        <v>1865</v>
      </c>
      <c r="C981">
        <v>1.7000000000000001E-2</v>
      </c>
    </row>
    <row r="982" spans="1:3" x14ac:dyDescent="0.25">
      <c r="A982">
        <v>981</v>
      </c>
      <c r="B982" t="s">
        <v>1866</v>
      </c>
      <c r="C982">
        <v>1.7000000000000001E-2</v>
      </c>
    </row>
    <row r="983" spans="1:3" x14ac:dyDescent="0.25">
      <c r="A983">
        <v>982</v>
      </c>
      <c r="B983" t="s">
        <v>1867</v>
      </c>
      <c r="C983">
        <v>1.7000000000000001E-2</v>
      </c>
    </row>
    <row r="984" spans="1:3" x14ac:dyDescent="0.25">
      <c r="A984">
        <v>983</v>
      </c>
      <c r="B984" t="s">
        <v>1868</v>
      </c>
      <c r="C984">
        <v>1.6E-2</v>
      </c>
    </row>
    <row r="985" spans="1:3" x14ac:dyDescent="0.25">
      <c r="A985">
        <v>984</v>
      </c>
      <c r="B985" t="s">
        <v>1869</v>
      </c>
      <c r="C985">
        <v>1.6E-2</v>
      </c>
    </row>
    <row r="986" spans="1:3" x14ac:dyDescent="0.25">
      <c r="A986">
        <v>985</v>
      </c>
      <c r="B986" t="s">
        <v>1870</v>
      </c>
      <c r="C986">
        <v>1.6E-2</v>
      </c>
    </row>
    <row r="987" spans="1:3" x14ac:dyDescent="0.25">
      <c r="A987">
        <v>986</v>
      </c>
      <c r="B987" t="s">
        <v>1871</v>
      </c>
      <c r="C987">
        <v>1.6E-2</v>
      </c>
    </row>
    <row r="988" spans="1:3" x14ac:dyDescent="0.25">
      <c r="A988">
        <v>987</v>
      </c>
      <c r="B988" t="s">
        <v>1872</v>
      </c>
      <c r="C988">
        <v>1.6E-2</v>
      </c>
    </row>
    <row r="989" spans="1:3" x14ac:dyDescent="0.25">
      <c r="A989">
        <v>988</v>
      </c>
      <c r="B989" t="s">
        <v>1873</v>
      </c>
      <c r="C989">
        <v>1.6E-2</v>
      </c>
    </row>
    <row r="990" spans="1:3" x14ac:dyDescent="0.25">
      <c r="A990">
        <v>989</v>
      </c>
      <c r="B990" t="s">
        <v>1874</v>
      </c>
      <c r="C990">
        <v>1.6E-2</v>
      </c>
    </row>
    <row r="991" spans="1:3" x14ac:dyDescent="0.25">
      <c r="A991">
        <v>990</v>
      </c>
      <c r="B991" t="s">
        <v>1875</v>
      </c>
      <c r="C991">
        <v>1.6E-2</v>
      </c>
    </row>
    <row r="992" spans="1:3" x14ac:dyDescent="0.25">
      <c r="A992">
        <v>991</v>
      </c>
      <c r="B992" t="s">
        <v>1876</v>
      </c>
      <c r="C992">
        <v>1.6E-2</v>
      </c>
    </row>
    <row r="993" spans="1:3" x14ac:dyDescent="0.25">
      <c r="A993">
        <v>992</v>
      </c>
      <c r="B993" t="s">
        <v>1877</v>
      </c>
      <c r="C993">
        <v>1.6E-2</v>
      </c>
    </row>
    <row r="994" spans="1:3" x14ac:dyDescent="0.25">
      <c r="A994">
        <v>993</v>
      </c>
      <c r="B994" t="s">
        <v>1878</v>
      </c>
      <c r="C994">
        <v>1.6E-2</v>
      </c>
    </row>
    <row r="995" spans="1:3" x14ac:dyDescent="0.25">
      <c r="A995">
        <v>994</v>
      </c>
      <c r="B995" t="s">
        <v>1879</v>
      </c>
      <c r="C995">
        <v>1.6E-2</v>
      </c>
    </row>
    <row r="996" spans="1:3" x14ac:dyDescent="0.25">
      <c r="A996">
        <v>995</v>
      </c>
      <c r="B996" t="s">
        <v>1880</v>
      </c>
      <c r="C996">
        <v>1.6E-2</v>
      </c>
    </row>
    <row r="997" spans="1:3" x14ac:dyDescent="0.25">
      <c r="A997">
        <v>996</v>
      </c>
      <c r="B997" t="s">
        <v>1881</v>
      </c>
      <c r="C997">
        <v>1.6E-2</v>
      </c>
    </row>
    <row r="998" spans="1:3" x14ac:dyDescent="0.25">
      <c r="A998">
        <v>997</v>
      </c>
      <c r="B998" t="s">
        <v>1882</v>
      </c>
      <c r="C998">
        <v>1.6E-2</v>
      </c>
    </row>
    <row r="999" spans="1:3" x14ac:dyDescent="0.25">
      <c r="A999">
        <v>998</v>
      </c>
      <c r="B999" t="s">
        <v>1883</v>
      </c>
      <c r="C999">
        <v>1.4999999999999999E-2</v>
      </c>
    </row>
    <row r="1000" spans="1:3" x14ac:dyDescent="0.25">
      <c r="A1000">
        <v>999</v>
      </c>
      <c r="B1000" t="s">
        <v>1884</v>
      </c>
      <c r="C1000">
        <v>1.4999999999999999E-2</v>
      </c>
    </row>
    <row r="1001" spans="1:3" x14ac:dyDescent="0.25">
      <c r="A1001">
        <v>1000</v>
      </c>
      <c r="B1001" t="s">
        <v>1885</v>
      </c>
      <c r="C1001">
        <v>1.4999999999999999E-2</v>
      </c>
    </row>
    <row r="1002" spans="1:3" x14ac:dyDescent="0.25">
      <c r="A1002">
        <v>1001</v>
      </c>
      <c r="B1002" t="s">
        <v>1886</v>
      </c>
      <c r="C1002">
        <v>1.4999999999999999E-2</v>
      </c>
    </row>
    <row r="1003" spans="1:3" x14ac:dyDescent="0.25">
      <c r="A1003">
        <v>1002</v>
      </c>
      <c r="B1003" t="s">
        <v>1887</v>
      </c>
      <c r="C1003">
        <v>1.4999999999999999E-2</v>
      </c>
    </row>
    <row r="1004" spans="1:3" x14ac:dyDescent="0.25">
      <c r="A1004">
        <v>1003</v>
      </c>
      <c r="B1004" t="s">
        <v>1888</v>
      </c>
      <c r="C1004">
        <v>1.4999999999999999E-2</v>
      </c>
    </row>
    <row r="1005" spans="1:3" x14ac:dyDescent="0.25">
      <c r="A1005">
        <v>1004</v>
      </c>
      <c r="B1005" t="s">
        <v>1889</v>
      </c>
      <c r="C1005">
        <v>1.4999999999999999E-2</v>
      </c>
    </row>
    <row r="1006" spans="1:3" x14ac:dyDescent="0.25">
      <c r="A1006">
        <v>1005</v>
      </c>
      <c r="B1006" t="s">
        <v>1890</v>
      </c>
      <c r="C1006">
        <v>1.4999999999999999E-2</v>
      </c>
    </row>
    <row r="1007" spans="1:3" x14ac:dyDescent="0.25">
      <c r="A1007">
        <v>1006</v>
      </c>
      <c r="B1007" t="s">
        <v>1891</v>
      </c>
      <c r="C1007">
        <v>1.4999999999999999E-2</v>
      </c>
    </row>
    <row r="1008" spans="1:3" x14ac:dyDescent="0.25">
      <c r="A1008">
        <v>1007</v>
      </c>
      <c r="B1008" t="s">
        <v>1892</v>
      </c>
      <c r="C1008">
        <v>1.4999999999999999E-2</v>
      </c>
    </row>
    <row r="1009" spans="1:3" x14ac:dyDescent="0.25">
      <c r="A1009">
        <v>1008</v>
      </c>
      <c r="B1009" t="s">
        <v>1893</v>
      </c>
      <c r="C1009">
        <v>1.4999999999999999E-2</v>
      </c>
    </row>
    <row r="1010" spans="1:3" x14ac:dyDescent="0.25">
      <c r="A1010">
        <v>1009</v>
      </c>
      <c r="B1010" t="s">
        <v>1894</v>
      </c>
      <c r="C1010">
        <v>1.4999999999999999E-2</v>
      </c>
    </row>
    <row r="1011" spans="1:3" x14ac:dyDescent="0.25">
      <c r="A1011">
        <v>1010</v>
      </c>
      <c r="B1011" t="s">
        <v>1895</v>
      </c>
      <c r="C1011">
        <v>1.4999999999999999E-2</v>
      </c>
    </row>
    <row r="1012" spans="1:3" x14ac:dyDescent="0.25">
      <c r="A1012">
        <v>1011</v>
      </c>
      <c r="B1012" t="s">
        <v>1896</v>
      </c>
      <c r="C1012">
        <v>1.4999999999999999E-2</v>
      </c>
    </row>
    <row r="1013" spans="1:3" x14ac:dyDescent="0.25">
      <c r="A1013">
        <v>1012</v>
      </c>
      <c r="B1013" t="s">
        <v>1897</v>
      </c>
      <c r="C1013">
        <v>1.4999999999999999E-2</v>
      </c>
    </row>
    <row r="1014" spans="1:3" x14ac:dyDescent="0.25">
      <c r="A1014">
        <v>1013</v>
      </c>
      <c r="B1014" t="s">
        <v>1898</v>
      </c>
      <c r="C1014">
        <v>1.4999999999999999E-2</v>
      </c>
    </row>
    <row r="1015" spans="1:3" x14ac:dyDescent="0.25">
      <c r="A1015">
        <v>1014</v>
      </c>
      <c r="B1015" t="s">
        <v>1899</v>
      </c>
      <c r="C1015">
        <v>1.4999999999999999E-2</v>
      </c>
    </row>
    <row r="1016" spans="1:3" x14ac:dyDescent="0.25">
      <c r="A1016">
        <v>1015</v>
      </c>
      <c r="B1016" t="s">
        <v>1900</v>
      </c>
      <c r="C1016">
        <v>1.4999999999999999E-2</v>
      </c>
    </row>
    <row r="1017" spans="1:3" x14ac:dyDescent="0.25">
      <c r="A1017">
        <v>1016</v>
      </c>
      <c r="B1017" t="s">
        <v>1901</v>
      </c>
      <c r="C1017">
        <v>1.4999999999999999E-2</v>
      </c>
    </row>
    <row r="1018" spans="1:3" x14ac:dyDescent="0.25">
      <c r="A1018">
        <v>1017</v>
      </c>
      <c r="B1018" t="s">
        <v>1902</v>
      </c>
      <c r="C1018">
        <v>1.4999999999999999E-2</v>
      </c>
    </row>
    <row r="1019" spans="1:3" x14ac:dyDescent="0.25">
      <c r="A1019">
        <v>1018</v>
      </c>
      <c r="B1019" t="s">
        <v>1903</v>
      </c>
      <c r="C1019">
        <v>1.4999999999999999E-2</v>
      </c>
    </row>
    <row r="1020" spans="1:3" x14ac:dyDescent="0.25">
      <c r="A1020">
        <v>1019</v>
      </c>
      <c r="B1020" t="s">
        <v>1904</v>
      </c>
      <c r="C1020">
        <v>1.4E-2</v>
      </c>
    </row>
    <row r="1021" spans="1:3" x14ac:dyDescent="0.25">
      <c r="A1021">
        <v>1020</v>
      </c>
      <c r="B1021" t="s">
        <v>1905</v>
      </c>
      <c r="C1021">
        <v>1.4E-2</v>
      </c>
    </row>
    <row r="1022" spans="1:3" x14ac:dyDescent="0.25">
      <c r="A1022">
        <v>1021</v>
      </c>
      <c r="B1022" t="s">
        <v>1906</v>
      </c>
      <c r="C1022">
        <v>1.4E-2</v>
      </c>
    </row>
    <row r="1023" spans="1:3" x14ac:dyDescent="0.25">
      <c r="A1023">
        <v>1022</v>
      </c>
      <c r="B1023" t="s">
        <v>1907</v>
      </c>
      <c r="C1023">
        <v>1.4E-2</v>
      </c>
    </row>
    <row r="1024" spans="1:3" x14ac:dyDescent="0.25">
      <c r="A1024">
        <v>1023</v>
      </c>
      <c r="B1024" t="s">
        <v>1908</v>
      </c>
      <c r="C1024">
        <v>1.4E-2</v>
      </c>
    </row>
    <row r="1025" spans="1:3" x14ac:dyDescent="0.25">
      <c r="A1025">
        <v>1024</v>
      </c>
      <c r="B1025" t="s">
        <v>1909</v>
      </c>
      <c r="C1025">
        <v>1.4E-2</v>
      </c>
    </row>
    <row r="1026" spans="1:3" x14ac:dyDescent="0.25">
      <c r="A1026">
        <v>1025</v>
      </c>
      <c r="B1026" t="s">
        <v>1910</v>
      </c>
      <c r="C1026">
        <v>1.4E-2</v>
      </c>
    </row>
    <row r="1027" spans="1:3" x14ac:dyDescent="0.25">
      <c r="A1027">
        <v>1026</v>
      </c>
      <c r="B1027" t="s">
        <v>1911</v>
      </c>
      <c r="C1027">
        <v>1.4E-2</v>
      </c>
    </row>
    <row r="1028" spans="1:3" x14ac:dyDescent="0.25">
      <c r="A1028">
        <v>1027</v>
      </c>
      <c r="B1028" t="s">
        <v>1912</v>
      </c>
      <c r="C1028">
        <v>1.4E-2</v>
      </c>
    </row>
    <row r="1029" spans="1:3" x14ac:dyDescent="0.25">
      <c r="A1029">
        <v>1028</v>
      </c>
      <c r="B1029" t="s">
        <v>1913</v>
      </c>
      <c r="C1029">
        <v>1.4E-2</v>
      </c>
    </row>
    <row r="1030" spans="1:3" x14ac:dyDescent="0.25">
      <c r="A1030">
        <v>1029</v>
      </c>
      <c r="B1030" t="s">
        <v>1914</v>
      </c>
      <c r="C1030">
        <v>1.4E-2</v>
      </c>
    </row>
    <row r="1031" spans="1:3" x14ac:dyDescent="0.25">
      <c r="A1031">
        <v>1030</v>
      </c>
      <c r="B1031" t="s">
        <v>1915</v>
      </c>
      <c r="C1031">
        <v>1.4E-2</v>
      </c>
    </row>
    <row r="1032" spans="1:3" x14ac:dyDescent="0.25">
      <c r="A1032">
        <v>1031</v>
      </c>
      <c r="B1032" t="s">
        <v>1916</v>
      </c>
      <c r="C1032">
        <v>1.4E-2</v>
      </c>
    </row>
    <row r="1033" spans="1:3" x14ac:dyDescent="0.25">
      <c r="A1033">
        <v>1032</v>
      </c>
      <c r="B1033" t="s">
        <v>1917</v>
      </c>
      <c r="C1033">
        <v>1.4E-2</v>
      </c>
    </row>
    <row r="1034" spans="1:3" x14ac:dyDescent="0.25">
      <c r="A1034">
        <v>1033</v>
      </c>
      <c r="B1034" t="s">
        <v>1918</v>
      </c>
      <c r="C1034">
        <v>1.4E-2</v>
      </c>
    </row>
    <row r="1035" spans="1:3" x14ac:dyDescent="0.25">
      <c r="A1035">
        <v>1034</v>
      </c>
      <c r="B1035" t="s">
        <v>1919</v>
      </c>
      <c r="C1035">
        <v>1.4E-2</v>
      </c>
    </row>
    <row r="1036" spans="1:3" x14ac:dyDescent="0.25">
      <c r="A1036">
        <v>1035</v>
      </c>
      <c r="B1036" t="s">
        <v>1920</v>
      </c>
      <c r="C1036">
        <v>1.4E-2</v>
      </c>
    </row>
    <row r="1037" spans="1:3" x14ac:dyDescent="0.25">
      <c r="A1037">
        <v>1036</v>
      </c>
      <c r="B1037" t="s">
        <v>1921</v>
      </c>
      <c r="C1037">
        <v>1.4E-2</v>
      </c>
    </row>
    <row r="1038" spans="1:3" x14ac:dyDescent="0.25">
      <c r="A1038">
        <v>1037</v>
      </c>
      <c r="B1038" t="s">
        <v>1922</v>
      </c>
      <c r="C1038">
        <v>1.4E-2</v>
      </c>
    </row>
    <row r="1039" spans="1:3" x14ac:dyDescent="0.25">
      <c r="A1039">
        <v>1038</v>
      </c>
      <c r="B1039" t="s">
        <v>1923</v>
      </c>
      <c r="C1039">
        <v>1.4E-2</v>
      </c>
    </row>
    <row r="1040" spans="1:3" x14ac:dyDescent="0.25">
      <c r="A1040">
        <v>1039</v>
      </c>
      <c r="B1040" t="s">
        <v>1924</v>
      </c>
      <c r="C1040">
        <v>1.4E-2</v>
      </c>
    </row>
    <row r="1041" spans="1:3" x14ac:dyDescent="0.25">
      <c r="A1041">
        <v>1040</v>
      </c>
      <c r="B1041" t="s">
        <v>1925</v>
      </c>
      <c r="C1041">
        <v>1.4E-2</v>
      </c>
    </row>
    <row r="1042" spans="1:3" x14ac:dyDescent="0.25">
      <c r="A1042">
        <v>1041</v>
      </c>
      <c r="B1042" t="s">
        <v>1926</v>
      </c>
      <c r="C1042">
        <v>1.4E-2</v>
      </c>
    </row>
    <row r="1043" spans="1:3" x14ac:dyDescent="0.25">
      <c r="A1043">
        <v>1042</v>
      </c>
      <c r="B1043" t="s">
        <v>1927</v>
      </c>
      <c r="C1043">
        <v>1.4E-2</v>
      </c>
    </row>
    <row r="1044" spans="1:3" x14ac:dyDescent="0.25">
      <c r="A1044">
        <v>1043</v>
      </c>
      <c r="B1044" t="s">
        <v>1928</v>
      </c>
      <c r="C1044">
        <v>1.4E-2</v>
      </c>
    </row>
    <row r="1045" spans="1:3" x14ac:dyDescent="0.25">
      <c r="A1045">
        <v>1044</v>
      </c>
      <c r="B1045" t="s">
        <v>1929</v>
      </c>
      <c r="C1045">
        <v>1.4E-2</v>
      </c>
    </row>
    <row r="1046" spans="1:3" x14ac:dyDescent="0.25">
      <c r="A1046">
        <v>1045</v>
      </c>
      <c r="B1046" t="s">
        <v>1930</v>
      </c>
      <c r="C1046">
        <v>1.4E-2</v>
      </c>
    </row>
    <row r="1047" spans="1:3" x14ac:dyDescent="0.25">
      <c r="A1047">
        <v>1046</v>
      </c>
      <c r="B1047" t="s">
        <v>1931</v>
      </c>
      <c r="C1047">
        <v>1.4E-2</v>
      </c>
    </row>
    <row r="1048" spans="1:3" x14ac:dyDescent="0.25">
      <c r="A1048">
        <v>1047</v>
      </c>
      <c r="B1048" t="s">
        <v>1932</v>
      </c>
      <c r="C1048">
        <v>1.4E-2</v>
      </c>
    </row>
    <row r="1049" spans="1:3" x14ac:dyDescent="0.25">
      <c r="A1049">
        <v>1048</v>
      </c>
      <c r="B1049" t="s">
        <v>1933</v>
      </c>
      <c r="C1049">
        <v>1.4E-2</v>
      </c>
    </row>
    <row r="1050" spans="1:3" x14ac:dyDescent="0.25">
      <c r="A1050">
        <v>1049</v>
      </c>
      <c r="B1050" t="s">
        <v>1934</v>
      </c>
      <c r="C1050">
        <v>1.4E-2</v>
      </c>
    </row>
    <row r="1051" spans="1:3" x14ac:dyDescent="0.25">
      <c r="A1051">
        <v>1050</v>
      </c>
      <c r="B1051" t="s">
        <v>1935</v>
      </c>
      <c r="C1051">
        <v>1.4E-2</v>
      </c>
    </row>
    <row r="1052" spans="1:3" x14ac:dyDescent="0.25">
      <c r="A1052">
        <v>1051</v>
      </c>
      <c r="B1052" t="s">
        <v>1936</v>
      </c>
      <c r="C1052">
        <v>1.4E-2</v>
      </c>
    </row>
    <row r="1053" spans="1:3" x14ac:dyDescent="0.25">
      <c r="A1053">
        <v>1052</v>
      </c>
      <c r="B1053" t="s">
        <v>1937</v>
      </c>
      <c r="C1053">
        <v>1.4E-2</v>
      </c>
    </row>
    <row r="1054" spans="1:3" x14ac:dyDescent="0.25">
      <c r="A1054">
        <v>1053</v>
      </c>
      <c r="B1054" t="s">
        <v>1938</v>
      </c>
      <c r="C1054">
        <v>1.2999999999999999E-2</v>
      </c>
    </row>
    <row r="1055" spans="1:3" x14ac:dyDescent="0.25">
      <c r="A1055">
        <v>1054</v>
      </c>
      <c r="B1055" t="s">
        <v>1939</v>
      </c>
      <c r="C1055">
        <v>1.2999999999999999E-2</v>
      </c>
    </row>
    <row r="1056" spans="1:3" x14ac:dyDescent="0.25">
      <c r="A1056">
        <v>1055</v>
      </c>
      <c r="B1056" t="s">
        <v>1940</v>
      </c>
      <c r="C1056">
        <v>1.2999999999999999E-2</v>
      </c>
    </row>
    <row r="1057" spans="1:3" x14ac:dyDescent="0.25">
      <c r="A1057">
        <v>1056</v>
      </c>
      <c r="B1057" t="s">
        <v>1941</v>
      </c>
      <c r="C1057">
        <v>1.2999999999999999E-2</v>
      </c>
    </row>
    <row r="1058" spans="1:3" x14ac:dyDescent="0.25">
      <c r="A1058">
        <v>1057</v>
      </c>
      <c r="B1058" t="s">
        <v>1942</v>
      </c>
      <c r="C1058">
        <v>1.2999999999999999E-2</v>
      </c>
    </row>
    <row r="1059" spans="1:3" x14ac:dyDescent="0.25">
      <c r="A1059">
        <v>1058</v>
      </c>
      <c r="B1059" t="s">
        <v>1943</v>
      </c>
      <c r="C1059">
        <v>1.2999999999999999E-2</v>
      </c>
    </row>
    <row r="1060" spans="1:3" x14ac:dyDescent="0.25">
      <c r="A1060">
        <v>1059</v>
      </c>
      <c r="B1060" t="s">
        <v>1944</v>
      </c>
      <c r="C1060">
        <v>1.2999999999999999E-2</v>
      </c>
    </row>
    <row r="1061" spans="1:3" x14ac:dyDescent="0.25">
      <c r="A1061">
        <v>1060</v>
      </c>
      <c r="B1061" t="s">
        <v>1945</v>
      </c>
      <c r="C1061">
        <v>1.2999999999999999E-2</v>
      </c>
    </row>
    <row r="1062" spans="1:3" x14ac:dyDescent="0.25">
      <c r="A1062">
        <v>1061</v>
      </c>
      <c r="B1062" t="s">
        <v>1946</v>
      </c>
      <c r="C1062">
        <v>1.2999999999999999E-2</v>
      </c>
    </row>
    <row r="1063" spans="1:3" x14ac:dyDescent="0.25">
      <c r="A1063">
        <v>1062</v>
      </c>
      <c r="B1063" t="s">
        <v>1947</v>
      </c>
      <c r="C1063">
        <v>1.2999999999999999E-2</v>
      </c>
    </row>
    <row r="1064" spans="1:3" x14ac:dyDescent="0.25">
      <c r="A1064">
        <v>1063</v>
      </c>
      <c r="B1064" t="s">
        <v>1948</v>
      </c>
      <c r="C1064">
        <v>1.2999999999999999E-2</v>
      </c>
    </row>
    <row r="1065" spans="1:3" x14ac:dyDescent="0.25">
      <c r="A1065">
        <v>1064</v>
      </c>
      <c r="B1065" t="s">
        <v>1949</v>
      </c>
      <c r="C1065">
        <v>1.2999999999999999E-2</v>
      </c>
    </row>
    <row r="1066" spans="1:3" x14ac:dyDescent="0.25">
      <c r="A1066">
        <v>1065</v>
      </c>
      <c r="B1066" t="s">
        <v>1950</v>
      </c>
      <c r="C1066">
        <v>1.2999999999999999E-2</v>
      </c>
    </row>
    <row r="1067" spans="1:3" x14ac:dyDescent="0.25">
      <c r="A1067">
        <v>1066</v>
      </c>
      <c r="B1067" t="s">
        <v>1951</v>
      </c>
      <c r="C1067">
        <v>1.2999999999999999E-2</v>
      </c>
    </row>
    <row r="1068" spans="1:3" x14ac:dyDescent="0.25">
      <c r="A1068">
        <v>1067</v>
      </c>
      <c r="B1068" t="s">
        <v>1952</v>
      </c>
      <c r="C1068">
        <v>1.2999999999999999E-2</v>
      </c>
    </row>
    <row r="1069" spans="1:3" x14ac:dyDescent="0.25">
      <c r="A1069">
        <v>1068</v>
      </c>
      <c r="B1069" t="s">
        <v>1953</v>
      </c>
      <c r="C1069">
        <v>1.2999999999999999E-2</v>
      </c>
    </row>
    <row r="1070" spans="1:3" x14ac:dyDescent="0.25">
      <c r="A1070">
        <v>1069</v>
      </c>
      <c r="B1070" t="s">
        <v>1954</v>
      </c>
      <c r="C1070">
        <v>1.2999999999999999E-2</v>
      </c>
    </row>
    <row r="1071" spans="1:3" x14ac:dyDescent="0.25">
      <c r="A1071">
        <v>1070</v>
      </c>
      <c r="B1071" t="s">
        <v>1955</v>
      </c>
      <c r="C1071">
        <v>1.2999999999999999E-2</v>
      </c>
    </row>
    <row r="1072" spans="1:3" x14ac:dyDescent="0.25">
      <c r="A1072">
        <v>1071</v>
      </c>
      <c r="B1072" t="s">
        <v>1956</v>
      </c>
      <c r="C1072">
        <v>1.2999999999999999E-2</v>
      </c>
    </row>
    <row r="1073" spans="1:3" x14ac:dyDescent="0.25">
      <c r="A1073">
        <v>1072</v>
      </c>
      <c r="B1073" t="s">
        <v>1957</v>
      </c>
      <c r="C1073">
        <v>1.2999999999999999E-2</v>
      </c>
    </row>
    <row r="1074" spans="1:3" x14ac:dyDescent="0.25">
      <c r="A1074">
        <v>1073</v>
      </c>
      <c r="B1074" t="s">
        <v>1958</v>
      </c>
      <c r="C1074">
        <v>1.2999999999999999E-2</v>
      </c>
    </row>
    <row r="1075" spans="1:3" x14ac:dyDescent="0.25">
      <c r="A1075">
        <v>1074</v>
      </c>
      <c r="B1075" t="s">
        <v>1959</v>
      </c>
      <c r="C1075">
        <v>1.2999999999999999E-2</v>
      </c>
    </row>
    <row r="1076" spans="1:3" x14ac:dyDescent="0.25">
      <c r="A1076">
        <v>1075</v>
      </c>
      <c r="B1076" t="s">
        <v>1960</v>
      </c>
      <c r="C1076">
        <v>1.2999999999999999E-2</v>
      </c>
    </row>
    <row r="1077" spans="1:3" x14ac:dyDescent="0.25">
      <c r="A1077">
        <v>1076</v>
      </c>
      <c r="B1077" t="s">
        <v>1961</v>
      </c>
      <c r="C1077">
        <v>1.2999999999999999E-2</v>
      </c>
    </row>
    <row r="1078" spans="1:3" x14ac:dyDescent="0.25">
      <c r="A1078">
        <v>1077</v>
      </c>
      <c r="B1078" t="s">
        <v>1962</v>
      </c>
      <c r="C1078">
        <v>1.2999999999999999E-2</v>
      </c>
    </row>
    <row r="1079" spans="1:3" x14ac:dyDescent="0.25">
      <c r="A1079">
        <v>1078</v>
      </c>
      <c r="B1079" t="s">
        <v>1963</v>
      </c>
      <c r="C1079">
        <v>1.2999999999999999E-2</v>
      </c>
    </row>
    <row r="1080" spans="1:3" x14ac:dyDescent="0.25">
      <c r="A1080">
        <v>1079</v>
      </c>
      <c r="B1080" t="s">
        <v>1964</v>
      </c>
      <c r="C1080">
        <v>1.2999999999999999E-2</v>
      </c>
    </row>
    <row r="1081" spans="1:3" x14ac:dyDescent="0.25">
      <c r="A1081">
        <v>1080</v>
      </c>
      <c r="B1081" t="s">
        <v>1965</v>
      </c>
      <c r="C1081">
        <v>1.2999999999999999E-2</v>
      </c>
    </row>
    <row r="1082" spans="1:3" x14ac:dyDescent="0.25">
      <c r="A1082">
        <v>1081</v>
      </c>
      <c r="B1082" t="s">
        <v>1966</v>
      </c>
      <c r="C1082">
        <v>1.2999999999999999E-2</v>
      </c>
    </row>
    <row r="1083" spans="1:3" x14ac:dyDescent="0.25">
      <c r="A1083">
        <v>1082</v>
      </c>
      <c r="B1083" t="s">
        <v>1967</v>
      </c>
      <c r="C1083">
        <v>1.2999999999999999E-2</v>
      </c>
    </row>
    <row r="1084" spans="1:3" x14ac:dyDescent="0.25">
      <c r="A1084">
        <v>1083</v>
      </c>
      <c r="B1084" t="s">
        <v>1968</v>
      </c>
      <c r="C1084">
        <v>1.2999999999999999E-2</v>
      </c>
    </row>
    <row r="1085" spans="1:3" x14ac:dyDescent="0.25">
      <c r="A1085">
        <v>1084</v>
      </c>
      <c r="B1085" t="s">
        <v>1969</v>
      </c>
      <c r="C1085">
        <v>1.2999999999999999E-2</v>
      </c>
    </row>
    <row r="1086" spans="1:3" x14ac:dyDescent="0.25">
      <c r="A1086">
        <v>1085</v>
      </c>
      <c r="B1086" t="s">
        <v>1970</v>
      </c>
      <c r="C1086">
        <v>1.2999999999999999E-2</v>
      </c>
    </row>
    <row r="1087" spans="1:3" x14ac:dyDescent="0.25">
      <c r="A1087">
        <v>1086</v>
      </c>
      <c r="B1087" t="s">
        <v>1971</v>
      </c>
      <c r="C1087">
        <v>1.2999999999999999E-2</v>
      </c>
    </row>
    <row r="1088" spans="1:3" x14ac:dyDescent="0.25">
      <c r="A1088">
        <v>1087</v>
      </c>
      <c r="B1088" t="s">
        <v>1972</v>
      </c>
      <c r="C1088">
        <v>1.2999999999999999E-2</v>
      </c>
    </row>
    <row r="1089" spans="1:3" x14ac:dyDescent="0.25">
      <c r="A1089">
        <v>1088</v>
      </c>
      <c r="B1089" t="s">
        <v>1973</v>
      </c>
      <c r="C1089">
        <v>1.2999999999999999E-2</v>
      </c>
    </row>
    <row r="1090" spans="1:3" x14ac:dyDescent="0.25">
      <c r="A1090">
        <v>1089</v>
      </c>
      <c r="B1090" t="s">
        <v>1974</v>
      </c>
      <c r="C1090">
        <v>1.2999999999999999E-2</v>
      </c>
    </row>
    <row r="1091" spans="1:3" x14ac:dyDescent="0.25">
      <c r="A1091">
        <v>1090</v>
      </c>
      <c r="B1091" t="s">
        <v>1975</v>
      </c>
      <c r="C1091">
        <v>1.2999999999999999E-2</v>
      </c>
    </row>
    <row r="1092" spans="1:3" x14ac:dyDescent="0.25">
      <c r="A1092">
        <v>1091</v>
      </c>
      <c r="B1092" t="s">
        <v>1976</v>
      </c>
      <c r="C1092">
        <v>1.2999999999999999E-2</v>
      </c>
    </row>
    <row r="1093" spans="1:3" x14ac:dyDescent="0.25">
      <c r="A1093">
        <v>1092</v>
      </c>
      <c r="B1093" t="s">
        <v>1977</v>
      </c>
      <c r="C1093">
        <v>1.2999999999999999E-2</v>
      </c>
    </row>
    <row r="1094" spans="1:3" x14ac:dyDescent="0.25">
      <c r="A1094">
        <v>1093</v>
      </c>
      <c r="B1094" t="s">
        <v>1978</v>
      </c>
      <c r="C1094">
        <v>1.2999999999999999E-2</v>
      </c>
    </row>
    <row r="1095" spans="1:3" x14ac:dyDescent="0.25">
      <c r="A1095">
        <v>1094</v>
      </c>
      <c r="B1095" t="s">
        <v>1979</v>
      </c>
      <c r="C1095">
        <v>1.2999999999999999E-2</v>
      </c>
    </row>
    <row r="1096" spans="1:3" x14ac:dyDescent="0.25">
      <c r="A1096">
        <v>1095</v>
      </c>
      <c r="B1096" t="s">
        <v>1980</v>
      </c>
      <c r="C1096">
        <v>1.2999999999999999E-2</v>
      </c>
    </row>
    <row r="1097" spans="1:3" x14ac:dyDescent="0.25">
      <c r="A1097">
        <v>1096</v>
      </c>
      <c r="B1097" t="s">
        <v>1981</v>
      </c>
      <c r="C1097">
        <v>1.2999999999999999E-2</v>
      </c>
    </row>
    <row r="1098" spans="1:3" x14ac:dyDescent="0.25">
      <c r="A1098">
        <v>1097</v>
      </c>
      <c r="B1098" t="s">
        <v>1982</v>
      </c>
      <c r="C1098">
        <v>1.2E-2</v>
      </c>
    </row>
    <row r="1099" spans="1:3" x14ac:dyDescent="0.25">
      <c r="A1099">
        <v>1098</v>
      </c>
      <c r="B1099" t="s">
        <v>1983</v>
      </c>
      <c r="C1099">
        <v>1.2E-2</v>
      </c>
    </row>
    <row r="1100" spans="1:3" x14ac:dyDescent="0.25">
      <c r="A1100">
        <v>1099</v>
      </c>
      <c r="B1100" t="s">
        <v>1984</v>
      </c>
      <c r="C1100">
        <v>1.2E-2</v>
      </c>
    </row>
    <row r="1101" spans="1:3" x14ac:dyDescent="0.25">
      <c r="A1101">
        <v>1100</v>
      </c>
      <c r="B1101" t="s">
        <v>1985</v>
      </c>
      <c r="C1101">
        <v>1.2E-2</v>
      </c>
    </row>
    <row r="1102" spans="1:3" x14ac:dyDescent="0.25">
      <c r="A1102">
        <v>1101</v>
      </c>
      <c r="B1102" t="s">
        <v>1986</v>
      </c>
      <c r="C1102">
        <v>1.2E-2</v>
      </c>
    </row>
    <row r="1103" spans="1:3" x14ac:dyDescent="0.25">
      <c r="A1103">
        <v>1102</v>
      </c>
      <c r="B1103" t="s">
        <v>1987</v>
      </c>
      <c r="C1103">
        <v>1.2E-2</v>
      </c>
    </row>
    <row r="1104" spans="1:3" x14ac:dyDescent="0.25">
      <c r="A1104">
        <v>1103</v>
      </c>
      <c r="B1104" t="s">
        <v>1988</v>
      </c>
      <c r="C1104">
        <v>1.2E-2</v>
      </c>
    </row>
    <row r="1105" spans="1:3" x14ac:dyDescent="0.25">
      <c r="A1105">
        <v>1104</v>
      </c>
      <c r="B1105" t="s">
        <v>1989</v>
      </c>
      <c r="C1105">
        <v>1.2E-2</v>
      </c>
    </row>
    <row r="1106" spans="1:3" x14ac:dyDescent="0.25">
      <c r="A1106">
        <v>1105</v>
      </c>
      <c r="B1106" t="s">
        <v>1990</v>
      </c>
      <c r="C1106">
        <v>1.2E-2</v>
      </c>
    </row>
    <row r="1107" spans="1:3" x14ac:dyDescent="0.25">
      <c r="A1107">
        <v>1106</v>
      </c>
      <c r="B1107" t="s">
        <v>1991</v>
      </c>
      <c r="C1107">
        <v>1.2E-2</v>
      </c>
    </row>
    <row r="1108" spans="1:3" x14ac:dyDescent="0.25">
      <c r="A1108">
        <v>1107</v>
      </c>
      <c r="B1108" t="s">
        <v>1992</v>
      </c>
      <c r="C1108">
        <v>1.2E-2</v>
      </c>
    </row>
    <row r="1109" spans="1:3" x14ac:dyDescent="0.25">
      <c r="A1109">
        <v>1108</v>
      </c>
      <c r="B1109" t="s">
        <v>1993</v>
      </c>
      <c r="C1109">
        <v>1.2E-2</v>
      </c>
    </row>
    <row r="1110" spans="1:3" x14ac:dyDescent="0.25">
      <c r="A1110">
        <v>1109</v>
      </c>
      <c r="B1110" t="s">
        <v>1994</v>
      </c>
      <c r="C1110">
        <v>1.2E-2</v>
      </c>
    </row>
    <row r="1111" spans="1:3" x14ac:dyDescent="0.25">
      <c r="A1111">
        <v>1110</v>
      </c>
      <c r="B1111" t="s">
        <v>1995</v>
      </c>
      <c r="C1111">
        <v>1.2E-2</v>
      </c>
    </row>
    <row r="1112" spans="1:3" x14ac:dyDescent="0.25">
      <c r="A1112">
        <v>1111</v>
      </c>
      <c r="B1112" t="s">
        <v>1996</v>
      </c>
      <c r="C1112">
        <v>1.2E-2</v>
      </c>
    </row>
    <row r="1113" spans="1:3" x14ac:dyDescent="0.25">
      <c r="A1113">
        <v>1112</v>
      </c>
      <c r="B1113" t="s">
        <v>1997</v>
      </c>
      <c r="C1113">
        <v>1.2E-2</v>
      </c>
    </row>
    <row r="1114" spans="1:3" x14ac:dyDescent="0.25">
      <c r="A1114">
        <v>1113</v>
      </c>
      <c r="B1114" t="s">
        <v>1998</v>
      </c>
      <c r="C1114">
        <v>1.2E-2</v>
      </c>
    </row>
    <row r="1115" spans="1:3" x14ac:dyDescent="0.25">
      <c r="A1115">
        <v>1114</v>
      </c>
      <c r="B1115" t="s">
        <v>1999</v>
      </c>
      <c r="C1115">
        <v>1.2E-2</v>
      </c>
    </row>
    <row r="1116" spans="1:3" x14ac:dyDescent="0.25">
      <c r="A1116">
        <v>1115</v>
      </c>
      <c r="B1116" t="s">
        <v>2000</v>
      </c>
      <c r="C1116">
        <v>1.2E-2</v>
      </c>
    </row>
    <row r="1117" spans="1:3" x14ac:dyDescent="0.25">
      <c r="A1117">
        <v>1116</v>
      </c>
      <c r="B1117" t="s">
        <v>2001</v>
      </c>
      <c r="C1117">
        <v>1.2E-2</v>
      </c>
    </row>
    <row r="1118" spans="1:3" x14ac:dyDescent="0.25">
      <c r="A1118">
        <v>1117</v>
      </c>
      <c r="B1118" t="s">
        <v>2002</v>
      </c>
      <c r="C1118">
        <v>1.2E-2</v>
      </c>
    </row>
    <row r="1119" spans="1:3" x14ac:dyDescent="0.25">
      <c r="A1119">
        <v>1118</v>
      </c>
      <c r="B1119" t="s">
        <v>2003</v>
      </c>
      <c r="C1119">
        <v>1.2E-2</v>
      </c>
    </row>
    <row r="1120" spans="1:3" x14ac:dyDescent="0.25">
      <c r="A1120">
        <v>1119</v>
      </c>
      <c r="B1120" t="s">
        <v>2004</v>
      </c>
      <c r="C1120">
        <v>1.2E-2</v>
      </c>
    </row>
    <row r="1121" spans="1:3" x14ac:dyDescent="0.25">
      <c r="A1121">
        <v>1120</v>
      </c>
      <c r="B1121" t="s">
        <v>2005</v>
      </c>
      <c r="C1121">
        <v>1.2E-2</v>
      </c>
    </row>
    <row r="1122" spans="1:3" x14ac:dyDescent="0.25">
      <c r="A1122">
        <v>1121</v>
      </c>
      <c r="B1122" t="s">
        <v>2006</v>
      </c>
      <c r="C1122">
        <v>1.2E-2</v>
      </c>
    </row>
    <row r="1123" spans="1:3" x14ac:dyDescent="0.25">
      <c r="A1123">
        <v>1122</v>
      </c>
      <c r="B1123" t="s">
        <v>2007</v>
      </c>
      <c r="C1123">
        <v>1.2E-2</v>
      </c>
    </row>
    <row r="1124" spans="1:3" x14ac:dyDescent="0.25">
      <c r="A1124">
        <v>1123</v>
      </c>
      <c r="B1124" t="s">
        <v>2008</v>
      </c>
      <c r="C1124">
        <v>1.2E-2</v>
      </c>
    </row>
    <row r="1125" spans="1:3" x14ac:dyDescent="0.25">
      <c r="A1125">
        <v>1124</v>
      </c>
      <c r="B1125" t="s">
        <v>2009</v>
      </c>
      <c r="C1125">
        <v>1.2E-2</v>
      </c>
    </row>
    <row r="1126" spans="1:3" x14ac:dyDescent="0.25">
      <c r="A1126">
        <v>1125</v>
      </c>
      <c r="B1126" t="s">
        <v>2010</v>
      </c>
      <c r="C1126">
        <v>1.2E-2</v>
      </c>
    </row>
    <row r="1127" spans="1:3" x14ac:dyDescent="0.25">
      <c r="A1127">
        <v>1126</v>
      </c>
      <c r="B1127" t="s">
        <v>2011</v>
      </c>
      <c r="C1127">
        <v>1.2E-2</v>
      </c>
    </row>
    <row r="1128" spans="1:3" x14ac:dyDescent="0.25">
      <c r="A1128">
        <v>1127</v>
      </c>
      <c r="B1128" t="s">
        <v>2012</v>
      </c>
      <c r="C1128">
        <v>1.2E-2</v>
      </c>
    </row>
    <row r="1129" spans="1:3" x14ac:dyDescent="0.25">
      <c r="A1129">
        <v>1128</v>
      </c>
      <c r="B1129" t="s">
        <v>2013</v>
      </c>
      <c r="C1129">
        <v>1.2E-2</v>
      </c>
    </row>
    <row r="1130" spans="1:3" x14ac:dyDescent="0.25">
      <c r="A1130">
        <v>1129</v>
      </c>
      <c r="B1130" t="s">
        <v>2014</v>
      </c>
      <c r="C1130">
        <v>1.2E-2</v>
      </c>
    </row>
    <row r="1131" spans="1:3" x14ac:dyDescent="0.25">
      <c r="A1131">
        <v>1130</v>
      </c>
      <c r="B1131" t="s">
        <v>2015</v>
      </c>
      <c r="C1131">
        <v>1.2E-2</v>
      </c>
    </row>
    <row r="1132" spans="1:3" x14ac:dyDescent="0.25">
      <c r="A1132">
        <v>1131</v>
      </c>
      <c r="B1132" t="s">
        <v>2016</v>
      </c>
      <c r="C1132">
        <v>1.2E-2</v>
      </c>
    </row>
    <row r="1133" spans="1:3" x14ac:dyDescent="0.25">
      <c r="A1133">
        <v>1132</v>
      </c>
      <c r="B1133" t="s">
        <v>2017</v>
      </c>
      <c r="C1133">
        <v>1.2E-2</v>
      </c>
    </row>
    <row r="1134" spans="1:3" x14ac:dyDescent="0.25">
      <c r="A1134">
        <v>1133</v>
      </c>
      <c r="B1134" t="s">
        <v>2018</v>
      </c>
      <c r="C1134">
        <v>1.2E-2</v>
      </c>
    </row>
    <row r="1135" spans="1:3" x14ac:dyDescent="0.25">
      <c r="A1135">
        <v>1134</v>
      </c>
      <c r="B1135" t="s">
        <v>2019</v>
      </c>
      <c r="C1135">
        <v>1.2E-2</v>
      </c>
    </row>
    <row r="1136" spans="1:3" x14ac:dyDescent="0.25">
      <c r="A1136">
        <v>1135</v>
      </c>
      <c r="B1136" t="s">
        <v>2020</v>
      </c>
      <c r="C1136">
        <v>1.0999999999999999E-2</v>
      </c>
    </row>
    <row r="1137" spans="1:3" x14ac:dyDescent="0.25">
      <c r="A1137">
        <v>1136</v>
      </c>
      <c r="B1137" t="s">
        <v>2021</v>
      </c>
      <c r="C1137">
        <v>1.0999999999999999E-2</v>
      </c>
    </row>
    <row r="1138" spans="1:3" x14ac:dyDescent="0.25">
      <c r="A1138">
        <v>1137</v>
      </c>
      <c r="B1138" t="s">
        <v>2022</v>
      </c>
      <c r="C1138">
        <v>1.0999999999999999E-2</v>
      </c>
    </row>
    <row r="1139" spans="1:3" x14ac:dyDescent="0.25">
      <c r="A1139">
        <v>1138</v>
      </c>
      <c r="B1139" t="s">
        <v>2023</v>
      </c>
      <c r="C1139">
        <v>1.0999999999999999E-2</v>
      </c>
    </row>
    <row r="1140" spans="1:3" x14ac:dyDescent="0.25">
      <c r="A1140">
        <v>1139</v>
      </c>
      <c r="B1140" t="s">
        <v>2024</v>
      </c>
      <c r="C1140">
        <v>1.0999999999999999E-2</v>
      </c>
    </row>
    <row r="1141" spans="1:3" x14ac:dyDescent="0.25">
      <c r="A1141">
        <v>1140</v>
      </c>
      <c r="B1141" t="s">
        <v>2025</v>
      </c>
      <c r="C1141">
        <v>1.0999999999999999E-2</v>
      </c>
    </row>
    <row r="1142" spans="1:3" x14ac:dyDescent="0.25">
      <c r="A1142">
        <v>1141</v>
      </c>
      <c r="B1142" t="s">
        <v>2026</v>
      </c>
      <c r="C1142">
        <v>1.0999999999999999E-2</v>
      </c>
    </row>
    <row r="1143" spans="1:3" x14ac:dyDescent="0.25">
      <c r="A1143">
        <v>1142</v>
      </c>
      <c r="B1143" t="s">
        <v>2027</v>
      </c>
      <c r="C1143">
        <v>1.0999999999999999E-2</v>
      </c>
    </row>
    <row r="1144" spans="1:3" x14ac:dyDescent="0.25">
      <c r="A1144">
        <v>1143</v>
      </c>
      <c r="B1144" t="s">
        <v>2028</v>
      </c>
      <c r="C1144">
        <v>1.0999999999999999E-2</v>
      </c>
    </row>
    <row r="1145" spans="1:3" x14ac:dyDescent="0.25">
      <c r="A1145">
        <v>1144</v>
      </c>
      <c r="B1145" t="s">
        <v>2029</v>
      </c>
      <c r="C1145">
        <v>1.0999999999999999E-2</v>
      </c>
    </row>
    <row r="1146" spans="1:3" x14ac:dyDescent="0.25">
      <c r="A1146">
        <v>1145</v>
      </c>
      <c r="B1146" t="s">
        <v>2030</v>
      </c>
      <c r="C1146">
        <v>1.0999999999999999E-2</v>
      </c>
    </row>
    <row r="1147" spans="1:3" x14ac:dyDescent="0.25">
      <c r="A1147">
        <v>1146</v>
      </c>
      <c r="B1147" t="s">
        <v>2031</v>
      </c>
      <c r="C1147">
        <v>1.0999999999999999E-2</v>
      </c>
    </row>
    <row r="1148" spans="1:3" x14ac:dyDescent="0.25">
      <c r="A1148">
        <v>1147</v>
      </c>
      <c r="B1148" t="s">
        <v>2032</v>
      </c>
      <c r="C1148">
        <v>1.0999999999999999E-2</v>
      </c>
    </row>
    <row r="1149" spans="1:3" x14ac:dyDescent="0.25">
      <c r="A1149">
        <v>1148</v>
      </c>
      <c r="B1149" t="s">
        <v>2033</v>
      </c>
      <c r="C1149">
        <v>1.0999999999999999E-2</v>
      </c>
    </row>
    <row r="1150" spans="1:3" x14ac:dyDescent="0.25">
      <c r="A1150">
        <v>1149</v>
      </c>
      <c r="B1150" t="s">
        <v>2034</v>
      </c>
      <c r="C1150">
        <v>1.0999999999999999E-2</v>
      </c>
    </row>
    <row r="1151" spans="1:3" x14ac:dyDescent="0.25">
      <c r="A1151">
        <v>1150</v>
      </c>
      <c r="B1151" t="s">
        <v>2035</v>
      </c>
      <c r="C1151">
        <v>1.0999999999999999E-2</v>
      </c>
    </row>
    <row r="1152" spans="1:3" x14ac:dyDescent="0.25">
      <c r="A1152">
        <v>1151</v>
      </c>
      <c r="B1152" t="s">
        <v>2036</v>
      </c>
      <c r="C1152">
        <v>1.0999999999999999E-2</v>
      </c>
    </row>
    <row r="1153" spans="1:3" x14ac:dyDescent="0.25">
      <c r="A1153">
        <v>1152</v>
      </c>
      <c r="B1153" t="s">
        <v>2037</v>
      </c>
      <c r="C1153">
        <v>1.0999999999999999E-2</v>
      </c>
    </row>
    <row r="1154" spans="1:3" x14ac:dyDescent="0.25">
      <c r="A1154">
        <v>1153</v>
      </c>
      <c r="B1154" t="s">
        <v>2038</v>
      </c>
      <c r="C1154">
        <v>1.0999999999999999E-2</v>
      </c>
    </row>
    <row r="1155" spans="1:3" x14ac:dyDescent="0.25">
      <c r="A1155">
        <v>1154</v>
      </c>
      <c r="B1155" t="s">
        <v>2039</v>
      </c>
      <c r="C1155">
        <v>1.0999999999999999E-2</v>
      </c>
    </row>
    <row r="1156" spans="1:3" x14ac:dyDescent="0.25">
      <c r="A1156">
        <v>1155</v>
      </c>
      <c r="B1156" t="s">
        <v>2040</v>
      </c>
      <c r="C1156">
        <v>1.0999999999999999E-2</v>
      </c>
    </row>
    <row r="1157" spans="1:3" x14ac:dyDescent="0.25">
      <c r="A1157">
        <v>1156</v>
      </c>
      <c r="B1157" t="s">
        <v>2041</v>
      </c>
      <c r="C1157">
        <v>1.0999999999999999E-2</v>
      </c>
    </row>
    <row r="1158" spans="1:3" x14ac:dyDescent="0.25">
      <c r="A1158">
        <v>1157</v>
      </c>
      <c r="B1158" t="s">
        <v>2042</v>
      </c>
      <c r="C1158">
        <v>1.0999999999999999E-2</v>
      </c>
    </row>
    <row r="1159" spans="1:3" x14ac:dyDescent="0.25">
      <c r="A1159">
        <v>1158</v>
      </c>
      <c r="B1159" t="s">
        <v>2043</v>
      </c>
      <c r="C1159">
        <v>1.0999999999999999E-2</v>
      </c>
    </row>
    <row r="1160" spans="1:3" x14ac:dyDescent="0.25">
      <c r="A1160">
        <v>1159</v>
      </c>
      <c r="B1160" t="s">
        <v>2044</v>
      </c>
      <c r="C1160">
        <v>1.0999999999999999E-2</v>
      </c>
    </row>
    <row r="1161" spans="1:3" x14ac:dyDescent="0.25">
      <c r="A1161">
        <v>1160</v>
      </c>
      <c r="B1161" t="s">
        <v>2045</v>
      </c>
      <c r="C1161">
        <v>1.0999999999999999E-2</v>
      </c>
    </row>
    <row r="1162" spans="1:3" x14ac:dyDescent="0.25">
      <c r="A1162">
        <v>1161</v>
      </c>
      <c r="B1162" t="s">
        <v>2046</v>
      </c>
      <c r="C1162">
        <v>1.0999999999999999E-2</v>
      </c>
    </row>
    <row r="1163" spans="1:3" x14ac:dyDescent="0.25">
      <c r="A1163">
        <v>1162</v>
      </c>
      <c r="B1163" t="s">
        <v>2047</v>
      </c>
      <c r="C1163">
        <v>1.0999999999999999E-2</v>
      </c>
    </row>
    <row r="1164" spans="1:3" x14ac:dyDescent="0.25">
      <c r="A1164">
        <v>1163</v>
      </c>
      <c r="B1164" t="s">
        <v>2048</v>
      </c>
      <c r="C1164">
        <v>1.0999999999999999E-2</v>
      </c>
    </row>
    <row r="1165" spans="1:3" x14ac:dyDescent="0.25">
      <c r="A1165">
        <v>1164</v>
      </c>
      <c r="B1165" t="s">
        <v>2049</v>
      </c>
      <c r="C1165">
        <v>1.0999999999999999E-2</v>
      </c>
    </row>
    <row r="1166" spans="1:3" x14ac:dyDescent="0.25">
      <c r="A1166">
        <v>1165</v>
      </c>
      <c r="B1166" t="s">
        <v>2050</v>
      </c>
      <c r="C1166">
        <v>1.0999999999999999E-2</v>
      </c>
    </row>
    <row r="1167" spans="1:3" x14ac:dyDescent="0.25">
      <c r="A1167">
        <v>1166</v>
      </c>
      <c r="B1167" t="s">
        <v>2051</v>
      </c>
      <c r="C1167">
        <v>1.0999999999999999E-2</v>
      </c>
    </row>
    <row r="1168" spans="1:3" x14ac:dyDescent="0.25">
      <c r="A1168">
        <v>1167</v>
      </c>
      <c r="B1168" t="s">
        <v>2052</v>
      </c>
      <c r="C1168">
        <v>1.0999999999999999E-2</v>
      </c>
    </row>
    <row r="1169" spans="1:3" x14ac:dyDescent="0.25">
      <c r="A1169">
        <v>1168</v>
      </c>
      <c r="B1169" t="s">
        <v>2053</v>
      </c>
      <c r="C1169">
        <v>1.0999999999999999E-2</v>
      </c>
    </row>
    <row r="1170" spans="1:3" x14ac:dyDescent="0.25">
      <c r="A1170">
        <v>1169</v>
      </c>
      <c r="B1170" t="s">
        <v>2054</v>
      </c>
      <c r="C1170">
        <v>1.0999999999999999E-2</v>
      </c>
    </row>
    <row r="1171" spans="1:3" x14ac:dyDescent="0.25">
      <c r="A1171">
        <v>1170</v>
      </c>
      <c r="B1171" t="s">
        <v>2055</v>
      </c>
      <c r="C1171">
        <v>1.0999999999999999E-2</v>
      </c>
    </row>
    <row r="1172" spans="1:3" x14ac:dyDescent="0.25">
      <c r="A1172">
        <v>1171</v>
      </c>
      <c r="B1172" t="s">
        <v>2056</v>
      </c>
      <c r="C1172">
        <v>1.0999999999999999E-2</v>
      </c>
    </row>
    <row r="1173" spans="1:3" x14ac:dyDescent="0.25">
      <c r="A1173">
        <v>1172</v>
      </c>
      <c r="B1173" t="s">
        <v>2057</v>
      </c>
      <c r="C1173">
        <v>1.0999999999999999E-2</v>
      </c>
    </row>
    <row r="1174" spans="1:3" x14ac:dyDescent="0.25">
      <c r="A1174">
        <v>1173</v>
      </c>
      <c r="B1174" t="s">
        <v>2058</v>
      </c>
      <c r="C1174">
        <v>1.0999999999999999E-2</v>
      </c>
    </row>
    <row r="1175" spans="1:3" x14ac:dyDescent="0.25">
      <c r="A1175">
        <v>1174</v>
      </c>
      <c r="B1175" t="s">
        <v>2059</v>
      </c>
      <c r="C1175">
        <v>1.0999999999999999E-2</v>
      </c>
    </row>
    <row r="1176" spans="1:3" x14ac:dyDescent="0.25">
      <c r="A1176">
        <v>1175</v>
      </c>
      <c r="B1176" t="s">
        <v>2060</v>
      </c>
      <c r="C1176">
        <v>1.0999999999999999E-2</v>
      </c>
    </row>
    <row r="1177" spans="1:3" x14ac:dyDescent="0.25">
      <c r="A1177">
        <v>1176</v>
      </c>
      <c r="B1177" t="s">
        <v>2061</v>
      </c>
      <c r="C1177">
        <v>1.0999999999999999E-2</v>
      </c>
    </row>
    <row r="1178" spans="1:3" x14ac:dyDescent="0.25">
      <c r="A1178">
        <v>1177</v>
      </c>
      <c r="B1178" t="s">
        <v>2062</v>
      </c>
      <c r="C1178">
        <v>0.01</v>
      </c>
    </row>
    <row r="1179" spans="1:3" x14ac:dyDescent="0.25">
      <c r="A1179">
        <v>1178</v>
      </c>
      <c r="B1179" t="s">
        <v>2063</v>
      </c>
      <c r="C1179">
        <v>0.01</v>
      </c>
    </row>
    <row r="1180" spans="1:3" x14ac:dyDescent="0.25">
      <c r="A1180">
        <v>1179</v>
      </c>
      <c r="B1180" t="s">
        <v>2064</v>
      </c>
      <c r="C1180">
        <v>0.01</v>
      </c>
    </row>
    <row r="1181" spans="1:3" x14ac:dyDescent="0.25">
      <c r="A1181">
        <v>1180</v>
      </c>
      <c r="B1181" t="s">
        <v>2065</v>
      </c>
      <c r="C1181">
        <v>0.01</v>
      </c>
    </row>
    <row r="1182" spans="1:3" x14ac:dyDescent="0.25">
      <c r="A1182">
        <v>1181</v>
      </c>
      <c r="B1182" t="s">
        <v>2066</v>
      </c>
      <c r="C1182">
        <v>0.01</v>
      </c>
    </row>
    <row r="1183" spans="1:3" x14ac:dyDescent="0.25">
      <c r="A1183">
        <v>1182</v>
      </c>
      <c r="B1183" t="s">
        <v>2067</v>
      </c>
      <c r="C1183">
        <v>0.01</v>
      </c>
    </row>
    <row r="1184" spans="1:3" x14ac:dyDescent="0.25">
      <c r="A1184">
        <v>1183</v>
      </c>
      <c r="B1184" t="s">
        <v>2068</v>
      </c>
      <c r="C1184">
        <v>0.01</v>
      </c>
    </row>
    <row r="1185" spans="1:3" x14ac:dyDescent="0.25">
      <c r="A1185">
        <v>1184</v>
      </c>
      <c r="B1185" t="s">
        <v>2069</v>
      </c>
      <c r="C1185">
        <v>0.01</v>
      </c>
    </row>
    <row r="1186" spans="1:3" x14ac:dyDescent="0.25">
      <c r="A1186">
        <v>1185</v>
      </c>
      <c r="B1186" t="s">
        <v>2070</v>
      </c>
      <c r="C1186">
        <v>0.01</v>
      </c>
    </row>
    <row r="1187" spans="1:3" x14ac:dyDescent="0.25">
      <c r="A1187">
        <v>1186</v>
      </c>
      <c r="B1187" t="s">
        <v>2071</v>
      </c>
      <c r="C1187">
        <v>0.01</v>
      </c>
    </row>
    <row r="1188" spans="1:3" x14ac:dyDescent="0.25">
      <c r="A1188">
        <v>1187</v>
      </c>
      <c r="B1188" t="s">
        <v>2072</v>
      </c>
      <c r="C1188">
        <v>0.01</v>
      </c>
    </row>
    <row r="1189" spans="1:3" x14ac:dyDescent="0.25">
      <c r="A1189">
        <v>1188</v>
      </c>
      <c r="B1189" t="s">
        <v>2073</v>
      </c>
      <c r="C1189">
        <v>0.01</v>
      </c>
    </row>
    <row r="1190" spans="1:3" x14ac:dyDescent="0.25">
      <c r="A1190">
        <v>1189</v>
      </c>
      <c r="B1190" t="s">
        <v>2074</v>
      </c>
      <c r="C1190">
        <v>0.01</v>
      </c>
    </row>
    <row r="1191" spans="1:3" x14ac:dyDescent="0.25">
      <c r="A1191">
        <v>1190</v>
      </c>
      <c r="B1191" t="s">
        <v>2075</v>
      </c>
      <c r="C1191">
        <v>0.01</v>
      </c>
    </row>
    <row r="1192" spans="1:3" x14ac:dyDescent="0.25">
      <c r="A1192">
        <v>1191</v>
      </c>
      <c r="B1192" t="s">
        <v>2076</v>
      </c>
      <c r="C1192">
        <v>0.01</v>
      </c>
    </row>
    <row r="1193" spans="1:3" x14ac:dyDescent="0.25">
      <c r="A1193">
        <v>1192</v>
      </c>
      <c r="B1193" t="s">
        <v>2077</v>
      </c>
      <c r="C1193">
        <v>0.01</v>
      </c>
    </row>
    <row r="1194" spans="1:3" x14ac:dyDescent="0.25">
      <c r="A1194">
        <v>1193</v>
      </c>
      <c r="B1194" t="s">
        <v>2078</v>
      </c>
      <c r="C1194">
        <v>0.01</v>
      </c>
    </row>
    <row r="1195" spans="1:3" x14ac:dyDescent="0.25">
      <c r="A1195">
        <v>1194</v>
      </c>
      <c r="B1195" t="s">
        <v>2079</v>
      </c>
      <c r="C1195">
        <v>0.01</v>
      </c>
    </row>
    <row r="1196" spans="1:3" x14ac:dyDescent="0.25">
      <c r="A1196">
        <v>1195</v>
      </c>
      <c r="B1196" t="s">
        <v>2080</v>
      </c>
      <c r="C1196">
        <v>0.01</v>
      </c>
    </row>
    <row r="1197" spans="1:3" x14ac:dyDescent="0.25">
      <c r="A1197">
        <v>1196</v>
      </c>
      <c r="B1197" t="s">
        <v>2081</v>
      </c>
      <c r="C1197">
        <v>0.01</v>
      </c>
    </row>
    <row r="1198" spans="1:3" x14ac:dyDescent="0.25">
      <c r="A1198">
        <v>1197</v>
      </c>
      <c r="B1198" t="s">
        <v>2082</v>
      </c>
      <c r="C1198">
        <v>0.01</v>
      </c>
    </row>
    <row r="1199" spans="1:3" x14ac:dyDescent="0.25">
      <c r="A1199">
        <v>1198</v>
      </c>
      <c r="B1199" t="s">
        <v>2083</v>
      </c>
      <c r="C1199">
        <v>0.01</v>
      </c>
    </row>
    <row r="1200" spans="1:3" x14ac:dyDescent="0.25">
      <c r="A1200">
        <v>1199</v>
      </c>
      <c r="B1200" t="s">
        <v>2084</v>
      </c>
      <c r="C1200">
        <v>0.01</v>
      </c>
    </row>
    <row r="1201" spans="1:3" x14ac:dyDescent="0.25">
      <c r="A1201">
        <v>1200</v>
      </c>
      <c r="B1201" t="s">
        <v>2085</v>
      </c>
      <c r="C1201">
        <v>0.01</v>
      </c>
    </row>
    <row r="1202" spans="1:3" x14ac:dyDescent="0.25">
      <c r="A1202">
        <v>1201</v>
      </c>
      <c r="B1202" t="s">
        <v>2086</v>
      </c>
      <c r="C1202">
        <v>0.01</v>
      </c>
    </row>
    <row r="1203" spans="1:3" x14ac:dyDescent="0.25">
      <c r="A1203">
        <v>1202</v>
      </c>
      <c r="B1203" t="s">
        <v>2087</v>
      </c>
      <c r="C1203">
        <v>0.01</v>
      </c>
    </row>
    <row r="1204" spans="1:3" x14ac:dyDescent="0.25">
      <c r="A1204">
        <v>1203</v>
      </c>
      <c r="B1204" t="s">
        <v>2088</v>
      </c>
      <c r="C1204">
        <v>0.01</v>
      </c>
    </row>
    <row r="1205" spans="1:3" x14ac:dyDescent="0.25">
      <c r="A1205">
        <v>1204</v>
      </c>
      <c r="B1205" t="s">
        <v>2089</v>
      </c>
      <c r="C1205">
        <v>0.01</v>
      </c>
    </row>
    <row r="1206" spans="1:3" x14ac:dyDescent="0.25">
      <c r="A1206">
        <v>1205</v>
      </c>
      <c r="B1206" t="s">
        <v>2090</v>
      </c>
      <c r="C1206">
        <v>0.01</v>
      </c>
    </row>
    <row r="1207" spans="1:3" x14ac:dyDescent="0.25">
      <c r="A1207">
        <v>1206</v>
      </c>
      <c r="B1207" t="s">
        <v>2091</v>
      </c>
      <c r="C1207">
        <v>0.01</v>
      </c>
    </row>
    <row r="1208" spans="1:3" x14ac:dyDescent="0.25">
      <c r="A1208">
        <v>1207</v>
      </c>
      <c r="B1208" t="s">
        <v>2092</v>
      </c>
      <c r="C1208">
        <v>0.01</v>
      </c>
    </row>
    <row r="1209" spans="1:3" x14ac:dyDescent="0.25">
      <c r="A1209">
        <v>1208</v>
      </c>
      <c r="B1209" t="s">
        <v>2093</v>
      </c>
      <c r="C1209">
        <v>0.01</v>
      </c>
    </row>
    <row r="1210" spans="1:3" x14ac:dyDescent="0.25">
      <c r="A1210">
        <v>1209</v>
      </c>
      <c r="B1210" t="s">
        <v>2094</v>
      </c>
      <c r="C1210">
        <v>0.01</v>
      </c>
    </row>
    <row r="1211" spans="1:3" x14ac:dyDescent="0.25">
      <c r="A1211">
        <v>1210</v>
      </c>
      <c r="B1211" t="s">
        <v>2095</v>
      </c>
      <c r="C1211">
        <v>0.01</v>
      </c>
    </row>
    <row r="1212" spans="1:3" x14ac:dyDescent="0.25">
      <c r="A1212">
        <v>1211</v>
      </c>
      <c r="B1212" t="s">
        <v>2096</v>
      </c>
      <c r="C1212">
        <v>0.01</v>
      </c>
    </row>
    <row r="1213" spans="1:3" x14ac:dyDescent="0.25">
      <c r="A1213">
        <v>1212</v>
      </c>
      <c r="B1213" t="s">
        <v>2097</v>
      </c>
      <c r="C1213">
        <v>0.01</v>
      </c>
    </row>
    <row r="1214" spans="1:3" x14ac:dyDescent="0.25">
      <c r="A1214">
        <v>1213</v>
      </c>
      <c r="B1214" t="s">
        <v>2098</v>
      </c>
      <c r="C1214">
        <v>0.01</v>
      </c>
    </row>
    <row r="1215" spans="1:3" x14ac:dyDescent="0.25">
      <c r="A1215">
        <v>1214</v>
      </c>
      <c r="B1215" t="s">
        <v>2099</v>
      </c>
      <c r="C1215">
        <v>0.01</v>
      </c>
    </row>
    <row r="1216" spans="1:3" x14ac:dyDescent="0.25">
      <c r="A1216">
        <v>1215</v>
      </c>
      <c r="B1216" t="s">
        <v>2100</v>
      </c>
      <c r="C1216">
        <v>0.01</v>
      </c>
    </row>
    <row r="1217" spans="1:3" x14ac:dyDescent="0.25">
      <c r="A1217">
        <v>1216</v>
      </c>
      <c r="B1217" t="s">
        <v>2101</v>
      </c>
      <c r="C1217">
        <v>0.01</v>
      </c>
    </row>
    <row r="1218" spans="1:3" x14ac:dyDescent="0.25">
      <c r="A1218">
        <v>1217</v>
      </c>
      <c r="B1218" t="s">
        <v>2102</v>
      </c>
      <c r="C1218">
        <v>0.01</v>
      </c>
    </row>
    <row r="1219" spans="1:3" x14ac:dyDescent="0.25">
      <c r="A1219">
        <v>1218</v>
      </c>
      <c r="B1219" t="s">
        <v>2103</v>
      </c>
      <c r="C1219">
        <v>0.01</v>
      </c>
    </row>
    <row r="1220" spans="1:3" x14ac:dyDescent="0.25">
      <c r="A1220">
        <v>1219</v>
      </c>
      <c r="B1220" t="s">
        <v>2104</v>
      </c>
      <c r="C1220">
        <v>0.01</v>
      </c>
    </row>
    <row r="1221" spans="1:3" x14ac:dyDescent="0.25">
      <c r="A1221">
        <v>1220</v>
      </c>
      <c r="B1221" t="s">
        <v>2105</v>
      </c>
      <c r="C1221">
        <v>0.01</v>
      </c>
    </row>
    <row r="1222" spans="1:3" x14ac:dyDescent="0.25">
      <c r="A1222">
        <v>1221</v>
      </c>
      <c r="B1222" t="s">
        <v>2106</v>
      </c>
      <c r="C1222">
        <v>0.01</v>
      </c>
    </row>
    <row r="1223" spans="1:3" x14ac:dyDescent="0.25">
      <c r="A1223">
        <v>1222</v>
      </c>
      <c r="B1223" t="s">
        <v>2107</v>
      </c>
      <c r="C1223">
        <v>0.01</v>
      </c>
    </row>
    <row r="1224" spans="1:3" x14ac:dyDescent="0.25">
      <c r="A1224">
        <v>1223</v>
      </c>
      <c r="B1224" t="s">
        <v>2108</v>
      </c>
      <c r="C1224">
        <v>0.01</v>
      </c>
    </row>
    <row r="1225" spans="1:3" x14ac:dyDescent="0.25">
      <c r="A1225">
        <v>1224</v>
      </c>
      <c r="B1225" t="s">
        <v>2109</v>
      </c>
      <c r="C1225">
        <v>0.01</v>
      </c>
    </row>
    <row r="1226" spans="1:3" x14ac:dyDescent="0.25">
      <c r="A1226">
        <v>1225</v>
      </c>
      <c r="B1226" t="s">
        <v>2110</v>
      </c>
      <c r="C1226">
        <v>0.01</v>
      </c>
    </row>
    <row r="1227" spans="1:3" x14ac:dyDescent="0.25">
      <c r="A1227">
        <v>1226</v>
      </c>
      <c r="B1227" t="s">
        <v>2111</v>
      </c>
      <c r="C1227">
        <v>0.01</v>
      </c>
    </row>
    <row r="1228" spans="1:3" x14ac:dyDescent="0.25">
      <c r="A1228">
        <v>1227</v>
      </c>
      <c r="B1228" t="s">
        <v>2112</v>
      </c>
      <c r="C1228">
        <v>0.01</v>
      </c>
    </row>
    <row r="1229" spans="1:3" x14ac:dyDescent="0.25">
      <c r="A1229">
        <v>1228</v>
      </c>
      <c r="B1229" t="s">
        <v>2113</v>
      </c>
      <c r="C1229">
        <v>0.01</v>
      </c>
    </row>
    <row r="1230" spans="1:3" x14ac:dyDescent="0.25">
      <c r="A1230">
        <v>1229</v>
      </c>
      <c r="B1230" t="s">
        <v>2114</v>
      </c>
      <c r="C1230">
        <v>0.01</v>
      </c>
    </row>
    <row r="1231" spans="1:3" x14ac:dyDescent="0.25">
      <c r="A1231">
        <v>1230</v>
      </c>
      <c r="B1231" t="s">
        <v>2115</v>
      </c>
      <c r="C1231">
        <v>0.01</v>
      </c>
    </row>
    <row r="1232" spans="1:3" x14ac:dyDescent="0.25">
      <c r="A1232">
        <v>1231</v>
      </c>
      <c r="B1232" t="s">
        <v>2116</v>
      </c>
      <c r="C1232">
        <v>0.01</v>
      </c>
    </row>
    <row r="1233" spans="1:3" x14ac:dyDescent="0.25">
      <c r="A1233">
        <v>1232</v>
      </c>
      <c r="B1233" t="s">
        <v>2117</v>
      </c>
      <c r="C1233">
        <v>8.9999999999999993E-3</v>
      </c>
    </row>
    <row r="1234" spans="1:3" x14ac:dyDescent="0.25">
      <c r="A1234">
        <v>1233</v>
      </c>
      <c r="B1234" t="s">
        <v>2118</v>
      </c>
      <c r="C1234">
        <v>8.9999999999999993E-3</v>
      </c>
    </row>
    <row r="1235" spans="1:3" x14ac:dyDescent="0.25">
      <c r="A1235">
        <v>1234</v>
      </c>
      <c r="B1235" t="s">
        <v>2119</v>
      </c>
      <c r="C1235">
        <v>8.9999999999999993E-3</v>
      </c>
    </row>
    <row r="1236" spans="1:3" x14ac:dyDescent="0.25">
      <c r="A1236">
        <v>1235</v>
      </c>
      <c r="B1236" t="s">
        <v>2120</v>
      </c>
      <c r="C1236">
        <v>8.9999999999999993E-3</v>
      </c>
    </row>
    <row r="1237" spans="1:3" x14ac:dyDescent="0.25">
      <c r="A1237">
        <v>1236</v>
      </c>
      <c r="B1237" t="s">
        <v>2121</v>
      </c>
      <c r="C1237">
        <v>8.9999999999999993E-3</v>
      </c>
    </row>
    <row r="1238" spans="1:3" x14ac:dyDescent="0.25">
      <c r="A1238">
        <v>1237</v>
      </c>
      <c r="B1238" t="s">
        <v>2122</v>
      </c>
      <c r="C1238">
        <v>8.9999999999999993E-3</v>
      </c>
    </row>
    <row r="1239" spans="1:3" x14ac:dyDescent="0.25">
      <c r="A1239">
        <v>1238</v>
      </c>
      <c r="B1239" t="s">
        <v>2123</v>
      </c>
      <c r="C1239">
        <v>8.9999999999999993E-3</v>
      </c>
    </row>
    <row r="1240" spans="1:3" x14ac:dyDescent="0.25">
      <c r="A1240">
        <v>1239</v>
      </c>
      <c r="B1240" t="s">
        <v>2124</v>
      </c>
      <c r="C1240">
        <v>8.9999999999999993E-3</v>
      </c>
    </row>
    <row r="1241" spans="1:3" x14ac:dyDescent="0.25">
      <c r="A1241">
        <v>1240</v>
      </c>
      <c r="B1241" t="s">
        <v>2125</v>
      </c>
      <c r="C1241">
        <v>8.9999999999999993E-3</v>
      </c>
    </row>
    <row r="1242" spans="1:3" x14ac:dyDescent="0.25">
      <c r="A1242">
        <v>1241</v>
      </c>
      <c r="B1242" t="s">
        <v>2126</v>
      </c>
      <c r="C1242">
        <v>8.9999999999999993E-3</v>
      </c>
    </row>
    <row r="1243" spans="1:3" x14ac:dyDescent="0.25">
      <c r="A1243">
        <v>1242</v>
      </c>
      <c r="B1243" t="s">
        <v>2127</v>
      </c>
      <c r="C1243">
        <v>8.9999999999999993E-3</v>
      </c>
    </row>
    <row r="1244" spans="1:3" x14ac:dyDescent="0.25">
      <c r="A1244">
        <v>1243</v>
      </c>
      <c r="B1244" t="s">
        <v>2128</v>
      </c>
      <c r="C1244">
        <v>8.9999999999999993E-3</v>
      </c>
    </row>
    <row r="1245" spans="1:3" x14ac:dyDescent="0.25">
      <c r="A1245">
        <v>1244</v>
      </c>
      <c r="B1245" t="s">
        <v>2129</v>
      </c>
      <c r="C1245">
        <v>8.9999999999999993E-3</v>
      </c>
    </row>
    <row r="1246" spans="1:3" x14ac:dyDescent="0.25">
      <c r="A1246">
        <v>1245</v>
      </c>
      <c r="B1246" t="s">
        <v>2130</v>
      </c>
      <c r="C1246">
        <v>8.9999999999999993E-3</v>
      </c>
    </row>
    <row r="1247" spans="1:3" x14ac:dyDescent="0.25">
      <c r="A1247">
        <v>1246</v>
      </c>
      <c r="B1247" t="s">
        <v>2131</v>
      </c>
      <c r="C1247">
        <v>8.9999999999999993E-3</v>
      </c>
    </row>
    <row r="1248" spans="1:3" x14ac:dyDescent="0.25">
      <c r="A1248">
        <v>1247</v>
      </c>
      <c r="B1248" t="s">
        <v>2132</v>
      </c>
      <c r="C1248">
        <v>8.9999999999999993E-3</v>
      </c>
    </row>
    <row r="1249" spans="1:3" x14ac:dyDescent="0.25">
      <c r="A1249">
        <v>1248</v>
      </c>
      <c r="B1249" t="s">
        <v>2133</v>
      </c>
      <c r="C1249">
        <v>8.9999999999999993E-3</v>
      </c>
    </row>
    <row r="1250" spans="1:3" x14ac:dyDescent="0.25">
      <c r="A1250">
        <v>1249</v>
      </c>
      <c r="B1250" t="s">
        <v>2134</v>
      </c>
      <c r="C1250">
        <v>8.9999999999999993E-3</v>
      </c>
    </row>
    <row r="1251" spans="1:3" x14ac:dyDescent="0.25">
      <c r="A1251">
        <v>1250</v>
      </c>
      <c r="B1251" t="s">
        <v>2135</v>
      </c>
      <c r="C1251">
        <v>8.9999999999999993E-3</v>
      </c>
    </row>
    <row r="1252" spans="1:3" x14ac:dyDescent="0.25">
      <c r="A1252">
        <v>1251</v>
      </c>
      <c r="B1252" t="s">
        <v>2136</v>
      </c>
      <c r="C1252">
        <v>8.9999999999999993E-3</v>
      </c>
    </row>
    <row r="1253" spans="1:3" x14ac:dyDescent="0.25">
      <c r="A1253">
        <v>1252</v>
      </c>
      <c r="B1253" t="s">
        <v>2137</v>
      </c>
      <c r="C1253">
        <v>8.9999999999999993E-3</v>
      </c>
    </row>
    <row r="1254" spans="1:3" x14ac:dyDescent="0.25">
      <c r="A1254">
        <v>1253</v>
      </c>
      <c r="B1254" t="s">
        <v>2138</v>
      </c>
      <c r="C1254">
        <v>8.9999999999999993E-3</v>
      </c>
    </row>
    <row r="1255" spans="1:3" x14ac:dyDescent="0.25">
      <c r="A1255">
        <v>1254</v>
      </c>
      <c r="B1255" t="s">
        <v>2139</v>
      </c>
      <c r="C1255">
        <v>8.9999999999999993E-3</v>
      </c>
    </row>
    <row r="1256" spans="1:3" x14ac:dyDescent="0.25">
      <c r="A1256">
        <v>1255</v>
      </c>
      <c r="B1256" t="s">
        <v>2140</v>
      </c>
      <c r="C1256">
        <v>8.9999999999999993E-3</v>
      </c>
    </row>
    <row r="1257" spans="1:3" x14ac:dyDescent="0.25">
      <c r="A1257">
        <v>1256</v>
      </c>
      <c r="B1257" t="s">
        <v>2141</v>
      </c>
      <c r="C1257">
        <v>8.9999999999999993E-3</v>
      </c>
    </row>
    <row r="1258" spans="1:3" x14ac:dyDescent="0.25">
      <c r="A1258">
        <v>1257</v>
      </c>
      <c r="B1258" t="s">
        <v>2142</v>
      </c>
      <c r="C1258">
        <v>8.9999999999999993E-3</v>
      </c>
    </row>
    <row r="1259" spans="1:3" x14ac:dyDescent="0.25">
      <c r="A1259">
        <v>1258</v>
      </c>
      <c r="B1259" t="s">
        <v>2143</v>
      </c>
      <c r="C1259">
        <v>8.9999999999999993E-3</v>
      </c>
    </row>
    <row r="1260" spans="1:3" x14ac:dyDescent="0.25">
      <c r="A1260">
        <v>1259</v>
      </c>
      <c r="B1260" t="s">
        <v>2144</v>
      </c>
      <c r="C1260">
        <v>8.9999999999999993E-3</v>
      </c>
    </row>
    <row r="1261" spans="1:3" x14ac:dyDescent="0.25">
      <c r="A1261">
        <v>1260</v>
      </c>
      <c r="B1261" t="s">
        <v>2145</v>
      </c>
      <c r="C1261">
        <v>8.9999999999999993E-3</v>
      </c>
    </row>
    <row r="1262" spans="1:3" x14ac:dyDescent="0.25">
      <c r="A1262">
        <v>1261</v>
      </c>
      <c r="B1262" t="s">
        <v>2146</v>
      </c>
      <c r="C1262">
        <v>8.9999999999999993E-3</v>
      </c>
    </row>
    <row r="1263" spans="1:3" x14ac:dyDescent="0.25">
      <c r="A1263">
        <v>1262</v>
      </c>
      <c r="B1263" t="s">
        <v>2147</v>
      </c>
      <c r="C1263">
        <v>8.9999999999999993E-3</v>
      </c>
    </row>
    <row r="1264" spans="1:3" x14ac:dyDescent="0.25">
      <c r="A1264">
        <v>1263</v>
      </c>
      <c r="B1264" t="s">
        <v>2148</v>
      </c>
      <c r="C1264">
        <v>8.9999999999999993E-3</v>
      </c>
    </row>
    <row r="1265" spans="1:3" x14ac:dyDescent="0.25">
      <c r="A1265">
        <v>1264</v>
      </c>
      <c r="B1265" t="s">
        <v>2149</v>
      </c>
      <c r="C1265">
        <v>8.9999999999999993E-3</v>
      </c>
    </row>
    <row r="1266" spans="1:3" x14ac:dyDescent="0.25">
      <c r="A1266">
        <v>1265</v>
      </c>
      <c r="B1266" t="s">
        <v>2150</v>
      </c>
      <c r="C1266">
        <v>8.9999999999999993E-3</v>
      </c>
    </row>
    <row r="1267" spans="1:3" x14ac:dyDescent="0.25">
      <c r="A1267">
        <v>1266</v>
      </c>
      <c r="B1267" t="s">
        <v>2151</v>
      </c>
      <c r="C1267">
        <v>8.9999999999999993E-3</v>
      </c>
    </row>
    <row r="1268" spans="1:3" x14ac:dyDescent="0.25">
      <c r="A1268">
        <v>1267</v>
      </c>
      <c r="B1268" t="s">
        <v>2152</v>
      </c>
      <c r="C1268">
        <v>8.9999999999999993E-3</v>
      </c>
    </row>
    <row r="1269" spans="1:3" x14ac:dyDescent="0.25">
      <c r="A1269">
        <v>1268</v>
      </c>
      <c r="B1269" t="s">
        <v>2153</v>
      </c>
      <c r="C1269">
        <v>8.9999999999999993E-3</v>
      </c>
    </row>
    <row r="1270" spans="1:3" x14ac:dyDescent="0.25">
      <c r="A1270">
        <v>1269</v>
      </c>
      <c r="B1270" t="s">
        <v>2154</v>
      </c>
      <c r="C1270">
        <v>8.9999999999999993E-3</v>
      </c>
    </row>
    <row r="1271" spans="1:3" x14ac:dyDescent="0.25">
      <c r="A1271">
        <v>1270</v>
      </c>
      <c r="B1271" t="s">
        <v>2155</v>
      </c>
      <c r="C1271">
        <v>8.9999999999999993E-3</v>
      </c>
    </row>
    <row r="1272" spans="1:3" x14ac:dyDescent="0.25">
      <c r="A1272">
        <v>1271</v>
      </c>
      <c r="B1272" t="s">
        <v>2156</v>
      </c>
      <c r="C1272">
        <v>8.9999999999999993E-3</v>
      </c>
    </row>
    <row r="1273" spans="1:3" x14ac:dyDescent="0.25">
      <c r="A1273">
        <v>1272</v>
      </c>
      <c r="B1273" t="s">
        <v>2157</v>
      </c>
      <c r="C1273">
        <v>8.9999999999999993E-3</v>
      </c>
    </row>
    <row r="1274" spans="1:3" x14ac:dyDescent="0.25">
      <c r="A1274">
        <v>1273</v>
      </c>
      <c r="B1274" t="s">
        <v>2158</v>
      </c>
      <c r="C1274">
        <v>8.9999999999999993E-3</v>
      </c>
    </row>
    <row r="1275" spans="1:3" x14ac:dyDescent="0.25">
      <c r="A1275">
        <v>1274</v>
      </c>
      <c r="B1275" t="s">
        <v>2159</v>
      </c>
      <c r="C1275">
        <v>8.9999999999999993E-3</v>
      </c>
    </row>
    <row r="1276" spans="1:3" x14ac:dyDescent="0.25">
      <c r="A1276">
        <v>1275</v>
      </c>
      <c r="B1276" t="s">
        <v>2160</v>
      </c>
      <c r="C1276">
        <v>8.9999999999999993E-3</v>
      </c>
    </row>
    <row r="1277" spans="1:3" x14ac:dyDescent="0.25">
      <c r="A1277">
        <v>1276</v>
      </c>
      <c r="B1277" t="s">
        <v>2161</v>
      </c>
      <c r="C1277">
        <v>8.9999999999999993E-3</v>
      </c>
    </row>
    <row r="1278" spans="1:3" x14ac:dyDescent="0.25">
      <c r="A1278">
        <v>1277</v>
      </c>
      <c r="B1278" t="s">
        <v>2162</v>
      </c>
      <c r="C1278">
        <v>8.9999999999999993E-3</v>
      </c>
    </row>
    <row r="1279" spans="1:3" x14ac:dyDescent="0.25">
      <c r="A1279">
        <v>1278</v>
      </c>
      <c r="B1279" t="s">
        <v>2163</v>
      </c>
      <c r="C1279">
        <v>8.9999999999999993E-3</v>
      </c>
    </row>
    <row r="1280" spans="1:3" x14ac:dyDescent="0.25">
      <c r="A1280">
        <v>1279</v>
      </c>
      <c r="B1280" t="s">
        <v>2164</v>
      </c>
      <c r="C1280">
        <v>8.9999999999999993E-3</v>
      </c>
    </row>
    <row r="1281" spans="1:3" x14ac:dyDescent="0.25">
      <c r="A1281">
        <v>1280</v>
      </c>
      <c r="B1281" t="s">
        <v>2165</v>
      </c>
      <c r="C1281">
        <v>8.9999999999999993E-3</v>
      </c>
    </row>
    <row r="1282" spans="1:3" x14ac:dyDescent="0.25">
      <c r="A1282">
        <v>1281</v>
      </c>
      <c r="B1282" t="s">
        <v>2166</v>
      </c>
      <c r="C1282">
        <v>8.9999999999999993E-3</v>
      </c>
    </row>
    <row r="1283" spans="1:3" x14ac:dyDescent="0.25">
      <c r="A1283">
        <v>1282</v>
      </c>
      <c r="B1283" t="s">
        <v>2167</v>
      </c>
      <c r="C1283">
        <v>8.9999999999999993E-3</v>
      </c>
    </row>
    <row r="1284" spans="1:3" x14ac:dyDescent="0.25">
      <c r="A1284">
        <v>1283</v>
      </c>
      <c r="B1284" t="s">
        <v>2168</v>
      </c>
      <c r="C1284">
        <v>8.0000000000000002E-3</v>
      </c>
    </row>
    <row r="1285" spans="1:3" x14ac:dyDescent="0.25">
      <c r="A1285">
        <v>1284</v>
      </c>
      <c r="B1285" t="s">
        <v>2169</v>
      </c>
      <c r="C1285">
        <v>8.0000000000000002E-3</v>
      </c>
    </row>
    <row r="1286" spans="1:3" x14ac:dyDescent="0.25">
      <c r="A1286">
        <v>1285</v>
      </c>
      <c r="B1286" t="s">
        <v>2170</v>
      </c>
      <c r="C1286">
        <v>8.0000000000000002E-3</v>
      </c>
    </row>
    <row r="1287" spans="1:3" x14ac:dyDescent="0.25">
      <c r="A1287">
        <v>1286</v>
      </c>
      <c r="B1287" t="s">
        <v>2171</v>
      </c>
      <c r="C1287">
        <v>8.0000000000000002E-3</v>
      </c>
    </row>
    <row r="1288" spans="1:3" x14ac:dyDescent="0.25">
      <c r="A1288">
        <v>1287</v>
      </c>
      <c r="B1288" t="s">
        <v>2172</v>
      </c>
      <c r="C1288">
        <v>8.0000000000000002E-3</v>
      </c>
    </row>
    <row r="1289" spans="1:3" x14ac:dyDescent="0.25">
      <c r="A1289">
        <v>1288</v>
      </c>
      <c r="B1289" t="s">
        <v>2173</v>
      </c>
      <c r="C1289">
        <v>8.0000000000000002E-3</v>
      </c>
    </row>
    <row r="1290" spans="1:3" x14ac:dyDescent="0.25">
      <c r="A1290">
        <v>1289</v>
      </c>
      <c r="B1290" t="s">
        <v>2174</v>
      </c>
      <c r="C1290">
        <v>8.0000000000000002E-3</v>
      </c>
    </row>
    <row r="1291" spans="1:3" x14ac:dyDescent="0.25">
      <c r="A1291">
        <v>1290</v>
      </c>
      <c r="B1291" t="s">
        <v>2175</v>
      </c>
      <c r="C1291">
        <v>8.0000000000000002E-3</v>
      </c>
    </row>
    <row r="1292" spans="1:3" x14ac:dyDescent="0.25">
      <c r="A1292">
        <v>1291</v>
      </c>
      <c r="B1292" t="s">
        <v>2176</v>
      </c>
      <c r="C1292">
        <v>8.0000000000000002E-3</v>
      </c>
    </row>
    <row r="1293" spans="1:3" x14ac:dyDescent="0.25">
      <c r="A1293">
        <v>1292</v>
      </c>
      <c r="B1293" t="s">
        <v>2177</v>
      </c>
      <c r="C1293">
        <v>8.0000000000000002E-3</v>
      </c>
    </row>
    <row r="1294" spans="1:3" x14ac:dyDescent="0.25">
      <c r="A1294">
        <v>1293</v>
      </c>
      <c r="B1294" t="s">
        <v>2178</v>
      </c>
      <c r="C1294">
        <v>8.0000000000000002E-3</v>
      </c>
    </row>
    <row r="1295" spans="1:3" x14ac:dyDescent="0.25">
      <c r="A1295">
        <v>1294</v>
      </c>
      <c r="B1295" t="s">
        <v>2179</v>
      </c>
      <c r="C1295">
        <v>8.0000000000000002E-3</v>
      </c>
    </row>
    <row r="1296" spans="1:3" x14ac:dyDescent="0.25">
      <c r="A1296">
        <v>1295</v>
      </c>
      <c r="B1296" t="s">
        <v>2180</v>
      </c>
      <c r="C1296">
        <v>8.0000000000000002E-3</v>
      </c>
    </row>
    <row r="1297" spans="1:3" x14ac:dyDescent="0.25">
      <c r="A1297">
        <v>1296</v>
      </c>
      <c r="B1297" t="s">
        <v>2181</v>
      </c>
      <c r="C1297">
        <v>8.0000000000000002E-3</v>
      </c>
    </row>
    <row r="1298" spans="1:3" x14ac:dyDescent="0.25">
      <c r="A1298">
        <v>1297</v>
      </c>
      <c r="B1298" t="s">
        <v>2182</v>
      </c>
      <c r="C1298">
        <v>8.0000000000000002E-3</v>
      </c>
    </row>
    <row r="1299" spans="1:3" x14ac:dyDescent="0.25">
      <c r="A1299">
        <v>1298</v>
      </c>
      <c r="B1299" t="s">
        <v>2183</v>
      </c>
      <c r="C1299">
        <v>8.0000000000000002E-3</v>
      </c>
    </row>
    <row r="1300" spans="1:3" x14ac:dyDescent="0.25">
      <c r="A1300">
        <v>1299</v>
      </c>
      <c r="B1300" t="s">
        <v>2184</v>
      </c>
      <c r="C1300">
        <v>8.0000000000000002E-3</v>
      </c>
    </row>
    <row r="1301" spans="1:3" x14ac:dyDescent="0.25">
      <c r="A1301">
        <v>1300</v>
      </c>
      <c r="B1301" t="s">
        <v>2185</v>
      </c>
      <c r="C1301">
        <v>8.0000000000000002E-3</v>
      </c>
    </row>
    <row r="1302" spans="1:3" x14ac:dyDescent="0.25">
      <c r="A1302">
        <v>1301</v>
      </c>
      <c r="B1302" t="s">
        <v>2186</v>
      </c>
      <c r="C1302">
        <v>8.0000000000000002E-3</v>
      </c>
    </row>
    <row r="1303" spans="1:3" x14ac:dyDescent="0.25">
      <c r="A1303">
        <v>1302</v>
      </c>
      <c r="B1303" t="s">
        <v>2187</v>
      </c>
      <c r="C1303">
        <v>8.0000000000000002E-3</v>
      </c>
    </row>
    <row r="1304" spans="1:3" x14ac:dyDescent="0.25">
      <c r="A1304">
        <v>1303</v>
      </c>
      <c r="B1304" t="s">
        <v>2188</v>
      </c>
      <c r="C1304">
        <v>8.0000000000000002E-3</v>
      </c>
    </row>
    <row r="1305" spans="1:3" x14ac:dyDescent="0.25">
      <c r="A1305">
        <v>1304</v>
      </c>
      <c r="B1305" t="s">
        <v>2189</v>
      </c>
      <c r="C1305">
        <v>8.0000000000000002E-3</v>
      </c>
    </row>
    <row r="1306" spans="1:3" x14ac:dyDescent="0.25">
      <c r="A1306">
        <v>1305</v>
      </c>
      <c r="B1306" t="s">
        <v>2190</v>
      </c>
      <c r="C1306">
        <v>8.0000000000000002E-3</v>
      </c>
    </row>
    <row r="1307" spans="1:3" x14ac:dyDescent="0.25">
      <c r="A1307">
        <v>1306</v>
      </c>
      <c r="B1307" t="s">
        <v>2191</v>
      </c>
      <c r="C1307">
        <v>8.0000000000000002E-3</v>
      </c>
    </row>
    <row r="1308" spans="1:3" x14ac:dyDescent="0.25">
      <c r="A1308">
        <v>1307</v>
      </c>
      <c r="B1308" t="s">
        <v>2192</v>
      </c>
      <c r="C1308">
        <v>8.0000000000000002E-3</v>
      </c>
    </row>
    <row r="1309" spans="1:3" x14ac:dyDescent="0.25">
      <c r="A1309">
        <v>1308</v>
      </c>
      <c r="B1309" t="s">
        <v>2193</v>
      </c>
      <c r="C1309">
        <v>8.0000000000000002E-3</v>
      </c>
    </row>
    <row r="1310" spans="1:3" x14ac:dyDescent="0.25">
      <c r="A1310">
        <v>1309</v>
      </c>
      <c r="B1310" t="s">
        <v>2194</v>
      </c>
      <c r="C1310">
        <v>8.0000000000000002E-3</v>
      </c>
    </row>
    <row r="1311" spans="1:3" x14ac:dyDescent="0.25">
      <c r="A1311">
        <v>1310</v>
      </c>
      <c r="B1311" t="s">
        <v>2195</v>
      </c>
      <c r="C1311">
        <v>8.0000000000000002E-3</v>
      </c>
    </row>
    <row r="1312" spans="1:3" x14ac:dyDescent="0.25">
      <c r="A1312">
        <v>1311</v>
      </c>
      <c r="B1312" t="s">
        <v>2196</v>
      </c>
      <c r="C1312">
        <v>8.0000000000000002E-3</v>
      </c>
    </row>
    <row r="1313" spans="1:3" x14ac:dyDescent="0.25">
      <c r="A1313">
        <v>1312</v>
      </c>
      <c r="B1313" t="s">
        <v>2197</v>
      </c>
      <c r="C1313">
        <v>8.0000000000000002E-3</v>
      </c>
    </row>
    <row r="1314" spans="1:3" x14ac:dyDescent="0.25">
      <c r="A1314">
        <v>1313</v>
      </c>
      <c r="B1314" t="s">
        <v>2198</v>
      </c>
      <c r="C1314">
        <v>8.0000000000000002E-3</v>
      </c>
    </row>
    <row r="1315" spans="1:3" x14ac:dyDescent="0.25">
      <c r="A1315">
        <v>1314</v>
      </c>
      <c r="B1315" t="s">
        <v>2199</v>
      </c>
      <c r="C1315">
        <v>8.0000000000000002E-3</v>
      </c>
    </row>
    <row r="1316" spans="1:3" x14ac:dyDescent="0.25">
      <c r="A1316">
        <v>1315</v>
      </c>
      <c r="B1316" t="s">
        <v>2200</v>
      </c>
      <c r="C1316">
        <v>8.0000000000000002E-3</v>
      </c>
    </row>
    <row r="1317" spans="1:3" x14ac:dyDescent="0.25">
      <c r="A1317">
        <v>1316</v>
      </c>
      <c r="B1317" t="s">
        <v>2201</v>
      </c>
      <c r="C1317">
        <v>8.0000000000000002E-3</v>
      </c>
    </row>
    <row r="1318" spans="1:3" x14ac:dyDescent="0.25">
      <c r="A1318">
        <v>1317</v>
      </c>
      <c r="B1318" t="s">
        <v>2202</v>
      </c>
      <c r="C1318">
        <v>8.0000000000000002E-3</v>
      </c>
    </row>
    <row r="1319" spans="1:3" x14ac:dyDescent="0.25">
      <c r="A1319">
        <v>1318</v>
      </c>
      <c r="B1319" t="s">
        <v>2203</v>
      </c>
      <c r="C1319">
        <v>8.0000000000000002E-3</v>
      </c>
    </row>
    <row r="1320" spans="1:3" x14ac:dyDescent="0.25">
      <c r="A1320">
        <v>1319</v>
      </c>
      <c r="B1320" t="s">
        <v>2204</v>
      </c>
      <c r="C1320">
        <v>8.0000000000000002E-3</v>
      </c>
    </row>
    <row r="1321" spans="1:3" x14ac:dyDescent="0.25">
      <c r="A1321">
        <v>1320</v>
      </c>
      <c r="B1321" t="s">
        <v>2205</v>
      </c>
      <c r="C1321">
        <v>8.0000000000000002E-3</v>
      </c>
    </row>
    <row r="1322" spans="1:3" x14ac:dyDescent="0.25">
      <c r="A1322">
        <v>1321</v>
      </c>
      <c r="B1322" t="s">
        <v>2206</v>
      </c>
      <c r="C1322">
        <v>8.0000000000000002E-3</v>
      </c>
    </row>
    <row r="1323" spans="1:3" x14ac:dyDescent="0.25">
      <c r="A1323">
        <v>1322</v>
      </c>
      <c r="B1323" t="s">
        <v>2207</v>
      </c>
      <c r="C1323">
        <v>8.0000000000000002E-3</v>
      </c>
    </row>
    <row r="1324" spans="1:3" x14ac:dyDescent="0.25">
      <c r="A1324">
        <v>1323</v>
      </c>
      <c r="B1324" t="s">
        <v>2208</v>
      </c>
      <c r="C1324">
        <v>8.0000000000000002E-3</v>
      </c>
    </row>
    <row r="1325" spans="1:3" x14ac:dyDescent="0.25">
      <c r="A1325">
        <v>1324</v>
      </c>
      <c r="B1325" t="s">
        <v>2209</v>
      </c>
      <c r="C1325">
        <v>8.0000000000000002E-3</v>
      </c>
    </row>
    <row r="1326" spans="1:3" x14ac:dyDescent="0.25">
      <c r="A1326">
        <v>1325</v>
      </c>
      <c r="B1326" t="s">
        <v>2210</v>
      </c>
      <c r="C1326">
        <v>8.0000000000000002E-3</v>
      </c>
    </row>
    <row r="1327" spans="1:3" x14ac:dyDescent="0.25">
      <c r="A1327">
        <v>1326</v>
      </c>
      <c r="B1327" t="s">
        <v>2211</v>
      </c>
      <c r="C1327">
        <v>8.0000000000000002E-3</v>
      </c>
    </row>
    <row r="1328" spans="1:3" x14ac:dyDescent="0.25">
      <c r="A1328">
        <v>1327</v>
      </c>
      <c r="B1328" t="s">
        <v>2212</v>
      </c>
      <c r="C1328">
        <v>8.0000000000000002E-3</v>
      </c>
    </row>
    <row r="1329" spans="1:3" x14ac:dyDescent="0.25">
      <c r="A1329">
        <v>1328</v>
      </c>
      <c r="B1329" t="s">
        <v>2213</v>
      </c>
      <c r="C1329">
        <v>8.0000000000000002E-3</v>
      </c>
    </row>
    <row r="1330" spans="1:3" x14ac:dyDescent="0.25">
      <c r="A1330">
        <v>1329</v>
      </c>
      <c r="B1330" t="s">
        <v>2214</v>
      </c>
      <c r="C1330">
        <v>8.0000000000000002E-3</v>
      </c>
    </row>
    <row r="1331" spans="1:3" x14ac:dyDescent="0.25">
      <c r="A1331">
        <v>1330</v>
      </c>
      <c r="B1331" t="s">
        <v>2215</v>
      </c>
      <c r="C1331">
        <v>8.0000000000000002E-3</v>
      </c>
    </row>
    <row r="1332" spans="1:3" x14ac:dyDescent="0.25">
      <c r="A1332">
        <v>1331</v>
      </c>
      <c r="B1332" t="s">
        <v>2216</v>
      </c>
      <c r="C1332">
        <v>8.0000000000000002E-3</v>
      </c>
    </row>
    <row r="1333" spans="1:3" x14ac:dyDescent="0.25">
      <c r="A1333">
        <v>1332</v>
      </c>
      <c r="B1333" t="s">
        <v>2217</v>
      </c>
      <c r="C1333">
        <v>8.0000000000000002E-3</v>
      </c>
    </row>
    <row r="1334" spans="1:3" x14ac:dyDescent="0.25">
      <c r="A1334">
        <v>1333</v>
      </c>
      <c r="B1334" t="s">
        <v>2218</v>
      </c>
      <c r="C1334">
        <v>8.0000000000000002E-3</v>
      </c>
    </row>
    <row r="1335" spans="1:3" x14ac:dyDescent="0.25">
      <c r="A1335">
        <v>1334</v>
      </c>
      <c r="B1335" t="s">
        <v>2219</v>
      </c>
      <c r="C1335">
        <v>8.0000000000000002E-3</v>
      </c>
    </row>
    <row r="1336" spans="1:3" x14ac:dyDescent="0.25">
      <c r="A1336">
        <v>1335</v>
      </c>
      <c r="B1336" t="s">
        <v>2220</v>
      </c>
      <c r="C1336">
        <v>8.0000000000000002E-3</v>
      </c>
    </row>
    <row r="1337" spans="1:3" x14ac:dyDescent="0.25">
      <c r="A1337">
        <v>1336</v>
      </c>
      <c r="B1337" t="s">
        <v>2221</v>
      </c>
      <c r="C1337">
        <v>8.0000000000000002E-3</v>
      </c>
    </row>
    <row r="1338" spans="1:3" x14ac:dyDescent="0.25">
      <c r="A1338">
        <v>1337</v>
      </c>
      <c r="B1338" t="s">
        <v>2222</v>
      </c>
      <c r="C1338">
        <v>8.0000000000000002E-3</v>
      </c>
    </row>
    <row r="1339" spans="1:3" x14ac:dyDescent="0.25">
      <c r="A1339">
        <v>1338</v>
      </c>
      <c r="B1339" t="s">
        <v>2223</v>
      </c>
      <c r="C1339">
        <v>8.0000000000000002E-3</v>
      </c>
    </row>
    <row r="1340" spans="1:3" x14ac:dyDescent="0.25">
      <c r="A1340">
        <v>1339</v>
      </c>
      <c r="B1340" t="s">
        <v>2224</v>
      </c>
      <c r="C1340">
        <v>8.0000000000000002E-3</v>
      </c>
    </row>
    <row r="1341" spans="1:3" x14ac:dyDescent="0.25">
      <c r="A1341">
        <v>1340</v>
      </c>
      <c r="B1341" t="s">
        <v>2225</v>
      </c>
      <c r="C1341">
        <v>8.0000000000000002E-3</v>
      </c>
    </row>
    <row r="1342" spans="1:3" x14ac:dyDescent="0.25">
      <c r="A1342">
        <v>1341</v>
      </c>
      <c r="B1342" t="s">
        <v>2226</v>
      </c>
      <c r="C1342">
        <v>8.0000000000000002E-3</v>
      </c>
    </row>
    <row r="1343" spans="1:3" x14ac:dyDescent="0.25">
      <c r="A1343">
        <v>1342</v>
      </c>
      <c r="B1343" t="s">
        <v>2227</v>
      </c>
      <c r="C1343">
        <v>8.0000000000000002E-3</v>
      </c>
    </row>
    <row r="1344" spans="1:3" x14ac:dyDescent="0.25">
      <c r="A1344">
        <v>1343</v>
      </c>
      <c r="B1344" t="s">
        <v>2228</v>
      </c>
      <c r="C1344">
        <v>8.0000000000000002E-3</v>
      </c>
    </row>
    <row r="1345" spans="1:3" x14ac:dyDescent="0.25">
      <c r="A1345">
        <v>1344</v>
      </c>
      <c r="B1345" t="s">
        <v>2229</v>
      </c>
      <c r="C1345">
        <v>8.0000000000000002E-3</v>
      </c>
    </row>
    <row r="1346" spans="1:3" x14ac:dyDescent="0.25">
      <c r="A1346">
        <v>1345</v>
      </c>
      <c r="B1346" t="s">
        <v>2230</v>
      </c>
      <c r="C1346">
        <v>8.0000000000000002E-3</v>
      </c>
    </row>
    <row r="1347" spans="1:3" x14ac:dyDescent="0.25">
      <c r="A1347">
        <v>1346</v>
      </c>
      <c r="B1347" t="s">
        <v>2231</v>
      </c>
      <c r="C1347">
        <v>8.0000000000000002E-3</v>
      </c>
    </row>
    <row r="1348" spans="1:3" x14ac:dyDescent="0.25">
      <c r="A1348">
        <v>1347</v>
      </c>
      <c r="B1348" t="s">
        <v>2232</v>
      </c>
      <c r="C1348">
        <v>8.0000000000000002E-3</v>
      </c>
    </row>
    <row r="1349" spans="1:3" x14ac:dyDescent="0.25">
      <c r="A1349">
        <v>1348</v>
      </c>
      <c r="B1349" t="s">
        <v>2233</v>
      </c>
      <c r="C1349">
        <v>8.0000000000000002E-3</v>
      </c>
    </row>
    <row r="1350" spans="1:3" x14ac:dyDescent="0.25">
      <c r="A1350">
        <v>1349</v>
      </c>
      <c r="B1350" t="s">
        <v>2234</v>
      </c>
      <c r="C1350">
        <v>8.0000000000000002E-3</v>
      </c>
    </row>
    <row r="1351" spans="1:3" x14ac:dyDescent="0.25">
      <c r="A1351">
        <v>1350</v>
      </c>
      <c r="B1351" t="s">
        <v>2235</v>
      </c>
      <c r="C1351">
        <v>8.0000000000000002E-3</v>
      </c>
    </row>
    <row r="1352" spans="1:3" x14ac:dyDescent="0.25">
      <c r="A1352">
        <v>1351</v>
      </c>
      <c r="B1352" t="s">
        <v>2236</v>
      </c>
      <c r="C1352">
        <v>8.0000000000000002E-3</v>
      </c>
    </row>
    <row r="1353" spans="1:3" x14ac:dyDescent="0.25">
      <c r="A1353">
        <v>1352</v>
      </c>
      <c r="B1353" t="s">
        <v>2237</v>
      </c>
      <c r="C1353">
        <v>8.0000000000000002E-3</v>
      </c>
    </row>
    <row r="1354" spans="1:3" x14ac:dyDescent="0.25">
      <c r="A1354">
        <v>1353</v>
      </c>
      <c r="B1354" t="s">
        <v>2238</v>
      </c>
      <c r="C1354">
        <v>8.0000000000000002E-3</v>
      </c>
    </row>
    <row r="1355" spans="1:3" x14ac:dyDescent="0.25">
      <c r="A1355">
        <v>1354</v>
      </c>
      <c r="B1355" t="s">
        <v>2239</v>
      </c>
      <c r="C1355">
        <v>8.0000000000000002E-3</v>
      </c>
    </row>
    <row r="1356" spans="1:3" x14ac:dyDescent="0.25">
      <c r="A1356">
        <v>1355</v>
      </c>
      <c r="B1356" t="s">
        <v>2240</v>
      </c>
      <c r="C1356">
        <v>8.0000000000000002E-3</v>
      </c>
    </row>
    <row r="1357" spans="1:3" x14ac:dyDescent="0.25">
      <c r="A1357">
        <v>1356</v>
      </c>
      <c r="B1357" t="s">
        <v>2241</v>
      </c>
      <c r="C1357">
        <v>8.0000000000000002E-3</v>
      </c>
    </row>
    <row r="1358" spans="1:3" x14ac:dyDescent="0.25">
      <c r="A1358">
        <v>1357</v>
      </c>
      <c r="B1358" t="s">
        <v>2242</v>
      </c>
      <c r="C1358">
        <v>8.0000000000000002E-3</v>
      </c>
    </row>
    <row r="1359" spans="1:3" x14ac:dyDescent="0.25">
      <c r="A1359">
        <v>1358</v>
      </c>
      <c r="B1359" t="s">
        <v>2243</v>
      </c>
      <c r="C1359">
        <v>7.0000000000000001E-3</v>
      </c>
    </row>
    <row r="1360" spans="1:3" x14ac:dyDescent="0.25">
      <c r="A1360">
        <v>1359</v>
      </c>
      <c r="B1360" t="s">
        <v>2244</v>
      </c>
      <c r="C1360">
        <v>7.0000000000000001E-3</v>
      </c>
    </row>
    <row r="1361" spans="1:3" x14ac:dyDescent="0.25">
      <c r="A1361">
        <v>1360</v>
      </c>
      <c r="B1361" t="s">
        <v>2245</v>
      </c>
      <c r="C1361">
        <v>7.0000000000000001E-3</v>
      </c>
    </row>
    <row r="1362" spans="1:3" x14ac:dyDescent="0.25">
      <c r="A1362">
        <v>1361</v>
      </c>
      <c r="B1362" t="s">
        <v>2246</v>
      </c>
      <c r="C1362">
        <v>7.0000000000000001E-3</v>
      </c>
    </row>
    <row r="1363" spans="1:3" x14ac:dyDescent="0.25">
      <c r="A1363">
        <v>1362</v>
      </c>
      <c r="B1363" t="s">
        <v>2247</v>
      </c>
      <c r="C1363">
        <v>7.0000000000000001E-3</v>
      </c>
    </row>
    <row r="1364" spans="1:3" x14ac:dyDescent="0.25">
      <c r="A1364">
        <v>1363</v>
      </c>
      <c r="B1364" t="s">
        <v>2248</v>
      </c>
      <c r="C1364">
        <v>7.0000000000000001E-3</v>
      </c>
    </row>
    <row r="1365" spans="1:3" x14ac:dyDescent="0.25">
      <c r="A1365">
        <v>1364</v>
      </c>
      <c r="B1365" t="s">
        <v>2249</v>
      </c>
      <c r="C1365">
        <v>7.0000000000000001E-3</v>
      </c>
    </row>
    <row r="1366" spans="1:3" x14ac:dyDescent="0.25">
      <c r="A1366">
        <v>1365</v>
      </c>
      <c r="B1366" t="s">
        <v>2250</v>
      </c>
      <c r="C1366">
        <v>7.0000000000000001E-3</v>
      </c>
    </row>
    <row r="1367" spans="1:3" x14ac:dyDescent="0.25">
      <c r="A1367">
        <v>1366</v>
      </c>
      <c r="B1367" t="s">
        <v>2251</v>
      </c>
      <c r="C1367">
        <v>7.0000000000000001E-3</v>
      </c>
    </row>
    <row r="1368" spans="1:3" x14ac:dyDescent="0.25">
      <c r="A1368">
        <v>1367</v>
      </c>
      <c r="B1368" t="s">
        <v>2252</v>
      </c>
      <c r="C1368">
        <v>7.0000000000000001E-3</v>
      </c>
    </row>
    <row r="1369" spans="1:3" x14ac:dyDescent="0.25">
      <c r="A1369">
        <v>1368</v>
      </c>
      <c r="B1369" t="s">
        <v>2253</v>
      </c>
      <c r="C1369">
        <v>7.0000000000000001E-3</v>
      </c>
    </row>
    <row r="1370" spans="1:3" x14ac:dyDescent="0.25">
      <c r="A1370">
        <v>1369</v>
      </c>
      <c r="B1370" t="s">
        <v>2254</v>
      </c>
      <c r="C1370">
        <v>7.0000000000000001E-3</v>
      </c>
    </row>
    <row r="1371" spans="1:3" x14ac:dyDescent="0.25">
      <c r="A1371">
        <v>1370</v>
      </c>
      <c r="B1371" t="s">
        <v>2255</v>
      </c>
      <c r="C1371">
        <v>7.0000000000000001E-3</v>
      </c>
    </row>
    <row r="1372" spans="1:3" x14ac:dyDescent="0.25">
      <c r="A1372">
        <v>1371</v>
      </c>
      <c r="B1372" t="s">
        <v>2256</v>
      </c>
      <c r="C1372">
        <v>7.0000000000000001E-3</v>
      </c>
    </row>
    <row r="1373" spans="1:3" x14ac:dyDescent="0.25">
      <c r="A1373">
        <v>1372</v>
      </c>
      <c r="B1373" t="s">
        <v>2257</v>
      </c>
      <c r="C1373">
        <v>7.0000000000000001E-3</v>
      </c>
    </row>
    <row r="1374" spans="1:3" x14ac:dyDescent="0.25">
      <c r="A1374">
        <v>1373</v>
      </c>
      <c r="B1374" t="s">
        <v>2258</v>
      </c>
      <c r="C1374">
        <v>7.0000000000000001E-3</v>
      </c>
    </row>
    <row r="1375" spans="1:3" x14ac:dyDescent="0.25">
      <c r="A1375">
        <v>1374</v>
      </c>
      <c r="B1375" t="s">
        <v>2259</v>
      </c>
      <c r="C1375">
        <v>7.0000000000000001E-3</v>
      </c>
    </row>
    <row r="1376" spans="1:3" x14ac:dyDescent="0.25">
      <c r="A1376">
        <v>1375</v>
      </c>
      <c r="B1376" t="s">
        <v>2260</v>
      </c>
      <c r="C1376">
        <v>7.0000000000000001E-3</v>
      </c>
    </row>
    <row r="1377" spans="1:3" x14ac:dyDescent="0.25">
      <c r="A1377">
        <v>1376</v>
      </c>
      <c r="B1377" t="s">
        <v>2261</v>
      </c>
      <c r="C1377">
        <v>7.0000000000000001E-3</v>
      </c>
    </row>
    <row r="1378" spans="1:3" x14ac:dyDescent="0.25">
      <c r="A1378">
        <v>1377</v>
      </c>
      <c r="B1378" t="s">
        <v>2262</v>
      </c>
      <c r="C1378">
        <v>7.0000000000000001E-3</v>
      </c>
    </row>
    <row r="1379" spans="1:3" x14ac:dyDescent="0.25">
      <c r="A1379">
        <v>1378</v>
      </c>
      <c r="B1379" t="s">
        <v>2263</v>
      </c>
      <c r="C1379">
        <v>7.0000000000000001E-3</v>
      </c>
    </row>
    <row r="1380" spans="1:3" x14ac:dyDescent="0.25">
      <c r="A1380">
        <v>1379</v>
      </c>
      <c r="B1380" t="s">
        <v>2264</v>
      </c>
      <c r="C1380">
        <v>7.0000000000000001E-3</v>
      </c>
    </row>
    <row r="1381" spans="1:3" x14ac:dyDescent="0.25">
      <c r="A1381">
        <v>1380</v>
      </c>
      <c r="B1381" t="s">
        <v>2265</v>
      </c>
      <c r="C1381">
        <v>7.0000000000000001E-3</v>
      </c>
    </row>
    <row r="1382" spans="1:3" x14ac:dyDescent="0.25">
      <c r="A1382">
        <v>1381</v>
      </c>
      <c r="B1382" t="s">
        <v>2266</v>
      </c>
      <c r="C1382">
        <v>7.0000000000000001E-3</v>
      </c>
    </row>
    <row r="1383" spans="1:3" x14ac:dyDescent="0.25">
      <c r="A1383">
        <v>1382</v>
      </c>
      <c r="B1383" t="s">
        <v>2267</v>
      </c>
      <c r="C1383">
        <v>7.0000000000000001E-3</v>
      </c>
    </row>
    <row r="1384" spans="1:3" x14ac:dyDescent="0.25">
      <c r="A1384">
        <v>1383</v>
      </c>
      <c r="B1384" t="s">
        <v>2268</v>
      </c>
      <c r="C1384">
        <v>7.0000000000000001E-3</v>
      </c>
    </row>
    <row r="1385" spans="1:3" x14ac:dyDescent="0.25">
      <c r="A1385">
        <v>1384</v>
      </c>
      <c r="B1385" t="s">
        <v>2269</v>
      </c>
      <c r="C1385">
        <v>7.0000000000000001E-3</v>
      </c>
    </row>
    <row r="1386" spans="1:3" x14ac:dyDescent="0.25">
      <c r="A1386">
        <v>1385</v>
      </c>
      <c r="B1386" t="s">
        <v>2270</v>
      </c>
      <c r="C1386">
        <v>7.0000000000000001E-3</v>
      </c>
    </row>
    <row r="1387" spans="1:3" x14ac:dyDescent="0.25">
      <c r="A1387">
        <v>1386</v>
      </c>
      <c r="B1387" t="s">
        <v>2271</v>
      </c>
      <c r="C1387">
        <v>7.0000000000000001E-3</v>
      </c>
    </row>
    <row r="1388" spans="1:3" x14ac:dyDescent="0.25">
      <c r="A1388">
        <v>1387</v>
      </c>
      <c r="B1388" t="s">
        <v>2272</v>
      </c>
      <c r="C1388">
        <v>7.0000000000000001E-3</v>
      </c>
    </row>
    <row r="1389" spans="1:3" x14ac:dyDescent="0.25">
      <c r="A1389">
        <v>1388</v>
      </c>
      <c r="B1389" t="s">
        <v>2273</v>
      </c>
      <c r="C1389">
        <v>7.0000000000000001E-3</v>
      </c>
    </row>
    <row r="1390" spans="1:3" x14ac:dyDescent="0.25">
      <c r="A1390">
        <v>1389</v>
      </c>
      <c r="B1390" t="s">
        <v>2274</v>
      </c>
      <c r="C1390">
        <v>7.0000000000000001E-3</v>
      </c>
    </row>
    <row r="1391" spans="1:3" x14ac:dyDescent="0.25">
      <c r="A1391">
        <v>1390</v>
      </c>
      <c r="B1391" t="s">
        <v>2275</v>
      </c>
      <c r="C1391">
        <v>7.0000000000000001E-3</v>
      </c>
    </row>
    <row r="1392" spans="1:3" x14ac:dyDescent="0.25">
      <c r="A1392">
        <v>1391</v>
      </c>
      <c r="B1392" t="s">
        <v>2276</v>
      </c>
      <c r="C1392">
        <v>7.0000000000000001E-3</v>
      </c>
    </row>
    <row r="1393" spans="1:3" x14ac:dyDescent="0.25">
      <c r="A1393">
        <v>1392</v>
      </c>
      <c r="B1393" t="s">
        <v>2277</v>
      </c>
      <c r="C1393">
        <v>7.0000000000000001E-3</v>
      </c>
    </row>
    <row r="1394" spans="1:3" x14ac:dyDescent="0.25">
      <c r="A1394">
        <v>1393</v>
      </c>
      <c r="B1394" t="s">
        <v>2278</v>
      </c>
      <c r="C1394">
        <v>7.0000000000000001E-3</v>
      </c>
    </row>
    <row r="1395" spans="1:3" x14ac:dyDescent="0.25">
      <c r="A1395">
        <v>1394</v>
      </c>
      <c r="B1395" t="s">
        <v>2279</v>
      </c>
      <c r="C1395">
        <v>7.0000000000000001E-3</v>
      </c>
    </row>
    <row r="1396" spans="1:3" x14ac:dyDescent="0.25">
      <c r="A1396">
        <v>1395</v>
      </c>
      <c r="B1396" t="s">
        <v>2280</v>
      </c>
      <c r="C1396">
        <v>7.0000000000000001E-3</v>
      </c>
    </row>
    <row r="1397" spans="1:3" x14ac:dyDescent="0.25">
      <c r="A1397">
        <v>1396</v>
      </c>
      <c r="B1397" t="s">
        <v>2281</v>
      </c>
      <c r="C1397">
        <v>7.0000000000000001E-3</v>
      </c>
    </row>
    <row r="1398" spans="1:3" x14ac:dyDescent="0.25">
      <c r="A1398">
        <v>1397</v>
      </c>
      <c r="B1398" t="s">
        <v>2282</v>
      </c>
      <c r="C1398">
        <v>7.0000000000000001E-3</v>
      </c>
    </row>
    <row r="1399" spans="1:3" x14ac:dyDescent="0.25">
      <c r="A1399">
        <v>1398</v>
      </c>
      <c r="B1399" t="s">
        <v>2283</v>
      </c>
      <c r="C1399">
        <v>7.0000000000000001E-3</v>
      </c>
    </row>
    <row r="1400" spans="1:3" x14ac:dyDescent="0.25">
      <c r="A1400">
        <v>1399</v>
      </c>
      <c r="B1400" t="s">
        <v>2284</v>
      </c>
      <c r="C1400">
        <v>7.0000000000000001E-3</v>
      </c>
    </row>
    <row r="1401" spans="1:3" x14ac:dyDescent="0.25">
      <c r="A1401">
        <v>1400</v>
      </c>
      <c r="B1401" t="s">
        <v>2285</v>
      </c>
      <c r="C1401">
        <v>7.0000000000000001E-3</v>
      </c>
    </row>
    <row r="1402" spans="1:3" x14ac:dyDescent="0.25">
      <c r="A1402">
        <v>1401</v>
      </c>
      <c r="B1402" t="s">
        <v>2286</v>
      </c>
      <c r="C1402">
        <v>7.0000000000000001E-3</v>
      </c>
    </row>
    <row r="1403" spans="1:3" x14ac:dyDescent="0.25">
      <c r="A1403">
        <v>1402</v>
      </c>
      <c r="B1403" t="s">
        <v>2287</v>
      </c>
      <c r="C1403">
        <v>7.0000000000000001E-3</v>
      </c>
    </row>
    <row r="1404" spans="1:3" x14ac:dyDescent="0.25">
      <c r="A1404">
        <v>1403</v>
      </c>
      <c r="B1404" t="s">
        <v>2288</v>
      </c>
      <c r="C1404">
        <v>7.0000000000000001E-3</v>
      </c>
    </row>
    <row r="1405" spans="1:3" x14ac:dyDescent="0.25">
      <c r="A1405">
        <v>1404</v>
      </c>
      <c r="B1405" t="s">
        <v>2289</v>
      </c>
      <c r="C1405">
        <v>7.0000000000000001E-3</v>
      </c>
    </row>
    <row r="1406" spans="1:3" x14ac:dyDescent="0.25">
      <c r="A1406">
        <v>1405</v>
      </c>
      <c r="B1406" t="s">
        <v>2290</v>
      </c>
      <c r="C1406">
        <v>7.0000000000000001E-3</v>
      </c>
    </row>
    <row r="1407" spans="1:3" x14ac:dyDescent="0.25">
      <c r="A1407">
        <v>1406</v>
      </c>
      <c r="B1407" t="s">
        <v>2291</v>
      </c>
      <c r="C1407">
        <v>7.0000000000000001E-3</v>
      </c>
    </row>
    <row r="1408" spans="1:3" x14ac:dyDescent="0.25">
      <c r="A1408">
        <v>1407</v>
      </c>
      <c r="B1408" t="s">
        <v>2292</v>
      </c>
      <c r="C1408">
        <v>7.0000000000000001E-3</v>
      </c>
    </row>
    <row r="1409" spans="1:3" x14ac:dyDescent="0.25">
      <c r="A1409">
        <v>1408</v>
      </c>
      <c r="B1409" t="s">
        <v>2293</v>
      </c>
      <c r="C1409">
        <v>7.0000000000000001E-3</v>
      </c>
    </row>
    <row r="1410" spans="1:3" x14ac:dyDescent="0.25">
      <c r="A1410">
        <v>1409</v>
      </c>
      <c r="B1410" t="s">
        <v>2294</v>
      </c>
      <c r="C1410">
        <v>7.0000000000000001E-3</v>
      </c>
    </row>
    <row r="1411" spans="1:3" x14ac:dyDescent="0.25">
      <c r="A1411">
        <v>1410</v>
      </c>
      <c r="B1411" t="s">
        <v>2295</v>
      </c>
      <c r="C1411">
        <v>7.0000000000000001E-3</v>
      </c>
    </row>
    <row r="1412" spans="1:3" x14ac:dyDescent="0.25">
      <c r="A1412">
        <v>1411</v>
      </c>
      <c r="B1412" t="s">
        <v>2296</v>
      </c>
      <c r="C1412">
        <v>7.0000000000000001E-3</v>
      </c>
    </row>
    <row r="1413" spans="1:3" x14ac:dyDescent="0.25">
      <c r="A1413">
        <v>1412</v>
      </c>
      <c r="B1413" t="s">
        <v>2297</v>
      </c>
      <c r="C1413">
        <v>7.0000000000000001E-3</v>
      </c>
    </row>
    <row r="1414" spans="1:3" x14ac:dyDescent="0.25">
      <c r="A1414">
        <v>1413</v>
      </c>
      <c r="B1414" t="s">
        <v>2298</v>
      </c>
      <c r="C1414">
        <v>7.0000000000000001E-3</v>
      </c>
    </row>
    <row r="1415" spans="1:3" x14ac:dyDescent="0.25">
      <c r="A1415">
        <v>1414</v>
      </c>
      <c r="B1415" t="s">
        <v>2299</v>
      </c>
      <c r="C1415">
        <v>7.0000000000000001E-3</v>
      </c>
    </row>
    <row r="1416" spans="1:3" x14ac:dyDescent="0.25">
      <c r="A1416">
        <v>1415</v>
      </c>
      <c r="B1416" t="s">
        <v>2300</v>
      </c>
      <c r="C1416">
        <v>7.0000000000000001E-3</v>
      </c>
    </row>
    <row r="1417" spans="1:3" x14ac:dyDescent="0.25">
      <c r="A1417">
        <v>1416</v>
      </c>
      <c r="B1417" t="s">
        <v>2301</v>
      </c>
      <c r="C1417">
        <v>7.0000000000000001E-3</v>
      </c>
    </row>
    <row r="1418" spans="1:3" x14ac:dyDescent="0.25">
      <c r="A1418">
        <v>1417</v>
      </c>
      <c r="B1418" t="s">
        <v>2302</v>
      </c>
      <c r="C1418">
        <v>7.0000000000000001E-3</v>
      </c>
    </row>
    <row r="1419" spans="1:3" x14ac:dyDescent="0.25">
      <c r="A1419">
        <v>1418</v>
      </c>
      <c r="B1419" t="s">
        <v>2303</v>
      </c>
      <c r="C1419">
        <v>7.0000000000000001E-3</v>
      </c>
    </row>
    <row r="1420" spans="1:3" x14ac:dyDescent="0.25">
      <c r="A1420">
        <v>1419</v>
      </c>
      <c r="B1420" t="s">
        <v>2304</v>
      </c>
      <c r="C1420">
        <v>7.0000000000000001E-3</v>
      </c>
    </row>
    <row r="1421" spans="1:3" x14ac:dyDescent="0.25">
      <c r="A1421">
        <v>1420</v>
      </c>
      <c r="B1421" t="s">
        <v>2305</v>
      </c>
      <c r="C1421">
        <v>7.0000000000000001E-3</v>
      </c>
    </row>
    <row r="1422" spans="1:3" x14ac:dyDescent="0.25">
      <c r="A1422">
        <v>1421</v>
      </c>
      <c r="B1422" t="s">
        <v>2306</v>
      </c>
      <c r="C1422">
        <v>7.0000000000000001E-3</v>
      </c>
    </row>
    <row r="1423" spans="1:3" x14ac:dyDescent="0.25">
      <c r="A1423">
        <v>1422</v>
      </c>
      <c r="B1423" t="s">
        <v>2307</v>
      </c>
      <c r="C1423">
        <v>7.0000000000000001E-3</v>
      </c>
    </row>
    <row r="1424" spans="1:3" x14ac:dyDescent="0.25">
      <c r="A1424">
        <v>1423</v>
      </c>
      <c r="B1424" t="s">
        <v>2308</v>
      </c>
      <c r="C1424">
        <v>7.0000000000000001E-3</v>
      </c>
    </row>
    <row r="1425" spans="1:3" x14ac:dyDescent="0.25">
      <c r="A1425">
        <v>1424</v>
      </c>
      <c r="B1425" t="s">
        <v>2309</v>
      </c>
      <c r="C1425">
        <v>7.0000000000000001E-3</v>
      </c>
    </row>
    <row r="1426" spans="1:3" x14ac:dyDescent="0.25">
      <c r="A1426">
        <v>1425</v>
      </c>
      <c r="B1426" t="s">
        <v>2310</v>
      </c>
      <c r="C1426">
        <v>7.0000000000000001E-3</v>
      </c>
    </row>
    <row r="1427" spans="1:3" x14ac:dyDescent="0.25">
      <c r="A1427">
        <v>1426</v>
      </c>
      <c r="B1427" t="s">
        <v>2311</v>
      </c>
      <c r="C1427">
        <v>7.0000000000000001E-3</v>
      </c>
    </row>
    <row r="1428" spans="1:3" x14ac:dyDescent="0.25">
      <c r="A1428">
        <v>1427</v>
      </c>
      <c r="B1428" t="s">
        <v>2312</v>
      </c>
      <c r="C1428">
        <v>7.0000000000000001E-3</v>
      </c>
    </row>
    <row r="1429" spans="1:3" x14ac:dyDescent="0.25">
      <c r="A1429">
        <v>1428</v>
      </c>
      <c r="B1429" t="s">
        <v>2313</v>
      </c>
      <c r="C1429">
        <v>7.0000000000000001E-3</v>
      </c>
    </row>
    <row r="1430" spans="1:3" x14ac:dyDescent="0.25">
      <c r="A1430">
        <v>1429</v>
      </c>
      <c r="B1430" t="s">
        <v>2314</v>
      </c>
      <c r="C1430">
        <v>7.0000000000000001E-3</v>
      </c>
    </row>
    <row r="1431" spans="1:3" x14ac:dyDescent="0.25">
      <c r="A1431">
        <v>1430</v>
      </c>
      <c r="B1431" t="s">
        <v>2315</v>
      </c>
      <c r="C1431">
        <v>7.0000000000000001E-3</v>
      </c>
    </row>
    <row r="1432" spans="1:3" x14ac:dyDescent="0.25">
      <c r="A1432">
        <v>1431</v>
      </c>
      <c r="B1432" t="s">
        <v>2316</v>
      </c>
      <c r="C1432">
        <v>6.0000000000000001E-3</v>
      </c>
    </row>
    <row r="1433" spans="1:3" x14ac:dyDescent="0.25">
      <c r="A1433">
        <v>1432</v>
      </c>
      <c r="B1433" t="s">
        <v>2317</v>
      </c>
      <c r="C1433">
        <v>6.0000000000000001E-3</v>
      </c>
    </row>
    <row r="1434" spans="1:3" x14ac:dyDescent="0.25">
      <c r="A1434">
        <v>1433</v>
      </c>
      <c r="B1434" t="s">
        <v>2318</v>
      </c>
      <c r="C1434">
        <v>6.0000000000000001E-3</v>
      </c>
    </row>
    <row r="1435" spans="1:3" x14ac:dyDescent="0.25">
      <c r="A1435">
        <v>1434</v>
      </c>
      <c r="B1435" t="s">
        <v>2319</v>
      </c>
      <c r="C1435">
        <v>6.0000000000000001E-3</v>
      </c>
    </row>
    <row r="1436" spans="1:3" x14ac:dyDescent="0.25">
      <c r="A1436">
        <v>1435</v>
      </c>
      <c r="B1436" t="s">
        <v>2320</v>
      </c>
      <c r="C1436">
        <v>6.0000000000000001E-3</v>
      </c>
    </row>
    <row r="1437" spans="1:3" x14ac:dyDescent="0.25">
      <c r="A1437">
        <v>1436</v>
      </c>
      <c r="B1437" t="s">
        <v>2321</v>
      </c>
      <c r="C1437">
        <v>6.0000000000000001E-3</v>
      </c>
    </row>
    <row r="1438" spans="1:3" x14ac:dyDescent="0.25">
      <c r="A1438">
        <v>1437</v>
      </c>
      <c r="B1438" t="s">
        <v>2322</v>
      </c>
      <c r="C1438">
        <v>6.0000000000000001E-3</v>
      </c>
    </row>
    <row r="1439" spans="1:3" x14ac:dyDescent="0.25">
      <c r="A1439">
        <v>1438</v>
      </c>
      <c r="B1439" t="s">
        <v>2323</v>
      </c>
      <c r="C1439">
        <v>6.0000000000000001E-3</v>
      </c>
    </row>
    <row r="1440" spans="1:3" x14ac:dyDescent="0.25">
      <c r="A1440">
        <v>1439</v>
      </c>
      <c r="B1440" t="s">
        <v>2324</v>
      </c>
      <c r="C1440">
        <v>6.0000000000000001E-3</v>
      </c>
    </row>
    <row r="1441" spans="1:3" x14ac:dyDescent="0.25">
      <c r="A1441">
        <v>1440</v>
      </c>
      <c r="B1441" t="s">
        <v>2325</v>
      </c>
      <c r="C1441">
        <v>6.0000000000000001E-3</v>
      </c>
    </row>
    <row r="1442" spans="1:3" x14ac:dyDescent="0.25">
      <c r="A1442">
        <v>1441</v>
      </c>
      <c r="B1442" t="s">
        <v>2326</v>
      </c>
      <c r="C1442">
        <v>6.0000000000000001E-3</v>
      </c>
    </row>
    <row r="1443" spans="1:3" x14ac:dyDescent="0.25">
      <c r="A1443">
        <v>1442</v>
      </c>
      <c r="B1443" t="s">
        <v>2327</v>
      </c>
      <c r="C1443">
        <v>6.0000000000000001E-3</v>
      </c>
    </row>
    <row r="1444" spans="1:3" x14ac:dyDescent="0.25">
      <c r="A1444">
        <v>1443</v>
      </c>
      <c r="B1444" t="s">
        <v>2328</v>
      </c>
      <c r="C1444">
        <v>6.0000000000000001E-3</v>
      </c>
    </row>
    <row r="1445" spans="1:3" x14ac:dyDescent="0.25">
      <c r="A1445">
        <v>1444</v>
      </c>
      <c r="B1445" t="s">
        <v>2329</v>
      </c>
      <c r="C1445">
        <v>6.0000000000000001E-3</v>
      </c>
    </row>
    <row r="1446" spans="1:3" x14ac:dyDescent="0.25">
      <c r="A1446">
        <v>1445</v>
      </c>
      <c r="B1446" t="s">
        <v>2330</v>
      </c>
      <c r="C1446">
        <v>6.0000000000000001E-3</v>
      </c>
    </row>
    <row r="1447" spans="1:3" x14ac:dyDescent="0.25">
      <c r="A1447">
        <v>1446</v>
      </c>
      <c r="B1447" t="s">
        <v>2331</v>
      </c>
      <c r="C1447">
        <v>6.0000000000000001E-3</v>
      </c>
    </row>
    <row r="1448" spans="1:3" x14ac:dyDescent="0.25">
      <c r="A1448">
        <v>1447</v>
      </c>
      <c r="B1448" t="s">
        <v>2332</v>
      </c>
      <c r="C1448">
        <v>6.0000000000000001E-3</v>
      </c>
    </row>
    <row r="1449" spans="1:3" x14ac:dyDescent="0.25">
      <c r="A1449">
        <v>1448</v>
      </c>
      <c r="B1449" t="s">
        <v>2333</v>
      </c>
      <c r="C1449">
        <v>6.0000000000000001E-3</v>
      </c>
    </row>
    <row r="1450" spans="1:3" x14ac:dyDescent="0.25">
      <c r="A1450">
        <v>1449</v>
      </c>
      <c r="B1450" t="s">
        <v>2334</v>
      </c>
      <c r="C1450">
        <v>6.0000000000000001E-3</v>
      </c>
    </row>
    <row r="1451" spans="1:3" x14ac:dyDescent="0.25">
      <c r="A1451">
        <v>1450</v>
      </c>
      <c r="B1451" t="s">
        <v>2335</v>
      </c>
      <c r="C1451">
        <v>6.0000000000000001E-3</v>
      </c>
    </row>
    <row r="1452" spans="1:3" x14ac:dyDescent="0.25">
      <c r="A1452">
        <v>1451</v>
      </c>
      <c r="B1452" t="s">
        <v>2336</v>
      </c>
      <c r="C1452">
        <v>6.0000000000000001E-3</v>
      </c>
    </row>
    <row r="1453" spans="1:3" x14ac:dyDescent="0.25">
      <c r="A1453">
        <v>1452</v>
      </c>
      <c r="B1453" t="s">
        <v>2337</v>
      </c>
      <c r="C1453">
        <v>6.0000000000000001E-3</v>
      </c>
    </row>
    <row r="1454" spans="1:3" x14ac:dyDescent="0.25">
      <c r="A1454">
        <v>1453</v>
      </c>
      <c r="B1454" t="s">
        <v>2338</v>
      </c>
      <c r="C1454">
        <v>6.0000000000000001E-3</v>
      </c>
    </row>
    <row r="1455" spans="1:3" x14ac:dyDescent="0.25">
      <c r="A1455">
        <v>1454</v>
      </c>
      <c r="B1455" t="s">
        <v>2339</v>
      </c>
      <c r="C1455">
        <v>6.0000000000000001E-3</v>
      </c>
    </row>
    <row r="1456" spans="1:3" x14ac:dyDescent="0.25">
      <c r="A1456">
        <v>1455</v>
      </c>
      <c r="B1456" t="s">
        <v>2340</v>
      </c>
      <c r="C1456">
        <v>6.0000000000000001E-3</v>
      </c>
    </row>
    <row r="1457" spans="1:3" x14ac:dyDescent="0.25">
      <c r="A1457">
        <v>1456</v>
      </c>
      <c r="B1457" t="s">
        <v>2341</v>
      </c>
      <c r="C1457">
        <v>6.0000000000000001E-3</v>
      </c>
    </row>
    <row r="1458" spans="1:3" x14ac:dyDescent="0.25">
      <c r="A1458">
        <v>1457</v>
      </c>
      <c r="B1458" t="s">
        <v>2342</v>
      </c>
      <c r="C1458">
        <v>6.0000000000000001E-3</v>
      </c>
    </row>
    <row r="1459" spans="1:3" x14ac:dyDescent="0.25">
      <c r="A1459">
        <v>1458</v>
      </c>
      <c r="B1459" t="s">
        <v>2343</v>
      </c>
      <c r="C1459">
        <v>6.0000000000000001E-3</v>
      </c>
    </row>
    <row r="1460" spans="1:3" x14ac:dyDescent="0.25">
      <c r="A1460">
        <v>1459</v>
      </c>
      <c r="B1460" t="s">
        <v>2344</v>
      </c>
      <c r="C1460">
        <v>6.0000000000000001E-3</v>
      </c>
    </row>
    <row r="1461" spans="1:3" x14ac:dyDescent="0.25">
      <c r="A1461">
        <v>1460</v>
      </c>
      <c r="B1461" t="s">
        <v>2345</v>
      </c>
      <c r="C1461">
        <v>6.0000000000000001E-3</v>
      </c>
    </row>
    <row r="1462" spans="1:3" x14ac:dyDescent="0.25">
      <c r="A1462">
        <v>1461</v>
      </c>
      <c r="B1462" t="s">
        <v>2346</v>
      </c>
      <c r="C1462">
        <v>6.0000000000000001E-3</v>
      </c>
    </row>
    <row r="1463" spans="1:3" x14ac:dyDescent="0.25">
      <c r="A1463">
        <v>1462</v>
      </c>
      <c r="B1463" t="s">
        <v>2347</v>
      </c>
      <c r="C1463">
        <v>6.0000000000000001E-3</v>
      </c>
    </row>
    <row r="1464" spans="1:3" x14ac:dyDescent="0.25">
      <c r="A1464">
        <v>1463</v>
      </c>
      <c r="B1464" t="s">
        <v>2348</v>
      </c>
      <c r="C1464">
        <v>6.0000000000000001E-3</v>
      </c>
    </row>
    <row r="1465" spans="1:3" x14ac:dyDescent="0.25">
      <c r="A1465">
        <v>1464</v>
      </c>
      <c r="B1465" t="s">
        <v>2349</v>
      </c>
      <c r="C1465">
        <v>6.0000000000000001E-3</v>
      </c>
    </row>
    <row r="1466" spans="1:3" x14ac:dyDescent="0.25">
      <c r="A1466">
        <v>1465</v>
      </c>
      <c r="B1466" t="s">
        <v>2350</v>
      </c>
      <c r="C1466">
        <v>6.0000000000000001E-3</v>
      </c>
    </row>
    <row r="1467" spans="1:3" x14ac:dyDescent="0.25">
      <c r="A1467">
        <v>1466</v>
      </c>
      <c r="B1467" t="s">
        <v>2351</v>
      </c>
      <c r="C1467">
        <v>6.0000000000000001E-3</v>
      </c>
    </row>
    <row r="1468" spans="1:3" x14ac:dyDescent="0.25">
      <c r="A1468">
        <v>1467</v>
      </c>
      <c r="B1468" t="s">
        <v>2352</v>
      </c>
      <c r="C1468">
        <v>6.0000000000000001E-3</v>
      </c>
    </row>
    <row r="1469" spans="1:3" x14ac:dyDescent="0.25">
      <c r="A1469">
        <v>1468</v>
      </c>
      <c r="B1469" t="s">
        <v>2353</v>
      </c>
      <c r="C1469">
        <v>6.0000000000000001E-3</v>
      </c>
    </row>
    <row r="1470" spans="1:3" x14ac:dyDescent="0.25">
      <c r="A1470">
        <v>1469</v>
      </c>
      <c r="B1470" t="s">
        <v>2354</v>
      </c>
      <c r="C1470">
        <v>6.0000000000000001E-3</v>
      </c>
    </row>
    <row r="1471" spans="1:3" x14ac:dyDescent="0.25">
      <c r="A1471">
        <v>1470</v>
      </c>
      <c r="B1471" t="s">
        <v>2355</v>
      </c>
      <c r="C1471">
        <v>6.0000000000000001E-3</v>
      </c>
    </row>
    <row r="1472" spans="1:3" x14ac:dyDescent="0.25">
      <c r="A1472">
        <v>1471</v>
      </c>
      <c r="B1472" t="s">
        <v>2356</v>
      </c>
      <c r="C1472">
        <v>6.0000000000000001E-3</v>
      </c>
    </row>
    <row r="1473" spans="1:3" x14ac:dyDescent="0.25">
      <c r="A1473">
        <v>1472</v>
      </c>
      <c r="B1473" t="s">
        <v>2357</v>
      </c>
      <c r="C1473">
        <v>6.0000000000000001E-3</v>
      </c>
    </row>
    <row r="1474" spans="1:3" x14ac:dyDescent="0.25">
      <c r="A1474">
        <v>1473</v>
      </c>
      <c r="B1474" t="s">
        <v>2358</v>
      </c>
      <c r="C1474">
        <v>6.0000000000000001E-3</v>
      </c>
    </row>
    <row r="1475" spans="1:3" x14ac:dyDescent="0.25">
      <c r="A1475">
        <v>1474</v>
      </c>
      <c r="B1475" t="s">
        <v>2359</v>
      </c>
      <c r="C1475">
        <v>6.0000000000000001E-3</v>
      </c>
    </row>
    <row r="1476" spans="1:3" x14ac:dyDescent="0.25">
      <c r="A1476">
        <v>1475</v>
      </c>
      <c r="B1476" t="s">
        <v>2360</v>
      </c>
      <c r="C1476">
        <v>6.0000000000000001E-3</v>
      </c>
    </row>
    <row r="1477" spans="1:3" x14ac:dyDescent="0.25">
      <c r="A1477">
        <v>1476</v>
      </c>
      <c r="B1477" t="s">
        <v>2361</v>
      </c>
      <c r="C1477">
        <v>6.0000000000000001E-3</v>
      </c>
    </row>
    <row r="1478" spans="1:3" x14ac:dyDescent="0.25">
      <c r="A1478">
        <v>1477</v>
      </c>
      <c r="B1478" t="s">
        <v>2362</v>
      </c>
      <c r="C1478">
        <v>6.0000000000000001E-3</v>
      </c>
    </row>
    <row r="1479" spans="1:3" x14ac:dyDescent="0.25">
      <c r="A1479">
        <v>1478</v>
      </c>
      <c r="B1479" t="s">
        <v>2363</v>
      </c>
      <c r="C1479">
        <v>6.0000000000000001E-3</v>
      </c>
    </row>
    <row r="1480" spans="1:3" x14ac:dyDescent="0.25">
      <c r="A1480">
        <v>1479</v>
      </c>
      <c r="B1480" t="s">
        <v>2364</v>
      </c>
      <c r="C1480">
        <v>6.0000000000000001E-3</v>
      </c>
    </row>
    <row r="1481" spans="1:3" x14ac:dyDescent="0.25">
      <c r="A1481">
        <v>1480</v>
      </c>
      <c r="B1481" t="s">
        <v>2365</v>
      </c>
      <c r="C1481">
        <v>6.0000000000000001E-3</v>
      </c>
    </row>
    <row r="1482" spans="1:3" x14ac:dyDescent="0.25">
      <c r="A1482">
        <v>1481</v>
      </c>
      <c r="B1482" t="s">
        <v>2366</v>
      </c>
      <c r="C1482">
        <v>6.0000000000000001E-3</v>
      </c>
    </row>
    <row r="1483" spans="1:3" x14ac:dyDescent="0.25">
      <c r="A1483">
        <v>1482</v>
      </c>
      <c r="B1483" t="s">
        <v>2367</v>
      </c>
      <c r="C1483">
        <v>6.0000000000000001E-3</v>
      </c>
    </row>
    <row r="1484" spans="1:3" x14ac:dyDescent="0.25">
      <c r="A1484">
        <v>1483</v>
      </c>
      <c r="B1484" t="s">
        <v>2368</v>
      </c>
      <c r="C1484">
        <v>6.0000000000000001E-3</v>
      </c>
    </row>
    <row r="1485" spans="1:3" x14ac:dyDescent="0.25">
      <c r="A1485">
        <v>1484</v>
      </c>
      <c r="B1485" t="s">
        <v>2369</v>
      </c>
      <c r="C1485">
        <v>6.0000000000000001E-3</v>
      </c>
    </row>
    <row r="1486" spans="1:3" x14ac:dyDescent="0.25">
      <c r="A1486">
        <v>1485</v>
      </c>
      <c r="B1486" t="s">
        <v>2370</v>
      </c>
      <c r="C1486">
        <v>6.0000000000000001E-3</v>
      </c>
    </row>
    <row r="1487" spans="1:3" x14ac:dyDescent="0.25">
      <c r="A1487">
        <v>1486</v>
      </c>
      <c r="B1487" t="s">
        <v>2371</v>
      </c>
      <c r="C1487">
        <v>6.0000000000000001E-3</v>
      </c>
    </row>
    <row r="1488" spans="1:3" x14ac:dyDescent="0.25">
      <c r="A1488">
        <v>1487</v>
      </c>
      <c r="B1488" t="s">
        <v>2372</v>
      </c>
      <c r="C1488">
        <v>6.0000000000000001E-3</v>
      </c>
    </row>
    <row r="1489" spans="1:3" x14ac:dyDescent="0.25">
      <c r="A1489">
        <v>1488</v>
      </c>
      <c r="B1489" t="s">
        <v>2373</v>
      </c>
      <c r="C1489">
        <v>6.0000000000000001E-3</v>
      </c>
    </row>
    <row r="1490" spans="1:3" x14ac:dyDescent="0.25">
      <c r="A1490">
        <v>1489</v>
      </c>
      <c r="B1490" t="s">
        <v>2374</v>
      </c>
      <c r="C1490">
        <v>6.0000000000000001E-3</v>
      </c>
    </row>
    <row r="1491" spans="1:3" x14ac:dyDescent="0.25">
      <c r="A1491">
        <v>1490</v>
      </c>
      <c r="B1491" t="s">
        <v>2375</v>
      </c>
      <c r="C1491">
        <v>6.0000000000000001E-3</v>
      </c>
    </row>
    <row r="1492" spans="1:3" x14ac:dyDescent="0.25">
      <c r="A1492">
        <v>1491</v>
      </c>
      <c r="B1492" t="s">
        <v>2376</v>
      </c>
      <c r="C1492">
        <v>6.0000000000000001E-3</v>
      </c>
    </row>
    <row r="1493" spans="1:3" x14ac:dyDescent="0.25">
      <c r="A1493">
        <v>1492</v>
      </c>
      <c r="B1493" t="s">
        <v>2377</v>
      </c>
      <c r="C1493">
        <v>6.0000000000000001E-3</v>
      </c>
    </row>
    <row r="1494" spans="1:3" x14ac:dyDescent="0.25">
      <c r="A1494">
        <v>1493</v>
      </c>
      <c r="B1494" t="s">
        <v>2378</v>
      </c>
      <c r="C1494">
        <v>6.0000000000000001E-3</v>
      </c>
    </row>
    <row r="1495" spans="1:3" x14ac:dyDescent="0.25">
      <c r="A1495">
        <v>1494</v>
      </c>
      <c r="B1495" t="s">
        <v>2379</v>
      </c>
      <c r="C1495">
        <v>6.0000000000000001E-3</v>
      </c>
    </row>
    <row r="1496" spans="1:3" x14ac:dyDescent="0.25">
      <c r="A1496">
        <v>1495</v>
      </c>
      <c r="B1496" t="s">
        <v>2380</v>
      </c>
      <c r="C1496">
        <v>6.0000000000000001E-3</v>
      </c>
    </row>
    <row r="1497" spans="1:3" x14ac:dyDescent="0.25">
      <c r="A1497">
        <v>1496</v>
      </c>
      <c r="B1497" t="s">
        <v>2381</v>
      </c>
      <c r="C1497">
        <v>6.0000000000000001E-3</v>
      </c>
    </row>
    <row r="1498" spans="1:3" x14ac:dyDescent="0.25">
      <c r="A1498">
        <v>1497</v>
      </c>
      <c r="B1498" t="s">
        <v>2382</v>
      </c>
      <c r="C1498">
        <v>6.0000000000000001E-3</v>
      </c>
    </row>
    <row r="1499" spans="1:3" x14ac:dyDescent="0.25">
      <c r="A1499">
        <v>1498</v>
      </c>
      <c r="B1499" t="s">
        <v>2383</v>
      </c>
      <c r="C1499">
        <v>6.0000000000000001E-3</v>
      </c>
    </row>
    <row r="1500" spans="1:3" x14ac:dyDescent="0.25">
      <c r="A1500">
        <v>1499</v>
      </c>
      <c r="B1500" t="s">
        <v>2384</v>
      </c>
      <c r="C1500">
        <v>6.0000000000000001E-3</v>
      </c>
    </row>
    <row r="1501" spans="1:3" x14ac:dyDescent="0.25">
      <c r="A1501">
        <v>1500</v>
      </c>
      <c r="B1501" t="s">
        <v>2385</v>
      </c>
      <c r="C1501">
        <v>6.0000000000000001E-3</v>
      </c>
    </row>
    <row r="1502" spans="1:3" x14ac:dyDescent="0.25">
      <c r="A1502">
        <v>1501</v>
      </c>
      <c r="B1502" t="s">
        <v>2386</v>
      </c>
      <c r="C1502">
        <v>6.0000000000000001E-3</v>
      </c>
    </row>
    <row r="1503" spans="1:3" x14ac:dyDescent="0.25">
      <c r="A1503">
        <v>1502</v>
      </c>
      <c r="B1503" t="s">
        <v>2387</v>
      </c>
      <c r="C1503">
        <v>6.0000000000000001E-3</v>
      </c>
    </row>
    <row r="1504" spans="1:3" x14ac:dyDescent="0.25">
      <c r="A1504">
        <v>1503</v>
      </c>
      <c r="B1504" t="s">
        <v>2388</v>
      </c>
      <c r="C1504">
        <v>6.0000000000000001E-3</v>
      </c>
    </row>
    <row r="1505" spans="1:3" x14ac:dyDescent="0.25">
      <c r="A1505">
        <v>1504</v>
      </c>
      <c r="B1505" t="s">
        <v>2389</v>
      </c>
      <c r="C1505">
        <v>6.0000000000000001E-3</v>
      </c>
    </row>
    <row r="1506" spans="1:3" x14ac:dyDescent="0.25">
      <c r="A1506">
        <v>1505</v>
      </c>
      <c r="B1506" t="s">
        <v>2390</v>
      </c>
      <c r="C1506">
        <v>6.0000000000000001E-3</v>
      </c>
    </row>
    <row r="1507" spans="1:3" x14ac:dyDescent="0.25">
      <c r="A1507">
        <v>1506</v>
      </c>
      <c r="B1507" t="s">
        <v>2391</v>
      </c>
      <c r="C1507">
        <v>6.0000000000000001E-3</v>
      </c>
    </row>
    <row r="1508" spans="1:3" x14ac:dyDescent="0.25">
      <c r="A1508">
        <v>1507</v>
      </c>
      <c r="B1508" t="s">
        <v>2392</v>
      </c>
      <c r="C1508">
        <v>6.0000000000000001E-3</v>
      </c>
    </row>
    <row r="1509" spans="1:3" x14ac:dyDescent="0.25">
      <c r="A1509">
        <v>1508</v>
      </c>
      <c r="B1509" t="s">
        <v>2393</v>
      </c>
      <c r="C1509">
        <v>6.0000000000000001E-3</v>
      </c>
    </row>
    <row r="1510" spans="1:3" x14ac:dyDescent="0.25">
      <c r="A1510">
        <v>1509</v>
      </c>
      <c r="B1510" t="s">
        <v>2394</v>
      </c>
      <c r="C1510">
        <v>6.0000000000000001E-3</v>
      </c>
    </row>
    <row r="1511" spans="1:3" x14ac:dyDescent="0.25">
      <c r="A1511">
        <v>1510</v>
      </c>
      <c r="B1511" t="s">
        <v>2395</v>
      </c>
      <c r="C1511">
        <v>6.0000000000000001E-3</v>
      </c>
    </row>
    <row r="1512" spans="1:3" x14ac:dyDescent="0.25">
      <c r="A1512">
        <v>1511</v>
      </c>
      <c r="B1512" t="s">
        <v>2396</v>
      </c>
      <c r="C1512">
        <v>6.0000000000000001E-3</v>
      </c>
    </row>
    <row r="1513" spans="1:3" x14ac:dyDescent="0.25">
      <c r="A1513">
        <v>1512</v>
      </c>
      <c r="B1513" t="s">
        <v>2397</v>
      </c>
      <c r="C1513">
        <v>6.0000000000000001E-3</v>
      </c>
    </row>
    <row r="1514" spans="1:3" x14ac:dyDescent="0.25">
      <c r="A1514">
        <v>1513</v>
      </c>
      <c r="B1514" t="s">
        <v>2398</v>
      </c>
      <c r="C1514">
        <v>6.0000000000000001E-3</v>
      </c>
    </row>
    <row r="1515" spans="1:3" x14ac:dyDescent="0.25">
      <c r="A1515">
        <v>1514</v>
      </c>
      <c r="B1515" t="s">
        <v>2399</v>
      </c>
      <c r="C1515">
        <v>6.0000000000000001E-3</v>
      </c>
    </row>
    <row r="1516" spans="1:3" x14ac:dyDescent="0.25">
      <c r="A1516">
        <v>1515</v>
      </c>
      <c r="B1516" t="s">
        <v>2400</v>
      </c>
      <c r="C1516">
        <v>6.0000000000000001E-3</v>
      </c>
    </row>
    <row r="1517" spans="1:3" x14ac:dyDescent="0.25">
      <c r="A1517">
        <v>1516</v>
      </c>
      <c r="B1517" t="s">
        <v>2401</v>
      </c>
      <c r="C1517">
        <v>6.0000000000000001E-3</v>
      </c>
    </row>
    <row r="1518" spans="1:3" x14ac:dyDescent="0.25">
      <c r="A1518">
        <v>1517</v>
      </c>
      <c r="B1518" t="s">
        <v>2402</v>
      </c>
      <c r="C1518">
        <v>6.0000000000000001E-3</v>
      </c>
    </row>
    <row r="1519" spans="1:3" x14ac:dyDescent="0.25">
      <c r="A1519">
        <v>1518</v>
      </c>
      <c r="B1519" t="s">
        <v>2403</v>
      </c>
      <c r="C1519">
        <v>6.0000000000000001E-3</v>
      </c>
    </row>
    <row r="1520" spans="1:3" x14ac:dyDescent="0.25">
      <c r="A1520">
        <v>1519</v>
      </c>
      <c r="B1520" t="s">
        <v>2404</v>
      </c>
      <c r="C1520">
        <v>6.0000000000000001E-3</v>
      </c>
    </row>
    <row r="1521" spans="1:3" x14ac:dyDescent="0.25">
      <c r="A1521">
        <v>1520</v>
      </c>
      <c r="B1521" t="s">
        <v>2405</v>
      </c>
      <c r="C1521">
        <v>6.0000000000000001E-3</v>
      </c>
    </row>
    <row r="1522" spans="1:3" x14ac:dyDescent="0.25">
      <c r="A1522">
        <v>1521</v>
      </c>
      <c r="B1522" t="s">
        <v>2406</v>
      </c>
      <c r="C1522">
        <v>6.0000000000000001E-3</v>
      </c>
    </row>
    <row r="1523" spans="1:3" x14ac:dyDescent="0.25">
      <c r="A1523">
        <v>1522</v>
      </c>
      <c r="B1523" t="s">
        <v>2407</v>
      </c>
      <c r="C1523">
        <v>6.0000000000000001E-3</v>
      </c>
    </row>
    <row r="1524" spans="1:3" x14ac:dyDescent="0.25">
      <c r="A1524">
        <v>1523</v>
      </c>
      <c r="B1524" t="s">
        <v>2408</v>
      </c>
      <c r="C1524">
        <v>6.0000000000000001E-3</v>
      </c>
    </row>
    <row r="1525" spans="1:3" x14ac:dyDescent="0.25">
      <c r="A1525">
        <v>1524</v>
      </c>
      <c r="B1525" t="s">
        <v>2409</v>
      </c>
      <c r="C1525">
        <v>6.0000000000000001E-3</v>
      </c>
    </row>
    <row r="1526" spans="1:3" x14ac:dyDescent="0.25">
      <c r="A1526">
        <v>1525</v>
      </c>
      <c r="B1526" t="s">
        <v>2410</v>
      </c>
      <c r="C1526">
        <v>6.0000000000000001E-3</v>
      </c>
    </row>
    <row r="1527" spans="1:3" x14ac:dyDescent="0.25">
      <c r="A1527">
        <v>1526</v>
      </c>
      <c r="B1527" t="s">
        <v>2411</v>
      </c>
      <c r="C1527">
        <v>6.0000000000000001E-3</v>
      </c>
    </row>
    <row r="1528" spans="1:3" x14ac:dyDescent="0.25">
      <c r="A1528">
        <v>1527</v>
      </c>
      <c r="B1528" t="s">
        <v>2412</v>
      </c>
      <c r="C1528">
        <v>6.0000000000000001E-3</v>
      </c>
    </row>
    <row r="1529" spans="1:3" x14ac:dyDescent="0.25">
      <c r="A1529">
        <v>1528</v>
      </c>
      <c r="B1529" t="s">
        <v>2413</v>
      </c>
      <c r="C1529">
        <v>6.0000000000000001E-3</v>
      </c>
    </row>
    <row r="1530" spans="1:3" x14ac:dyDescent="0.25">
      <c r="A1530">
        <v>1529</v>
      </c>
      <c r="B1530" t="s">
        <v>2414</v>
      </c>
      <c r="C1530">
        <v>6.0000000000000001E-3</v>
      </c>
    </row>
    <row r="1531" spans="1:3" x14ac:dyDescent="0.25">
      <c r="A1531">
        <v>1530</v>
      </c>
      <c r="B1531" t="s">
        <v>2415</v>
      </c>
      <c r="C1531">
        <v>6.0000000000000001E-3</v>
      </c>
    </row>
    <row r="1532" spans="1:3" x14ac:dyDescent="0.25">
      <c r="A1532">
        <v>1531</v>
      </c>
      <c r="B1532" t="s">
        <v>2416</v>
      </c>
      <c r="C1532">
        <v>6.0000000000000001E-3</v>
      </c>
    </row>
    <row r="1533" spans="1:3" x14ac:dyDescent="0.25">
      <c r="A1533">
        <v>1532</v>
      </c>
      <c r="B1533" t="s">
        <v>2417</v>
      </c>
      <c r="C1533">
        <v>6.0000000000000001E-3</v>
      </c>
    </row>
    <row r="1534" spans="1:3" x14ac:dyDescent="0.25">
      <c r="A1534">
        <v>1533</v>
      </c>
      <c r="B1534" t="s">
        <v>2418</v>
      </c>
      <c r="C1534">
        <v>6.0000000000000001E-3</v>
      </c>
    </row>
    <row r="1535" spans="1:3" x14ac:dyDescent="0.25">
      <c r="A1535">
        <v>1534</v>
      </c>
      <c r="B1535" t="s">
        <v>2419</v>
      </c>
      <c r="C1535">
        <v>6.0000000000000001E-3</v>
      </c>
    </row>
    <row r="1536" spans="1:3" x14ac:dyDescent="0.25">
      <c r="A1536">
        <v>1535</v>
      </c>
      <c r="B1536" t="s">
        <v>2420</v>
      </c>
      <c r="C1536">
        <v>6.0000000000000001E-3</v>
      </c>
    </row>
    <row r="1537" spans="1:3" x14ac:dyDescent="0.25">
      <c r="A1537">
        <v>1536</v>
      </c>
      <c r="B1537" t="s">
        <v>2421</v>
      </c>
      <c r="C1537">
        <v>6.0000000000000001E-3</v>
      </c>
    </row>
    <row r="1538" spans="1:3" x14ac:dyDescent="0.25">
      <c r="A1538">
        <v>1537</v>
      </c>
      <c r="B1538" t="s">
        <v>2422</v>
      </c>
      <c r="C1538">
        <v>6.0000000000000001E-3</v>
      </c>
    </row>
    <row r="1539" spans="1:3" x14ac:dyDescent="0.25">
      <c r="A1539">
        <v>1538</v>
      </c>
      <c r="B1539" t="s">
        <v>2423</v>
      </c>
      <c r="C1539">
        <v>6.0000000000000001E-3</v>
      </c>
    </row>
    <row r="1540" spans="1:3" x14ac:dyDescent="0.25">
      <c r="A1540">
        <v>1539</v>
      </c>
      <c r="B1540" t="s">
        <v>2424</v>
      </c>
      <c r="C1540">
        <v>6.0000000000000001E-3</v>
      </c>
    </row>
    <row r="1541" spans="1:3" x14ac:dyDescent="0.25">
      <c r="A1541">
        <v>1540</v>
      </c>
      <c r="B1541" t="s">
        <v>2425</v>
      </c>
      <c r="C1541">
        <v>6.0000000000000001E-3</v>
      </c>
    </row>
    <row r="1542" spans="1:3" x14ac:dyDescent="0.25">
      <c r="A1542">
        <v>1541</v>
      </c>
      <c r="B1542" t="s">
        <v>2426</v>
      </c>
      <c r="C1542">
        <v>5.0000000000000001E-3</v>
      </c>
    </row>
    <row r="1543" spans="1:3" x14ac:dyDescent="0.25">
      <c r="A1543">
        <v>1542</v>
      </c>
      <c r="B1543" t="s">
        <v>2427</v>
      </c>
      <c r="C1543">
        <v>5.0000000000000001E-3</v>
      </c>
    </row>
    <row r="1544" spans="1:3" x14ac:dyDescent="0.25">
      <c r="A1544">
        <v>1543</v>
      </c>
      <c r="B1544" t="s">
        <v>2428</v>
      </c>
      <c r="C1544">
        <v>5.0000000000000001E-3</v>
      </c>
    </row>
    <row r="1545" spans="1:3" x14ac:dyDescent="0.25">
      <c r="A1545">
        <v>1544</v>
      </c>
      <c r="B1545" t="s">
        <v>2429</v>
      </c>
      <c r="C1545">
        <v>5.0000000000000001E-3</v>
      </c>
    </row>
    <row r="1546" spans="1:3" x14ac:dyDescent="0.25">
      <c r="A1546">
        <v>1545</v>
      </c>
      <c r="B1546" t="s">
        <v>2430</v>
      </c>
      <c r="C1546">
        <v>5.0000000000000001E-3</v>
      </c>
    </row>
    <row r="1547" spans="1:3" x14ac:dyDescent="0.25">
      <c r="A1547">
        <v>1546</v>
      </c>
      <c r="B1547" t="s">
        <v>2431</v>
      </c>
      <c r="C1547">
        <v>5.0000000000000001E-3</v>
      </c>
    </row>
    <row r="1548" spans="1:3" x14ac:dyDescent="0.25">
      <c r="A1548">
        <v>1547</v>
      </c>
      <c r="B1548" t="s">
        <v>2432</v>
      </c>
      <c r="C1548">
        <v>5.0000000000000001E-3</v>
      </c>
    </row>
    <row r="1549" spans="1:3" x14ac:dyDescent="0.25">
      <c r="A1549">
        <v>1548</v>
      </c>
      <c r="B1549" t="s">
        <v>2433</v>
      </c>
      <c r="C1549">
        <v>5.0000000000000001E-3</v>
      </c>
    </row>
    <row r="1550" spans="1:3" x14ac:dyDescent="0.25">
      <c r="A1550">
        <v>1549</v>
      </c>
      <c r="B1550" t="s">
        <v>2434</v>
      </c>
      <c r="C1550">
        <v>5.0000000000000001E-3</v>
      </c>
    </row>
    <row r="1551" spans="1:3" x14ac:dyDescent="0.25">
      <c r="A1551">
        <v>1550</v>
      </c>
      <c r="B1551" t="s">
        <v>2435</v>
      </c>
      <c r="C1551">
        <v>5.0000000000000001E-3</v>
      </c>
    </row>
    <row r="1552" spans="1:3" x14ac:dyDescent="0.25">
      <c r="A1552">
        <v>1551</v>
      </c>
      <c r="B1552" t="s">
        <v>2436</v>
      </c>
      <c r="C1552">
        <v>5.0000000000000001E-3</v>
      </c>
    </row>
    <row r="1553" spans="1:3" x14ac:dyDescent="0.25">
      <c r="A1553">
        <v>1552</v>
      </c>
      <c r="B1553" t="s">
        <v>2437</v>
      </c>
      <c r="C1553">
        <v>5.0000000000000001E-3</v>
      </c>
    </row>
    <row r="1554" spans="1:3" x14ac:dyDescent="0.25">
      <c r="A1554">
        <v>1553</v>
      </c>
      <c r="B1554" t="s">
        <v>2438</v>
      </c>
      <c r="C1554">
        <v>5.0000000000000001E-3</v>
      </c>
    </row>
    <row r="1555" spans="1:3" x14ac:dyDescent="0.25">
      <c r="A1555">
        <v>1554</v>
      </c>
      <c r="B1555" t="s">
        <v>2439</v>
      </c>
      <c r="C1555">
        <v>5.0000000000000001E-3</v>
      </c>
    </row>
    <row r="1556" spans="1:3" x14ac:dyDescent="0.25">
      <c r="A1556">
        <v>1555</v>
      </c>
      <c r="B1556" t="s">
        <v>2440</v>
      </c>
      <c r="C1556">
        <v>5.0000000000000001E-3</v>
      </c>
    </row>
    <row r="1557" spans="1:3" x14ac:dyDescent="0.25">
      <c r="A1557">
        <v>1556</v>
      </c>
      <c r="B1557" t="s">
        <v>2441</v>
      </c>
      <c r="C1557">
        <v>5.0000000000000001E-3</v>
      </c>
    </row>
    <row r="1558" spans="1:3" x14ac:dyDescent="0.25">
      <c r="A1558">
        <v>1557</v>
      </c>
      <c r="B1558" t="s">
        <v>2442</v>
      </c>
      <c r="C1558">
        <v>5.0000000000000001E-3</v>
      </c>
    </row>
    <row r="1559" spans="1:3" x14ac:dyDescent="0.25">
      <c r="A1559">
        <v>1558</v>
      </c>
      <c r="B1559" t="s">
        <v>2443</v>
      </c>
      <c r="C1559">
        <v>5.0000000000000001E-3</v>
      </c>
    </row>
    <row r="1560" spans="1:3" x14ac:dyDescent="0.25">
      <c r="A1560">
        <v>1559</v>
      </c>
      <c r="B1560" t="s">
        <v>2444</v>
      </c>
      <c r="C1560">
        <v>5.0000000000000001E-3</v>
      </c>
    </row>
    <row r="1561" spans="1:3" x14ac:dyDescent="0.25">
      <c r="A1561">
        <v>1560</v>
      </c>
      <c r="B1561" t="s">
        <v>2445</v>
      </c>
      <c r="C1561">
        <v>5.0000000000000001E-3</v>
      </c>
    </row>
    <row r="1562" spans="1:3" x14ac:dyDescent="0.25">
      <c r="A1562">
        <v>1561</v>
      </c>
      <c r="B1562" t="s">
        <v>2446</v>
      </c>
      <c r="C1562">
        <v>5.0000000000000001E-3</v>
      </c>
    </row>
    <row r="1563" spans="1:3" x14ac:dyDescent="0.25">
      <c r="A1563">
        <v>1562</v>
      </c>
      <c r="B1563" t="s">
        <v>2447</v>
      </c>
      <c r="C1563">
        <v>5.0000000000000001E-3</v>
      </c>
    </row>
    <row r="1564" spans="1:3" x14ac:dyDescent="0.25">
      <c r="A1564">
        <v>1563</v>
      </c>
      <c r="B1564" t="s">
        <v>2448</v>
      </c>
      <c r="C1564">
        <v>5.0000000000000001E-3</v>
      </c>
    </row>
    <row r="1565" spans="1:3" x14ac:dyDescent="0.25">
      <c r="A1565">
        <v>1564</v>
      </c>
      <c r="B1565" t="s">
        <v>2449</v>
      </c>
      <c r="C1565">
        <v>5.0000000000000001E-3</v>
      </c>
    </row>
    <row r="1566" spans="1:3" x14ac:dyDescent="0.25">
      <c r="A1566">
        <v>1565</v>
      </c>
      <c r="B1566" t="s">
        <v>2450</v>
      </c>
      <c r="C1566">
        <v>5.0000000000000001E-3</v>
      </c>
    </row>
    <row r="1567" spans="1:3" x14ac:dyDescent="0.25">
      <c r="A1567">
        <v>1566</v>
      </c>
      <c r="B1567" t="s">
        <v>2451</v>
      </c>
      <c r="C1567">
        <v>5.0000000000000001E-3</v>
      </c>
    </row>
    <row r="1568" spans="1:3" x14ac:dyDescent="0.25">
      <c r="A1568">
        <v>1567</v>
      </c>
      <c r="B1568" t="s">
        <v>2452</v>
      </c>
      <c r="C1568">
        <v>5.0000000000000001E-3</v>
      </c>
    </row>
    <row r="1569" spans="1:3" x14ac:dyDescent="0.25">
      <c r="A1569">
        <v>1568</v>
      </c>
      <c r="B1569" t="s">
        <v>2453</v>
      </c>
      <c r="C1569">
        <v>5.0000000000000001E-3</v>
      </c>
    </row>
    <row r="1570" spans="1:3" x14ac:dyDescent="0.25">
      <c r="A1570">
        <v>1569</v>
      </c>
      <c r="B1570" t="s">
        <v>2454</v>
      </c>
      <c r="C1570">
        <v>5.0000000000000001E-3</v>
      </c>
    </row>
    <row r="1571" spans="1:3" x14ac:dyDescent="0.25">
      <c r="A1571">
        <v>1570</v>
      </c>
      <c r="B1571" t="s">
        <v>2455</v>
      </c>
      <c r="C1571">
        <v>5.0000000000000001E-3</v>
      </c>
    </row>
    <row r="1572" spans="1:3" x14ac:dyDescent="0.25">
      <c r="A1572">
        <v>1571</v>
      </c>
      <c r="B1572" t="s">
        <v>2456</v>
      </c>
      <c r="C1572">
        <v>5.0000000000000001E-3</v>
      </c>
    </row>
    <row r="1573" spans="1:3" x14ac:dyDescent="0.25">
      <c r="A1573">
        <v>1572</v>
      </c>
      <c r="B1573" t="s">
        <v>2457</v>
      </c>
      <c r="C1573">
        <v>5.0000000000000001E-3</v>
      </c>
    </row>
    <row r="1574" spans="1:3" x14ac:dyDescent="0.25">
      <c r="A1574">
        <v>1573</v>
      </c>
      <c r="B1574" t="s">
        <v>2458</v>
      </c>
      <c r="C1574">
        <v>5.0000000000000001E-3</v>
      </c>
    </row>
    <row r="1575" spans="1:3" x14ac:dyDescent="0.25">
      <c r="A1575">
        <v>1574</v>
      </c>
      <c r="B1575" t="s">
        <v>2459</v>
      </c>
      <c r="C1575">
        <v>5.0000000000000001E-3</v>
      </c>
    </row>
    <row r="1576" spans="1:3" x14ac:dyDescent="0.25">
      <c r="A1576">
        <v>1575</v>
      </c>
      <c r="B1576" t="s">
        <v>2460</v>
      </c>
      <c r="C1576">
        <v>5.0000000000000001E-3</v>
      </c>
    </row>
    <row r="1577" spans="1:3" x14ac:dyDescent="0.25">
      <c r="A1577">
        <v>1576</v>
      </c>
      <c r="B1577" t="s">
        <v>2461</v>
      </c>
      <c r="C1577">
        <v>5.0000000000000001E-3</v>
      </c>
    </row>
    <row r="1578" spans="1:3" x14ac:dyDescent="0.25">
      <c r="A1578">
        <v>1577</v>
      </c>
      <c r="B1578" t="s">
        <v>2462</v>
      </c>
      <c r="C1578">
        <v>5.0000000000000001E-3</v>
      </c>
    </row>
    <row r="1579" spans="1:3" x14ac:dyDescent="0.25">
      <c r="A1579">
        <v>1578</v>
      </c>
      <c r="B1579" t="s">
        <v>2463</v>
      </c>
      <c r="C1579">
        <v>5.0000000000000001E-3</v>
      </c>
    </row>
    <row r="1580" spans="1:3" x14ac:dyDescent="0.25">
      <c r="A1580">
        <v>1579</v>
      </c>
      <c r="B1580" t="s">
        <v>2464</v>
      </c>
      <c r="C1580">
        <v>5.0000000000000001E-3</v>
      </c>
    </row>
    <row r="1581" spans="1:3" x14ac:dyDescent="0.25">
      <c r="A1581">
        <v>1580</v>
      </c>
      <c r="B1581" t="s">
        <v>2465</v>
      </c>
      <c r="C1581">
        <v>5.0000000000000001E-3</v>
      </c>
    </row>
    <row r="1582" spans="1:3" x14ac:dyDescent="0.25">
      <c r="A1582">
        <v>1581</v>
      </c>
      <c r="B1582" t="s">
        <v>2466</v>
      </c>
      <c r="C1582">
        <v>5.0000000000000001E-3</v>
      </c>
    </row>
    <row r="1583" spans="1:3" x14ac:dyDescent="0.25">
      <c r="A1583">
        <v>1582</v>
      </c>
      <c r="B1583" t="s">
        <v>2467</v>
      </c>
      <c r="C1583">
        <v>5.0000000000000001E-3</v>
      </c>
    </row>
    <row r="1584" spans="1:3" x14ac:dyDescent="0.25">
      <c r="A1584">
        <v>1583</v>
      </c>
      <c r="B1584" t="s">
        <v>2468</v>
      </c>
      <c r="C1584">
        <v>5.0000000000000001E-3</v>
      </c>
    </row>
    <row r="1585" spans="1:3" x14ac:dyDescent="0.25">
      <c r="A1585">
        <v>1584</v>
      </c>
      <c r="B1585" t="s">
        <v>2469</v>
      </c>
      <c r="C1585">
        <v>5.0000000000000001E-3</v>
      </c>
    </row>
    <row r="1586" spans="1:3" x14ac:dyDescent="0.25">
      <c r="A1586">
        <v>1585</v>
      </c>
      <c r="B1586" t="s">
        <v>2470</v>
      </c>
      <c r="C1586">
        <v>5.0000000000000001E-3</v>
      </c>
    </row>
    <row r="1587" spans="1:3" x14ac:dyDescent="0.25">
      <c r="A1587">
        <v>1586</v>
      </c>
      <c r="B1587" t="s">
        <v>2471</v>
      </c>
      <c r="C1587">
        <v>5.0000000000000001E-3</v>
      </c>
    </row>
    <row r="1588" spans="1:3" x14ac:dyDescent="0.25">
      <c r="A1588">
        <v>1587</v>
      </c>
      <c r="B1588" t="s">
        <v>2472</v>
      </c>
      <c r="C1588">
        <v>5.0000000000000001E-3</v>
      </c>
    </row>
    <row r="1589" spans="1:3" x14ac:dyDescent="0.25">
      <c r="A1589">
        <v>1588</v>
      </c>
      <c r="B1589" t="s">
        <v>2473</v>
      </c>
      <c r="C1589">
        <v>5.0000000000000001E-3</v>
      </c>
    </row>
    <row r="1590" spans="1:3" x14ac:dyDescent="0.25">
      <c r="A1590">
        <v>1589</v>
      </c>
      <c r="B1590" t="s">
        <v>2474</v>
      </c>
      <c r="C1590">
        <v>5.0000000000000001E-3</v>
      </c>
    </row>
    <row r="1591" spans="1:3" x14ac:dyDescent="0.25">
      <c r="A1591">
        <v>1590</v>
      </c>
      <c r="B1591" t="s">
        <v>2475</v>
      </c>
      <c r="C1591">
        <v>5.0000000000000001E-3</v>
      </c>
    </row>
    <row r="1592" spans="1:3" x14ac:dyDescent="0.25">
      <c r="A1592">
        <v>1591</v>
      </c>
      <c r="B1592" t="s">
        <v>2476</v>
      </c>
      <c r="C1592">
        <v>5.0000000000000001E-3</v>
      </c>
    </row>
    <row r="1593" spans="1:3" x14ac:dyDescent="0.25">
      <c r="A1593">
        <v>1592</v>
      </c>
      <c r="B1593" t="s">
        <v>2477</v>
      </c>
      <c r="C1593">
        <v>5.0000000000000001E-3</v>
      </c>
    </row>
    <row r="1594" spans="1:3" x14ac:dyDescent="0.25">
      <c r="A1594">
        <v>1593</v>
      </c>
      <c r="B1594" t="s">
        <v>2478</v>
      </c>
      <c r="C1594">
        <v>5.0000000000000001E-3</v>
      </c>
    </row>
    <row r="1595" spans="1:3" x14ac:dyDescent="0.25">
      <c r="A1595">
        <v>1594</v>
      </c>
      <c r="B1595" t="s">
        <v>2479</v>
      </c>
      <c r="C1595">
        <v>5.0000000000000001E-3</v>
      </c>
    </row>
    <row r="1596" spans="1:3" x14ac:dyDescent="0.25">
      <c r="A1596">
        <v>1595</v>
      </c>
      <c r="B1596" t="s">
        <v>2480</v>
      </c>
      <c r="C1596">
        <v>5.0000000000000001E-3</v>
      </c>
    </row>
    <row r="1597" spans="1:3" x14ac:dyDescent="0.25">
      <c r="A1597">
        <v>1596</v>
      </c>
      <c r="B1597" t="s">
        <v>2481</v>
      </c>
      <c r="C1597">
        <v>5.0000000000000001E-3</v>
      </c>
    </row>
    <row r="1598" spans="1:3" x14ac:dyDescent="0.25">
      <c r="A1598">
        <v>1597</v>
      </c>
      <c r="B1598" t="s">
        <v>2482</v>
      </c>
      <c r="C1598">
        <v>5.0000000000000001E-3</v>
      </c>
    </row>
    <row r="1599" spans="1:3" x14ac:dyDescent="0.25">
      <c r="A1599">
        <v>1598</v>
      </c>
      <c r="B1599" t="s">
        <v>2483</v>
      </c>
      <c r="C1599">
        <v>5.0000000000000001E-3</v>
      </c>
    </row>
    <row r="1600" spans="1:3" x14ac:dyDescent="0.25">
      <c r="A1600">
        <v>1599</v>
      </c>
      <c r="B1600" t="s">
        <v>2484</v>
      </c>
      <c r="C1600">
        <v>5.0000000000000001E-3</v>
      </c>
    </row>
    <row r="1601" spans="1:3" x14ac:dyDescent="0.25">
      <c r="A1601">
        <v>1600</v>
      </c>
      <c r="B1601" t="s">
        <v>2485</v>
      </c>
      <c r="C1601">
        <v>5.0000000000000001E-3</v>
      </c>
    </row>
    <row r="1602" spans="1:3" x14ac:dyDescent="0.25">
      <c r="A1602">
        <v>1601</v>
      </c>
      <c r="B1602" t="s">
        <v>2486</v>
      </c>
      <c r="C1602">
        <v>5.0000000000000001E-3</v>
      </c>
    </row>
    <row r="1603" spans="1:3" x14ac:dyDescent="0.25">
      <c r="A1603">
        <v>1602</v>
      </c>
      <c r="B1603" t="s">
        <v>2487</v>
      </c>
      <c r="C1603">
        <v>5.0000000000000001E-3</v>
      </c>
    </row>
    <row r="1604" spans="1:3" x14ac:dyDescent="0.25">
      <c r="A1604">
        <v>1603</v>
      </c>
      <c r="B1604" t="s">
        <v>2488</v>
      </c>
      <c r="C1604">
        <v>5.0000000000000001E-3</v>
      </c>
    </row>
    <row r="1605" spans="1:3" x14ac:dyDescent="0.25">
      <c r="A1605">
        <v>1604</v>
      </c>
      <c r="B1605" t="s">
        <v>2489</v>
      </c>
      <c r="C1605">
        <v>5.0000000000000001E-3</v>
      </c>
    </row>
    <row r="1606" spans="1:3" x14ac:dyDescent="0.25">
      <c r="A1606">
        <v>1605</v>
      </c>
      <c r="B1606" t="s">
        <v>2490</v>
      </c>
      <c r="C1606">
        <v>5.0000000000000001E-3</v>
      </c>
    </row>
    <row r="1607" spans="1:3" x14ac:dyDescent="0.25">
      <c r="A1607">
        <v>1606</v>
      </c>
      <c r="B1607" t="s">
        <v>2491</v>
      </c>
      <c r="C1607">
        <v>5.0000000000000001E-3</v>
      </c>
    </row>
    <row r="1608" spans="1:3" x14ac:dyDescent="0.25">
      <c r="A1608">
        <v>1607</v>
      </c>
      <c r="B1608" t="s">
        <v>2492</v>
      </c>
      <c r="C1608">
        <v>5.0000000000000001E-3</v>
      </c>
    </row>
    <row r="1609" spans="1:3" x14ac:dyDescent="0.25">
      <c r="A1609">
        <v>1608</v>
      </c>
      <c r="B1609" t="s">
        <v>2493</v>
      </c>
      <c r="C1609">
        <v>5.0000000000000001E-3</v>
      </c>
    </row>
    <row r="1610" spans="1:3" x14ac:dyDescent="0.25">
      <c r="A1610">
        <v>1609</v>
      </c>
      <c r="B1610" t="s">
        <v>2494</v>
      </c>
      <c r="C1610">
        <v>5.0000000000000001E-3</v>
      </c>
    </row>
    <row r="1611" spans="1:3" x14ac:dyDescent="0.25">
      <c r="A1611">
        <v>1610</v>
      </c>
      <c r="B1611" t="s">
        <v>2495</v>
      </c>
      <c r="C1611">
        <v>5.0000000000000001E-3</v>
      </c>
    </row>
    <row r="1612" spans="1:3" x14ac:dyDescent="0.25">
      <c r="A1612">
        <v>1611</v>
      </c>
      <c r="B1612" t="s">
        <v>2496</v>
      </c>
      <c r="C1612">
        <v>5.0000000000000001E-3</v>
      </c>
    </row>
    <row r="1613" spans="1:3" x14ac:dyDescent="0.25">
      <c r="A1613">
        <v>1612</v>
      </c>
      <c r="B1613" t="s">
        <v>2497</v>
      </c>
      <c r="C1613">
        <v>5.0000000000000001E-3</v>
      </c>
    </row>
    <row r="1614" spans="1:3" x14ac:dyDescent="0.25">
      <c r="A1614">
        <v>1613</v>
      </c>
      <c r="B1614" t="s">
        <v>2498</v>
      </c>
      <c r="C1614">
        <v>5.0000000000000001E-3</v>
      </c>
    </row>
    <row r="1615" spans="1:3" x14ac:dyDescent="0.25">
      <c r="A1615">
        <v>1614</v>
      </c>
      <c r="B1615" t="s">
        <v>2499</v>
      </c>
      <c r="C1615">
        <v>5.0000000000000001E-3</v>
      </c>
    </row>
    <row r="1616" spans="1:3" x14ac:dyDescent="0.25">
      <c r="A1616">
        <v>1615</v>
      </c>
      <c r="B1616" t="s">
        <v>2500</v>
      </c>
      <c r="C1616">
        <v>5.0000000000000001E-3</v>
      </c>
    </row>
    <row r="1617" spans="1:3" x14ac:dyDescent="0.25">
      <c r="A1617">
        <v>1616</v>
      </c>
      <c r="B1617" t="s">
        <v>2501</v>
      </c>
      <c r="C1617">
        <v>5.0000000000000001E-3</v>
      </c>
    </row>
    <row r="1618" spans="1:3" x14ac:dyDescent="0.25">
      <c r="A1618">
        <v>1617</v>
      </c>
      <c r="B1618" t="s">
        <v>2502</v>
      </c>
      <c r="C1618">
        <v>5.0000000000000001E-3</v>
      </c>
    </row>
    <row r="1619" spans="1:3" x14ac:dyDescent="0.25">
      <c r="A1619">
        <v>1618</v>
      </c>
      <c r="B1619" t="s">
        <v>2503</v>
      </c>
      <c r="C1619">
        <v>5.0000000000000001E-3</v>
      </c>
    </row>
    <row r="1620" spans="1:3" x14ac:dyDescent="0.25">
      <c r="A1620">
        <v>1619</v>
      </c>
      <c r="B1620" t="s">
        <v>2504</v>
      </c>
      <c r="C1620">
        <v>5.0000000000000001E-3</v>
      </c>
    </row>
    <row r="1621" spans="1:3" x14ac:dyDescent="0.25">
      <c r="A1621">
        <v>1620</v>
      </c>
      <c r="B1621" t="s">
        <v>2505</v>
      </c>
      <c r="C1621">
        <v>5.0000000000000001E-3</v>
      </c>
    </row>
    <row r="1622" spans="1:3" x14ac:dyDescent="0.25">
      <c r="A1622">
        <v>1621</v>
      </c>
      <c r="B1622" t="s">
        <v>2506</v>
      </c>
      <c r="C1622">
        <v>5.0000000000000001E-3</v>
      </c>
    </row>
    <row r="1623" spans="1:3" x14ac:dyDescent="0.25">
      <c r="A1623">
        <v>1622</v>
      </c>
      <c r="B1623" t="s">
        <v>2507</v>
      </c>
      <c r="C1623">
        <v>5.0000000000000001E-3</v>
      </c>
    </row>
    <row r="1624" spans="1:3" x14ac:dyDescent="0.25">
      <c r="A1624">
        <v>1623</v>
      </c>
      <c r="B1624" t="s">
        <v>2508</v>
      </c>
      <c r="C1624">
        <v>5.0000000000000001E-3</v>
      </c>
    </row>
    <row r="1625" spans="1:3" x14ac:dyDescent="0.25">
      <c r="A1625">
        <v>1624</v>
      </c>
      <c r="B1625" t="s">
        <v>2509</v>
      </c>
      <c r="C1625">
        <v>5.0000000000000001E-3</v>
      </c>
    </row>
    <row r="1626" spans="1:3" x14ac:dyDescent="0.25">
      <c r="A1626">
        <v>1625</v>
      </c>
      <c r="B1626" t="s">
        <v>2510</v>
      </c>
      <c r="C1626">
        <v>5.0000000000000001E-3</v>
      </c>
    </row>
    <row r="1627" spans="1:3" x14ac:dyDescent="0.25">
      <c r="A1627">
        <v>1626</v>
      </c>
      <c r="B1627" t="s">
        <v>2511</v>
      </c>
      <c r="C1627">
        <v>5.0000000000000001E-3</v>
      </c>
    </row>
    <row r="1628" spans="1:3" x14ac:dyDescent="0.25">
      <c r="A1628">
        <v>1627</v>
      </c>
      <c r="B1628" t="s">
        <v>2512</v>
      </c>
      <c r="C1628">
        <v>5.0000000000000001E-3</v>
      </c>
    </row>
    <row r="1629" spans="1:3" x14ac:dyDescent="0.25">
      <c r="A1629">
        <v>1628</v>
      </c>
      <c r="B1629" t="s">
        <v>2513</v>
      </c>
      <c r="C1629">
        <v>5.0000000000000001E-3</v>
      </c>
    </row>
    <row r="1630" spans="1:3" x14ac:dyDescent="0.25">
      <c r="A1630">
        <v>1629</v>
      </c>
      <c r="B1630" t="s">
        <v>2514</v>
      </c>
      <c r="C1630">
        <v>5.0000000000000001E-3</v>
      </c>
    </row>
    <row r="1631" spans="1:3" x14ac:dyDescent="0.25">
      <c r="A1631">
        <v>1630</v>
      </c>
      <c r="B1631" t="s">
        <v>2515</v>
      </c>
      <c r="C1631">
        <v>5.0000000000000001E-3</v>
      </c>
    </row>
    <row r="1632" spans="1:3" x14ac:dyDescent="0.25">
      <c r="A1632">
        <v>1631</v>
      </c>
      <c r="B1632" t="s">
        <v>2516</v>
      </c>
      <c r="C1632">
        <v>5.0000000000000001E-3</v>
      </c>
    </row>
    <row r="1633" spans="1:3" x14ac:dyDescent="0.25">
      <c r="A1633">
        <v>1632</v>
      </c>
      <c r="B1633" t="s">
        <v>2517</v>
      </c>
      <c r="C1633">
        <v>5.0000000000000001E-3</v>
      </c>
    </row>
    <row r="1634" spans="1:3" x14ac:dyDescent="0.25">
      <c r="A1634">
        <v>1633</v>
      </c>
      <c r="B1634" t="s">
        <v>2518</v>
      </c>
      <c r="C1634">
        <v>5.0000000000000001E-3</v>
      </c>
    </row>
    <row r="1635" spans="1:3" x14ac:dyDescent="0.25">
      <c r="A1635">
        <v>1634</v>
      </c>
      <c r="B1635" t="s">
        <v>2519</v>
      </c>
      <c r="C1635">
        <v>5.0000000000000001E-3</v>
      </c>
    </row>
    <row r="1636" spans="1:3" x14ac:dyDescent="0.25">
      <c r="A1636">
        <v>1635</v>
      </c>
      <c r="B1636" t="s">
        <v>2520</v>
      </c>
      <c r="C1636">
        <v>5.0000000000000001E-3</v>
      </c>
    </row>
    <row r="1637" spans="1:3" x14ac:dyDescent="0.25">
      <c r="A1637">
        <v>1636</v>
      </c>
      <c r="B1637" t="s">
        <v>2521</v>
      </c>
      <c r="C1637">
        <v>5.0000000000000001E-3</v>
      </c>
    </row>
    <row r="1638" spans="1:3" x14ac:dyDescent="0.25">
      <c r="A1638">
        <v>1637</v>
      </c>
      <c r="B1638" t="s">
        <v>2522</v>
      </c>
      <c r="C1638">
        <v>5.0000000000000001E-3</v>
      </c>
    </row>
    <row r="1639" spans="1:3" x14ac:dyDescent="0.25">
      <c r="A1639">
        <v>1638</v>
      </c>
      <c r="B1639" t="s">
        <v>2523</v>
      </c>
      <c r="C1639">
        <v>5.0000000000000001E-3</v>
      </c>
    </row>
    <row r="1640" spans="1:3" x14ac:dyDescent="0.25">
      <c r="A1640">
        <v>1639</v>
      </c>
      <c r="B1640" t="s">
        <v>2524</v>
      </c>
      <c r="C1640">
        <v>5.0000000000000001E-3</v>
      </c>
    </row>
    <row r="1641" spans="1:3" x14ac:dyDescent="0.25">
      <c r="A1641">
        <v>1640</v>
      </c>
      <c r="B1641" t="s">
        <v>2525</v>
      </c>
      <c r="C1641">
        <v>5.0000000000000001E-3</v>
      </c>
    </row>
    <row r="1642" spans="1:3" x14ac:dyDescent="0.25">
      <c r="A1642">
        <v>1641</v>
      </c>
      <c r="B1642" t="s">
        <v>2526</v>
      </c>
      <c r="C1642">
        <v>5.0000000000000001E-3</v>
      </c>
    </row>
    <row r="1643" spans="1:3" x14ac:dyDescent="0.25">
      <c r="A1643">
        <v>1642</v>
      </c>
      <c r="B1643" t="s">
        <v>2527</v>
      </c>
      <c r="C1643">
        <v>5.0000000000000001E-3</v>
      </c>
    </row>
    <row r="1644" spans="1:3" x14ac:dyDescent="0.25">
      <c r="A1644">
        <v>1643</v>
      </c>
      <c r="B1644" t="s">
        <v>2528</v>
      </c>
      <c r="C1644">
        <v>5.0000000000000001E-3</v>
      </c>
    </row>
    <row r="1645" spans="1:3" x14ac:dyDescent="0.25">
      <c r="A1645">
        <v>1644</v>
      </c>
      <c r="B1645" t="s">
        <v>2529</v>
      </c>
      <c r="C1645">
        <v>5.0000000000000001E-3</v>
      </c>
    </row>
    <row r="1646" spans="1:3" x14ac:dyDescent="0.25">
      <c r="A1646">
        <v>1645</v>
      </c>
      <c r="B1646" t="s">
        <v>2530</v>
      </c>
      <c r="C1646">
        <v>5.0000000000000001E-3</v>
      </c>
    </row>
    <row r="1647" spans="1:3" x14ac:dyDescent="0.25">
      <c r="A1647">
        <v>1646</v>
      </c>
      <c r="B1647" t="s">
        <v>2531</v>
      </c>
      <c r="C1647">
        <v>5.0000000000000001E-3</v>
      </c>
    </row>
    <row r="1648" spans="1:3" x14ac:dyDescent="0.25">
      <c r="A1648">
        <v>1647</v>
      </c>
      <c r="B1648" t="s">
        <v>2532</v>
      </c>
      <c r="C1648">
        <v>5.0000000000000001E-3</v>
      </c>
    </row>
    <row r="1649" spans="1:3" x14ac:dyDescent="0.25">
      <c r="A1649">
        <v>1648</v>
      </c>
      <c r="B1649" t="s">
        <v>2533</v>
      </c>
      <c r="C1649">
        <v>5.0000000000000001E-3</v>
      </c>
    </row>
    <row r="1650" spans="1:3" x14ac:dyDescent="0.25">
      <c r="A1650">
        <v>1649</v>
      </c>
      <c r="B1650" t="s">
        <v>2534</v>
      </c>
      <c r="C1650">
        <v>5.0000000000000001E-3</v>
      </c>
    </row>
    <row r="1651" spans="1:3" x14ac:dyDescent="0.25">
      <c r="A1651">
        <v>1650</v>
      </c>
      <c r="B1651" t="s">
        <v>2535</v>
      </c>
      <c r="C1651">
        <v>5.0000000000000001E-3</v>
      </c>
    </row>
    <row r="1652" spans="1:3" x14ac:dyDescent="0.25">
      <c r="A1652">
        <v>1651</v>
      </c>
      <c r="B1652" t="s">
        <v>2536</v>
      </c>
      <c r="C1652">
        <v>5.0000000000000001E-3</v>
      </c>
    </row>
    <row r="1653" spans="1:3" x14ac:dyDescent="0.25">
      <c r="A1653">
        <v>1652</v>
      </c>
      <c r="B1653" t="s">
        <v>2537</v>
      </c>
      <c r="C1653">
        <v>5.0000000000000001E-3</v>
      </c>
    </row>
    <row r="1654" spans="1:3" x14ac:dyDescent="0.25">
      <c r="A1654">
        <v>1653</v>
      </c>
      <c r="B1654" t="s">
        <v>2538</v>
      </c>
      <c r="C1654">
        <v>5.0000000000000001E-3</v>
      </c>
    </row>
    <row r="1655" spans="1:3" x14ac:dyDescent="0.25">
      <c r="A1655">
        <v>1654</v>
      </c>
      <c r="B1655" t="s">
        <v>2539</v>
      </c>
      <c r="C1655">
        <v>5.0000000000000001E-3</v>
      </c>
    </row>
    <row r="1656" spans="1:3" x14ac:dyDescent="0.25">
      <c r="A1656">
        <v>1655</v>
      </c>
      <c r="B1656" t="s">
        <v>2540</v>
      </c>
      <c r="C1656">
        <v>5.0000000000000001E-3</v>
      </c>
    </row>
    <row r="1657" spans="1:3" x14ac:dyDescent="0.25">
      <c r="A1657">
        <v>1656</v>
      </c>
      <c r="B1657" t="s">
        <v>2541</v>
      </c>
      <c r="C1657">
        <v>5.0000000000000001E-3</v>
      </c>
    </row>
    <row r="1658" spans="1:3" x14ac:dyDescent="0.25">
      <c r="A1658">
        <v>1657</v>
      </c>
      <c r="B1658" t="s">
        <v>2542</v>
      </c>
      <c r="C1658">
        <v>4.0000000000000001E-3</v>
      </c>
    </row>
    <row r="1659" spans="1:3" x14ac:dyDescent="0.25">
      <c r="A1659">
        <v>1658</v>
      </c>
      <c r="B1659" t="s">
        <v>2543</v>
      </c>
      <c r="C1659">
        <v>4.0000000000000001E-3</v>
      </c>
    </row>
    <row r="1660" spans="1:3" x14ac:dyDescent="0.25">
      <c r="A1660">
        <v>1659</v>
      </c>
      <c r="B1660" t="s">
        <v>2544</v>
      </c>
      <c r="C1660">
        <v>4.0000000000000001E-3</v>
      </c>
    </row>
    <row r="1661" spans="1:3" x14ac:dyDescent="0.25">
      <c r="A1661">
        <v>1660</v>
      </c>
      <c r="B1661" t="s">
        <v>2545</v>
      </c>
      <c r="C1661">
        <v>4.0000000000000001E-3</v>
      </c>
    </row>
    <row r="1662" spans="1:3" x14ac:dyDescent="0.25">
      <c r="A1662">
        <v>1661</v>
      </c>
      <c r="B1662" t="s">
        <v>2546</v>
      </c>
      <c r="C1662">
        <v>4.0000000000000001E-3</v>
      </c>
    </row>
    <row r="1663" spans="1:3" x14ac:dyDescent="0.25">
      <c r="A1663">
        <v>1662</v>
      </c>
      <c r="B1663" t="s">
        <v>2547</v>
      </c>
      <c r="C1663">
        <v>4.0000000000000001E-3</v>
      </c>
    </row>
    <row r="1664" spans="1:3" x14ac:dyDescent="0.25">
      <c r="A1664">
        <v>1663</v>
      </c>
      <c r="B1664" t="s">
        <v>2548</v>
      </c>
      <c r="C1664">
        <v>4.0000000000000001E-3</v>
      </c>
    </row>
    <row r="1665" spans="1:3" x14ac:dyDescent="0.25">
      <c r="A1665">
        <v>1664</v>
      </c>
      <c r="B1665" t="s">
        <v>2549</v>
      </c>
      <c r="C1665">
        <v>4.0000000000000001E-3</v>
      </c>
    </row>
    <row r="1666" spans="1:3" x14ac:dyDescent="0.25">
      <c r="A1666">
        <v>1665</v>
      </c>
      <c r="B1666" t="s">
        <v>2550</v>
      </c>
      <c r="C1666">
        <v>4.0000000000000001E-3</v>
      </c>
    </row>
    <row r="1667" spans="1:3" x14ac:dyDescent="0.25">
      <c r="A1667">
        <v>1666</v>
      </c>
      <c r="B1667" t="s">
        <v>2551</v>
      </c>
      <c r="C1667">
        <v>4.0000000000000001E-3</v>
      </c>
    </row>
    <row r="1668" spans="1:3" x14ac:dyDescent="0.25">
      <c r="A1668">
        <v>1667</v>
      </c>
      <c r="B1668" t="s">
        <v>2552</v>
      </c>
      <c r="C1668">
        <v>4.0000000000000001E-3</v>
      </c>
    </row>
    <row r="1669" spans="1:3" x14ac:dyDescent="0.25">
      <c r="A1669">
        <v>1668</v>
      </c>
      <c r="B1669" t="s">
        <v>2553</v>
      </c>
      <c r="C1669">
        <v>4.0000000000000001E-3</v>
      </c>
    </row>
    <row r="1670" spans="1:3" x14ac:dyDescent="0.25">
      <c r="A1670">
        <v>1669</v>
      </c>
      <c r="B1670" t="s">
        <v>2554</v>
      </c>
      <c r="C1670">
        <v>4.0000000000000001E-3</v>
      </c>
    </row>
    <row r="1671" spans="1:3" x14ac:dyDescent="0.25">
      <c r="A1671">
        <v>1670</v>
      </c>
      <c r="B1671" t="s">
        <v>2555</v>
      </c>
      <c r="C1671">
        <v>4.0000000000000001E-3</v>
      </c>
    </row>
    <row r="1672" spans="1:3" x14ac:dyDescent="0.25">
      <c r="A1672">
        <v>1671</v>
      </c>
      <c r="B1672" t="s">
        <v>2556</v>
      </c>
      <c r="C1672">
        <v>4.0000000000000001E-3</v>
      </c>
    </row>
    <row r="1673" spans="1:3" x14ac:dyDescent="0.25">
      <c r="A1673">
        <v>1672</v>
      </c>
      <c r="B1673" t="s">
        <v>2557</v>
      </c>
      <c r="C1673">
        <v>4.0000000000000001E-3</v>
      </c>
    </row>
    <row r="1674" spans="1:3" x14ac:dyDescent="0.25">
      <c r="A1674">
        <v>1673</v>
      </c>
      <c r="B1674" t="s">
        <v>2558</v>
      </c>
      <c r="C1674">
        <v>4.0000000000000001E-3</v>
      </c>
    </row>
    <row r="1675" spans="1:3" x14ac:dyDescent="0.25">
      <c r="A1675">
        <v>1674</v>
      </c>
      <c r="B1675" t="s">
        <v>2559</v>
      </c>
      <c r="C1675">
        <v>4.0000000000000001E-3</v>
      </c>
    </row>
    <row r="1676" spans="1:3" x14ac:dyDescent="0.25">
      <c r="A1676">
        <v>1675</v>
      </c>
      <c r="B1676" t="s">
        <v>2560</v>
      </c>
      <c r="C1676">
        <v>4.0000000000000001E-3</v>
      </c>
    </row>
    <row r="1677" spans="1:3" x14ac:dyDescent="0.25">
      <c r="A1677">
        <v>1676</v>
      </c>
      <c r="B1677" t="s">
        <v>2561</v>
      </c>
      <c r="C1677">
        <v>4.0000000000000001E-3</v>
      </c>
    </row>
    <row r="1678" spans="1:3" x14ac:dyDescent="0.25">
      <c r="A1678">
        <v>1677</v>
      </c>
      <c r="B1678" t="s">
        <v>2562</v>
      </c>
      <c r="C1678">
        <v>4.0000000000000001E-3</v>
      </c>
    </row>
    <row r="1679" spans="1:3" x14ac:dyDescent="0.25">
      <c r="A1679">
        <v>1678</v>
      </c>
      <c r="B1679" t="s">
        <v>2563</v>
      </c>
      <c r="C1679">
        <v>4.0000000000000001E-3</v>
      </c>
    </row>
    <row r="1680" spans="1:3" x14ac:dyDescent="0.25">
      <c r="A1680">
        <v>1679</v>
      </c>
      <c r="B1680" t="s">
        <v>2564</v>
      </c>
      <c r="C1680">
        <v>4.0000000000000001E-3</v>
      </c>
    </row>
    <row r="1681" spans="1:3" x14ac:dyDescent="0.25">
      <c r="A1681">
        <v>1680</v>
      </c>
      <c r="B1681" t="s">
        <v>2565</v>
      </c>
      <c r="C1681">
        <v>4.0000000000000001E-3</v>
      </c>
    </row>
    <row r="1682" spans="1:3" x14ac:dyDescent="0.25">
      <c r="A1682">
        <v>1681</v>
      </c>
      <c r="B1682" t="s">
        <v>2566</v>
      </c>
      <c r="C1682">
        <v>4.0000000000000001E-3</v>
      </c>
    </row>
    <row r="1683" spans="1:3" x14ac:dyDescent="0.25">
      <c r="A1683">
        <v>1682</v>
      </c>
      <c r="B1683" t="s">
        <v>2567</v>
      </c>
      <c r="C1683">
        <v>4.0000000000000001E-3</v>
      </c>
    </row>
    <row r="1684" spans="1:3" x14ac:dyDescent="0.25">
      <c r="A1684">
        <v>1683</v>
      </c>
      <c r="B1684" t="s">
        <v>2568</v>
      </c>
      <c r="C1684">
        <v>4.0000000000000001E-3</v>
      </c>
    </row>
    <row r="1685" spans="1:3" x14ac:dyDescent="0.25">
      <c r="A1685">
        <v>1684</v>
      </c>
      <c r="B1685" t="s">
        <v>2569</v>
      </c>
      <c r="C1685">
        <v>4.0000000000000001E-3</v>
      </c>
    </row>
    <row r="1686" spans="1:3" x14ac:dyDescent="0.25">
      <c r="A1686">
        <v>1685</v>
      </c>
      <c r="B1686" t="s">
        <v>2570</v>
      </c>
      <c r="C1686">
        <v>4.0000000000000001E-3</v>
      </c>
    </row>
    <row r="1687" spans="1:3" x14ac:dyDescent="0.25">
      <c r="A1687">
        <v>1686</v>
      </c>
      <c r="B1687" t="s">
        <v>2571</v>
      </c>
      <c r="C1687">
        <v>4.0000000000000001E-3</v>
      </c>
    </row>
    <row r="1688" spans="1:3" x14ac:dyDescent="0.25">
      <c r="A1688">
        <v>1687</v>
      </c>
      <c r="B1688" t="s">
        <v>2572</v>
      </c>
      <c r="C1688">
        <v>4.0000000000000001E-3</v>
      </c>
    </row>
    <row r="1689" spans="1:3" x14ac:dyDescent="0.25">
      <c r="A1689">
        <v>1688</v>
      </c>
      <c r="B1689" t="s">
        <v>2573</v>
      </c>
      <c r="C1689">
        <v>4.0000000000000001E-3</v>
      </c>
    </row>
    <row r="1690" spans="1:3" x14ac:dyDescent="0.25">
      <c r="A1690">
        <v>1689</v>
      </c>
      <c r="B1690" t="s">
        <v>2574</v>
      </c>
      <c r="C1690">
        <v>4.0000000000000001E-3</v>
      </c>
    </row>
    <row r="1691" spans="1:3" x14ac:dyDescent="0.25">
      <c r="A1691">
        <v>1690</v>
      </c>
      <c r="B1691" t="s">
        <v>2575</v>
      </c>
      <c r="C1691">
        <v>4.0000000000000001E-3</v>
      </c>
    </row>
    <row r="1692" spans="1:3" x14ac:dyDescent="0.25">
      <c r="A1692">
        <v>1691</v>
      </c>
      <c r="B1692" t="s">
        <v>2576</v>
      </c>
      <c r="C1692">
        <v>4.0000000000000001E-3</v>
      </c>
    </row>
    <row r="1693" spans="1:3" x14ac:dyDescent="0.25">
      <c r="A1693">
        <v>1692</v>
      </c>
      <c r="B1693" t="s">
        <v>2577</v>
      </c>
      <c r="C1693">
        <v>4.0000000000000001E-3</v>
      </c>
    </row>
    <row r="1694" spans="1:3" x14ac:dyDescent="0.25">
      <c r="A1694">
        <v>1693</v>
      </c>
      <c r="B1694" t="s">
        <v>2578</v>
      </c>
      <c r="C1694">
        <v>4.0000000000000001E-3</v>
      </c>
    </row>
    <row r="1695" spans="1:3" x14ac:dyDescent="0.25">
      <c r="A1695">
        <v>1694</v>
      </c>
      <c r="B1695" t="s">
        <v>2579</v>
      </c>
      <c r="C1695">
        <v>4.0000000000000001E-3</v>
      </c>
    </row>
    <row r="1696" spans="1:3" x14ac:dyDescent="0.25">
      <c r="A1696">
        <v>1695</v>
      </c>
      <c r="B1696" t="s">
        <v>2580</v>
      </c>
      <c r="C1696">
        <v>4.0000000000000001E-3</v>
      </c>
    </row>
    <row r="1697" spans="1:3" x14ac:dyDescent="0.25">
      <c r="A1697">
        <v>1696</v>
      </c>
      <c r="B1697" t="s">
        <v>2581</v>
      </c>
      <c r="C1697">
        <v>4.0000000000000001E-3</v>
      </c>
    </row>
    <row r="1698" spans="1:3" x14ac:dyDescent="0.25">
      <c r="A1698">
        <v>1697</v>
      </c>
      <c r="B1698" t="s">
        <v>2582</v>
      </c>
      <c r="C1698">
        <v>4.0000000000000001E-3</v>
      </c>
    </row>
    <row r="1699" spans="1:3" x14ac:dyDescent="0.25">
      <c r="A1699">
        <v>1698</v>
      </c>
      <c r="B1699" t="s">
        <v>2583</v>
      </c>
      <c r="C1699">
        <v>4.0000000000000001E-3</v>
      </c>
    </row>
    <row r="1700" spans="1:3" x14ac:dyDescent="0.25">
      <c r="A1700">
        <v>1699</v>
      </c>
      <c r="B1700" t="s">
        <v>2584</v>
      </c>
      <c r="C1700">
        <v>4.0000000000000001E-3</v>
      </c>
    </row>
    <row r="1701" spans="1:3" x14ac:dyDescent="0.25">
      <c r="A1701">
        <v>1700</v>
      </c>
      <c r="B1701" t="s">
        <v>2585</v>
      </c>
      <c r="C1701">
        <v>4.0000000000000001E-3</v>
      </c>
    </row>
    <row r="1702" spans="1:3" x14ac:dyDescent="0.25">
      <c r="A1702">
        <v>1701</v>
      </c>
      <c r="B1702" t="s">
        <v>2586</v>
      </c>
      <c r="C1702">
        <v>4.0000000000000001E-3</v>
      </c>
    </row>
    <row r="1703" spans="1:3" x14ac:dyDescent="0.25">
      <c r="A1703">
        <v>1702</v>
      </c>
      <c r="B1703" t="s">
        <v>2587</v>
      </c>
      <c r="C1703">
        <v>4.0000000000000001E-3</v>
      </c>
    </row>
    <row r="1704" spans="1:3" x14ac:dyDescent="0.25">
      <c r="A1704">
        <v>1703</v>
      </c>
      <c r="B1704" t="s">
        <v>2588</v>
      </c>
      <c r="C1704">
        <v>4.0000000000000001E-3</v>
      </c>
    </row>
    <row r="1705" spans="1:3" x14ac:dyDescent="0.25">
      <c r="A1705">
        <v>1704</v>
      </c>
      <c r="B1705" t="s">
        <v>2589</v>
      </c>
      <c r="C1705">
        <v>4.0000000000000001E-3</v>
      </c>
    </row>
    <row r="1706" spans="1:3" x14ac:dyDescent="0.25">
      <c r="A1706">
        <v>1705</v>
      </c>
      <c r="B1706" t="s">
        <v>2590</v>
      </c>
      <c r="C1706">
        <v>4.0000000000000001E-3</v>
      </c>
    </row>
    <row r="1707" spans="1:3" x14ac:dyDescent="0.25">
      <c r="A1707">
        <v>1706</v>
      </c>
      <c r="B1707" t="s">
        <v>2591</v>
      </c>
      <c r="C1707">
        <v>4.0000000000000001E-3</v>
      </c>
    </row>
    <row r="1708" spans="1:3" x14ac:dyDescent="0.25">
      <c r="A1708">
        <v>1707</v>
      </c>
      <c r="B1708" t="s">
        <v>2592</v>
      </c>
      <c r="C1708">
        <v>4.0000000000000001E-3</v>
      </c>
    </row>
    <row r="1709" spans="1:3" x14ac:dyDescent="0.25">
      <c r="A1709">
        <v>1708</v>
      </c>
      <c r="B1709" t="s">
        <v>2593</v>
      </c>
      <c r="C1709">
        <v>4.0000000000000001E-3</v>
      </c>
    </row>
    <row r="1710" spans="1:3" x14ac:dyDescent="0.25">
      <c r="A1710">
        <v>1709</v>
      </c>
      <c r="B1710" t="s">
        <v>2594</v>
      </c>
      <c r="C1710">
        <v>4.0000000000000001E-3</v>
      </c>
    </row>
    <row r="1711" spans="1:3" x14ac:dyDescent="0.25">
      <c r="A1711">
        <v>1710</v>
      </c>
      <c r="B1711" t="s">
        <v>2595</v>
      </c>
      <c r="C1711">
        <v>4.0000000000000001E-3</v>
      </c>
    </row>
    <row r="1712" spans="1:3" x14ac:dyDescent="0.25">
      <c r="A1712">
        <v>1711</v>
      </c>
      <c r="B1712" t="s">
        <v>2596</v>
      </c>
      <c r="C1712">
        <v>4.0000000000000001E-3</v>
      </c>
    </row>
    <row r="1713" spans="1:3" x14ac:dyDescent="0.25">
      <c r="A1713">
        <v>1712</v>
      </c>
      <c r="B1713" t="s">
        <v>2597</v>
      </c>
      <c r="C1713">
        <v>4.0000000000000001E-3</v>
      </c>
    </row>
    <row r="1714" spans="1:3" x14ac:dyDescent="0.25">
      <c r="A1714">
        <v>1713</v>
      </c>
      <c r="B1714" t="s">
        <v>2598</v>
      </c>
      <c r="C1714">
        <v>4.0000000000000001E-3</v>
      </c>
    </row>
    <row r="1715" spans="1:3" x14ac:dyDescent="0.25">
      <c r="A1715">
        <v>1714</v>
      </c>
      <c r="B1715" t="s">
        <v>2599</v>
      </c>
      <c r="C1715">
        <v>4.0000000000000001E-3</v>
      </c>
    </row>
    <row r="1716" spans="1:3" x14ac:dyDescent="0.25">
      <c r="A1716">
        <v>1715</v>
      </c>
      <c r="B1716" t="s">
        <v>2600</v>
      </c>
      <c r="C1716">
        <v>4.0000000000000001E-3</v>
      </c>
    </row>
    <row r="1717" spans="1:3" x14ac:dyDescent="0.25">
      <c r="A1717">
        <v>1716</v>
      </c>
      <c r="B1717" t="s">
        <v>2601</v>
      </c>
      <c r="C1717">
        <v>4.0000000000000001E-3</v>
      </c>
    </row>
    <row r="1718" spans="1:3" x14ac:dyDescent="0.25">
      <c r="A1718">
        <v>1717</v>
      </c>
      <c r="B1718" t="s">
        <v>2602</v>
      </c>
      <c r="C1718">
        <v>4.0000000000000001E-3</v>
      </c>
    </row>
    <row r="1719" spans="1:3" x14ac:dyDescent="0.25">
      <c r="A1719">
        <v>1718</v>
      </c>
      <c r="B1719" t="s">
        <v>2603</v>
      </c>
      <c r="C1719">
        <v>4.0000000000000001E-3</v>
      </c>
    </row>
    <row r="1720" spans="1:3" x14ac:dyDescent="0.25">
      <c r="A1720">
        <v>1719</v>
      </c>
      <c r="B1720" t="s">
        <v>2604</v>
      </c>
      <c r="C1720">
        <v>4.0000000000000001E-3</v>
      </c>
    </row>
    <row r="1721" spans="1:3" x14ac:dyDescent="0.25">
      <c r="A1721">
        <v>1720</v>
      </c>
      <c r="B1721" t="s">
        <v>2605</v>
      </c>
      <c r="C1721">
        <v>4.0000000000000001E-3</v>
      </c>
    </row>
    <row r="1722" spans="1:3" x14ac:dyDescent="0.25">
      <c r="A1722">
        <v>1721</v>
      </c>
      <c r="B1722" t="s">
        <v>2606</v>
      </c>
      <c r="C1722">
        <v>4.0000000000000001E-3</v>
      </c>
    </row>
    <row r="1723" spans="1:3" x14ac:dyDescent="0.25">
      <c r="A1723">
        <v>1722</v>
      </c>
      <c r="B1723" t="s">
        <v>2607</v>
      </c>
      <c r="C1723">
        <v>4.0000000000000001E-3</v>
      </c>
    </row>
    <row r="1724" spans="1:3" x14ac:dyDescent="0.25">
      <c r="A1724">
        <v>1723</v>
      </c>
      <c r="B1724" t="s">
        <v>2608</v>
      </c>
      <c r="C1724">
        <v>4.0000000000000001E-3</v>
      </c>
    </row>
    <row r="1725" spans="1:3" x14ac:dyDescent="0.25">
      <c r="A1725">
        <v>1724</v>
      </c>
      <c r="B1725" t="s">
        <v>2609</v>
      </c>
      <c r="C1725">
        <v>4.0000000000000001E-3</v>
      </c>
    </row>
    <row r="1726" spans="1:3" x14ac:dyDescent="0.25">
      <c r="A1726">
        <v>1725</v>
      </c>
      <c r="B1726" t="s">
        <v>2610</v>
      </c>
      <c r="C1726">
        <v>4.0000000000000001E-3</v>
      </c>
    </row>
    <row r="1727" spans="1:3" x14ac:dyDescent="0.25">
      <c r="A1727">
        <v>1726</v>
      </c>
      <c r="B1727" t="s">
        <v>2611</v>
      </c>
      <c r="C1727">
        <v>4.0000000000000001E-3</v>
      </c>
    </row>
    <row r="1728" spans="1:3" x14ac:dyDescent="0.25">
      <c r="A1728">
        <v>1727</v>
      </c>
      <c r="B1728" t="s">
        <v>2612</v>
      </c>
      <c r="C1728">
        <v>4.0000000000000001E-3</v>
      </c>
    </row>
    <row r="1729" spans="1:3" x14ac:dyDescent="0.25">
      <c r="A1729">
        <v>1728</v>
      </c>
      <c r="B1729" t="s">
        <v>2613</v>
      </c>
      <c r="C1729">
        <v>4.0000000000000001E-3</v>
      </c>
    </row>
    <row r="1730" spans="1:3" x14ac:dyDescent="0.25">
      <c r="A1730">
        <v>1729</v>
      </c>
      <c r="B1730" t="s">
        <v>2614</v>
      </c>
      <c r="C1730">
        <v>4.0000000000000001E-3</v>
      </c>
    </row>
    <row r="1731" spans="1:3" x14ac:dyDescent="0.25">
      <c r="A1731">
        <v>1730</v>
      </c>
      <c r="B1731" t="s">
        <v>2615</v>
      </c>
      <c r="C1731">
        <v>4.0000000000000001E-3</v>
      </c>
    </row>
    <row r="1732" spans="1:3" x14ac:dyDescent="0.25">
      <c r="A1732">
        <v>1731</v>
      </c>
      <c r="B1732" t="s">
        <v>2616</v>
      </c>
      <c r="C1732">
        <v>4.0000000000000001E-3</v>
      </c>
    </row>
    <row r="1733" spans="1:3" x14ac:dyDescent="0.25">
      <c r="A1733">
        <v>1732</v>
      </c>
      <c r="B1733" t="s">
        <v>2617</v>
      </c>
      <c r="C1733">
        <v>4.0000000000000001E-3</v>
      </c>
    </row>
    <row r="1734" spans="1:3" x14ac:dyDescent="0.25">
      <c r="A1734">
        <v>1733</v>
      </c>
      <c r="B1734" t="s">
        <v>2618</v>
      </c>
      <c r="C1734">
        <v>4.0000000000000001E-3</v>
      </c>
    </row>
    <row r="1735" spans="1:3" x14ac:dyDescent="0.25">
      <c r="A1735">
        <v>1734</v>
      </c>
      <c r="B1735" t="s">
        <v>2619</v>
      </c>
      <c r="C1735">
        <v>4.0000000000000001E-3</v>
      </c>
    </row>
    <row r="1736" spans="1:3" x14ac:dyDescent="0.25">
      <c r="A1736">
        <v>1735</v>
      </c>
      <c r="B1736" t="s">
        <v>2620</v>
      </c>
      <c r="C1736">
        <v>4.0000000000000001E-3</v>
      </c>
    </row>
    <row r="1737" spans="1:3" x14ac:dyDescent="0.25">
      <c r="A1737">
        <v>1736</v>
      </c>
      <c r="B1737" t="s">
        <v>2621</v>
      </c>
      <c r="C1737">
        <v>4.0000000000000001E-3</v>
      </c>
    </row>
    <row r="1738" spans="1:3" x14ac:dyDescent="0.25">
      <c r="A1738">
        <v>1737</v>
      </c>
      <c r="B1738" t="s">
        <v>2622</v>
      </c>
      <c r="C1738">
        <v>4.0000000000000001E-3</v>
      </c>
    </row>
    <row r="1739" spans="1:3" x14ac:dyDescent="0.25">
      <c r="A1739">
        <v>1738</v>
      </c>
      <c r="B1739" t="s">
        <v>2623</v>
      </c>
      <c r="C1739">
        <v>4.0000000000000001E-3</v>
      </c>
    </row>
    <row r="1740" spans="1:3" x14ac:dyDescent="0.25">
      <c r="A1740">
        <v>1739</v>
      </c>
      <c r="B1740" t="s">
        <v>2624</v>
      </c>
      <c r="C1740">
        <v>4.0000000000000001E-3</v>
      </c>
    </row>
    <row r="1741" spans="1:3" x14ac:dyDescent="0.25">
      <c r="A1741">
        <v>1740</v>
      </c>
      <c r="B1741" t="s">
        <v>2625</v>
      </c>
      <c r="C1741">
        <v>4.0000000000000001E-3</v>
      </c>
    </row>
    <row r="1742" spans="1:3" x14ac:dyDescent="0.25">
      <c r="A1742">
        <v>1741</v>
      </c>
      <c r="B1742" t="s">
        <v>2626</v>
      </c>
      <c r="C1742">
        <v>4.0000000000000001E-3</v>
      </c>
    </row>
    <row r="1743" spans="1:3" x14ac:dyDescent="0.25">
      <c r="A1743">
        <v>1742</v>
      </c>
      <c r="B1743" t="s">
        <v>2627</v>
      </c>
      <c r="C1743">
        <v>4.0000000000000001E-3</v>
      </c>
    </row>
    <row r="1744" spans="1:3" x14ac:dyDescent="0.25">
      <c r="A1744">
        <v>1743</v>
      </c>
      <c r="B1744" t="s">
        <v>2628</v>
      </c>
      <c r="C1744">
        <v>4.0000000000000001E-3</v>
      </c>
    </row>
    <row r="1745" spans="1:3" x14ac:dyDescent="0.25">
      <c r="A1745">
        <v>1744</v>
      </c>
      <c r="B1745" t="s">
        <v>2629</v>
      </c>
      <c r="C1745">
        <v>4.0000000000000001E-3</v>
      </c>
    </row>
    <row r="1746" spans="1:3" x14ac:dyDescent="0.25">
      <c r="A1746">
        <v>1745</v>
      </c>
      <c r="B1746" t="s">
        <v>2630</v>
      </c>
      <c r="C1746">
        <v>4.0000000000000001E-3</v>
      </c>
    </row>
    <row r="1747" spans="1:3" x14ac:dyDescent="0.25">
      <c r="A1747">
        <v>1746</v>
      </c>
      <c r="B1747" t="s">
        <v>2631</v>
      </c>
      <c r="C1747">
        <v>4.0000000000000001E-3</v>
      </c>
    </row>
    <row r="1748" spans="1:3" x14ac:dyDescent="0.25">
      <c r="A1748">
        <v>1747</v>
      </c>
      <c r="B1748" t="s">
        <v>2632</v>
      </c>
      <c r="C1748">
        <v>4.0000000000000001E-3</v>
      </c>
    </row>
    <row r="1749" spans="1:3" x14ac:dyDescent="0.25">
      <c r="A1749">
        <v>1748</v>
      </c>
      <c r="B1749" t="s">
        <v>2633</v>
      </c>
      <c r="C1749">
        <v>4.0000000000000001E-3</v>
      </c>
    </row>
    <row r="1750" spans="1:3" x14ac:dyDescent="0.25">
      <c r="A1750">
        <v>1749</v>
      </c>
      <c r="B1750" t="s">
        <v>2634</v>
      </c>
      <c r="C1750">
        <v>4.0000000000000001E-3</v>
      </c>
    </row>
    <row r="1751" spans="1:3" x14ac:dyDescent="0.25">
      <c r="A1751">
        <v>1750</v>
      </c>
      <c r="B1751" t="s">
        <v>2635</v>
      </c>
      <c r="C1751">
        <v>4.0000000000000001E-3</v>
      </c>
    </row>
    <row r="1752" spans="1:3" x14ac:dyDescent="0.25">
      <c r="A1752">
        <v>1751</v>
      </c>
      <c r="B1752" t="s">
        <v>2636</v>
      </c>
      <c r="C1752">
        <v>4.0000000000000001E-3</v>
      </c>
    </row>
    <row r="1753" spans="1:3" x14ac:dyDescent="0.25">
      <c r="A1753">
        <v>1752</v>
      </c>
      <c r="B1753" t="s">
        <v>2637</v>
      </c>
      <c r="C1753">
        <v>4.0000000000000001E-3</v>
      </c>
    </row>
    <row r="1754" spans="1:3" x14ac:dyDescent="0.25">
      <c r="A1754">
        <v>1753</v>
      </c>
      <c r="B1754" t="s">
        <v>2638</v>
      </c>
      <c r="C1754">
        <v>4.0000000000000001E-3</v>
      </c>
    </row>
    <row r="1755" spans="1:3" x14ac:dyDescent="0.25">
      <c r="A1755">
        <v>1754</v>
      </c>
      <c r="B1755" t="s">
        <v>2639</v>
      </c>
      <c r="C1755">
        <v>4.0000000000000001E-3</v>
      </c>
    </row>
    <row r="1756" spans="1:3" x14ac:dyDescent="0.25">
      <c r="A1756">
        <v>1755</v>
      </c>
      <c r="B1756" t="s">
        <v>2640</v>
      </c>
      <c r="C1756">
        <v>4.0000000000000001E-3</v>
      </c>
    </row>
    <row r="1757" spans="1:3" x14ac:dyDescent="0.25">
      <c r="A1757">
        <v>1756</v>
      </c>
      <c r="B1757" t="s">
        <v>2641</v>
      </c>
      <c r="C1757">
        <v>4.0000000000000001E-3</v>
      </c>
    </row>
    <row r="1758" spans="1:3" x14ac:dyDescent="0.25">
      <c r="A1758">
        <v>1757</v>
      </c>
      <c r="B1758" t="s">
        <v>2642</v>
      </c>
      <c r="C1758">
        <v>4.0000000000000001E-3</v>
      </c>
    </row>
    <row r="1759" spans="1:3" x14ac:dyDescent="0.25">
      <c r="A1759">
        <v>1758</v>
      </c>
      <c r="B1759" t="s">
        <v>2643</v>
      </c>
      <c r="C1759">
        <v>4.0000000000000001E-3</v>
      </c>
    </row>
    <row r="1760" spans="1:3" x14ac:dyDescent="0.25">
      <c r="A1760">
        <v>1759</v>
      </c>
      <c r="B1760" t="s">
        <v>2644</v>
      </c>
      <c r="C1760">
        <v>4.0000000000000001E-3</v>
      </c>
    </row>
    <row r="1761" spans="1:3" x14ac:dyDescent="0.25">
      <c r="A1761">
        <v>1760</v>
      </c>
      <c r="B1761" t="s">
        <v>2645</v>
      </c>
      <c r="C1761">
        <v>4.0000000000000001E-3</v>
      </c>
    </row>
    <row r="1762" spans="1:3" x14ac:dyDescent="0.25">
      <c r="A1762">
        <v>1761</v>
      </c>
      <c r="B1762" t="s">
        <v>2646</v>
      </c>
      <c r="C1762">
        <v>4.0000000000000001E-3</v>
      </c>
    </row>
    <row r="1763" spans="1:3" x14ac:dyDescent="0.25">
      <c r="A1763">
        <v>1762</v>
      </c>
      <c r="B1763" t="s">
        <v>2647</v>
      </c>
      <c r="C1763">
        <v>4.0000000000000001E-3</v>
      </c>
    </row>
    <row r="1764" spans="1:3" x14ac:dyDescent="0.25">
      <c r="A1764">
        <v>1763</v>
      </c>
      <c r="B1764" t="s">
        <v>2648</v>
      </c>
      <c r="C1764">
        <v>4.0000000000000001E-3</v>
      </c>
    </row>
    <row r="1765" spans="1:3" x14ac:dyDescent="0.25">
      <c r="A1765">
        <v>1764</v>
      </c>
      <c r="B1765" t="s">
        <v>2649</v>
      </c>
      <c r="C1765">
        <v>4.0000000000000001E-3</v>
      </c>
    </row>
    <row r="1766" spans="1:3" x14ac:dyDescent="0.25">
      <c r="A1766">
        <v>1765</v>
      </c>
      <c r="B1766" t="s">
        <v>2650</v>
      </c>
      <c r="C1766">
        <v>4.0000000000000001E-3</v>
      </c>
    </row>
    <row r="1767" spans="1:3" x14ac:dyDescent="0.25">
      <c r="A1767">
        <v>1766</v>
      </c>
      <c r="B1767" t="s">
        <v>2651</v>
      </c>
      <c r="C1767">
        <v>4.0000000000000001E-3</v>
      </c>
    </row>
    <row r="1768" spans="1:3" x14ac:dyDescent="0.25">
      <c r="A1768">
        <v>1767</v>
      </c>
      <c r="B1768" t="s">
        <v>2652</v>
      </c>
      <c r="C1768">
        <v>4.0000000000000001E-3</v>
      </c>
    </row>
    <row r="1769" spans="1:3" x14ac:dyDescent="0.25">
      <c r="A1769">
        <v>1768</v>
      </c>
      <c r="B1769" t="s">
        <v>2653</v>
      </c>
      <c r="C1769">
        <v>4.0000000000000001E-3</v>
      </c>
    </row>
    <row r="1770" spans="1:3" x14ac:dyDescent="0.25">
      <c r="A1770">
        <v>1769</v>
      </c>
      <c r="B1770" t="s">
        <v>2654</v>
      </c>
      <c r="C1770">
        <v>4.0000000000000001E-3</v>
      </c>
    </row>
    <row r="1771" spans="1:3" x14ac:dyDescent="0.25">
      <c r="A1771">
        <v>1770</v>
      </c>
      <c r="B1771" t="s">
        <v>2655</v>
      </c>
      <c r="C1771">
        <v>4.0000000000000001E-3</v>
      </c>
    </row>
    <row r="1772" spans="1:3" x14ac:dyDescent="0.25">
      <c r="A1772">
        <v>1771</v>
      </c>
      <c r="B1772" t="s">
        <v>2656</v>
      </c>
      <c r="C1772">
        <v>4.0000000000000001E-3</v>
      </c>
    </row>
    <row r="1773" spans="1:3" x14ac:dyDescent="0.25">
      <c r="A1773">
        <v>1772</v>
      </c>
      <c r="B1773" t="s">
        <v>2657</v>
      </c>
      <c r="C1773">
        <v>4.0000000000000001E-3</v>
      </c>
    </row>
    <row r="1774" spans="1:3" x14ac:dyDescent="0.25">
      <c r="A1774">
        <v>1773</v>
      </c>
      <c r="B1774" t="s">
        <v>2658</v>
      </c>
      <c r="C1774">
        <v>4.0000000000000001E-3</v>
      </c>
    </row>
    <row r="1775" spans="1:3" x14ac:dyDescent="0.25">
      <c r="A1775">
        <v>1774</v>
      </c>
      <c r="B1775" t="s">
        <v>2659</v>
      </c>
      <c r="C1775">
        <v>4.0000000000000001E-3</v>
      </c>
    </row>
    <row r="1776" spans="1:3" x14ac:dyDescent="0.25">
      <c r="A1776">
        <v>1775</v>
      </c>
      <c r="B1776" t="s">
        <v>2660</v>
      </c>
      <c r="C1776">
        <v>4.0000000000000001E-3</v>
      </c>
    </row>
    <row r="1777" spans="1:3" x14ac:dyDescent="0.25">
      <c r="A1777">
        <v>1776</v>
      </c>
      <c r="B1777" t="s">
        <v>2661</v>
      </c>
      <c r="C1777">
        <v>4.0000000000000001E-3</v>
      </c>
    </row>
    <row r="1778" spans="1:3" x14ac:dyDescent="0.25">
      <c r="A1778">
        <v>1777</v>
      </c>
      <c r="B1778" t="s">
        <v>2662</v>
      </c>
      <c r="C1778">
        <v>4.0000000000000001E-3</v>
      </c>
    </row>
    <row r="1779" spans="1:3" x14ac:dyDescent="0.25">
      <c r="A1779">
        <v>1778</v>
      </c>
      <c r="B1779" t="s">
        <v>2663</v>
      </c>
      <c r="C1779">
        <v>4.0000000000000001E-3</v>
      </c>
    </row>
    <row r="1780" spans="1:3" x14ac:dyDescent="0.25">
      <c r="A1780">
        <v>1779</v>
      </c>
      <c r="B1780" t="s">
        <v>2664</v>
      </c>
      <c r="C1780">
        <v>4.0000000000000001E-3</v>
      </c>
    </row>
    <row r="1781" spans="1:3" x14ac:dyDescent="0.25">
      <c r="A1781">
        <v>1780</v>
      </c>
      <c r="B1781" t="s">
        <v>2665</v>
      </c>
      <c r="C1781">
        <v>4.0000000000000001E-3</v>
      </c>
    </row>
    <row r="1782" spans="1:3" x14ac:dyDescent="0.25">
      <c r="A1782">
        <v>1781</v>
      </c>
      <c r="B1782" t="s">
        <v>2666</v>
      </c>
      <c r="C1782">
        <v>4.0000000000000001E-3</v>
      </c>
    </row>
    <row r="1783" spans="1:3" x14ac:dyDescent="0.25">
      <c r="A1783">
        <v>1782</v>
      </c>
      <c r="B1783" t="s">
        <v>2667</v>
      </c>
      <c r="C1783">
        <v>4.0000000000000001E-3</v>
      </c>
    </row>
    <row r="1784" spans="1:3" x14ac:dyDescent="0.25">
      <c r="A1784">
        <v>1783</v>
      </c>
      <c r="B1784" t="s">
        <v>2668</v>
      </c>
      <c r="C1784">
        <v>4.0000000000000001E-3</v>
      </c>
    </row>
    <row r="1785" spans="1:3" x14ac:dyDescent="0.25">
      <c r="A1785">
        <v>1784</v>
      </c>
      <c r="B1785" t="s">
        <v>2669</v>
      </c>
      <c r="C1785">
        <v>4.0000000000000001E-3</v>
      </c>
    </row>
    <row r="1786" spans="1:3" x14ac:dyDescent="0.25">
      <c r="A1786">
        <v>1785</v>
      </c>
      <c r="B1786" t="s">
        <v>2670</v>
      </c>
      <c r="C1786">
        <v>4.0000000000000001E-3</v>
      </c>
    </row>
    <row r="1787" spans="1:3" x14ac:dyDescent="0.25">
      <c r="A1787">
        <v>1786</v>
      </c>
      <c r="B1787" t="s">
        <v>2671</v>
      </c>
      <c r="C1787">
        <v>4.0000000000000001E-3</v>
      </c>
    </row>
    <row r="1788" spans="1:3" x14ac:dyDescent="0.25">
      <c r="A1788">
        <v>1787</v>
      </c>
      <c r="B1788" t="s">
        <v>2672</v>
      </c>
      <c r="C1788">
        <v>4.0000000000000001E-3</v>
      </c>
    </row>
    <row r="1789" spans="1:3" x14ac:dyDescent="0.25">
      <c r="A1789">
        <v>1788</v>
      </c>
      <c r="B1789" t="s">
        <v>2673</v>
      </c>
      <c r="C1789">
        <v>4.0000000000000001E-3</v>
      </c>
    </row>
    <row r="1790" spans="1:3" x14ac:dyDescent="0.25">
      <c r="A1790">
        <v>1789</v>
      </c>
      <c r="B1790" t="s">
        <v>2674</v>
      </c>
      <c r="C1790">
        <v>4.0000000000000001E-3</v>
      </c>
    </row>
    <row r="1791" spans="1:3" x14ac:dyDescent="0.25">
      <c r="A1791">
        <v>1790</v>
      </c>
      <c r="B1791" t="s">
        <v>2675</v>
      </c>
      <c r="C1791">
        <v>4.0000000000000001E-3</v>
      </c>
    </row>
    <row r="1792" spans="1:3" x14ac:dyDescent="0.25">
      <c r="A1792">
        <v>1791</v>
      </c>
      <c r="B1792" t="s">
        <v>2676</v>
      </c>
      <c r="C1792">
        <v>4.0000000000000001E-3</v>
      </c>
    </row>
    <row r="1793" spans="1:3" x14ac:dyDescent="0.25">
      <c r="A1793">
        <v>1792</v>
      </c>
      <c r="B1793" t="s">
        <v>2677</v>
      </c>
      <c r="C1793">
        <v>4.0000000000000001E-3</v>
      </c>
    </row>
    <row r="1794" spans="1:3" x14ac:dyDescent="0.25">
      <c r="A1794">
        <v>1793</v>
      </c>
      <c r="B1794" t="s">
        <v>2678</v>
      </c>
      <c r="C1794">
        <v>4.0000000000000001E-3</v>
      </c>
    </row>
    <row r="1795" spans="1:3" x14ac:dyDescent="0.25">
      <c r="A1795">
        <v>1794</v>
      </c>
      <c r="B1795" t="s">
        <v>2679</v>
      </c>
      <c r="C1795">
        <v>4.0000000000000001E-3</v>
      </c>
    </row>
    <row r="1796" spans="1:3" x14ac:dyDescent="0.25">
      <c r="A1796">
        <v>1795</v>
      </c>
      <c r="B1796" t="s">
        <v>2680</v>
      </c>
      <c r="C1796">
        <v>4.0000000000000001E-3</v>
      </c>
    </row>
    <row r="1797" spans="1:3" x14ac:dyDescent="0.25">
      <c r="A1797">
        <v>1796</v>
      </c>
      <c r="B1797" t="s">
        <v>2681</v>
      </c>
      <c r="C1797">
        <v>4.0000000000000001E-3</v>
      </c>
    </row>
    <row r="1798" spans="1:3" x14ac:dyDescent="0.25">
      <c r="A1798">
        <v>1797</v>
      </c>
      <c r="B1798" t="s">
        <v>2682</v>
      </c>
      <c r="C1798">
        <v>4.0000000000000001E-3</v>
      </c>
    </row>
    <row r="1799" spans="1:3" x14ac:dyDescent="0.25">
      <c r="A1799">
        <v>1798</v>
      </c>
      <c r="B1799" t="s">
        <v>2683</v>
      </c>
      <c r="C1799">
        <v>4.0000000000000001E-3</v>
      </c>
    </row>
    <row r="1800" spans="1:3" x14ac:dyDescent="0.25">
      <c r="A1800">
        <v>1799</v>
      </c>
      <c r="B1800" t="s">
        <v>2684</v>
      </c>
      <c r="C1800">
        <v>4.0000000000000001E-3</v>
      </c>
    </row>
    <row r="1801" spans="1:3" x14ac:dyDescent="0.25">
      <c r="A1801">
        <v>1800</v>
      </c>
      <c r="B1801" t="s">
        <v>2685</v>
      </c>
      <c r="C1801">
        <v>4.0000000000000001E-3</v>
      </c>
    </row>
    <row r="1802" spans="1:3" x14ac:dyDescent="0.25">
      <c r="A1802">
        <v>1801</v>
      </c>
      <c r="B1802" t="s">
        <v>2686</v>
      </c>
      <c r="C1802">
        <v>4.0000000000000001E-3</v>
      </c>
    </row>
    <row r="1803" spans="1:3" x14ac:dyDescent="0.25">
      <c r="A1803">
        <v>1802</v>
      </c>
      <c r="B1803" t="s">
        <v>2687</v>
      </c>
      <c r="C1803">
        <v>4.0000000000000001E-3</v>
      </c>
    </row>
    <row r="1804" spans="1:3" x14ac:dyDescent="0.25">
      <c r="A1804">
        <v>1803</v>
      </c>
      <c r="B1804" t="s">
        <v>2688</v>
      </c>
      <c r="C1804">
        <v>4.0000000000000001E-3</v>
      </c>
    </row>
    <row r="1805" spans="1:3" x14ac:dyDescent="0.25">
      <c r="A1805">
        <v>1804</v>
      </c>
      <c r="B1805" t="s">
        <v>2689</v>
      </c>
      <c r="C1805">
        <v>4.0000000000000001E-3</v>
      </c>
    </row>
    <row r="1806" spans="1:3" x14ac:dyDescent="0.25">
      <c r="A1806">
        <v>1805</v>
      </c>
      <c r="B1806" t="s">
        <v>2690</v>
      </c>
      <c r="C1806">
        <v>4.0000000000000001E-3</v>
      </c>
    </row>
    <row r="1807" spans="1:3" x14ac:dyDescent="0.25">
      <c r="A1807">
        <v>1806</v>
      </c>
      <c r="B1807" t="s">
        <v>2691</v>
      </c>
      <c r="C1807">
        <v>4.0000000000000001E-3</v>
      </c>
    </row>
    <row r="1808" spans="1:3" x14ac:dyDescent="0.25">
      <c r="A1808">
        <v>1807</v>
      </c>
      <c r="B1808" t="s">
        <v>2692</v>
      </c>
      <c r="C1808">
        <v>4.0000000000000001E-3</v>
      </c>
    </row>
    <row r="1809" spans="1:3" x14ac:dyDescent="0.25">
      <c r="A1809">
        <v>1808</v>
      </c>
      <c r="B1809" t="s">
        <v>2693</v>
      </c>
      <c r="C1809">
        <v>4.0000000000000001E-3</v>
      </c>
    </row>
    <row r="1810" spans="1:3" x14ac:dyDescent="0.25">
      <c r="A1810">
        <v>1809</v>
      </c>
      <c r="B1810" t="s">
        <v>2694</v>
      </c>
      <c r="C1810">
        <v>4.0000000000000001E-3</v>
      </c>
    </row>
    <row r="1811" spans="1:3" x14ac:dyDescent="0.25">
      <c r="A1811">
        <v>1810</v>
      </c>
      <c r="B1811" t="s">
        <v>2695</v>
      </c>
      <c r="C1811">
        <v>4.0000000000000001E-3</v>
      </c>
    </row>
    <row r="1812" spans="1:3" x14ac:dyDescent="0.25">
      <c r="A1812">
        <v>1811</v>
      </c>
      <c r="B1812" t="s">
        <v>2696</v>
      </c>
      <c r="C1812">
        <v>4.0000000000000001E-3</v>
      </c>
    </row>
    <row r="1813" spans="1:3" x14ac:dyDescent="0.25">
      <c r="A1813">
        <v>1812</v>
      </c>
      <c r="B1813" t="s">
        <v>2697</v>
      </c>
      <c r="C1813">
        <v>4.0000000000000001E-3</v>
      </c>
    </row>
    <row r="1814" spans="1:3" x14ac:dyDescent="0.25">
      <c r="A1814">
        <v>1813</v>
      </c>
      <c r="B1814" t="s">
        <v>2698</v>
      </c>
      <c r="C1814">
        <v>3.0000000000000001E-3</v>
      </c>
    </row>
    <row r="1815" spans="1:3" x14ac:dyDescent="0.25">
      <c r="A1815">
        <v>1814</v>
      </c>
      <c r="B1815" t="s">
        <v>2699</v>
      </c>
      <c r="C1815">
        <v>3.0000000000000001E-3</v>
      </c>
    </row>
    <row r="1816" spans="1:3" x14ac:dyDescent="0.25">
      <c r="A1816">
        <v>1815</v>
      </c>
      <c r="B1816" t="s">
        <v>2700</v>
      </c>
      <c r="C1816">
        <v>3.0000000000000001E-3</v>
      </c>
    </row>
    <row r="1817" spans="1:3" x14ac:dyDescent="0.25">
      <c r="A1817">
        <v>1816</v>
      </c>
      <c r="B1817" t="s">
        <v>2701</v>
      </c>
      <c r="C1817">
        <v>3.0000000000000001E-3</v>
      </c>
    </row>
    <row r="1818" spans="1:3" x14ac:dyDescent="0.25">
      <c r="A1818">
        <v>1817</v>
      </c>
      <c r="B1818" t="s">
        <v>2702</v>
      </c>
      <c r="C1818">
        <v>3.0000000000000001E-3</v>
      </c>
    </row>
    <row r="1819" spans="1:3" x14ac:dyDescent="0.25">
      <c r="A1819">
        <v>1818</v>
      </c>
      <c r="B1819" t="s">
        <v>2703</v>
      </c>
      <c r="C1819">
        <v>3.0000000000000001E-3</v>
      </c>
    </row>
    <row r="1820" spans="1:3" x14ac:dyDescent="0.25">
      <c r="A1820">
        <v>1819</v>
      </c>
      <c r="B1820" t="s">
        <v>2704</v>
      </c>
      <c r="C1820">
        <v>3.0000000000000001E-3</v>
      </c>
    </row>
    <row r="1821" spans="1:3" x14ac:dyDescent="0.25">
      <c r="A1821">
        <v>1820</v>
      </c>
      <c r="B1821" t="s">
        <v>2705</v>
      </c>
      <c r="C1821">
        <v>3.0000000000000001E-3</v>
      </c>
    </row>
    <row r="1822" spans="1:3" x14ac:dyDescent="0.25">
      <c r="A1822">
        <v>1821</v>
      </c>
      <c r="B1822" t="s">
        <v>2706</v>
      </c>
      <c r="C1822">
        <v>3.0000000000000001E-3</v>
      </c>
    </row>
    <row r="1823" spans="1:3" x14ac:dyDescent="0.25">
      <c r="A1823">
        <v>1822</v>
      </c>
      <c r="B1823" t="s">
        <v>2707</v>
      </c>
      <c r="C1823">
        <v>3.0000000000000001E-3</v>
      </c>
    </row>
    <row r="1824" spans="1:3" x14ac:dyDescent="0.25">
      <c r="A1824">
        <v>1823</v>
      </c>
      <c r="B1824" t="s">
        <v>2708</v>
      </c>
      <c r="C1824">
        <v>3.0000000000000001E-3</v>
      </c>
    </row>
    <row r="1825" spans="1:3" x14ac:dyDescent="0.25">
      <c r="A1825">
        <v>1824</v>
      </c>
      <c r="B1825" t="s">
        <v>2709</v>
      </c>
      <c r="C1825">
        <v>3.0000000000000001E-3</v>
      </c>
    </row>
    <row r="1826" spans="1:3" x14ac:dyDescent="0.25">
      <c r="A1826">
        <v>1825</v>
      </c>
      <c r="B1826" t="s">
        <v>2710</v>
      </c>
      <c r="C1826">
        <v>3.0000000000000001E-3</v>
      </c>
    </row>
    <row r="1827" spans="1:3" x14ac:dyDescent="0.25">
      <c r="A1827">
        <v>1826</v>
      </c>
      <c r="B1827" t="s">
        <v>2711</v>
      </c>
      <c r="C1827">
        <v>3.0000000000000001E-3</v>
      </c>
    </row>
    <row r="1828" spans="1:3" x14ac:dyDescent="0.25">
      <c r="A1828">
        <v>1827</v>
      </c>
      <c r="B1828" t="s">
        <v>2712</v>
      </c>
      <c r="C1828">
        <v>3.0000000000000001E-3</v>
      </c>
    </row>
    <row r="1829" spans="1:3" x14ac:dyDescent="0.25">
      <c r="A1829">
        <v>1828</v>
      </c>
      <c r="B1829" t="s">
        <v>2713</v>
      </c>
      <c r="C1829">
        <v>3.0000000000000001E-3</v>
      </c>
    </row>
    <row r="1830" spans="1:3" x14ac:dyDescent="0.25">
      <c r="A1830">
        <v>1829</v>
      </c>
      <c r="B1830" t="s">
        <v>2714</v>
      </c>
      <c r="C1830">
        <v>3.0000000000000001E-3</v>
      </c>
    </row>
    <row r="1831" spans="1:3" x14ac:dyDescent="0.25">
      <c r="A1831">
        <v>1830</v>
      </c>
      <c r="B1831" t="s">
        <v>2715</v>
      </c>
      <c r="C1831">
        <v>3.0000000000000001E-3</v>
      </c>
    </row>
    <row r="1832" spans="1:3" x14ac:dyDescent="0.25">
      <c r="A1832">
        <v>1831</v>
      </c>
      <c r="B1832" t="s">
        <v>2716</v>
      </c>
      <c r="C1832">
        <v>3.0000000000000001E-3</v>
      </c>
    </row>
    <row r="1833" spans="1:3" x14ac:dyDescent="0.25">
      <c r="A1833">
        <v>1832</v>
      </c>
      <c r="B1833" t="s">
        <v>2717</v>
      </c>
      <c r="C1833">
        <v>3.0000000000000001E-3</v>
      </c>
    </row>
    <row r="1834" spans="1:3" x14ac:dyDescent="0.25">
      <c r="A1834">
        <v>1833</v>
      </c>
      <c r="B1834" t="s">
        <v>2718</v>
      </c>
      <c r="C1834">
        <v>3.0000000000000001E-3</v>
      </c>
    </row>
    <row r="1835" spans="1:3" x14ac:dyDescent="0.25">
      <c r="A1835">
        <v>1834</v>
      </c>
      <c r="B1835" t="s">
        <v>2719</v>
      </c>
      <c r="C1835">
        <v>3.0000000000000001E-3</v>
      </c>
    </row>
    <row r="1836" spans="1:3" x14ac:dyDescent="0.25">
      <c r="A1836">
        <v>1835</v>
      </c>
      <c r="B1836" t="s">
        <v>2720</v>
      </c>
      <c r="C1836">
        <v>3.0000000000000001E-3</v>
      </c>
    </row>
    <row r="1837" spans="1:3" x14ac:dyDescent="0.25">
      <c r="A1837">
        <v>1836</v>
      </c>
      <c r="B1837" t="s">
        <v>2721</v>
      </c>
      <c r="C1837">
        <v>3.0000000000000001E-3</v>
      </c>
    </row>
    <row r="1838" spans="1:3" x14ac:dyDescent="0.25">
      <c r="A1838">
        <v>1837</v>
      </c>
      <c r="B1838" t="s">
        <v>2722</v>
      </c>
      <c r="C1838">
        <v>3.0000000000000001E-3</v>
      </c>
    </row>
    <row r="1839" spans="1:3" x14ac:dyDescent="0.25">
      <c r="A1839">
        <v>1838</v>
      </c>
      <c r="B1839" t="s">
        <v>2723</v>
      </c>
      <c r="C1839">
        <v>3.0000000000000001E-3</v>
      </c>
    </row>
    <row r="1840" spans="1:3" x14ac:dyDescent="0.25">
      <c r="A1840">
        <v>1839</v>
      </c>
      <c r="B1840" t="s">
        <v>2724</v>
      </c>
      <c r="C1840">
        <v>3.0000000000000001E-3</v>
      </c>
    </row>
    <row r="1841" spans="1:3" x14ac:dyDescent="0.25">
      <c r="A1841">
        <v>1840</v>
      </c>
      <c r="B1841" t="s">
        <v>2725</v>
      </c>
      <c r="C1841">
        <v>3.0000000000000001E-3</v>
      </c>
    </row>
    <row r="1842" spans="1:3" x14ac:dyDescent="0.25">
      <c r="A1842">
        <v>1841</v>
      </c>
      <c r="B1842" t="s">
        <v>2726</v>
      </c>
      <c r="C1842">
        <v>3.0000000000000001E-3</v>
      </c>
    </row>
    <row r="1843" spans="1:3" x14ac:dyDescent="0.25">
      <c r="A1843">
        <v>1842</v>
      </c>
      <c r="B1843" t="s">
        <v>2727</v>
      </c>
      <c r="C1843">
        <v>3.0000000000000001E-3</v>
      </c>
    </row>
    <row r="1844" spans="1:3" x14ac:dyDescent="0.25">
      <c r="A1844">
        <v>1843</v>
      </c>
      <c r="B1844" t="s">
        <v>2728</v>
      </c>
      <c r="C1844">
        <v>3.0000000000000001E-3</v>
      </c>
    </row>
    <row r="1845" spans="1:3" x14ac:dyDescent="0.25">
      <c r="A1845">
        <v>1844</v>
      </c>
      <c r="B1845" t="s">
        <v>2729</v>
      </c>
      <c r="C1845">
        <v>3.0000000000000001E-3</v>
      </c>
    </row>
    <row r="1846" spans="1:3" x14ac:dyDescent="0.25">
      <c r="A1846">
        <v>1845</v>
      </c>
      <c r="B1846" t="s">
        <v>2730</v>
      </c>
      <c r="C1846">
        <v>3.0000000000000001E-3</v>
      </c>
    </row>
    <row r="1847" spans="1:3" x14ac:dyDescent="0.25">
      <c r="A1847">
        <v>1846</v>
      </c>
      <c r="B1847" t="s">
        <v>2731</v>
      </c>
      <c r="C1847">
        <v>3.0000000000000001E-3</v>
      </c>
    </row>
    <row r="1848" spans="1:3" x14ac:dyDescent="0.25">
      <c r="A1848">
        <v>1847</v>
      </c>
      <c r="B1848" t="s">
        <v>2732</v>
      </c>
      <c r="C1848">
        <v>3.0000000000000001E-3</v>
      </c>
    </row>
    <row r="1849" spans="1:3" x14ac:dyDescent="0.25">
      <c r="A1849">
        <v>1848</v>
      </c>
      <c r="B1849" t="s">
        <v>2733</v>
      </c>
      <c r="C1849">
        <v>3.0000000000000001E-3</v>
      </c>
    </row>
    <row r="1850" spans="1:3" x14ac:dyDescent="0.25">
      <c r="A1850">
        <v>1849</v>
      </c>
      <c r="B1850" t="s">
        <v>2734</v>
      </c>
      <c r="C1850">
        <v>3.0000000000000001E-3</v>
      </c>
    </row>
    <row r="1851" spans="1:3" x14ac:dyDescent="0.25">
      <c r="A1851">
        <v>1850</v>
      </c>
      <c r="B1851" t="s">
        <v>2735</v>
      </c>
      <c r="C1851">
        <v>3.0000000000000001E-3</v>
      </c>
    </row>
    <row r="1852" spans="1:3" x14ac:dyDescent="0.25">
      <c r="A1852">
        <v>1851</v>
      </c>
      <c r="B1852" t="s">
        <v>2736</v>
      </c>
      <c r="C1852">
        <v>3.0000000000000001E-3</v>
      </c>
    </row>
    <row r="1853" spans="1:3" x14ac:dyDescent="0.25">
      <c r="A1853">
        <v>1852</v>
      </c>
      <c r="B1853" t="s">
        <v>2737</v>
      </c>
      <c r="C1853">
        <v>3.0000000000000001E-3</v>
      </c>
    </row>
    <row r="1854" spans="1:3" x14ac:dyDescent="0.25">
      <c r="A1854">
        <v>1853</v>
      </c>
      <c r="B1854" t="s">
        <v>2738</v>
      </c>
      <c r="C1854">
        <v>3.0000000000000001E-3</v>
      </c>
    </row>
    <row r="1855" spans="1:3" x14ac:dyDescent="0.25">
      <c r="A1855">
        <v>1854</v>
      </c>
      <c r="B1855" t="s">
        <v>2739</v>
      </c>
      <c r="C1855">
        <v>3.0000000000000001E-3</v>
      </c>
    </row>
    <row r="1856" spans="1:3" x14ac:dyDescent="0.25">
      <c r="A1856">
        <v>1855</v>
      </c>
      <c r="B1856" t="s">
        <v>2740</v>
      </c>
      <c r="C1856">
        <v>3.0000000000000001E-3</v>
      </c>
    </row>
    <row r="1857" spans="1:3" x14ac:dyDescent="0.25">
      <c r="A1857">
        <v>1856</v>
      </c>
      <c r="B1857" t="s">
        <v>2741</v>
      </c>
      <c r="C1857">
        <v>3.0000000000000001E-3</v>
      </c>
    </row>
    <row r="1858" spans="1:3" x14ac:dyDescent="0.25">
      <c r="A1858">
        <v>1857</v>
      </c>
      <c r="B1858" t="s">
        <v>2742</v>
      </c>
      <c r="C1858">
        <v>3.0000000000000001E-3</v>
      </c>
    </row>
    <row r="1859" spans="1:3" x14ac:dyDescent="0.25">
      <c r="A1859">
        <v>1858</v>
      </c>
      <c r="B1859" t="s">
        <v>2743</v>
      </c>
      <c r="C1859">
        <v>3.0000000000000001E-3</v>
      </c>
    </row>
    <row r="1860" spans="1:3" x14ac:dyDescent="0.25">
      <c r="A1860">
        <v>1859</v>
      </c>
      <c r="B1860" t="s">
        <v>2744</v>
      </c>
      <c r="C1860">
        <v>3.0000000000000001E-3</v>
      </c>
    </row>
    <row r="1861" spans="1:3" x14ac:dyDescent="0.25">
      <c r="A1861">
        <v>1860</v>
      </c>
      <c r="B1861" t="s">
        <v>2745</v>
      </c>
      <c r="C1861">
        <v>3.0000000000000001E-3</v>
      </c>
    </row>
    <row r="1862" spans="1:3" x14ac:dyDescent="0.25">
      <c r="A1862">
        <v>1861</v>
      </c>
      <c r="B1862" t="s">
        <v>2746</v>
      </c>
      <c r="C1862">
        <v>3.0000000000000001E-3</v>
      </c>
    </row>
    <row r="1863" spans="1:3" x14ac:dyDescent="0.25">
      <c r="A1863">
        <v>1862</v>
      </c>
      <c r="B1863" t="s">
        <v>2747</v>
      </c>
      <c r="C1863">
        <v>3.0000000000000001E-3</v>
      </c>
    </row>
    <row r="1864" spans="1:3" x14ac:dyDescent="0.25">
      <c r="A1864">
        <v>1863</v>
      </c>
      <c r="B1864" t="s">
        <v>2748</v>
      </c>
      <c r="C1864">
        <v>3.0000000000000001E-3</v>
      </c>
    </row>
    <row r="1865" spans="1:3" x14ac:dyDescent="0.25">
      <c r="A1865">
        <v>1864</v>
      </c>
      <c r="B1865" t="s">
        <v>2749</v>
      </c>
      <c r="C1865">
        <v>3.0000000000000001E-3</v>
      </c>
    </row>
    <row r="1866" spans="1:3" x14ac:dyDescent="0.25">
      <c r="A1866">
        <v>1865</v>
      </c>
      <c r="B1866" t="s">
        <v>2750</v>
      </c>
      <c r="C1866">
        <v>3.0000000000000001E-3</v>
      </c>
    </row>
    <row r="1867" spans="1:3" x14ac:dyDescent="0.25">
      <c r="A1867">
        <v>1866</v>
      </c>
      <c r="B1867" t="s">
        <v>2751</v>
      </c>
      <c r="C1867">
        <v>3.0000000000000001E-3</v>
      </c>
    </row>
    <row r="1868" spans="1:3" x14ac:dyDescent="0.25">
      <c r="A1868">
        <v>1867</v>
      </c>
      <c r="B1868" t="s">
        <v>2752</v>
      </c>
      <c r="C1868">
        <v>3.0000000000000001E-3</v>
      </c>
    </row>
    <row r="1869" spans="1:3" x14ac:dyDescent="0.25">
      <c r="A1869">
        <v>1868</v>
      </c>
      <c r="B1869" t="s">
        <v>2753</v>
      </c>
      <c r="C1869">
        <v>3.0000000000000001E-3</v>
      </c>
    </row>
    <row r="1870" spans="1:3" x14ac:dyDescent="0.25">
      <c r="A1870">
        <v>1869</v>
      </c>
      <c r="B1870" t="s">
        <v>2754</v>
      </c>
      <c r="C1870">
        <v>3.0000000000000001E-3</v>
      </c>
    </row>
    <row r="1871" spans="1:3" x14ac:dyDescent="0.25">
      <c r="A1871">
        <v>1870</v>
      </c>
      <c r="B1871" t="s">
        <v>2755</v>
      </c>
      <c r="C1871">
        <v>3.0000000000000001E-3</v>
      </c>
    </row>
    <row r="1872" spans="1:3" x14ac:dyDescent="0.25">
      <c r="A1872">
        <v>1871</v>
      </c>
      <c r="B1872" t="s">
        <v>2756</v>
      </c>
      <c r="C1872">
        <v>3.0000000000000001E-3</v>
      </c>
    </row>
    <row r="1873" spans="1:3" x14ac:dyDescent="0.25">
      <c r="A1873">
        <v>1872</v>
      </c>
      <c r="B1873" t="s">
        <v>2757</v>
      </c>
      <c r="C1873">
        <v>3.0000000000000001E-3</v>
      </c>
    </row>
    <row r="1874" spans="1:3" x14ac:dyDescent="0.25">
      <c r="A1874">
        <v>1873</v>
      </c>
      <c r="B1874" t="s">
        <v>2758</v>
      </c>
      <c r="C1874">
        <v>3.0000000000000001E-3</v>
      </c>
    </row>
    <row r="1875" spans="1:3" x14ac:dyDescent="0.25">
      <c r="A1875">
        <v>1874</v>
      </c>
      <c r="B1875" t="s">
        <v>2759</v>
      </c>
      <c r="C1875">
        <v>3.0000000000000001E-3</v>
      </c>
    </row>
    <row r="1876" spans="1:3" x14ac:dyDescent="0.25">
      <c r="A1876">
        <v>1875</v>
      </c>
      <c r="B1876" t="s">
        <v>2760</v>
      </c>
      <c r="C1876">
        <v>3.0000000000000001E-3</v>
      </c>
    </row>
    <row r="1877" spans="1:3" x14ac:dyDescent="0.25">
      <c r="A1877">
        <v>1876</v>
      </c>
      <c r="B1877" t="s">
        <v>2761</v>
      </c>
      <c r="C1877">
        <v>3.0000000000000001E-3</v>
      </c>
    </row>
    <row r="1878" spans="1:3" x14ac:dyDescent="0.25">
      <c r="A1878">
        <v>1877</v>
      </c>
      <c r="B1878" t="s">
        <v>2762</v>
      </c>
      <c r="C1878">
        <v>3.0000000000000001E-3</v>
      </c>
    </row>
    <row r="1879" spans="1:3" x14ac:dyDescent="0.25">
      <c r="A1879">
        <v>1878</v>
      </c>
      <c r="B1879" t="s">
        <v>2763</v>
      </c>
      <c r="C1879">
        <v>3.0000000000000001E-3</v>
      </c>
    </row>
    <row r="1880" spans="1:3" x14ac:dyDescent="0.25">
      <c r="A1880">
        <v>1879</v>
      </c>
      <c r="B1880" t="s">
        <v>2764</v>
      </c>
      <c r="C1880">
        <v>3.0000000000000001E-3</v>
      </c>
    </row>
    <row r="1881" spans="1:3" x14ac:dyDescent="0.25">
      <c r="A1881">
        <v>1880</v>
      </c>
      <c r="B1881" t="s">
        <v>2765</v>
      </c>
      <c r="C1881">
        <v>3.0000000000000001E-3</v>
      </c>
    </row>
    <row r="1882" spans="1:3" x14ac:dyDescent="0.25">
      <c r="A1882">
        <v>1881</v>
      </c>
      <c r="B1882" t="s">
        <v>2766</v>
      </c>
      <c r="C1882">
        <v>3.0000000000000001E-3</v>
      </c>
    </row>
    <row r="1883" spans="1:3" x14ac:dyDescent="0.25">
      <c r="A1883">
        <v>1882</v>
      </c>
      <c r="B1883" t="s">
        <v>2767</v>
      </c>
      <c r="C1883">
        <v>3.0000000000000001E-3</v>
      </c>
    </row>
    <row r="1884" spans="1:3" x14ac:dyDescent="0.25">
      <c r="A1884">
        <v>1883</v>
      </c>
      <c r="B1884" t="s">
        <v>2768</v>
      </c>
      <c r="C1884">
        <v>3.0000000000000001E-3</v>
      </c>
    </row>
    <row r="1885" spans="1:3" x14ac:dyDescent="0.25">
      <c r="A1885">
        <v>1884</v>
      </c>
      <c r="B1885" t="s">
        <v>2769</v>
      </c>
      <c r="C1885">
        <v>3.0000000000000001E-3</v>
      </c>
    </row>
    <row r="1886" spans="1:3" x14ac:dyDescent="0.25">
      <c r="A1886">
        <v>1885</v>
      </c>
      <c r="B1886" t="s">
        <v>2770</v>
      </c>
      <c r="C1886">
        <v>3.0000000000000001E-3</v>
      </c>
    </row>
    <row r="1887" spans="1:3" x14ac:dyDescent="0.25">
      <c r="A1887">
        <v>1886</v>
      </c>
      <c r="B1887" t="s">
        <v>2771</v>
      </c>
      <c r="C1887">
        <v>3.0000000000000001E-3</v>
      </c>
    </row>
    <row r="1888" spans="1:3" x14ac:dyDescent="0.25">
      <c r="A1888">
        <v>1887</v>
      </c>
      <c r="B1888" t="s">
        <v>2772</v>
      </c>
      <c r="C1888">
        <v>3.0000000000000001E-3</v>
      </c>
    </row>
    <row r="1889" spans="1:3" x14ac:dyDescent="0.25">
      <c r="A1889">
        <v>1888</v>
      </c>
      <c r="B1889" t="s">
        <v>2773</v>
      </c>
      <c r="C1889">
        <v>3.0000000000000001E-3</v>
      </c>
    </row>
    <row r="1890" spans="1:3" x14ac:dyDescent="0.25">
      <c r="A1890">
        <v>1889</v>
      </c>
      <c r="B1890" t="s">
        <v>2774</v>
      </c>
      <c r="C1890">
        <v>3.0000000000000001E-3</v>
      </c>
    </row>
    <row r="1891" spans="1:3" x14ac:dyDescent="0.25">
      <c r="A1891">
        <v>1890</v>
      </c>
      <c r="B1891" t="s">
        <v>2775</v>
      </c>
      <c r="C1891">
        <v>3.0000000000000001E-3</v>
      </c>
    </row>
    <row r="1892" spans="1:3" x14ac:dyDescent="0.25">
      <c r="A1892">
        <v>1891</v>
      </c>
      <c r="B1892" t="s">
        <v>2776</v>
      </c>
      <c r="C1892">
        <v>3.0000000000000001E-3</v>
      </c>
    </row>
    <row r="1893" spans="1:3" x14ac:dyDescent="0.25">
      <c r="A1893">
        <v>1892</v>
      </c>
      <c r="B1893" t="s">
        <v>2777</v>
      </c>
      <c r="C1893">
        <v>3.0000000000000001E-3</v>
      </c>
    </row>
    <row r="1894" spans="1:3" x14ac:dyDescent="0.25">
      <c r="A1894">
        <v>1893</v>
      </c>
      <c r="B1894" t="s">
        <v>2778</v>
      </c>
      <c r="C1894">
        <v>3.0000000000000001E-3</v>
      </c>
    </row>
    <row r="1895" spans="1:3" x14ac:dyDescent="0.25">
      <c r="A1895">
        <v>1894</v>
      </c>
      <c r="B1895" t="s">
        <v>2779</v>
      </c>
      <c r="C1895">
        <v>3.0000000000000001E-3</v>
      </c>
    </row>
    <row r="1896" spans="1:3" x14ac:dyDescent="0.25">
      <c r="A1896">
        <v>1895</v>
      </c>
      <c r="B1896" t="s">
        <v>2780</v>
      </c>
      <c r="C1896">
        <v>3.0000000000000001E-3</v>
      </c>
    </row>
    <row r="1897" spans="1:3" x14ac:dyDescent="0.25">
      <c r="A1897">
        <v>1896</v>
      </c>
      <c r="B1897" t="s">
        <v>2781</v>
      </c>
      <c r="C1897">
        <v>3.0000000000000001E-3</v>
      </c>
    </row>
    <row r="1898" spans="1:3" x14ac:dyDescent="0.25">
      <c r="A1898">
        <v>1897</v>
      </c>
      <c r="B1898" t="s">
        <v>2782</v>
      </c>
      <c r="C1898">
        <v>3.0000000000000001E-3</v>
      </c>
    </row>
    <row r="1899" spans="1:3" x14ac:dyDescent="0.25">
      <c r="A1899">
        <v>1898</v>
      </c>
      <c r="B1899" t="s">
        <v>2783</v>
      </c>
      <c r="C1899">
        <v>3.0000000000000001E-3</v>
      </c>
    </row>
    <row r="1900" spans="1:3" x14ac:dyDescent="0.25">
      <c r="A1900">
        <v>1899</v>
      </c>
      <c r="B1900" t="s">
        <v>2784</v>
      </c>
      <c r="C1900">
        <v>3.0000000000000001E-3</v>
      </c>
    </row>
    <row r="1901" spans="1:3" x14ac:dyDescent="0.25">
      <c r="A1901">
        <v>1900</v>
      </c>
      <c r="B1901" t="s">
        <v>2785</v>
      </c>
      <c r="C1901">
        <v>3.0000000000000001E-3</v>
      </c>
    </row>
    <row r="1902" spans="1:3" x14ac:dyDescent="0.25">
      <c r="A1902">
        <v>1901</v>
      </c>
      <c r="B1902" t="s">
        <v>2786</v>
      </c>
      <c r="C1902">
        <v>3.0000000000000001E-3</v>
      </c>
    </row>
    <row r="1903" spans="1:3" x14ac:dyDescent="0.25">
      <c r="A1903">
        <v>1902</v>
      </c>
      <c r="B1903" t="s">
        <v>2787</v>
      </c>
      <c r="C1903">
        <v>3.0000000000000001E-3</v>
      </c>
    </row>
    <row r="1904" spans="1:3" x14ac:dyDescent="0.25">
      <c r="A1904">
        <v>1903</v>
      </c>
      <c r="B1904" t="s">
        <v>2788</v>
      </c>
      <c r="C1904">
        <v>3.0000000000000001E-3</v>
      </c>
    </row>
    <row r="1905" spans="1:3" x14ac:dyDescent="0.25">
      <c r="A1905">
        <v>1904</v>
      </c>
      <c r="B1905" t="s">
        <v>2789</v>
      </c>
      <c r="C1905">
        <v>3.0000000000000001E-3</v>
      </c>
    </row>
    <row r="1906" spans="1:3" x14ac:dyDescent="0.25">
      <c r="A1906">
        <v>1905</v>
      </c>
      <c r="B1906" t="s">
        <v>2790</v>
      </c>
      <c r="C1906">
        <v>3.0000000000000001E-3</v>
      </c>
    </row>
    <row r="1907" spans="1:3" x14ac:dyDescent="0.25">
      <c r="A1907">
        <v>1906</v>
      </c>
      <c r="B1907" t="s">
        <v>2791</v>
      </c>
      <c r="C1907">
        <v>3.0000000000000001E-3</v>
      </c>
    </row>
    <row r="1908" spans="1:3" x14ac:dyDescent="0.25">
      <c r="A1908">
        <v>1907</v>
      </c>
      <c r="B1908" t="s">
        <v>2792</v>
      </c>
      <c r="C1908">
        <v>3.0000000000000001E-3</v>
      </c>
    </row>
    <row r="1909" spans="1:3" x14ac:dyDescent="0.25">
      <c r="A1909">
        <v>1908</v>
      </c>
      <c r="B1909" t="s">
        <v>2793</v>
      </c>
      <c r="C1909">
        <v>3.0000000000000001E-3</v>
      </c>
    </row>
    <row r="1910" spans="1:3" x14ac:dyDescent="0.25">
      <c r="A1910">
        <v>1909</v>
      </c>
      <c r="B1910" t="s">
        <v>2794</v>
      </c>
      <c r="C1910">
        <v>3.0000000000000001E-3</v>
      </c>
    </row>
    <row r="1911" spans="1:3" x14ac:dyDescent="0.25">
      <c r="A1911">
        <v>1910</v>
      </c>
      <c r="B1911" t="s">
        <v>2795</v>
      </c>
      <c r="C1911">
        <v>3.0000000000000001E-3</v>
      </c>
    </row>
    <row r="1912" spans="1:3" x14ac:dyDescent="0.25">
      <c r="A1912">
        <v>1911</v>
      </c>
      <c r="B1912" t="s">
        <v>2796</v>
      </c>
      <c r="C1912">
        <v>3.0000000000000001E-3</v>
      </c>
    </row>
    <row r="1913" spans="1:3" x14ac:dyDescent="0.25">
      <c r="A1913">
        <v>1912</v>
      </c>
      <c r="B1913" t="s">
        <v>2797</v>
      </c>
      <c r="C1913">
        <v>3.0000000000000001E-3</v>
      </c>
    </row>
    <row r="1914" spans="1:3" x14ac:dyDescent="0.25">
      <c r="A1914">
        <v>1913</v>
      </c>
      <c r="B1914" t="s">
        <v>2798</v>
      </c>
      <c r="C1914">
        <v>3.0000000000000001E-3</v>
      </c>
    </row>
    <row r="1915" spans="1:3" x14ac:dyDescent="0.25">
      <c r="A1915">
        <v>1914</v>
      </c>
      <c r="B1915" t="s">
        <v>2799</v>
      </c>
      <c r="C1915">
        <v>3.0000000000000001E-3</v>
      </c>
    </row>
    <row r="1916" spans="1:3" x14ac:dyDescent="0.25">
      <c r="A1916">
        <v>1915</v>
      </c>
      <c r="B1916" t="s">
        <v>2800</v>
      </c>
      <c r="C1916">
        <v>3.0000000000000001E-3</v>
      </c>
    </row>
    <row r="1917" spans="1:3" x14ac:dyDescent="0.25">
      <c r="A1917">
        <v>1916</v>
      </c>
      <c r="B1917" t="s">
        <v>2801</v>
      </c>
      <c r="C1917">
        <v>3.0000000000000001E-3</v>
      </c>
    </row>
    <row r="1918" spans="1:3" x14ac:dyDescent="0.25">
      <c r="A1918">
        <v>1917</v>
      </c>
      <c r="B1918" t="s">
        <v>2802</v>
      </c>
      <c r="C1918">
        <v>3.0000000000000001E-3</v>
      </c>
    </row>
    <row r="1919" spans="1:3" x14ac:dyDescent="0.25">
      <c r="A1919">
        <v>1918</v>
      </c>
      <c r="B1919" t="s">
        <v>2803</v>
      </c>
      <c r="C1919">
        <v>3.0000000000000001E-3</v>
      </c>
    </row>
    <row r="1920" spans="1:3" x14ac:dyDescent="0.25">
      <c r="A1920">
        <v>1919</v>
      </c>
      <c r="B1920" t="s">
        <v>2804</v>
      </c>
      <c r="C1920">
        <v>3.0000000000000001E-3</v>
      </c>
    </row>
    <row r="1921" spans="1:3" x14ac:dyDescent="0.25">
      <c r="A1921">
        <v>1920</v>
      </c>
      <c r="B1921" t="s">
        <v>2805</v>
      </c>
      <c r="C1921">
        <v>3.0000000000000001E-3</v>
      </c>
    </row>
    <row r="1922" spans="1:3" x14ac:dyDescent="0.25">
      <c r="A1922">
        <v>1921</v>
      </c>
      <c r="B1922" t="s">
        <v>2806</v>
      </c>
      <c r="C1922">
        <v>3.0000000000000001E-3</v>
      </c>
    </row>
    <row r="1923" spans="1:3" x14ac:dyDescent="0.25">
      <c r="A1923">
        <v>1922</v>
      </c>
      <c r="B1923" t="s">
        <v>2807</v>
      </c>
      <c r="C1923">
        <v>3.0000000000000001E-3</v>
      </c>
    </row>
    <row r="1924" spans="1:3" x14ac:dyDescent="0.25">
      <c r="A1924">
        <v>1923</v>
      </c>
      <c r="B1924" t="s">
        <v>2808</v>
      </c>
      <c r="C1924">
        <v>3.0000000000000001E-3</v>
      </c>
    </row>
    <row r="1925" spans="1:3" x14ac:dyDescent="0.25">
      <c r="A1925">
        <v>1924</v>
      </c>
      <c r="B1925" t="s">
        <v>2809</v>
      </c>
      <c r="C1925">
        <v>3.0000000000000001E-3</v>
      </c>
    </row>
    <row r="1926" spans="1:3" x14ac:dyDescent="0.25">
      <c r="A1926">
        <v>1925</v>
      </c>
      <c r="B1926" t="s">
        <v>2810</v>
      </c>
      <c r="C1926">
        <v>3.0000000000000001E-3</v>
      </c>
    </row>
    <row r="1927" spans="1:3" x14ac:dyDescent="0.25">
      <c r="A1927">
        <v>1926</v>
      </c>
      <c r="B1927" t="s">
        <v>2811</v>
      </c>
      <c r="C1927">
        <v>3.0000000000000001E-3</v>
      </c>
    </row>
    <row r="1928" spans="1:3" x14ac:dyDescent="0.25">
      <c r="A1928">
        <v>1927</v>
      </c>
      <c r="B1928" t="s">
        <v>2812</v>
      </c>
      <c r="C1928">
        <v>3.0000000000000001E-3</v>
      </c>
    </row>
    <row r="1929" spans="1:3" x14ac:dyDescent="0.25">
      <c r="A1929">
        <v>1928</v>
      </c>
      <c r="B1929" t="s">
        <v>2813</v>
      </c>
      <c r="C1929">
        <v>3.0000000000000001E-3</v>
      </c>
    </row>
    <row r="1930" spans="1:3" x14ac:dyDescent="0.25">
      <c r="A1930">
        <v>1929</v>
      </c>
      <c r="B1930" t="s">
        <v>2814</v>
      </c>
      <c r="C1930">
        <v>3.0000000000000001E-3</v>
      </c>
    </row>
    <row r="1931" spans="1:3" x14ac:dyDescent="0.25">
      <c r="A1931">
        <v>1930</v>
      </c>
      <c r="B1931" t="s">
        <v>2815</v>
      </c>
      <c r="C1931">
        <v>3.0000000000000001E-3</v>
      </c>
    </row>
    <row r="1932" spans="1:3" x14ac:dyDescent="0.25">
      <c r="A1932">
        <v>1931</v>
      </c>
      <c r="B1932" t="s">
        <v>2816</v>
      </c>
      <c r="C1932">
        <v>3.0000000000000001E-3</v>
      </c>
    </row>
    <row r="1933" spans="1:3" x14ac:dyDescent="0.25">
      <c r="A1933">
        <v>1932</v>
      </c>
      <c r="B1933" t="s">
        <v>2817</v>
      </c>
      <c r="C1933">
        <v>3.0000000000000001E-3</v>
      </c>
    </row>
    <row r="1934" spans="1:3" x14ac:dyDescent="0.25">
      <c r="A1934">
        <v>1933</v>
      </c>
      <c r="B1934" t="s">
        <v>2818</v>
      </c>
      <c r="C1934">
        <v>3.0000000000000001E-3</v>
      </c>
    </row>
    <row r="1935" spans="1:3" x14ac:dyDescent="0.25">
      <c r="A1935">
        <v>1934</v>
      </c>
      <c r="B1935" t="s">
        <v>2819</v>
      </c>
      <c r="C1935">
        <v>3.0000000000000001E-3</v>
      </c>
    </row>
    <row r="1936" spans="1:3" x14ac:dyDescent="0.25">
      <c r="A1936">
        <v>1935</v>
      </c>
      <c r="B1936" t="s">
        <v>2820</v>
      </c>
      <c r="C1936">
        <v>3.0000000000000001E-3</v>
      </c>
    </row>
    <row r="1937" spans="1:3" x14ac:dyDescent="0.25">
      <c r="A1937">
        <v>1936</v>
      </c>
      <c r="B1937" t="s">
        <v>2821</v>
      </c>
      <c r="C1937">
        <v>3.0000000000000001E-3</v>
      </c>
    </row>
    <row r="1938" spans="1:3" x14ac:dyDescent="0.25">
      <c r="A1938">
        <v>1937</v>
      </c>
      <c r="B1938" t="s">
        <v>2822</v>
      </c>
      <c r="C1938">
        <v>3.0000000000000001E-3</v>
      </c>
    </row>
    <row r="1939" spans="1:3" x14ac:dyDescent="0.25">
      <c r="A1939">
        <v>1938</v>
      </c>
      <c r="B1939" t="s">
        <v>2823</v>
      </c>
      <c r="C1939">
        <v>3.0000000000000001E-3</v>
      </c>
    </row>
    <row r="1940" spans="1:3" x14ac:dyDescent="0.25">
      <c r="A1940">
        <v>1939</v>
      </c>
      <c r="B1940" t="s">
        <v>2824</v>
      </c>
      <c r="C1940">
        <v>3.0000000000000001E-3</v>
      </c>
    </row>
    <row r="1941" spans="1:3" x14ac:dyDescent="0.25">
      <c r="A1941">
        <v>1940</v>
      </c>
      <c r="B1941" t="s">
        <v>2825</v>
      </c>
      <c r="C1941">
        <v>3.0000000000000001E-3</v>
      </c>
    </row>
    <row r="1942" spans="1:3" x14ac:dyDescent="0.25">
      <c r="A1942">
        <v>1941</v>
      </c>
      <c r="B1942" t="s">
        <v>2826</v>
      </c>
      <c r="C1942">
        <v>3.0000000000000001E-3</v>
      </c>
    </row>
    <row r="1943" spans="1:3" x14ac:dyDescent="0.25">
      <c r="A1943">
        <v>1942</v>
      </c>
      <c r="B1943" t="s">
        <v>2827</v>
      </c>
      <c r="C1943">
        <v>3.0000000000000001E-3</v>
      </c>
    </row>
    <row r="1944" spans="1:3" x14ac:dyDescent="0.25">
      <c r="A1944">
        <v>1943</v>
      </c>
      <c r="B1944" t="s">
        <v>2828</v>
      </c>
      <c r="C1944">
        <v>3.0000000000000001E-3</v>
      </c>
    </row>
    <row r="1945" spans="1:3" x14ac:dyDescent="0.25">
      <c r="A1945">
        <v>1944</v>
      </c>
      <c r="B1945" t="s">
        <v>2829</v>
      </c>
      <c r="C1945">
        <v>3.0000000000000001E-3</v>
      </c>
    </row>
    <row r="1946" spans="1:3" x14ac:dyDescent="0.25">
      <c r="A1946">
        <v>1945</v>
      </c>
      <c r="B1946" t="s">
        <v>2830</v>
      </c>
      <c r="C1946">
        <v>3.0000000000000001E-3</v>
      </c>
    </row>
    <row r="1947" spans="1:3" x14ac:dyDescent="0.25">
      <c r="A1947">
        <v>1946</v>
      </c>
      <c r="B1947" t="s">
        <v>2831</v>
      </c>
      <c r="C1947">
        <v>3.0000000000000001E-3</v>
      </c>
    </row>
    <row r="1948" spans="1:3" x14ac:dyDescent="0.25">
      <c r="A1948">
        <v>1947</v>
      </c>
      <c r="B1948" t="s">
        <v>2832</v>
      </c>
      <c r="C1948">
        <v>3.0000000000000001E-3</v>
      </c>
    </row>
    <row r="1949" spans="1:3" x14ac:dyDescent="0.25">
      <c r="A1949">
        <v>1948</v>
      </c>
      <c r="B1949" t="s">
        <v>2833</v>
      </c>
      <c r="C1949">
        <v>3.0000000000000001E-3</v>
      </c>
    </row>
    <row r="1950" spans="1:3" x14ac:dyDescent="0.25">
      <c r="A1950">
        <v>1949</v>
      </c>
      <c r="B1950" t="s">
        <v>2834</v>
      </c>
      <c r="C1950">
        <v>3.0000000000000001E-3</v>
      </c>
    </row>
    <row r="1951" spans="1:3" x14ac:dyDescent="0.25">
      <c r="A1951">
        <v>1950</v>
      </c>
      <c r="B1951" t="s">
        <v>2835</v>
      </c>
      <c r="C1951">
        <v>3.0000000000000001E-3</v>
      </c>
    </row>
    <row r="1952" spans="1:3" x14ac:dyDescent="0.25">
      <c r="A1952">
        <v>1951</v>
      </c>
      <c r="B1952" t="s">
        <v>2836</v>
      </c>
      <c r="C1952">
        <v>3.0000000000000001E-3</v>
      </c>
    </row>
    <row r="1953" spans="1:3" x14ac:dyDescent="0.25">
      <c r="A1953">
        <v>1952</v>
      </c>
      <c r="B1953" t="s">
        <v>2837</v>
      </c>
      <c r="C1953">
        <v>3.0000000000000001E-3</v>
      </c>
    </row>
    <row r="1954" spans="1:3" x14ac:dyDescent="0.25">
      <c r="A1954">
        <v>1953</v>
      </c>
      <c r="B1954" t="s">
        <v>2838</v>
      </c>
      <c r="C1954">
        <v>3.0000000000000001E-3</v>
      </c>
    </row>
    <row r="1955" spans="1:3" x14ac:dyDescent="0.25">
      <c r="A1955">
        <v>1954</v>
      </c>
      <c r="B1955" t="s">
        <v>2839</v>
      </c>
      <c r="C1955">
        <v>3.0000000000000001E-3</v>
      </c>
    </row>
    <row r="1956" spans="1:3" x14ac:dyDescent="0.25">
      <c r="A1956">
        <v>1955</v>
      </c>
      <c r="B1956" t="s">
        <v>2840</v>
      </c>
      <c r="C1956">
        <v>3.0000000000000001E-3</v>
      </c>
    </row>
    <row r="1957" spans="1:3" x14ac:dyDescent="0.25">
      <c r="A1957">
        <v>1956</v>
      </c>
      <c r="B1957" t="s">
        <v>2841</v>
      </c>
      <c r="C1957">
        <v>3.0000000000000001E-3</v>
      </c>
    </row>
    <row r="1958" spans="1:3" x14ac:dyDescent="0.25">
      <c r="A1958">
        <v>1957</v>
      </c>
      <c r="B1958" t="s">
        <v>2842</v>
      </c>
      <c r="C1958">
        <v>3.0000000000000001E-3</v>
      </c>
    </row>
    <row r="1959" spans="1:3" x14ac:dyDescent="0.25">
      <c r="A1959">
        <v>1958</v>
      </c>
      <c r="B1959" t="s">
        <v>2843</v>
      </c>
      <c r="C1959">
        <v>3.0000000000000001E-3</v>
      </c>
    </row>
    <row r="1960" spans="1:3" x14ac:dyDescent="0.25">
      <c r="A1960">
        <v>1959</v>
      </c>
      <c r="B1960" t="s">
        <v>2844</v>
      </c>
      <c r="C1960">
        <v>3.0000000000000001E-3</v>
      </c>
    </row>
    <row r="1961" spans="1:3" x14ac:dyDescent="0.25">
      <c r="A1961">
        <v>1960</v>
      </c>
      <c r="B1961" t="s">
        <v>2845</v>
      </c>
      <c r="C1961">
        <v>3.0000000000000001E-3</v>
      </c>
    </row>
    <row r="1962" spans="1:3" x14ac:dyDescent="0.25">
      <c r="A1962">
        <v>1961</v>
      </c>
      <c r="B1962" t="s">
        <v>2846</v>
      </c>
      <c r="C1962">
        <v>3.0000000000000001E-3</v>
      </c>
    </row>
    <row r="1963" spans="1:3" x14ac:dyDescent="0.25">
      <c r="A1963">
        <v>1962</v>
      </c>
      <c r="B1963" t="s">
        <v>2847</v>
      </c>
      <c r="C1963">
        <v>3.0000000000000001E-3</v>
      </c>
    </row>
    <row r="1964" spans="1:3" x14ac:dyDescent="0.25">
      <c r="A1964">
        <v>1963</v>
      </c>
      <c r="B1964" t="s">
        <v>2848</v>
      </c>
      <c r="C1964">
        <v>3.0000000000000001E-3</v>
      </c>
    </row>
    <row r="1965" spans="1:3" x14ac:dyDescent="0.25">
      <c r="A1965">
        <v>1964</v>
      </c>
      <c r="B1965" t="s">
        <v>2849</v>
      </c>
      <c r="C1965">
        <v>3.0000000000000001E-3</v>
      </c>
    </row>
    <row r="1966" spans="1:3" x14ac:dyDescent="0.25">
      <c r="A1966">
        <v>1965</v>
      </c>
      <c r="B1966" t="s">
        <v>2850</v>
      </c>
      <c r="C1966">
        <v>3.0000000000000001E-3</v>
      </c>
    </row>
    <row r="1967" spans="1:3" x14ac:dyDescent="0.25">
      <c r="A1967">
        <v>1966</v>
      </c>
      <c r="B1967" t="s">
        <v>2851</v>
      </c>
      <c r="C1967">
        <v>3.0000000000000001E-3</v>
      </c>
    </row>
    <row r="1968" spans="1:3" x14ac:dyDescent="0.25">
      <c r="A1968">
        <v>1967</v>
      </c>
      <c r="B1968" t="s">
        <v>2852</v>
      </c>
      <c r="C1968">
        <v>3.0000000000000001E-3</v>
      </c>
    </row>
    <row r="1969" spans="1:3" x14ac:dyDescent="0.25">
      <c r="A1969">
        <v>1968</v>
      </c>
      <c r="B1969" t="s">
        <v>2853</v>
      </c>
      <c r="C1969">
        <v>3.0000000000000001E-3</v>
      </c>
    </row>
    <row r="1970" spans="1:3" x14ac:dyDescent="0.25">
      <c r="A1970">
        <v>1969</v>
      </c>
      <c r="B1970" t="s">
        <v>2854</v>
      </c>
      <c r="C1970">
        <v>3.0000000000000001E-3</v>
      </c>
    </row>
    <row r="1971" spans="1:3" x14ac:dyDescent="0.25">
      <c r="A1971">
        <v>1970</v>
      </c>
      <c r="B1971" t="s">
        <v>2855</v>
      </c>
      <c r="C1971">
        <v>3.0000000000000001E-3</v>
      </c>
    </row>
    <row r="1972" spans="1:3" x14ac:dyDescent="0.25">
      <c r="A1972">
        <v>1971</v>
      </c>
      <c r="B1972" t="s">
        <v>2856</v>
      </c>
      <c r="C1972">
        <v>3.0000000000000001E-3</v>
      </c>
    </row>
    <row r="1973" spans="1:3" x14ac:dyDescent="0.25">
      <c r="A1973">
        <v>1972</v>
      </c>
      <c r="B1973" t="s">
        <v>2857</v>
      </c>
      <c r="C1973">
        <v>3.0000000000000001E-3</v>
      </c>
    </row>
    <row r="1974" spans="1:3" x14ac:dyDescent="0.25">
      <c r="A1974">
        <v>1973</v>
      </c>
      <c r="B1974" t="s">
        <v>2858</v>
      </c>
      <c r="C1974">
        <v>3.0000000000000001E-3</v>
      </c>
    </row>
    <row r="1975" spans="1:3" x14ac:dyDescent="0.25">
      <c r="A1975">
        <v>1974</v>
      </c>
      <c r="B1975" t="s">
        <v>2859</v>
      </c>
      <c r="C1975">
        <v>3.0000000000000001E-3</v>
      </c>
    </row>
    <row r="1976" spans="1:3" x14ac:dyDescent="0.25">
      <c r="A1976">
        <v>1975</v>
      </c>
      <c r="B1976" t="s">
        <v>2860</v>
      </c>
      <c r="C1976">
        <v>3.0000000000000001E-3</v>
      </c>
    </row>
    <row r="1977" spans="1:3" x14ac:dyDescent="0.25">
      <c r="A1977">
        <v>1976</v>
      </c>
      <c r="B1977" t="s">
        <v>2861</v>
      </c>
      <c r="C1977">
        <v>3.0000000000000001E-3</v>
      </c>
    </row>
    <row r="1978" spans="1:3" x14ac:dyDescent="0.25">
      <c r="A1978">
        <v>1977</v>
      </c>
      <c r="B1978" t="s">
        <v>2862</v>
      </c>
      <c r="C1978">
        <v>3.0000000000000001E-3</v>
      </c>
    </row>
    <row r="1979" spans="1:3" x14ac:dyDescent="0.25">
      <c r="A1979">
        <v>1978</v>
      </c>
      <c r="B1979" t="s">
        <v>2863</v>
      </c>
      <c r="C1979">
        <v>3.0000000000000001E-3</v>
      </c>
    </row>
    <row r="1980" spans="1:3" x14ac:dyDescent="0.25">
      <c r="A1980">
        <v>1979</v>
      </c>
      <c r="B1980" t="s">
        <v>2864</v>
      </c>
      <c r="C1980">
        <v>3.0000000000000001E-3</v>
      </c>
    </row>
    <row r="1981" spans="1:3" x14ac:dyDescent="0.25">
      <c r="A1981">
        <v>1980</v>
      </c>
      <c r="B1981" t="s">
        <v>2865</v>
      </c>
      <c r="C1981">
        <v>3.0000000000000001E-3</v>
      </c>
    </row>
    <row r="1982" spans="1:3" x14ac:dyDescent="0.25">
      <c r="A1982">
        <v>1981</v>
      </c>
      <c r="B1982" t="s">
        <v>2866</v>
      </c>
      <c r="C1982">
        <v>3.0000000000000001E-3</v>
      </c>
    </row>
    <row r="1983" spans="1:3" x14ac:dyDescent="0.25">
      <c r="A1983">
        <v>1982</v>
      </c>
      <c r="B1983" t="s">
        <v>2867</v>
      </c>
      <c r="C1983">
        <v>3.0000000000000001E-3</v>
      </c>
    </row>
    <row r="1984" spans="1:3" x14ac:dyDescent="0.25">
      <c r="A1984">
        <v>1983</v>
      </c>
      <c r="B1984" t="s">
        <v>2868</v>
      </c>
      <c r="C1984">
        <v>3.0000000000000001E-3</v>
      </c>
    </row>
    <row r="1985" spans="1:3" x14ac:dyDescent="0.25">
      <c r="A1985">
        <v>1984</v>
      </c>
      <c r="B1985" t="s">
        <v>2869</v>
      </c>
      <c r="C1985">
        <v>3.0000000000000001E-3</v>
      </c>
    </row>
    <row r="1986" spans="1:3" x14ac:dyDescent="0.25">
      <c r="A1986">
        <v>1985</v>
      </c>
      <c r="B1986" t="s">
        <v>2870</v>
      </c>
      <c r="C1986">
        <v>3.0000000000000001E-3</v>
      </c>
    </row>
    <row r="1987" spans="1:3" x14ac:dyDescent="0.25">
      <c r="A1987">
        <v>1986</v>
      </c>
      <c r="B1987" t="s">
        <v>2871</v>
      </c>
      <c r="C1987">
        <v>3.0000000000000001E-3</v>
      </c>
    </row>
    <row r="1988" spans="1:3" x14ac:dyDescent="0.25">
      <c r="A1988">
        <v>1987</v>
      </c>
      <c r="B1988" t="s">
        <v>2872</v>
      </c>
      <c r="C1988">
        <v>3.0000000000000001E-3</v>
      </c>
    </row>
    <row r="1989" spans="1:3" x14ac:dyDescent="0.25">
      <c r="A1989">
        <v>1988</v>
      </c>
      <c r="B1989" t="s">
        <v>2873</v>
      </c>
      <c r="C1989">
        <v>3.0000000000000001E-3</v>
      </c>
    </row>
    <row r="1990" spans="1:3" x14ac:dyDescent="0.25">
      <c r="A1990">
        <v>1989</v>
      </c>
      <c r="B1990" t="s">
        <v>2874</v>
      </c>
      <c r="C1990">
        <v>3.0000000000000001E-3</v>
      </c>
    </row>
    <row r="1991" spans="1:3" x14ac:dyDescent="0.25">
      <c r="A1991">
        <v>1990</v>
      </c>
      <c r="B1991" t="s">
        <v>2875</v>
      </c>
      <c r="C1991">
        <v>3.0000000000000001E-3</v>
      </c>
    </row>
    <row r="1992" spans="1:3" x14ac:dyDescent="0.25">
      <c r="A1992">
        <v>1991</v>
      </c>
      <c r="B1992" t="s">
        <v>2876</v>
      </c>
      <c r="C1992">
        <v>3.0000000000000001E-3</v>
      </c>
    </row>
    <row r="1993" spans="1:3" x14ac:dyDescent="0.25">
      <c r="A1993">
        <v>1992</v>
      </c>
      <c r="B1993" t="s">
        <v>2877</v>
      </c>
      <c r="C1993">
        <v>3.0000000000000001E-3</v>
      </c>
    </row>
    <row r="1994" spans="1:3" x14ac:dyDescent="0.25">
      <c r="A1994">
        <v>1993</v>
      </c>
      <c r="B1994" t="s">
        <v>2878</v>
      </c>
      <c r="C1994">
        <v>3.0000000000000001E-3</v>
      </c>
    </row>
    <row r="1995" spans="1:3" x14ac:dyDescent="0.25">
      <c r="A1995">
        <v>1994</v>
      </c>
      <c r="B1995" t="s">
        <v>2879</v>
      </c>
      <c r="C1995">
        <v>3.0000000000000001E-3</v>
      </c>
    </row>
    <row r="1996" spans="1:3" x14ac:dyDescent="0.25">
      <c r="A1996">
        <v>1995</v>
      </c>
      <c r="B1996" t="s">
        <v>2880</v>
      </c>
      <c r="C1996">
        <v>3.0000000000000001E-3</v>
      </c>
    </row>
    <row r="1997" spans="1:3" x14ac:dyDescent="0.25">
      <c r="A1997">
        <v>1996</v>
      </c>
      <c r="B1997" t="s">
        <v>2881</v>
      </c>
      <c r="C1997">
        <v>3.0000000000000001E-3</v>
      </c>
    </row>
    <row r="1998" spans="1:3" x14ac:dyDescent="0.25">
      <c r="A1998">
        <v>1997</v>
      </c>
      <c r="B1998" t="s">
        <v>2882</v>
      </c>
      <c r="C1998">
        <v>3.0000000000000001E-3</v>
      </c>
    </row>
    <row r="1999" spans="1:3" x14ac:dyDescent="0.25">
      <c r="A1999">
        <v>1998</v>
      </c>
      <c r="B1999" t="s">
        <v>2883</v>
      </c>
      <c r="C1999">
        <v>3.0000000000000001E-3</v>
      </c>
    </row>
    <row r="2000" spans="1:3" x14ac:dyDescent="0.25">
      <c r="A2000">
        <v>1999</v>
      </c>
      <c r="B2000" t="s">
        <v>2884</v>
      </c>
      <c r="C2000">
        <v>3.0000000000000001E-3</v>
      </c>
    </row>
    <row r="2001" spans="1:3" x14ac:dyDescent="0.25">
      <c r="A2001">
        <v>2000</v>
      </c>
      <c r="B2001" t="s">
        <v>2885</v>
      </c>
      <c r="C2001">
        <v>3.0000000000000001E-3</v>
      </c>
    </row>
    <row r="2002" spans="1:3" x14ac:dyDescent="0.25">
      <c r="A2002">
        <v>2001</v>
      </c>
      <c r="B2002" t="s">
        <v>2886</v>
      </c>
      <c r="C2002">
        <v>3.0000000000000001E-3</v>
      </c>
    </row>
    <row r="2003" spans="1:3" x14ac:dyDescent="0.25">
      <c r="A2003">
        <v>2002</v>
      </c>
      <c r="B2003" t="s">
        <v>2887</v>
      </c>
      <c r="C2003">
        <v>3.0000000000000001E-3</v>
      </c>
    </row>
    <row r="2004" spans="1:3" x14ac:dyDescent="0.25">
      <c r="A2004">
        <v>2003</v>
      </c>
      <c r="B2004" t="s">
        <v>2888</v>
      </c>
      <c r="C2004">
        <v>3.0000000000000001E-3</v>
      </c>
    </row>
    <row r="2005" spans="1:3" x14ac:dyDescent="0.25">
      <c r="A2005">
        <v>2004</v>
      </c>
      <c r="B2005" t="s">
        <v>2889</v>
      </c>
      <c r="C2005">
        <v>3.0000000000000001E-3</v>
      </c>
    </row>
    <row r="2006" spans="1:3" x14ac:dyDescent="0.25">
      <c r="A2006">
        <v>2005</v>
      </c>
      <c r="B2006" t="s">
        <v>2890</v>
      </c>
      <c r="C2006">
        <v>3.0000000000000001E-3</v>
      </c>
    </row>
    <row r="2007" spans="1:3" x14ac:dyDescent="0.25">
      <c r="A2007">
        <v>2006</v>
      </c>
      <c r="B2007" t="s">
        <v>2891</v>
      </c>
      <c r="C2007">
        <v>3.0000000000000001E-3</v>
      </c>
    </row>
    <row r="2008" spans="1:3" x14ac:dyDescent="0.25">
      <c r="A2008">
        <v>2007</v>
      </c>
      <c r="B2008" t="s">
        <v>2892</v>
      </c>
      <c r="C2008">
        <v>3.0000000000000001E-3</v>
      </c>
    </row>
    <row r="2009" spans="1:3" x14ac:dyDescent="0.25">
      <c r="A2009">
        <v>2008</v>
      </c>
      <c r="B2009" t="s">
        <v>2893</v>
      </c>
      <c r="C2009">
        <v>3.0000000000000001E-3</v>
      </c>
    </row>
    <row r="2010" spans="1:3" x14ac:dyDescent="0.25">
      <c r="A2010">
        <v>2009</v>
      </c>
      <c r="B2010" t="s">
        <v>2894</v>
      </c>
      <c r="C2010">
        <v>3.0000000000000001E-3</v>
      </c>
    </row>
    <row r="2011" spans="1:3" x14ac:dyDescent="0.25">
      <c r="A2011">
        <v>2010</v>
      </c>
      <c r="B2011" t="s">
        <v>2895</v>
      </c>
      <c r="C2011">
        <v>3.0000000000000001E-3</v>
      </c>
    </row>
    <row r="2012" spans="1:3" x14ac:dyDescent="0.25">
      <c r="A2012">
        <v>2011</v>
      </c>
      <c r="B2012" t="s">
        <v>2896</v>
      </c>
      <c r="C2012">
        <v>3.0000000000000001E-3</v>
      </c>
    </row>
    <row r="2013" spans="1:3" x14ac:dyDescent="0.25">
      <c r="A2013">
        <v>2012</v>
      </c>
      <c r="B2013" t="s">
        <v>2897</v>
      </c>
      <c r="C2013">
        <v>3.0000000000000001E-3</v>
      </c>
    </row>
    <row r="2014" spans="1:3" x14ac:dyDescent="0.25">
      <c r="A2014">
        <v>2013</v>
      </c>
      <c r="B2014" t="s">
        <v>2898</v>
      </c>
      <c r="C2014">
        <v>3.0000000000000001E-3</v>
      </c>
    </row>
    <row r="2015" spans="1:3" x14ac:dyDescent="0.25">
      <c r="A2015">
        <v>2014</v>
      </c>
      <c r="B2015" t="s">
        <v>2899</v>
      </c>
      <c r="C2015">
        <v>3.0000000000000001E-3</v>
      </c>
    </row>
    <row r="2016" spans="1:3" x14ac:dyDescent="0.25">
      <c r="A2016">
        <v>2015</v>
      </c>
      <c r="B2016" t="s">
        <v>2900</v>
      </c>
      <c r="C2016">
        <v>3.0000000000000001E-3</v>
      </c>
    </row>
    <row r="2017" spans="1:3" x14ac:dyDescent="0.25">
      <c r="A2017">
        <v>2016</v>
      </c>
      <c r="B2017" t="s">
        <v>2901</v>
      </c>
      <c r="C2017">
        <v>3.0000000000000001E-3</v>
      </c>
    </row>
    <row r="2018" spans="1:3" x14ac:dyDescent="0.25">
      <c r="A2018">
        <v>2017</v>
      </c>
      <c r="B2018" t="s">
        <v>2902</v>
      </c>
      <c r="C2018">
        <v>3.0000000000000001E-3</v>
      </c>
    </row>
    <row r="2019" spans="1:3" x14ac:dyDescent="0.25">
      <c r="A2019">
        <v>2018</v>
      </c>
      <c r="B2019" t="s">
        <v>2903</v>
      </c>
      <c r="C2019">
        <v>3.0000000000000001E-3</v>
      </c>
    </row>
    <row r="2020" spans="1:3" x14ac:dyDescent="0.25">
      <c r="A2020">
        <v>2019</v>
      </c>
      <c r="B2020" t="s">
        <v>2904</v>
      </c>
      <c r="C2020">
        <v>3.0000000000000001E-3</v>
      </c>
    </row>
    <row r="2021" spans="1:3" x14ac:dyDescent="0.25">
      <c r="A2021">
        <v>2020</v>
      </c>
      <c r="B2021" t="s">
        <v>2905</v>
      </c>
      <c r="C2021">
        <v>3.0000000000000001E-3</v>
      </c>
    </row>
    <row r="2022" spans="1:3" x14ac:dyDescent="0.25">
      <c r="A2022">
        <v>2021</v>
      </c>
      <c r="B2022" t="s">
        <v>2906</v>
      </c>
      <c r="C2022">
        <v>3.0000000000000001E-3</v>
      </c>
    </row>
    <row r="2023" spans="1:3" x14ac:dyDescent="0.25">
      <c r="A2023">
        <v>2022</v>
      </c>
      <c r="B2023" t="s">
        <v>2907</v>
      </c>
      <c r="C2023">
        <v>3.0000000000000001E-3</v>
      </c>
    </row>
    <row r="2024" spans="1:3" x14ac:dyDescent="0.25">
      <c r="A2024">
        <v>2023</v>
      </c>
      <c r="B2024" t="s">
        <v>2908</v>
      </c>
      <c r="C2024">
        <v>3.0000000000000001E-3</v>
      </c>
    </row>
    <row r="2025" spans="1:3" x14ac:dyDescent="0.25">
      <c r="A2025">
        <v>2024</v>
      </c>
      <c r="B2025" t="s">
        <v>2909</v>
      </c>
      <c r="C2025">
        <v>3.0000000000000001E-3</v>
      </c>
    </row>
    <row r="2026" spans="1:3" x14ac:dyDescent="0.25">
      <c r="A2026">
        <v>2025</v>
      </c>
      <c r="B2026" t="s">
        <v>2910</v>
      </c>
      <c r="C2026">
        <v>2E-3</v>
      </c>
    </row>
    <row r="2027" spans="1:3" x14ac:dyDescent="0.25">
      <c r="A2027">
        <v>2026</v>
      </c>
      <c r="B2027" t="s">
        <v>2911</v>
      </c>
      <c r="C2027">
        <v>2E-3</v>
      </c>
    </row>
    <row r="2028" spans="1:3" x14ac:dyDescent="0.25">
      <c r="A2028">
        <v>2027</v>
      </c>
      <c r="B2028" t="s">
        <v>2912</v>
      </c>
      <c r="C2028">
        <v>2E-3</v>
      </c>
    </row>
    <row r="2029" spans="1:3" x14ac:dyDescent="0.25">
      <c r="A2029">
        <v>2028</v>
      </c>
      <c r="B2029" t="s">
        <v>2913</v>
      </c>
      <c r="C2029">
        <v>2E-3</v>
      </c>
    </row>
    <row r="2030" spans="1:3" x14ac:dyDescent="0.25">
      <c r="A2030">
        <v>2029</v>
      </c>
      <c r="B2030" t="s">
        <v>2914</v>
      </c>
      <c r="C2030">
        <v>2E-3</v>
      </c>
    </row>
    <row r="2031" spans="1:3" x14ac:dyDescent="0.25">
      <c r="A2031">
        <v>2030</v>
      </c>
      <c r="B2031" t="s">
        <v>2915</v>
      </c>
      <c r="C2031">
        <v>2E-3</v>
      </c>
    </row>
    <row r="2032" spans="1:3" x14ac:dyDescent="0.25">
      <c r="A2032">
        <v>2031</v>
      </c>
      <c r="B2032" t="s">
        <v>2916</v>
      </c>
      <c r="C2032">
        <v>2E-3</v>
      </c>
    </row>
    <row r="2033" spans="1:3" x14ac:dyDescent="0.25">
      <c r="A2033">
        <v>2032</v>
      </c>
      <c r="B2033" t="s">
        <v>2917</v>
      </c>
      <c r="C2033">
        <v>2E-3</v>
      </c>
    </row>
    <row r="2034" spans="1:3" x14ac:dyDescent="0.25">
      <c r="A2034">
        <v>2033</v>
      </c>
      <c r="B2034" t="s">
        <v>2918</v>
      </c>
      <c r="C2034">
        <v>2E-3</v>
      </c>
    </row>
    <row r="2035" spans="1:3" x14ac:dyDescent="0.25">
      <c r="A2035">
        <v>2034</v>
      </c>
      <c r="B2035" t="s">
        <v>2919</v>
      </c>
      <c r="C2035">
        <v>2E-3</v>
      </c>
    </row>
    <row r="2036" spans="1:3" x14ac:dyDescent="0.25">
      <c r="A2036">
        <v>2035</v>
      </c>
      <c r="B2036" t="s">
        <v>2920</v>
      </c>
      <c r="C2036">
        <v>2E-3</v>
      </c>
    </row>
    <row r="2037" spans="1:3" x14ac:dyDescent="0.25">
      <c r="A2037">
        <v>2036</v>
      </c>
      <c r="B2037" t="s">
        <v>2921</v>
      </c>
      <c r="C2037">
        <v>2E-3</v>
      </c>
    </row>
    <row r="2038" spans="1:3" x14ac:dyDescent="0.25">
      <c r="A2038">
        <v>2037</v>
      </c>
      <c r="B2038" t="s">
        <v>2922</v>
      </c>
      <c r="C2038">
        <v>2E-3</v>
      </c>
    </row>
    <row r="2039" spans="1:3" x14ac:dyDescent="0.25">
      <c r="A2039">
        <v>2038</v>
      </c>
      <c r="B2039" t="s">
        <v>2923</v>
      </c>
      <c r="C2039">
        <v>2E-3</v>
      </c>
    </row>
    <row r="2040" spans="1:3" x14ac:dyDescent="0.25">
      <c r="A2040">
        <v>2039</v>
      </c>
      <c r="B2040" t="s">
        <v>2924</v>
      </c>
      <c r="C2040">
        <v>2E-3</v>
      </c>
    </row>
    <row r="2041" spans="1:3" x14ac:dyDescent="0.25">
      <c r="A2041">
        <v>2040</v>
      </c>
      <c r="B2041" t="s">
        <v>2925</v>
      </c>
      <c r="C2041">
        <v>2E-3</v>
      </c>
    </row>
    <row r="2042" spans="1:3" x14ac:dyDescent="0.25">
      <c r="A2042">
        <v>2041</v>
      </c>
      <c r="B2042" t="s">
        <v>2926</v>
      </c>
      <c r="C2042">
        <v>2E-3</v>
      </c>
    </row>
    <row r="2043" spans="1:3" x14ac:dyDescent="0.25">
      <c r="A2043">
        <v>2042</v>
      </c>
      <c r="B2043" t="s">
        <v>2927</v>
      </c>
      <c r="C2043">
        <v>2E-3</v>
      </c>
    </row>
    <row r="2044" spans="1:3" x14ac:dyDescent="0.25">
      <c r="A2044">
        <v>2043</v>
      </c>
      <c r="B2044" t="s">
        <v>2928</v>
      </c>
      <c r="C2044">
        <v>2E-3</v>
      </c>
    </row>
    <row r="2045" spans="1:3" x14ac:dyDescent="0.25">
      <c r="A2045">
        <v>2044</v>
      </c>
      <c r="B2045" t="s">
        <v>2929</v>
      </c>
      <c r="C2045">
        <v>2E-3</v>
      </c>
    </row>
    <row r="2046" spans="1:3" x14ac:dyDescent="0.25">
      <c r="A2046">
        <v>2045</v>
      </c>
      <c r="B2046" t="s">
        <v>2930</v>
      </c>
      <c r="C2046">
        <v>2E-3</v>
      </c>
    </row>
    <row r="2047" spans="1:3" x14ac:dyDescent="0.25">
      <c r="A2047">
        <v>2046</v>
      </c>
      <c r="B2047" t="s">
        <v>2931</v>
      </c>
      <c r="C2047">
        <v>2E-3</v>
      </c>
    </row>
    <row r="2048" spans="1:3" x14ac:dyDescent="0.25">
      <c r="A2048">
        <v>2047</v>
      </c>
      <c r="B2048" t="s">
        <v>2932</v>
      </c>
      <c r="C2048">
        <v>2E-3</v>
      </c>
    </row>
    <row r="2049" spans="1:3" x14ac:dyDescent="0.25">
      <c r="A2049">
        <v>2048</v>
      </c>
      <c r="B2049" t="s">
        <v>2933</v>
      </c>
      <c r="C2049">
        <v>2E-3</v>
      </c>
    </row>
    <row r="2050" spans="1:3" x14ac:dyDescent="0.25">
      <c r="A2050">
        <v>2049</v>
      </c>
      <c r="B2050" t="s">
        <v>2934</v>
      </c>
      <c r="C2050">
        <v>2E-3</v>
      </c>
    </row>
    <row r="2051" spans="1:3" x14ac:dyDescent="0.25">
      <c r="A2051">
        <v>2050</v>
      </c>
      <c r="B2051" t="s">
        <v>2935</v>
      </c>
      <c r="C2051">
        <v>2E-3</v>
      </c>
    </row>
    <row r="2052" spans="1:3" x14ac:dyDescent="0.25">
      <c r="A2052">
        <v>2051</v>
      </c>
      <c r="B2052" t="s">
        <v>2936</v>
      </c>
      <c r="C2052">
        <v>2E-3</v>
      </c>
    </row>
    <row r="2053" spans="1:3" x14ac:dyDescent="0.25">
      <c r="A2053">
        <v>2052</v>
      </c>
      <c r="B2053" t="s">
        <v>2937</v>
      </c>
      <c r="C2053">
        <v>2E-3</v>
      </c>
    </row>
    <row r="2054" spans="1:3" x14ac:dyDescent="0.25">
      <c r="A2054">
        <v>2053</v>
      </c>
      <c r="B2054" t="s">
        <v>2938</v>
      </c>
      <c r="C2054">
        <v>2E-3</v>
      </c>
    </row>
    <row r="2055" spans="1:3" x14ac:dyDescent="0.25">
      <c r="A2055">
        <v>2054</v>
      </c>
      <c r="B2055" t="s">
        <v>2939</v>
      </c>
      <c r="C2055">
        <v>2E-3</v>
      </c>
    </row>
    <row r="2056" spans="1:3" x14ac:dyDescent="0.25">
      <c r="A2056">
        <v>2055</v>
      </c>
      <c r="B2056" t="s">
        <v>2940</v>
      </c>
      <c r="C2056">
        <v>2E-3</v>
      </c>
    </row>
    <row r="2057" spans="1:3" x14ac:dyDescent="0.25">
      <c r="A2057">
        <v>2056</v>
      </c>
      <c r="B2057" t="s">
        <v>2941</v>
      </c>
      <c r="C2057">
        <v>2E-3</v>
      </c>
    </row>
    <row r="2058" spans="1:3" x14ac:dyDescent="0.25">
      <c r="A2058">
        <v>2057</v>
      </c>
      <c r="B2058" t="s">
        <v>2942</v>
      </c>
      <c r="C2058">
        <v>2E-3</v>
      </c>
    </row>
    <row r="2059" spans="1:3" x14ac:dyDescent="0.25">
      <c r="A2059">
        <v>2058</v>
      </c>
      <c r="B2059" t="s">
        <v>2943</v>
      </c>
      <c r="C2059">
        <v>2E-3</v>
      </c>
    </row>
    <row r="2060" spans="1:3" x14ac:dyDescent="0.25">
      <c r="A2060">
        <v>2059</v>
      </c>
      <c r="B2060" t="s">
        <v>2944</v>
      </c>
      <c r="C2060">
        <v>2E-3</v>
      </c>
    </row>
    <row r="2061" spans="1:3" x14ac:dyDescent="0.25">
      <c r="A2061">
        <v>2060</v>
      </c>
      <c r="B2061" t="s">
        <v>2945</v>
      </c>
      <c r="C2061">
        <v>2E-3</v>
      </c>
    </row>
    <row r="2062" spans="1:3" x14ac:dyDescent="0.25">
      <c r="A2062">
        <v>2061</v>
      </c>
      <c r="B2062" t="s">
        <v>2946</v>
      </c>
      <c r="C2062">
        <v>2E-3</v>
      </c>
    </row>
    <row r="2063" spans="1:3" x14ac:dyDescent="0.25">
      <c r="A2063">
        <v>2062</v>
      </c>
      <c r="B2063" t="s">
        <v>2947</v>
      </c>
      <c r="C2063">
        <v>2E-3</v>
      </c>
    </row>
    <row r="2064" spans="1:3" x14ac:dyDescent="0.25">
      <c r="A2064">
        <v>2063</v>
      </c>
      <c r="B2064" t="s">
        <v>2948</v>
      </c>
      <c r="C2064">
        <v>2E-3</v>
      </c>
    </row>
    <row r="2065" spans="1:3" x14ac:dyDescent="0.25">
      <c r="A2065">
        <v>2064</v>
      </c>
      <c r="B2065" t="s">
        <v>2949</v>
      </c>
      <c r="C2065">
        <v>2E-3</v>
      </c>
    </row>
    <row r="2066" spans="1:3" x14ac:dyDescent="0.25">
      <c r="A2066">
        <v>2065</v>
      </c>
      <c r="B2066" t="s">
        <v>2950</v>
      </c>
      <c r="C2066">
        <v>2E-3</v>
      </c>
    </row>
    <row r="2067" spans="1:3" x14ac:dyDescent="0.25">
      <c r="A2067">
        <v>2066</v>
      </c>
      <c r="B2067" t="s">
        <v>2951</v>
      </c>
      <c r="C2067">
        <v>2E-3</v>
      </c>
    </row>
    <row r="2068" spans="1:3" x14ac:dyDescent="0.25">
      <c r="A2068">
        <v>2067</v>
      </c>
      <c r="B2068" t="s">
        <v>2952</v>
      </c>
      <c r="C2068">
        <v>2E-3</v>
      </c>
    </row>
    <row r="2069" spans="1:3" x14ac:dyDescent="0.25">
      <c r="A2069">
        <v>2068</v>
      </c>
      <c r="B2069" t="s">
        <v>2953</v>
      </c>
      <c r="C2069">
        <v>2E-3</v>
      </c>
    </row>
    <row r="2070" spans="1:3" x14ac:dyDescent="0.25">
      <c r="A2070">
        <v>2069</v>
      </c>
      <c r="B2070" t="s">
        <v>2954</v>
      </c>
      <c r="C2070">
        <v>2E-3</v>
      </c>
    </row>
    <row r="2071" spans="1:3" x14ac:dyDescent="0.25">
      <c r="A2071">
        <v>2070</v>
      </c>
      <c r="B2071" t="s">
        <v>2955</v>
      </c>
      <c r="C2071">
        <v>2E-3</v>
      </c>
    </row>
    <row r="2072" spans="1:3" x14ac:dyDescent="0.25">
      <c r="A2072">
        <v>2071</v>
      </c>
      <c r="B2072" t="s">
        <v>2956</v>
      </c>
      <c r="C2072">
        <v>2E-3</v>
      </c>
    </row>
    <row r="2073" spans="1:3" x14ac:dyDescent="0.25">
      <c r="A2073">
        <v>2072</v>
      </c>
      <c r="B2073" t="s">
        <v>2957</v>
      </c>
      <c r="C2073">
        <v>2E-3</v>
      </c>
    </row>
    <row r="2074" spans="1:3" x14ac:dyDescent="0.25">
      <c r="A2074">
        <v>2073</v>
      </c>
      <c r="B2074" t="s">
        <v>2958</v>
      </c>
      <c r="C2074">
        <v>2E-3</v>
      </c>
    </row>
    <row r="2075" spans="1:3" x14ac:dyDescent="0.25">
      <c r="A2075">
        <v>2074</v>
      </c>
      <c r="B2075" t="s">
        <v>2959</v>
      </c>
      <c r="C2075">
        <v>2E-3</v>
      </c>
    </row>
    <row r="2076" spans="1:3" x14ac:dyDescent="0.25">
      <c r="A2076">
        <v>2075</v>
      </c>
      <c r="B2076" t="s">
        <v>2960</v>
      </c>
      <c r="C2076">
        <v>2E-3</v>
      </c>
    </row>
    <row r="2077" spans="1:3" x14ac:dyDescent="0.25">
      <c r="A2077">
        <v>2076</v>
      </c>
      <c r="B2077" t="s">
        <v>2961</v>
      </c>
      <c r="C2077">
        <v>2E-3</v>
      </c>
    </row>
    <row r="2078" spans="1:3" x14ac:dyDescent="0.25">
      <c r="A2078">
        <v>2077</v>
      </c>
      <c r="B2078" t="s">
        <v>2962</v>
      </c>
      <c r="C2078">
        <v>2E-3</v>
      </c>
    </row>
    <row r="2079" spans="1:3" x14ac:dyDescent="0.25">
      <c r="A2079">
        <v>2078</v>
      </c>
      <c r="B2079" t="s">
        <v>2963</v>
      </c>
      <c r="C2079">
        <v>2E-3</v>
      </c>
    </row>
    <row r="2080" spans="1:3" x14ac:dyDescent="0.25">
      <c r="A2080">
        <v>2079</v>
      </c>
      <c r="B2080" t="s">
        <v>2964</v>
      </c>
      <c r="C2080">
        <v>2E-3</v>
      </c>
    </row>
    <row r="2081" spans="1:3" x14ac:dyDescent="0.25">
      <c r="A2081">
        <v>2080</v>
      </c>
      <c r="B2081" t="s">
        <v>2965</v>
      </c>
      <c r="C2081">
        <v>2E-3</v>
      </c>
    </row>
    <row r="2082" spans="1:3" x14ac:dyDescent="0.25">
      <c r="A2082">
        <v>2081</v>
      </c>
      <c r="B2082" t="s">
        <v>2966</v>
      </c>
      <c r="C2082">
        <v>2E-3</v>
      </c>
    </row>
    <row r="2083" spans="1:3" x14ac:dyDescent="0.25">
      <c r="A2083">
        <v>2082</v>
      </c>
      <c r="B2083" t="s">
        <v>2967</v>
      </c>
      <c r="C2083">
        <v>2E-3</v>
      </c>
    </row>
    <row r="2084" spans="1:3" x14ac:dyDescent="0.25">
      <c r="A2084">
        <v>2083</v>
      </c>
      <c r="B2084" t="s">
        <v>2968</v>
      </c>
      <c r="C2084">
        <v>2E-3</v>
      </c>
    </row>
    <row r="2085" spans="1:3" x14ac:dyDescent="0.25">
      <c r="A2085">
        <v>2084</v>
      </c>
      <c r="B2085" t="s">
        <v>2969</v>
      </c>
      <c r="C2085">
        <v>2E-3</v>
      </c>
    </row>
    <row r="2086" spans="1:3" x14ac:dyDescent="0.25">
      <c r="A2086">
        <v>2085</v>
      </c>
      <c r="B2086" t="s">
        <v>2970</v>
      </c>
      <c r="C2086">
        <v>2E-3</v>
      </c>
    </row>
    <row r="2087" spans="1:3" x14ac:dyDescent="0.25">
      <c r="A2087">
        <v>2086</v>
      </c>
      <c r="B2087" t="s">
        <v>2971</v>
      </c>
      <c r="C2087">
        <v>2E-3</v>
      </c>
    </row>
    <row r="2088" spans="1:3" x14ac:dyDescent="0.25">
      <c r="A2088">
        <v>2087</v>
      </c>
      <c r="B2088" t="s">
        <v>2972</v>
      </c>
      <c r="C2088">
        <v>2E-3</v>
      </c>
    </row>
    <row r="2089" spans="1:3" x14ac:dyDescent="0.25">
      <c r="A2089">
        <v>2088</v>
      </c>
      <c r="B2089" t="s">
        <v>2973</v>
      </c>
      <c r="C2089">
        <v>2E-3</v>
      </c>
    </row>
    <row r="2090" spans="1:3" x14ac:dyDescent="0.25">
      <c r="A2090">
        <v>2089</v>
      </c>
      <c r="B2090" t="s">
        <v>2974</v>
      </c>
      <c r="C2090">
        <v>2E-3</v>
      </c>
    </row>
    <row r="2091" spans="1:3" x14ac:dyDescent="0.25">
      <c r="A2091">
        <v>2090</v>
      </c>
      <c r="B2091" t="s">
        <v>2975</v>
      </c>
      <c r="C2091">
        <v>2E-3</v>
      </c>
    </row>
    <row r="2092" spans="1:3" x14ac:dyDescent="0.25">
      <c r="A2092">
        <v>2091</v>
      </c>
      <c r="B2092" t="s">
        <v>2976</v>
      </c>
      <c r="C2092">
        <v>2E-3</v>
      </c>
    </row>
    <row r="2093" spans="1:3" x14ac:dyDescent="0.25">
      <c r="A2093">
        <v>2092</v>
      </c>
      <c r="B2093" t="s">
        <v>2977</v>
      </c>
      <c r="C2093">
        <v>2E-3</v>
      </c>
    </row>
    <row r="2094" spans="1:3" x14ac:dyDescent="0.25">
      <c r="A2094">
        <v>2093</v>
      </c>
      <c r="B2094" t="s">
        <v>2978</v>
      </c>
      <c r="C2094">
        <v>2E-3</v>
      </c>
    </row>
    <row r="2095" spans="1:3" x14ac:dyDescent="0.25">
      <c r="A2095">
        <v>2094</v>
      </c>
      <c r="B2095" t="s">
        <v>2979</v>
      </c>
      <c r="C2095">
        <v>2E-3</v>
      </c>
    </row>
    <row r="2096" spans="1:3" x14ac:dyDescent="0.25">
      <c r="A2096">
        <v>2095</v>
      </c>
      <c r="B2096" t="s">
        <v>2980</v>
      </c>
      <c r="C2096">
        <v>2E-3</v>
      </c>
    </row>
    <row r="2097" spans="1:3" x14ac:dyDescent="0.25">
      <c r="A2097">
        <v>2096</v>
      </c>
      <c r="B2097" t="s">
        <v>2981</v>
      </c>
      <c r="C2097">
        <v>2E-3</v>
      </c>
    </row>
    <row r="2098" spans="1:3" x14ac:dyDescent="0.25">
      <c r="A2098">
        <v>2097</v>
      </c>
      <c r="B2098" t="s">
        <v>2982</v>
      </c>
      <c r="C2098">
        <v>2E-3</v>
      </c>
    </row>
    <row r="2099" spans="1:3" x14ac:dyDescent="0.25">
      <c r="A2099">
        <v>2098</v>
      </c>
      <c r="B2099" t="s">
        <v>2983</v>
      </c>
      <c r="C2099">
        <v>2E-3</v>
      </c>
    </row>
    <row r="2100" spans="1:3" x14ac:dyDescent="0.25">
      <c r="A2100">
        <v>2099</v>
      </c>
      <c r="B2100" t="s">
        <v>2984</v>
      </c>
      <c r="C2100">
        <v>2E-3</v>
      </c>
    </row>
    <row r="2101" spans="1:3" x14ac:dyDescent="0.25">
      <c r="A2101">
        <v>2100</v>
      </c>
      <c r="B2101" t="s">
        <v>2985</v>
      </c>
      <c r="C2101">
        <v>2E-3</v>
      </c>
    </row>
    <row r="2102" spans="1:3" x14ac:dyDescent="0.25">
      <c r="A2102">
        <v>2101</v>
      </c>
      <c r="B2102" t="s">
        <v>2986</v>
      </c>
      <c r="C2102">
        <v>2E-3</v>
      </c>
    </row>
    <row r="2103" spans="1:3" x14ac:dyDescent="0.25">
      <c r="A2103">
        <v>2102</v>
      </c>
      <c r="B2103" t="s">
        <v>2987</v>
      </c>
      <c r="C2103">
        <v>2E-3</v>
      </c>
    </row>
    <row r="2104" spans="1:3" x14ac:dyDescent="0.25">
      <c r="A2104">
        <v>2103</v>
      </c>
      <c r="B2104" t="s">
        <v>2988</v>
      </c>
      <c r="C2104">
        <v>2E-3</v>
      </c>
    </row>
    <row r="2105" spans="1:3" x14ac:dyDescent="0.25">
      <c r="A2105">
        <v>2104</v>
      </c>
      <c r="B2105" t="s">
        <v>2989</v>
      </c>
      <c r="C2105">
        <v>2E-3</v>
      </c>
    </row>
    <row r="2106" spans="1:3" x14ac:dyDescent="0.25">
      <c r="A2106">
        <v>2105</v>
      </c>
      <c r="B2106" t="s">
        <v>2990</v>
      </c>
      <c r="C2106">
        <v>2E-3</v>
      </c>
    </row>
    <row r="2107" spans="1:3" x14ac:dyDescent="0.25">
      <c r="A2107">
        <v>2106</v>
      </c>
      <c r="B2107" t="s">
        <v>2991</v>
      </c>
      <c r="C2107">
        <v>2E-3</v>
      </c>
    </row>
    <row r="2108" spans="1:3" x14ac:dyDescent="0.25">
      <c r="A2108">
        <v>2107</v>
      </c>
      <c r="B2108" t="s">
        <v>2992</v>
      </c>
      <c r="C2108">
        <v>2E-3</v>
      </c>
    </row>
    <row r="2109" spans="1:3" x14ac:dyDescent="0.25">
      <c r="A2109">
        <v>2108</v>
      </c>
      <c r="B2109" t="s">
        <v>2993</v>
      </c>
      <c r="C2109">
        <v>2E-3</v>
      </c>
    </row>
    <row r="2110" spans="1:3" x14ac:dyDescent="0.25">
      <c r="A2110">
        <v>2109</v>
      </c>
      <c r="B2110" t="s">
        <v>2994</v>
      </c>
      <c r="C2110">
        <v>2E-3</v>
      </c>
    </row>
    <row r="2111" spans="1:3" x14ac:dyDescent="0.25">
      <c r="A2111">
        <v>2110</v>
      </c>
      <c r="B2111" t="s">
        <v>2995</v>
      </c>
      <c r="C2111">
        <v>2E-3</v>
      </c>
    </row>
    <row r="2112" spans="1:3" x14ac:dyDescent="0.25">
      <c r="A2112">
        <v>2111</v>
      </c>
      <c r="B2112" t="s">
        <v>2996</v>
      </c>
      <c r="C2112">
        <v>2E-3</v>
      </c>
    </row>
    <row r="2113" spans="1:3" x14ac:dyDescent="0.25">
      <c r="A2113">
        <v>2112</v>
      </c>
      <c r="B2113" t="s">
        <v>2997</v>
      </c>
      <c r="C2113">
        <v>2E-3</v>
      </c>
    </row>
    <row r="2114" spans="1:3" x14ac:dyDescent="0.25">
      <c r="A2114">
        <v>2113</v>
      </c>
      <c r="B2114" t="s">
        <v>2998</v>
      </c>
      <c r="C2114">
        <v>2E-3</v>
      </c>
    </row>
    <row r="2115" spans="1:3" x14ac:dyDescent="0.25">
      <c r="A2115">
        <v>2114</v>
      </c>
      <c r="B2115" t="s">
        <v>2999</v>
      </c>
      <c r="C2115">
        <v>2E-3</v>
      </c>
    </row>
    <row r="2116" spans="1:3" x14ac:dyDescent="0.25">
      <c r="A2116">
        <v>2115</v>
      </c>
      <c r="B2116" t="s">
        <v>3000</v>
      </c>
      <c r="C2116">
        <v>2E-3</v>
      </c>
    </row>
    <row r="2117" spans="1:3" x14ac:dyDescent="0.25">
      <c r="A2117">
        <v>2116</v>
      </c>
      <c r="B2117" t="s">
        <v>3001</v>
      </c>
      <c r="C2117">
        <v>2E-3</v>
      </c>
    </row>
    <row r="2118" spans="1:3" x14ac:dyDescent="0.25">
      <c r="A2118">
        <v>2117</v>
      </c>
      <c r="B2118" t="s">
        <v>2884</v>
      </c>
      <c r="C2118">
        <v>2E-3</v>
      </c>
    </row>
    <row r="2119" spans="1:3" x14ac:dyDescent="0.25">
      <c r="A2119">
        <v>2118</v>
      </c>
      <c r="B2119" t="s">
        <v>3002</v>
      </c>
      <c r="C2119">
        <v>2E-3</v>
      </c>
    </row>
    <row r="2120" spans="1:3" x14ac:dyDescent="0.25">
      <c r="A2120">
        <v>2119</v>
      </c>
      <c r="B2120" t="s">
        <v>3003</v>
      </c>
      <c r="C2120">
        <v>2E-3</v>
      </c>
    </row>
    <row r="2121" spans="1:3" x14ac:dyDescent="0.25">
      <c r="A2121">
        <v>2120</v>
      </c>
      <c r="B2121" t="s">
        <v>3004</v>
      </c>
      <c r="C2121">
        <v>2E-3</v>
      </c>
    </row>
    <row r="2122" spans="1:3" x14ac:dyDescent="0.25">
      <c r="A2122">
        <v>2121</v>
      </c>
      <c r="B2122" t="s">
        <v>3005</v>
      </c>
      <c r="C2122">
        <v>2E-3</v>
      </c>
    </row>
    <row r="2123" spans="1:3" x14ac:dyDescent="0.25">
      <c r="A2123">
        <v>2122</v>
      </c>
      <c r="B2123" t="s">
        <v>3006</v>
      </c>
      <c r="C2123">
        <v>2E-3</v>
      </c>
    </row>
    <row r="2124" spans="1:3" x14ac:dyDescent="0.25">
      <c r="A2124">
        <v>2123</v>
      </c>
      <c r="B2124" t="s">
        <v>3007</v>
      </c>
      <c r="C2124">
        <v>2E-3</v>
      </c>
    </row>
    <row r="2125" spans="1:3" x14ac:dyDescent="0.25">
      <c r="A2125">
        <v>2124</v>
      </c>
      <c r="B2125" t="s">
        <v>3008</v>
      </c>
      <c r="C2125">
        <v>2E-3</v>
      </c>
    </row>
    <row r="2126" spans="1:3" x14ac:dyDescent="0.25">
      <c r="A2126">
        <v>2125</v>
      </c>
      <c r="B2126" t="s">
        <v>3009</v>
      </c>
      <c r="C2126">
        <v>2E-3</v>
      </c>
    </row>
    <row r="2127" spans="1:3" x14ac:dyDescent="0.25">
      <c r="A2127">
        <v>2126</v>
      </c>
      <c r="B2127" t="s">
        <v>3010</v>
      </c>
      <c r="C2127">
        <v>2E-3</v>
      </c>
    </row>
    <row r="2128" spans="1:3" x14ac:dyDescent="0.25">
      <c r="A2128">
        <v>2127</v>
      </c>
      <c r="B2128" t="s">
        <v>3011</v>
      </c>
      <c r="C2128">
        <v>2E-3</v>
      </c>
    </row>
    <row r="2129" spans="1:3" x14ac:dyDescent="0.25">
      <c r="A2129">
        <v>2128</v>
      </c>
      <c r="B2129" t="s">
        <v>3012</v>
      </c>
      <c r="C2129">
        <v>2E-3</v>
      </c>
    </row>
    <row r="2130" spans="1:3" x14ac:dyDescent="0.25">
      <c r="A2130">
        <v>2129</v>
      </c>
      <c r="B2130" t="s">
        <v>3013</v>
      </c>
      <c r="C2130">
        <v>2E-3</v>
      </c>
    </row>
    <row r="2131" spans="1:3" x14ac:dyDescent="0.25">
      <c r="A2131">
        <v>2130</v>
      </c>
      <c r="B2131" t="s">
        <v>3014</v>
      </c>
      <c r="C2131">
        <v>2E-3</v>
      </c>
    </row>
    <row r="2132" spans="1:3" x14ac:dyDescent="0.25">
      <c r="A2132">
        <v>2131</v>
      </c>
      <c r="B2132" t="s">
        <v>3015</v>
      </c>
      <c r="C2132">
        <v>2E-3</v>
      </c>
    </row>
    <row r="2133" spans="1:3" x14ac:dyDescent="0.25">
      <c r="A2133">
        <v>2132</v>
      </c>
      <c r="B2133" t="s">
        <v>3016</v>
      </c>
      <c r="C2133">
        <v>2E-3</v>
      </c>
    </row>
    <row r="2134" spans="1:3" x14ac:dyDescent="0.25">
      <c r="A2134">
        <v>2133</v>
      </c>
      <c r="B2134" t="s">
        <v>3017</v>
      </c>
      <c r="C2134">
        <v>2E-3</v>
      </c>
    </row>
    <row r="2135" spans="1:3" x14ac:dyDescent="0.25">
      <c r="A2135">
        <v>2134</v>
      </c>
      <c r="B2135" t="s">
        <v>3018</v>
      </c>
      <c r="C2135">
        <v>2E-3</v>
      </c>
    </row>
    <row r="2136" spans="1:3" x14ac:dyDescent="0.25">
      <c r="A2136">
        <v>2135</v>
      </c>
      <c r="B2136" t="s">
        <v>3019</v>
      </c>
      <c r="C2136">
        <v>2E-3</v>
      </c>
    </row>
    <row r="2137" spans="1:3" x14ac:dyDescent="0.25">
      <c r="A2137">
        <v>2136</v>
      </c>
      <c r="B2137" t="s">
        <v>3020</v>
      </c>
      <c r="C2137">
        <v>2E-3</v>
      </c>
    </row>
    <row r="2138" spans="1:3" x14ac:dyDescent="0.25">
      <c r="A2138">
        <v>2137</v>
      </c>
      <c r="B2138" t="s">
        <v>3021</v>
      </c>
      <c r="C2138">
        <v>2E-3</v>
      </c>
    </row>
    <row r="2139" spans="1:3" x14ac:dyDescent="0.25">
      <c r="A2139">
        <v>2138</v>
      </c>
      <c r="B2139" t="s">
        <v>3022</v>
      </c>
      <c r="C2139">
        <v>2E-3</v>
      </c>
    </row>
    <row r="2140" spans="1:3" x14ac:dyDescent="0.25">
      <c r="A2140">
        <v>2139</v>
      </c>
      <c r="B2140" t="s">
        <v>3023</v>
      </c>
      <c r="C2140">
        <v>2E-3</v>
      </c>
    </row>
    <row r="2141" spans="1:3" x14ac:dyDescent="0.25">
      <c r="A2141">
        <v>2140</v>
      </c>
      <c r="B2141" t="s">
        <v>3024</v>
      </c>
      <c r="C2141">
        <v>2E-3</v>
      </c>
    </row>
    <row r="2142" spans="1:3" x14ac:dyDescent="0.25">
      <c r="A2142">
        <v>2141</v>
      </c>
      <c r="B2142" t="s">
        <v>3025</v>
      </c>
      <c r="C2142">
        <v>2E-3</v>
      </c>
    </row>
    <row r="2143" spans="1:3" x14ac:dyDescent="0.25">
      <c r="A2143">
        <v>2142</v>
      </c>
      <c r="B2143" t="s">
        <v>3026</v>
      </c>
      <c r="C2143">
        <v>2E-3</v>
      </c>
    </row>
    <row r="2144" spans="1:3" x14ac:dyDescent="0.25">
      <c r="A2144">
        <v>2143</v>
      </c>
      <c r="B2144" t="s">
        <v>3027</v>
      </c>
      <c r="C2144">
        <v>2E-3</v>
      </c>
    </row>
    <row r="2145" spans="1:3" x14ac:dyDescent="0.25">
      <c r="A2145">
        <v>2144</v>
      </c>
      <c r="B2145" t="s">
        <v>3028</v>
      </c>
      <c r="C2145">
        <v>2E-3</v>
      </c>
    </row>
    <row r="2146" spans="1:3" x14ac:dyDescent="0.25">
      <c r="A2146">
        <v>2145</v>
      </c>
      <c r="B2146" t="s">
        <v>3029</v>
      </c>
      <c r="C2146">
        <v>2E-3</v>
      </c>
    </row>
    <row r="2147" spans="1:3" x14ac:dyDescent="0.25">
      <c r="A2147">
        <v>2146</v>
      </c>
      <c r="B2147" t="s">
        <v>3030</v>
      </c>
      <c r="C2147">
        <v>2E-3</v>
      </c>
    </row>
    <row r="2148" spans="1:3" x14ac:dyDescent="0.25">
      <c r="A2148">
        <v>2147</v>
      </c>
      <c r="B2148" t="s">
        <v>3031</v>
      </c>
      <c r="C2148">
        <v>2E-3</v>
      </c>
    </row>
    <row r="2149" spans="1:3" x14ac:dyDescent="0.25">
      <c r="A2149">
        <v>2148</v>
      </c>
      <c r="B2149" t="s">
        <v>3032</v>
      </c>
      <c r="C2149">
        <v>2E-3</v>
      </c>
    </row>
    <row r="2150" spans="1:3" x14ac:dyDescent="0.25">
      <c r="A2150">
        <v>2149</v>
      </c>
      <c r="B2150" t="s">
        <v>3033</v>
      </c>
      <c r="C2150">
        <v>2E-3</v>
      </c>
    </row>
    <row r="2151" spans="1:3" x14ac:dyDescent="0.25">
      <c r="A2151">
        <v>2150</v>
      </c>
      <c r="B2151" t="s">
        <v>3034</v>
      </c>
      <c r="C2151">
        <v>2E-3</v>
      </c>
    </row>
    <row r="2152" spans="1:3" x14ac:dyDescent="0.25">
      <c r="A2152">
        <v>2151</v>
      </c>
      <c r="B2152" t="s">
        <v>3035</v>
      </c>
      <c r="C2152">
        <v>2E-3</v>
      </c>
    </row>
    <row r="2153" spans="1:3" x14ac:dyDescent="0.25">
      <c r="A2153">
        <v>2152</v>
      </c>
      <c r="B2153" t="s">
        <v>3036</v>
      </c>
      <c r="C2153">
        <v>2E-3</v>
      </c>
    </row>
    <row r="2154" spans="1:3" x14ac:dyDescent="0.25">
      <c r="A2154">
        <v>2153</v>
      </c>
      <c r="B2154" t="s">
        <v>3037</v>
      </c>
      <c r="C2154">
        <v>2E-3</v>
      </c>
    </row>
    <row r="2155" spans="1:3" x14ac:dyDescent="0.25">
      <c r="A2155">
        <v>2154</v>
      </c>
      <c r="B2155" t="s">
        <v>3038</v>
      </c>
      <c r="C2155">
        <v>2E-3</v>
      </c>
    </row>
    <row r="2156" spans="1:3" x14ac:dyDescent="0.25">
      <c r="A2156">
        <v>2155</v>
      </c>
      <c r="B2156" t="s">
        <v>3039</v>
      </c>
      <c r="C2156">
        <v>2E-3</v>
      </c>
    </row>
    <row r="2157" spans="1:3" x14ac:dyDescent="0.25">
      <c r="A2157">
        <v>2156</v>
      </c>
      <c r="B2157" t="s">
        <v>3040</v>
      </c>
      <c r="C2157">
        <v>2E-3</v>
      </c>
    </row>
    <row r="2158" spans="1:3" x14ac:dyDescent="0.25">
      <c r="A2158">
        <v>2157</v>
      </c>
      <c r="B2158" t="s">
        <v>3041</v>
      </c>
      <c r="C2158">
        <v>2E-3</v>
      </c>
    </row>
    <row r="2159" spans="1:3" x14ac:dyDescent="0.25">
      <c r="A2159">
        <v>2158</v>
      </c>
      <c r="B2159" t="s">
        <v>3042</v>
      </c>
      <c r="C2159">
        <v>2E-3</v>
      </c>
    </row>
    <row r="2160" spans="1:3" x14ac:dyDescent="0.25">
      <c r="A2160">
        <v>2159</v>
      </c>
      <c r="B2160" t="s">
        <v>3043</v>
      </c>
      <c r="C2160">
        <v>2E-3</v>
      </c>
    </row>
    <row r="2161" spans="1:3" x14ac:dyDescent="0.25">
      <c r="A2161">
        <v>2160</v>
      </c>
      <c r="B2161" t="s">
        <v>3044</v>
      </c>
      <c r="C2161">
        <v>2E-3</v>
      </c>
    </row>
    <row r="2162" spans="1:3" x14ac:dyDescent="0.25">
      <c r="A2162">
        <v>2161</v>
      </c>
      <c r="B2162" t="s">
        <v>3045</v>
      </c>
      <c r="C2162">
        <v>2E-3</v>
      </c>
    </row>
    <row r="2163" spans="1:3" x14ac:dyDescent="0.25">
      <c r="A2163">
        <v>2162</v>
      </c>
      <c r="B2163" t="s">
        <v>3046</v>
      </c>
      <c r="C2163">
        <v>2E-3</v>
      </c>
    </row>
    <row r="2164" spans="1:3" x14ac:dyDescent="0.25">
      <c r="A2164">
        <v>2163</v>
      </c>
      <c r="B2164" t="s">
        <v>3047</v>
      </c>
      <c r="C2164">
        <v>2E-3</v>
      </c>
    </row>
    <row r="2165" spans="1:3" x14ac:dyDescent="0.25">
      <c r="A2165">
        <v>2164</v>
      </c>
      <c r="B2165" t="s">
        <v>3048</v>
      </c>
      <c r="C2165">
        <v>2E-3</v>
      </c>
    </row>
    <row r="2166" spans="1:3" x14ac:dyDescent="0.25">
      <c r="A2166">
        <v>2165</v>
      </c>
      <c r="B2166" t="s">
        <v>3049</v>
      </c>
      <c r="C2166">
        <v>2E-3</v>
      </c>
    </row>
    <row r="2167" spans="1:3" x14ac:dyDescent="0.25">
      <c r="A2167">
        <v>2166</v>
      </c>
      <c r="B2167" t="s">
        <v>3050</v>
      </c>
      <c r="C2167">
        <v>2E-3</v>
      </c>
    </row>
    <row r="2168" spans="1:3" x14ac:dyDescent="0.25">
      <c r="A2168">
        <v>2167</v>
      </c>
      <c r="B2168" t="s">
        <v>3051</v>
      </c>
      <c r="C2168">
        <v>2E-3</v>
      </c>
    </row>
    <row r="2169" spans="1:3" x14ac:dyDescent="0.25">
      <c r="A2169">
        <v>2168</v>
      </c>
      <c r="B2169" t="s">
        <v>3052</v>
      </c>
      <c r="C2169">
        <v>2E-3</v>
      </c>
    </row>
    <row r="2170" spans="1:3" x14ac:dyDescent="0.25">
      <c r="A2170">
        <v>2169</v>
      </c>
      <c r="B2170" t="s">
        <v>3053</v>
      </c>
      <c r="C2170">
        <v>2E-3</v>
      </c>
    </row>
    <row r="2171" spans="1:3" x14ac:dyDescent="0.25">
      <c r="A2171">
        <v>2170</v>
      </c>
      <c r="B2171" t="s">
        <v>3054</v>
      </c>
      <c r="C2171">
        <v>2E-3</v>
      </c>
    </row>
    <row r="2172" spans="1:3" x14ac:dyDescent="0.25">
      <c r="A2172">
        <v>2171</v>
      </c>
      <c r="B2172" t="s">
        <v>3055</v>
      </c>
      <c r="C2172">
        <v>2E-3</v>
      </c>
    </row>
    <row r="2173" spans="1:3" x14ac:dyDescent="0.25">
      <c r="A2173">
        <v>2172</v>
      </c>
      <c r="B2173" t="s">
        <v>3056</v>
      </c>
      <c r="C2173">
        <v>2E-3</v>
      </c>
    </row>
    <row r="2174" spans="1:3" x14ac:dyDescent="0.25">
      <c r="A2174">
        <v>2173</v>
      </c>
      <c r="B2174" t="s">
        <v>3057</v>
      </c>
      <c r="C2174">
        <v>2E-3</v>
      </c>
    </row>
    <row r="2175" spans="1:3" x14ac:dyDescent="0.25">
      <c r="A2175">
        <v>2174</v>
      </c>
      <c r="B2175" t="s">
        <v>3058</v>
      </c>
      <c r="C2175">
        <v>2E-3</v>
      </c>
    </row>
    <row r="2176" spans="1:3" x14ac:dyDescent="0.25">
      <c r="A2176">
        <v>2175</v>
      </c>
      <c r="B2176" t="s">
        <v>3059</v>
      </c>
      <c r="C2176">
        <v>2E-3</v>
      </c>
    </row>
    <row r="2177" spans="1:3" x14ac:dyDescent="0.25">
      <c r="A2177">
        <v>2176</v>
      </c>
      <c r="B2177" t="s">
        <v>3060</v>
      </c>
      <c r="C2177">
        <v>2E-3</v>
      </c>
    </row>
    <row r="2178" spans="1:3" x14ac:dyDescent="0.25">
      <c r="A2178">
        <v>2177</v>
      </c>
      <c r="B2178" t="s">
        <v>3061</v>
      </c>
      <c r="C2178">
        <v>2E-3</v>
      </c>
    </row>
    <row r="2179" spans="1:3" x14ac:dyDescent="0.25">
      <c r="A2179">
        <v>2178</v>
      </c>
      <c r="B2179" t="s">
        <v>3062</v>
      </c>
      <c r="C2179">
        <v>2E-3</v>
      </c>
    </row>
    <row r="2180" spans="1:3" x14ac:dyDescent="0.25">
      <c r="A2180">
        <v>2179</v>
      </c>
      <c r="B2180" t="s">
        <v>3063</v>
      </c>
      <c r="C2180">
        <v>2E-3</v>
      </c>
    </row>
    <row r="2181" spans="1:3" x14ac:dyDescent="0.25">
      <c r="A2181">
        <v>2180</v>
      </c>
      <c r="B2181" t="s">
        <v>3064</v>
      </c>
      <c r="C2181">
        <v>2E-3</v>
      </c>
    </row>
    <row r="2182" spans="1:3" x14ac:dyDescent="0.25">
      <c r="A2182">
        <v>2181</v>
      </c>
      <c r="B2182" t="s">
        <v>3065</v>
      </c>
      <c r="C2182">
        <v>2E-3</v>
      </c>
    </row>
    <row r="2183" spans="1:3" x14ac:dyDescent="0.25">
      <c r="A2183">
        <v>2182</v>
      </c>
      <c r="B2183" t="s">
        <v>3066</v>
      </c>
      <c r="C2183">
        <v>2E-3</v>
      </c>
    </row>
    <row r="2184" spans="1:3" x14ac:dyDescent="0.25">
      <c r="A2184">
        <v>2183</v>
      </c>
      <c r="B2184" t="s">
        <v>3067</v>
      </c>
      <c r="C2184">
        <v>2E-3</v>
      </c>
    </row>
    <row r="2185" spans="1:3" x14ac:dyDescent="0.25">
      <c r="A2185">
        <v>2184</v>
      </c>
      <c r="B2185" t="s">
        <v>3068</v>
      </c>
      <c r="C2185">
        <v>2E-3</v>
      </c>
    </row>
    <row r="2186" spans="1:3" x14ac:dyDescent="0.25">
      <c r="A2186">
        <v>2185</v>
      </c>
      <c r="B2186" t="s">
        <v>3069</v>
      </c>
      <c r="C2186">
        <v>2E-3</v>
      </c>
    </row>
    <row r="2187" spans="1:3" x14ac:dyDescent="0.25">
      <c r="A2187">
        <v>2186</v>
      </c>
      <c r="B2187" t="s">
        <v>3070</v>
      </c>
      <c r="C2187">
        <v>2E-3</v>
      </c>
    </row>
    <row r="2188" spans="1:3" x14ac:dyDescent="0.25">
      <c r="A2188">
        <v>2187</v>
      </c>
      <c r="B2188" t="s">
        <v>3071</v>
      </c>
      <c r="C2188">
        <v>2E-3</v>
      </c>
    </row>
    <row r="2189" spans="1:3" x14ac:dyDescent="0.25">
      <c r="A2189">
        <v>2188</v>
      </c>
      <c r="B2189" t="s">
        <v>3072</v>
      </c>
      <c r="C2189">
        <v>2E-3</v>
      </c>
    </row>
    <row r="2190" spans="1:3" x14ac:dyDescent="0.25">
      <c r="A2190">
        <v>2189</v>
      </c>
      <c r="B2190" t="s">
        <v>3073</v>
      </c>
      <c r="C2190">
        <v>2E-3</v>
      </c>
    </row>
    <row r="2191" spans="1:3" x14ac:dyDescent="0.25">
      <c r="A2191">
        <v>2190</v>
      </c>
      <c r="B2191" t="s">
        <v>3074</v>
      </c>
      <c r="C2191">
        <v>2E-3</v>
      </c>
    </row>
    <row r="2192" spans="1:3" x14ac:dyDescent="0.25">
      <c r="A2192">
        <v>2191</v>
      </c>
      <c r="B2192" t="s">
        <v>3075</v>
      </c>
      <c r="C2192">
        <v>2E-3</v>
      </c>
    </row>
    <row r="2193" spans="1:3" x14ac:dyDescent="0.25">
      <c r="A2193">
        <v>2192</v>
      </c>
      <c r="B2193" t="s">
        <v>3076</v>
      </c>
      <c r="C2193">
        <v>2E-3</v>
      </c>
    </row>
    <row r="2194" spans="1:3" x14ac:dyDescent="0.25">
      <c r="A2194">
        <v>2193</v>
      </c>
      <c r="B2194" t="s">
        <v>3077</v>
      </c>
      <c r="C2194">
        <v>2E-3</v>
      </c>
    </row>
    <row r="2195" spans="1:3" x14ac:dyDescent="0.25">
      <c r="A2195">
        <v>2194</v>
      </c>
      <c r="B2195" t="s">
        <v>3078</v>
      </c>
      <c r="C2195">
        <v>2E-3</v>
      </c>
    </row>
    <row r="2196" spans="1:3" x14ac:dyDescent="0.25">
      <c r="A2196">
        <v>2195</v>
      </c>
      <c r="B2196" t="s">
        <v>3079</v>
      </c>
      <c r="C2196">
        <v>2E-3</v>
      </c>
    </row>
    <row r="2197" spans="1:3" x14ac:dyDescent="0.25">
      <c r="A2197">
        <v>2196</v>
      </c>
      <c r="B2197" t="s">
        <v>3080</v>
      </c>
      <c r="C2197">
        <v>2E-3</v>
      </c>
    </row>
    <row r="2198" spans="1:3" x14ac:dyDescent="0.25">
      <c r="A2198">
        <v>2197</v>
      </c>
      <c r="B2198" t="s">
        <v>3081</v>
      </c>
      <c r="C2198">
        <v>2E-3</v>
      </c>
    </row>
    <row r="2199" spans="1:3" x14ac:dyDescent="0.25">
      <c r="A2199">
        <v>2198</v>
      </c>
      <c r="B2199" t="s">
        <v>3082</v>
      </c>
      <c r="C2199">
        <v>2E-3</v>
      </c>
    </row>
    <row r="2200" spans="1:3" x14ac:dyDescent="0.25">
      <c r="A2200">
        <v>2199</v>
      </c>
      <c r="B2200" t="s">
        <v>3083</v>
      </c>
      <c r="C2200">
        <v>2E-3</v>
      </c>
    </row>
    <row r="2201" spans="1:3" x14ac:dyDescent="0.25">
      <c r="A2201">
        <v>2200</v>
      </c>
      <c r="B2201" t="s">
        <v>3084</v>
      </c>
      <c r="C2201">
        <v>2E-3</v>
      </c>
    </row>
    <row r="2202" spans="1:3" x14ac:dyDescent="0.25">
      <c r="A2202">
        <v>2201</v>
      </c>
      <c r="B2202" t="s">
        <v>3085</v>
      </c>
      <c r="C2202">
        <v>2E-3</v>
      </c>
    </row>
    <row r="2203" spans="1:3" x14ac:dyDescent="0.25">
      <c r="A2203">
        <v>2202</v>
      </c>
      <c r="B2203" t="s">
        <v>3086</v>
      </c>
      <c r="C2203">
        <v>2E-3</v>
      </c>
    </row>
    <row r="2204" spans="1:3" x14ac:dyDescent="0.25">
      <c r="A2204">
        <v>2203</v>
      </c>
      <c r="B2204" t="s">
        <v>3087</v>
      </c>
      <c r="C2204">
        <v>2E-3</v>
      </c>
    </row>
    <row r="2205" spans="1:3" x14ac:dyDescent="0.25">
      <c r="A2205">
        <v>2204</v>
      </c>
      <c r="B2205" t="s">
        <v>3088</v>
      </c>
      <c r="C2205">
        <v>2E-3</v>
      </c>
    </row>
    <row r="2206" spans="1:3" x14ac:dyDescent="0.25">
      <c r="A2206">
        <v>2205</v>
      </c>
      <c r="B2206" t="s">
        <v>3089</v>
      </c>
      <c r="C2206">
        <v>2E-3</v>
      </c>
    </row>
    <row r="2207" spans="1:3" x14ac:dyDescent="0.25">
      <c r="A2207">
        <v>2206</v>
      </c>
      <c r="B2207" t="s">
        <v>3090</v>
      </c>
      <c r="C2207">
        <v>2E-3</v>
      </c>
    </row>
    <row r="2208" spans="1:3" x14ac:dyDescent="0.25">
      <c r="A2208">
        <v>2207</v>
      </c>
      <c r="B2208" t="s">
        <v>3091</v>
      </c>
      <c r="C2208">
        <v>2E-3</v>
      </c>
    </row>
    <row r="2209" spans="1:3" x14ac:dyDescent="0.25">
      <c r="A2209">
        <v>2208</v>
      </c>
      <c r="B2209" t="s">
        <v>3092</v>
      </c>
      <c r="C2209">
        <v>2E-3</v>
      </c>
    </row>
    <row r="2210" spans="1:3" x14ac:dyDescent="0.25">
      <c r="A2210">
        <v>2209</v>
      </c>
      <c r="B2210" t="s">
        <v>3093</v>
      </c>
      <c r="C2210">
        <v>2E-3</v>
      </c>
    </row>
    <row r="2211" spans="1:3" x14ac:dyDescent="0.25">
      <c r="A2211">
        <v>2210</v>
      </c>
      <c r="B2211" t="s">
        <v>3094</v>
      </c>
      <c r="C2211">
        <v>2E-3</v>
      </c>
    </row>
    <row r="2212" spans="1:3" x14ac:dyDescent="0.25">
      <c r="A2212">
        <v>2211</v>
      </c>
      <c r="B2212" t="s">
        <v>3095</v>
      </c>
      <c r="C2212">
        <v>2E-3</v>
      </c>
    </row>
    <row r="2213" spans="1:3" x14ac:dyDescent="0.25">
      <c r="A2213">
        <v>2212</v>
      </c>
      <c r="B2213" t="s">
        <v>3096</v>
      </c>
      <c r="C2213">
        <v>2E-3</v>
      </c>
    </row>
    <row r="2214" spans="1:3" x14ac:dyDescent="0.25">
      <c r="A2214">
        <v>2213</v>
      </c>
      <c r="B2214" t="s">
        <v>3097</v>
      </c>
      <c r="C2214">
        <v>2E-3</v>
      </c>
    </row>
    <row r="2215" spans="1:3" x14ac:dyDescent="0.25">
      <c r="A2215">
        <v>2214</v>
      </c>
      <c r="B2215" t="s">
        <v>3098</v>
      </c>
      <c r="C2215">
        <v>2E-3</v>
      </c>
    </row>
    <row r="2216" spans="1:3" x14ac:dyDescent="0.25">
      <c r="A2216">
        <v>2215</v>
      </c>
      <c r="B2216" t="s">
        <v>3099</v>
      </c>
      <c r="C2216">
        <v>2E-3</v>
      </c>
    </row>
    <row r="2217" spans="1:3" x14ac:dyDescent="0.25">
      <c r="A2217">
        <v>2216</v>
      </c>
      <c r="B2217" t="s">
        <v>3100</v>
      </c>
      <c r="C2217">
        <v>2E-3</v>
      </c>
    </row>
    <row r="2218" spans="1:3" x14ac:dyDescent="0.25">
      <c r="A2218">
        <v>2217</v>
      </c>
      <c r="B2218" t="s">
        <v>3101</v>
      </c>
      <c r="C2218">
        <v>2E-3</v>
      </c>
    </row>
    <row r="2219" spans="1:3" x14ac:dyDescent="0.25">
      <c r="A2219">
        <v>2218</v>
      </c>
      <c r="B2219" t="s">
        <v>3102</v>
      </c>
      <c r="C2219">
        <v>2E-3</v>
      </c>
    </row>
    <row r="2220" spans="1:3" x14ac:dyDescent="0.25">
      <c r="A2220">
        <v>2219</v>
      </c>
      <c r="B2220" t="s">
        <v>3103</v>
      </c>
      <c r="C2220">
        <v>2E-3</v>
      </c>
    </row>
    <row r="2221" spans="1:3" x14ac:dyDescent="0.25">
      <c r="A2221">
        <v>2220</v>
      </c>
      <c r="B2221" t="s">
        <v>3104</v>
      </c>
      <c r="C2221">
        <v>2E-3</v>
      </c>
    </row>
    <row r="2222" spans="1:3" x14ac:dyDescent="0.25">
      <c r="A2222">
        <v>2221</v>
      </c>
      <c r="B2222" t="s">
        <v>3105</v>
      </c>
      <c r="C2222">
        <v>2E-3</v>
      </c>
    </row>
    <row r="2223" spans="1:3" x14ac:dyDescent="0.25">
      <c r="A2223">
        <v>2222</v>
      </c>
      <c r="B2223" t="s">
        <v>3106</v>
      </c>
      <c r="C2223">
        <v>2E-3</v>
      </c>
    </row>
    <row r="2224" spans="1:3" x14ac:dyDescent="0.25">
      <c r="A2224">
        <v>2223</v>
      </c>
      <c r="B2224" t="s">
        <v>3107</v>
      </c>
      <c r="C2224">
        <v>2E-3</v>
      </c>
    </row>
    <row r="2225" spans="1:3" x14ac:dyDescent="0.25">
      <c r="A2225">
        <v>2224</v>
      </c>
      <c r="B2225" t="s">
        <v>3108</v>
      </c>
      <c r="C2225">
        <v>2E-3</v>
      </c>
    </row>
    <row r="2226" spans="1:3" x14ac:dyDescent="0.25">
      <c r="A2226">
        <v>2225</v>
      </c>
      <c r="B2226" t="s">
        <v>3109</v>
      </c>
      <c r="C2226">
        <v>2E-3</v>
      </c>
    </row>
    <row r="2227" spans="1:3" x14ac:dyDescent="0.25">
      <c r="A2227">
        <v>2226</v>
      </c>
      <c r="B2227" t="s">
        <v>3110</v>
      </c>
      <c r="C2227">
        <v>2E-3</v>
      </c>
    </row>
    <row r="2228" spans="1:3" x14ac:dyDescent="0.25">
      <c r="A2228">
        <v>2227</v>
      </c>
      <c r="B2228" t="s">
        <v>3111</v>
      </c>
      <c r="C2228">
        <v>2E-3</v>
      </c>
    </row>
    <row r="2229" spans="1:3" x14ac:dyDescent="0.25">
      <c r="A2229">
        <v>2228</v>
      </c>
      <c r="B2229" t="s">
        <v>3112</v>
      </c>
      <c r="C2229">
        <v>2E-3</v>
      </c>
    </row>
    <row r="2230" spans="1:3" x14ac:dyDescent="0.25">
      <c r="A2230">
        <v>2229</v>
      </c>
      <c r="B2230" t="s">
        <v>3113</v>
      </c>
      <c r="C2230">
        <v>2E-3</v>
      </c>
    </row>
    <row r="2231" spans="1:3" x14ac:dyDescent="0.25">
      <c r="A2231">
        <v>2230</v>
      </c>
      <c r="B2231" t="s">
        <v>3114</v>
      </c>
      <c r="C2231">
        <v>2E-3</v>
      </c>
    </row>
    <row r="2232" spans="1:3" x14ac:dyDescent="0.25">
      <c r="A2232">
        <v>2231</v>
      </c>
      <c r="B2232" t="s">
        <v>3115</v>
      </c>
      <c r="C2232">
        <v>2E-3</v>
      </c>
    </row>
    <row r="2233" spans="1:3" x14ac:dyDescent="0.25">
      <c r="A2233">
        <v>2232</v>
      </c>
      <c r="B2233" t="s">
        <v>3116</v>
      </c>
      <c r="C2233">
        <v>2E-3</v>
      </c>
    </row>
    <row r="2234" spans="1:3" x14ac:dyDescent="0.25">
      <c r="A2234">
        <v>2233</v>
      </c>
      <c r="B2234" t="s">
        <v>3117</v>
      </c>
      <c r="C2234">
        <v>2E-3</v>
      </c>
    </row>
    <row r="2235" spans="1:3" x14ac:dyDescent="0.25">
      <c r="A2235">
        <v>2234</v>
      </c>
      <c r="B2235" t="s">
        <v>3118</v>
      </c>
      <c r="C2235">
        <v>2E-3</v>
      </c>
    </row>
    <row r="2236" spans="1:3" x14ac:dyDescent="0.25">
      <c r="A2236">
        <v>2235</v>
      </c>
      <c r="B2236" t="s">
        <v>3119</v>
      </c>
      <c r="C2236">
        <v>2E-3</v>
      </c>
    </row>
    <row r="2237" spans="1:3" x14ac:dyDescent="0.25">
      <c r="A2237">
        <v>2236</v>
      </c>
      <c r="B2237" t="s">
        <v>3120</v>
      </c>
      <c r="C2237">
        <v>2E-3</v>
      </c>
    </row>
    <row r="2238" spans="1:3" x14ac:dyDescent="0.25">
      <c r="A2238">
        <v>2237</v>
      </c>
      <c r="B2238" t="s">
        <v>3121</v>
      </c>
      <c r="C2238">
        <v>2E-3</v>
      </c>
    </row>
    <row r="2239" spans="1:3" x14ac:dyDescent="0.25">
      <c r="A2239">
        <v>2238</v>
      </c>
      <c r="B2239" t="s">
        <v>3122</v>
      </c>
      <c r="C2239">
        <v>2E-3</v>
      </c>
    </row>
    <row r="2240" spans="1:3" x14ac:dyDescent="0.25">
      <c r="A2240">
        <v>2239</v>
      </c>
      <c r="B2240" t="s">
        <v>3123</v>
      </c>
      <c r="C2240">
        <v>2E-3</v>
      </c>
    </row>
    <row r="2241" spans="1:3" x14ac:dyDescent="0.25">
      <c r="A2241">
        <v>2240</v>
      </c>
      <c r="B2241" t="s">
        <v>3124</v>
      </c>
      <c r="C2241">
        <v>2E-3</v>
      </c>
    </row>
    <row r="2242" spans="1:3" x14ac:dyDescent="0.25">
      <c r="A2242">
        <v>2241</v>
      </c>
      <c r="B2242" t="s">
        <v>3125</v>
      </c>
      <c r="C2242">
        <v>2E-3</v>
      </c>
    </row>
    <row r="2243" spans="1:3" x14ac:dyDescent="0.25">
      <c r="A2243">
        <v>2242</v>
      </c>
      <c r="B2243" t="s">
        <v>3126</v>
      </c>
      <c r="C2243">
        <v>2E-3</v>
      </c>
    </row>
    <row r="2244" spans="1:3" x14ac:dyDescent="0.25">
      <c r="A2244">
        <v>2243</v>
      </c>
      <c r="B2244" t="s">
        <v>3127</v>
      </c>
      <c r="C2244">
        <v>2E-3</v>
      </c>
    </row>
    <row r="2245" spans="1:3" x14ac:dyDescent="0.25">
      <c r="A2245">
        <v>2244</v>
      </c>
      <c r="B2245" t="s">
        <v>3128</v>
      </c>
      <c r="C2245">
        <v>2E-3</v>
      </c>
    </row>
    <row r="2246" spans="1:3" x14ac:dyDescent="0.25">
      <c r="A2246">
        <v>2245</v>
      </c>
      <c r="B2246" t="s">
        <v>3129</v>
      </c>
      <c r="C2246">
        <v>2E-3</v>
      </c>
    </row>
    <row r="2247" spans="1:3" x14ac:dyDescent="0.25">
      <c r="A2247">
        <v>2246</v>
      </c>
      <c r="B2247" t="s">
        <v>3130</v>
      </c>
      <c r="C2247">
        <v>2E-3</v>
      </c>
    </row>
    <row r="2248" spans="1:3" x14ac:dyDescent="0.25">
      <c r="A2248">
        <v>2247</v>
      </c>
      <c r="B2248" t="s">
        <v>3131</v>
      </c>
      <c r="C2248">
        <v>2E-3</v>
      </c>
    </row>
    <row r="2249" spans="1:3" x14ac:dyDescent="0.25">
      <c r="A2249">
        <v>2248</v>
      </c>
      <c r="B2249" t="s">
        <v>3132</v>
      </c>
      <c r="C2249">
        <v>2E-3</v>
      </c>
    </row>
    <row r="2250" spans="1:3" x14ac:dyDescent="0.25">
      <c r="A2250">
        <v>2249</v>
      </c>
      <c r="B2250" t="s">
        <v>3133</v>
      </c>
      <c r="C2250">
        <v>2E-3</v>
      </c>
    </row>
    <row r="2251" spans="1:3" x14ac:dyDescent="0.25">
      <c r="A2251">
        <v>2250</v>
      </c>
      <c r="B2251" t="s">
        <v>3134</v>
      </c>
      <c r="C2251">
        <v>2E-3</v>
      </c>
    </row>
    <row r="2252" spans="1:3" x14ac:dyDescent="0.25">
      <c r="A2252">
        <v>2251</v>
      </c>
      <c r="B2252" t="s">
        <v>3135</v>
      </c>
      <c r="C2252">
        <v>2E-3</v>
      </c>
    </row>
    <row r="2253" spans="1:3" x14ac:dyDescent="0.25">
      <c r="A2253">
        <v>2252</v>
      </c>
      <c r="B2253" t="s">
        <v>3136</v>
      </c>
      <c r="C2253">
        <v>2E-3</v>
      </c>
    </row>
    <row r="2254" spans="1:3" x14ac:dyDescent="0.25">
      <c r="A2254">
        <v>2253</v>
      </c>
      <c r="B2254" t="s">
        <v>3137</v>
      </c>
      <c r="C2254">
        <v>2E-3</v>
      </c>
    </row>
    <row r="2255" spans="1:3" x14ac:dyDescent="0.25">
      <c r="A2255">
        <v>2254</v>
      </c>
      <c r="B2255" t="s">
        <v>3138</v>
      </c>
      <c r="C2255">
        <v>2E-3</v>
      </c>
    </row>
    <row r="2256" spans="1:3" x14ac:dyDescent="0.25">
      <c r="A2256">
        <v>2255</v>
      </c>
      <c r="B2256" t="s">
        <v>3139</v>
      </c>
      <c r="C2256">
        <v>2E-3</v>
      </c>
    </row>
    <row r="2257" spans="1:3" x14ac:dyDescent="0.25">
      <c r="A2257">
        <v>2256</v>
      </c>
      <c r="B2257" t="s">
        <v>3140</v>
      </c>
      <c r="C2257">
        <v>2E-3</v>
      </c>
    </row>
    <row r="2258" spans="1:3" x14ac:dyDescent="0.25">
      <c r="A2258">
        <v>2257</v>
      </c>
      <c r="B2258" t="s">
        <v>3141</v>
      </c>
      <c r="C2258">
        <v>2E-3</v>
      </c>
    </row>
    <row r="2259" spans="1:3" x14ac:dyDescent="0.25">
      <c r="A2259">
        <v>2258</v>
      </c>
      <c r="B2259" t="s">
        <v>3142</v>
      </c>
      <c r="C2259">
        <v>2E-3</v>
      </c>
    </row>
    <row r="2260" spans="1:3" x14ac:dyDescent="0.25">
      <c r="A2260">
        <v>2259</v>
      </c>
      <c r="B2260" t="s">
        <v>3143</v>
      </c>
      <c r="C2260">
        <v>2E-3</v>
      </c>
    </row>
    <row r="2261" spans="1:3" x14ac:dyDescent="0.25">
      <c r="A2261">
        <v>2260</v>
      </c>
      <c r="B2261" t="s">
        <v>3144</v>
      </c>
      <c r="C2261">
        <v>2E-3</v>
      </c>
    </row>
    <row r="2262" spans="1:3" x14ac:dyDescent="0.25">
      <c r="A2262">
        <v>2261</v>
      </c>
      <c r="B2262" t="s">
        <v>3145</v>
      </c>
      <c r="C2262">
        <v>2E-3</v>
      </c>
    </row>
    <row r="2263" spans="1:3" x14ac:dyDescent="0.25">
      <c r="A2263">
        <v>2262</v>
      </c>
      <c r="B2263" t="s">
        <v>3146</v>
      </c>
      <c r="C2263">
        <v>2E-3</v>
      </c>
    </row>
    <row r="2264" spans="1:3" x14ac:dyDescent="0.25">
      <c r="A2264">
        <v>2263</v>
      </c>
      <c r="B2264" t="s">
        <v>3147</v>
      </c>
      <c r="C2264">
        <v>2E-3</v>
      </c>
    </row>
    <row r="2265" spans="1:3" x14ac:dyDescent="0.25">
      <c r="A2265">
        <v>2264</v>
      </c>
      <c r="B2265" t="s">
        <v>3148</v>
      </c>
      <c r="C2265">
        <v>2E-3</v>
      </c>
    </row>
    <row r="2266" spans="1:3" x14ac:dyDescent="0.25">
      <c r="A2266">
        <v>2265</v>
      </c>
      <c r="B2266" t="s">
        <v>3149</v>
      </c>
      <c r="C2266">
        <v>2E-3</v>
      </c>
    </row>
    <row r="2267" spans="1:3" x14ac:dyDescent="0.25">
      <c r="A2267">
        <v>2266</v>
      </c>
      <c r="B2267" t="s">
        <v>3150</v>
      </c>
      <c r="C2267">
        <v>2E-3</v>
      </c>
    </row>
    <row r="2268" spans="1:3" x14ac:dyDescent="0.25">
      <c r="A2268">
        <v>2267</v>
      </c>
      <c r="B2268" t="s">
        <v>3151</v>
      </c>
      <c r="C2268">
        <v>2E-3</v>
      </c>
    </row>
    <row r="2269" spans="1:3" x14ac:dyDescent="0.25">
      <c r="A2269">
        <v>2268</v>
      </c>
      <c r="B2269" t="s">
        <v>3152</v>
      </c>
      <c r="C2269">
        <v>2E-3</v>
      </c>
    </row>
    <row r="2270" spans="1:3" x14ac:dyDescent="0.25">
      <c r="A2270">
        <v>2269</v>
      </c>
      <c r="B2270" t="s">
        <v>3153</v>
      </c>
      <c r="C2270">
        <v>2E-3</v>
      </c>
    </row>
    <row r="2271" spans="1:3" x14ac:dyDescent="0.25">
      <c r="A2271">
        <v>2270</v>
      </c>
      <c r="B2271" t="s">
        <v>3154</v>
      </c>
      <c r="C2271">
        <v>2E-3</v>
      </c>
    </row>
    <row r="2272" spans="1:3" x14ac:dyDescent="0.25">
      <c r="A2272">
        <v>2271</v>
      </c>
      <c r="B2272" t="s">
        <v>3155</v>
      </c>
      <c r="C2272">
        <v>2E-3</v>
      </c>
    </row>
    <row r="2273" spans="1:3" x14ac:dyDescent="0.25">
      <c r="A2273">
        <v>2272</v>
      </c>
      <c r="B2273" t="s">
        <v>3156</v>
      </c>
      <c r="C2273">
        <v>2E-3</v>
      </c>
    </row>
    <row r="2274" spans="1:3" x14ac:dyDescent="0.25">
      <c r="A2274">
        <v>2273</v>
      </c>
      <c r="B2274" t="s">
        <v>3157</v>
      </c>
      <c r="C2274">
        <v>2E-3</v>
      </c>
    </row>
    <row r="2275" spans="1:3" x14ac:dyDescent="0.25">
      <c r="A2275">
        <v>2274</v>
      </c>
      <c r="B2275" t="s">
        <v>3158</v>
      </c>
      <c r="C2275">
        <v>2E-3</v>
      </c>
    </row>
    <row r="2276" spans="1:3" x14ac:dyDescent="0.25">
      <c r="A2276">
        <v>2275</v>
      </c>
      <c r="B2276" t="s">
        <v>3159</v>
      </c>
      <c r="C2276">
        <v>2E-3</v>
      </c>
    </row>
    <row r="2277" spans="1:3" x14ac:dyDescent="0.25">
      <c r="A2277">
        <v>2276</v>
      </c>
      <c r="B2277" t="s">
        <v>3160</v>
      </c>
      <c r="C2277">
        <v>2E-3</v>
      </c>
    </row>
    <row r="2278" spans="1:3" x14ac:dyDescent="0.25">
      <c r="A2278">
        <v>2277</v>
      </c>
      <c r="B2278" t="s">
        <v>3161</v>
      </c>
      <c r="C2278">
        <v>2E-3</v>
      </c>
    </row>
    <row r="2279" spans="1:3" x14ac:dyDescent="0.25">
      <c r="A2279">
        <v>2278</v>
      </c>
      <c r="B2279" t="s">
        <v>3162</v>
      </c>
      <c r="C2279">
        <v>2E-3</v>
      </c>
    </row>
    <row r="2280" spans="1:3" x14ac:dyDescent="0.25">
      <c r="A2280">
        <v>2279</v>
      </c>
      <c r="B2280" t="s">
        <v>3163</v>
      </c>
      <c r="C2280">
        <v>2E-3</v>
      </c>
    </row>
    <row r="2281" spans="1:3" x14ac:dyDescent="0.25">
      <c r="A2281">
        <v>2280</v>
      </c>
      <c r="B2281" t="s">
        <v>3164</v>
      </c>
      <c r="C2281">
        <v>2E-3</v>
      </c>
    </row>
    <row r="2282" spans="1:3" x14ac:dyDescent="0.25">
      <c r="A2282">
        <v>2281</v>
      </c>
      <c r="B2282" t="s">
        <v>3165</v>
      </c>
      <c r="C2282">
        <v>2E-3</v>
      </c>
    </row>
    <row r="2283" spans="1:3" x14ac:dyDescent="0.25">
      <c r="A2283">
        <v>2282</v>
      </c>
      <c r="B2283" t="s">
        <v>3166</v>
      </c>
      <c r="C2283">
        <v>2E-3</v>
      </c>
    </row>
    <row r="2284" spans="1:3" x14ac:dyDescent="0.25">
      <c r="A2284">
        <v>2283</v>
      </c>
      <c r="B2284" t="s">
        <v>3167</v>
      </c>
      <c r="C2284">
        <v>2E-3</v>
      </c>
    </row>
    <row r="2285" spans="1:3" x14ac:dyDescent="0.25">
      <c r="A2285">
        <v>2284</v>
      </c>
      <c r="B2285" t="s">
        <v>3168</v>
      </c>
      <c r="C2285">
        <v>2E-3</v>
      </c>
    </row>
    <row r="2286" spans="1:3" x14ac:dyDescent="0.25">
      <c r="A2286">
        <v>2285</v>
      </c>
      <c r="B2286" t="s">
        <v>3169</v>
      </c>
      <c r="C2286">
        <v>2E-3</v>
      </c>
    </row>
    <row r="2287" spans="1:3" x14ac:dyDescent="0.25">
      <c r="A2287">
        <v>2286</v>
      </c>
      <c r="B2287" t="s">
        <v>3170</v>
      </c>
      <c r="C2287">
        <v>2E-3</v>
      </c>
    </row>
    <row r="2288" spans="1:3" x14ac:dyDescent="0.25">
      <c r="A2288">
        <v>2287</v>
      </c>
      <c r="B2288" t="s">
        <v>3171</v>
      </c>
      <c r="C2288">
        <v>2E-3</v>
      </c>
    </row>
    <row r="2289" spans="1:3" x14ac:dyDescent="0.25">
      <c r="A2289">
        <v>2288</v>
      </c>
      <c r="B2289" t="s">
        <v>3172</v>
      </c>
      <c r="C2289">
        <v>2E-3</v>
      </c>
    </row>
    <row r="2290" spans="1:3" x14ac:dyDescent="0.25">
      <c r="A2290">
        <v>2289</v>
      </c>
      <c r="B2290" t="s">
        <v>3173</v>
      </c>
      <c r="C2290">
        <v>2E-3</v>
      </c>
    </row>
    <row r="2291" spans="1:3" x14ac:dyDescent="0.25">
      <c r="A2291">
        <v>2290</v>
      </c>
      <c r="B2291" t="s">
        <v>3174</v>
      </c>
      <c r="C2291">
        <v>2E-3</v>
      </c>
    </row>
    <row r="2292" spans="1:3" x14ac:dyDescent="0.25">
      <c r="A2292">
        <v>2291</v>
      </c>
      <c r="B2292" t="s">
        <v>3175</v>
      </c>
      <c r="C2292">
        <v>1E-3</v>
      </c>
    </row>
    <row r="2293" spans="1:3" x14ac:dyDescent="0.25">
      <c r="A2293">
        <v>2292</v>
      </c>
      <c r="B2293" t="s">
        <v>3176</v>
      </c>
      <c r="C2293">
        <v>1E-3</v>
      </c>
    </row>
    <row r="2294" spans="1:3" x14ac:dyDescent="0.25">
      <c r="A2294">
        <v>2293</v>
      </c>
      <c r="B2294" t="s">
        <v>3177</v>
      </c>
      <c r="C2294">
        <v>1E-3</v>
      </c>
    </row>
    <row r="2295" spans="1:3" x14ac:dyDescent="0.25">
      <c r="A2295">
        <v>2294</v>
      </c>
      <c r="B2295" t="s">
        <v>3178</v>
      </c>
      <c r="C2295">
        <v>1E-3</v>
      </c>
    </row>
    <row r="2296" spans="1:3" x14ac:dyDescent="0.25">
      <c r="A2296">
        <v>2295</v>
      </c>
      <c r="B2296" t="s">
        <v>3179</v>
      </c>
      <c r="C2296">
        <v>1E-3</v>
      </c>
    </row>
    <row r="2297" spans="1:3" x14ac:dyDescent="0.25">
      <c r="A2297">
        <v>2296</v>
      </c>
      <c r="B2297" t="s">
        <v>3180</v>
      </c>
      <c r="C2297">
        <v>1E-3</v>
      </c>
    </row>
    <row r="2298" spans="1:3" x14ac:dyDescent="0.25">
      <c r="A2298">
        <v>2297</v>
      </c>
      <c r="B2298" t="s">
        <v>3181</v>
      </c>
      <c r="C2298">
        <v>1E-3</v>
      </c>
    </row>
    <row r="2299" spans="1:3" x14ac:dyDescent="0.25">
      <c r="A2299">
        <v>2298</v>
      </c>
      <c r="B2299" t="s">
        <v>3182</v>
      </c>
      <c r="C2299">
        <v>1E-3</v>
      </c>
    </row>
    <row r="2300" spans="1:3" x14ac:dyDescent="0.25">
      <c r="A2300">
        <v>2299</v>
      </c>
      <c r="B2300" t="s">
        <v>3183</v>
      </c>
      <c r="C2300">
        <v>1E-3</v>
      </c>
    </row>
    <row r="2301" spans="1:3" x14ac:dyDescent="0.25">
      <c r="A2301">
        <v>2300</v>
      </c>
      <c r="B2301" t="s">
        <v>3184</v>
      </c>
      <c r="C2301">
        <v>1E-3</v>
      </c>
    </row>
    <row r="2302" spans="1:3" x14ac:dyDescent="0.25">
      <c r="A2302">
        <v>2301</v>
      </c>
      <c r="B2302" t="s">
        <v>3185</v>
      </c>
      <c r="C2302">
        <v>1E-3</v>
      </c>
    </row>
    <row r="2303" spans="1:3" x14ac:dyDescent="0.25">
      <c r="A2303">
        <v>2302</v>
      </c>
      <c r="B2303" t="s">
        <v>3186</v>
      </c>
      <c r="C2303">
        <v>1E-3</v>
      </c>
    </row>
    <row r="2304" spans="1:3" x14ac:dyDescent="0.25">
      <c r="A2304">
        <v>2303</v>
      </c>
      <c r="B2304" t="s">
        <v>3187</v>
      </c>
      <c r="C2304">
        <v>1E-3</v>
      </c>
    </row>
    <row r="2305" spans="1:3" x14ac:dyDescent="0.25">
      <c r="A2305">
        <v>2304</v>
      </c>
      <c r="B2305" t="s">
        <v>3188</v>
      </c>
      <c r="C2305">
        <v>1E-3</v>
      </c>
    </row>
    <row r="2306" spans="1:3" x14ac:dyDescent="0.25">
      <c r="A2306">
        <v>2305</v>
      </c>
      <c r="B2306" t="s">
        <v>3189</v>
      </c>
      <c r="C2306">
        <v>1E-3</v>
      </c>
    </row>
    <row r="2307" spans="1:3" x14ac:dyDescent="0.25">
      <c r="A2307">
        <v>2306</v>
      </c>
      <c r="B2307" t="s">
        <v>3190</v>
      </c>
      <c r="C2307">
        <v>1E-3</v>
      </c>
    </row>
    <row r="2308" spans="1:3" x14ac:dyDescent="0.25">
      <c r="A2308">
        <v>2307</v>
      </c>
      <c r="B2308" t="s">
        <v>3191</v>
      </c>
      <c r="C2308">
        <v>1E-3</v>
      </c>
    </row>
    <row r="2309" spans="1:3" x14ac:dyDescent="0.25">
      <c r="A2309">
        <v>2308</v>
      </c>
      <c r="B2309" t="s">
        <v>3192</v>
      </c>
      <c r="C2309">
        <v>1E-3</v>
      </c>
    </row>
    <row r="2310" spans="1:3" x14ac:dyDescent="0.25">
      <c r="A2310">
        <v>2309</v>
      </c>
      <c r="B2310" t="s">
        <v>3193</v>
      </c>
      <c r="C2310">
        <v>1E-3</v>
      </c>
    </row>
    <row r="2311" spans="1:3" x14ac:dyDescent="0.25">
      <c r="A2311">
        <v>2310</v>
      </c>
      <c r="B2311" t="s">
        <v>3194</v>
      </c>
      <c r="C2311">
        <v>1E-3</v>
      </c>
    </row>
    <row r="2312" spans="1:3" x14ac:dyDescent="0.25">
      <c r="A2312">
        <v>2311</v>
      </c>
      <c r="B2312" t="s">
        <v>3195</v>
      </c>
      <c r="C2312">
        <v>1E-3</v>
      </c>
    </row>
    <row r="2313" spans="1:3" x14ac:dyDescent="0.25">
      <c r="A2313">
        <v>2312</v>
      </c>
      <c r="B2313" t="s">
        <v>3196</v>
      </c>
      <c r="C2313">
        <v>1E-3</v>
      </c>
    </row>
    <row r="2314" spans="1:3" x14ac:dyDescent="0.25">
      <c r="A2314">
        <v>2313</v>
      </c>
      <c r="B2314" t="s">
        <v>3197</v>
      </c>
      <c r="C2314">
        <v>1E-3</v>
      </c>
    </row>
    <row r="2315" spans="1:3" x14ac:dyDescent="0.25">
      <c r="A2315">
        <v>2314</v>
      </c>
      <c r="B2315" t="s">
        <v>3198</v>
      </c>
      <c r="C2315">
        <v>1E-3</v>
      </c>
    </row>
    <row r="2316" spans="1:3" x14ac:dyDescent="0.25">
      <c r="A2316">
        <v>2315</v>
      </c>
      <c r="B2316" t="s">
        <v>3199</v>
      </c>
      <c r="C2316">
        <v>1E-3</v>
      </c>
    </row>
    <row r="2317" spans="1:3" x14ac:dyDescent="0.25">
      <c r="A2317">
        <v>2316</v>
      </c>
      <c r="B2317" t="s">
        <v>3200</v>
      </c>
      <c r="C2317">
        <v>1E-3</v>
      </c>
    </row>
    <row r="2318" spans="1:3" x14ac:dyDescent="0.25">
      <c r="A2318">
        <v>2317</v>
      </c>
      <c r="B2318" t="s">
        <v>3201</v>
      </c>
      <c r="C2318">
        <v>1E-3</v>
      </c>
    </row>
    <row r="2319" spans="1:3" x14ac:dyDescent="0.25">
      <c r="A2319">
        <v>2318</v>
      </c>
      <c r="B2319" t="s">
        <v>3202</v>
      </c>
      <c r="C2319">
        <v>1E-3</v>
      </c>
    </row>
    <row r="2320" spans="1:3" x14ac:dyDescent="0.25">
      <c r="A2320">
        <v>2319</v>
      </c>
      <c r="B2320" t="s">
        <v>3203</v>
      </c>
      <c r="C2320">
        <v>1E-3</v>
      </c>
    </row>
    <row r="2321" spans="1:3" x14ac:dyDescent="0.25">
      <c r="A2321">
        <v>2320</v>
      </c>
      <c r="B2321" t="s">
        <v>3204</v>
      </c>
      <c r="C2321">
        <v>1E-3</v>
      </c>
    </row>
    <row r="2322" spans="1:3" x14ac:dyDescent="0.25">
      <c r="A2322">
        <v>2321</v>
      </c>
      <c r="B2322" t="s">
        <v>3205</v>
      </c>
      <c r="C2322">
        <v>1E-3</v>
      </c>
    </row>
    <row r="2323" spans="1:3" x14ac:dyDescent="0.25">
      <c r="A2323">
        <v>2322</v>
      </c>
      <c r="B2323" t="s">
        <v>3206</v>
      </c>
      <c r="C2323">
        <v>1E-3</v>
      </c>
    </row>
    <row r="2324" spans="1:3" x14ac:dyDescent="0.25">
      <c r="A2324">
        <v>2323</v>
      </c>
      <c r="B2324" t="s">
        <v>3207</v>
      </c>
      <c r="C2324">
        <v>1E-3</v>
      </c>
    </row>
    <row r="2325" spans="1:3" x14ac:dyDescent="0.25">
      <c r="A2325">
        <v>2324</v>
      </c>
      <c r="B2325" t="s">
        <v>3208</v>
      </c>
      <c r="C2325">
        <v>1E-3</v>
      </c>
    </row>
    <row r="2326" spans="1:3" x14ac:dyDescent="0.25">
      <c r="A2326">
        <v>2325</v>
      </c>
      <c r="B2326" t="s">
        <v>3209</v>
      </c>
      <c r="C2326">
        <v>1E-3</v>
      </c>
    </row>
    <row r="2327" spans="1:3" x14ac:dyDescent="0.25">
      <c r="A2327">
        <v>2326</v>
      </c>
      <c r="B2327" t="s">
        <v>3210</v>
      </c>
      <c r="C2327">
        <v>1E-3</v>
      </c>
    </row>
    <row r="2328" spans="1:3" x14ac:dyDescent="0.25">
      <c r="A2328">
        <v>2327</v>
      </c>
      <c r="B2328" t="s">
        <v>3211</v>
      </c>
      <c r="C2328">
        <v>1E-3</v>
      </c>
    </row>
    <row r="2329" spans="1:3" x14ac:dyDescent="0.25">
      <c r="A2329">
        <v>2328</v>
      </c>
      <c r="B2329" t="s">
        <v>3212</v>
      </c>
      <c r="C2329">
        <v>1E-3</v>
      </c>
    </row>
    <row r="2330" spans="1:3" x14ac:dyDescent="0.25">
      <c r="A2330">
        <v>2329</v>
      </c>
      <c r="B2330" t="s">
        <v>3213</v>
      </c>
      <c r="C2330">
        <v>1E-3</v>
      </c>
    </row>
    <row r="2331" spans="1:3" x14ac:dyDescent="0.25">
      <c r="A2331">
        <v>2330</v>
      </c>
      <c r="B2331" t="s">
        <v>3214</v>
      </c>
      <c r="C2331">
        <v>1E-3</v>
      </c>
    </row>
    <row r="2332" spans="1:3" x14ac:dyDescent="0.25">
      <c r="A2332">
        <v>2331</v>
      </c>
      <c r="B2332" t="s">
        <v>3215</v>
      </c>
      <c r="C2332">
        <v>1E-3</v>
      </c>
    </row>
    <row r="2333" spans="1:3" x14ac:dyDescent="0.25">
      <c r="A2333">
        <v>2332</v>
      </c>
      <c r="B2333" t="s">
        <v>3216</v>
      </c>
      <c r="C2333">
        <v>1E-3</v>
      </c>
    </row>
    <row r="2334" spans="1:3" x14ac:dyDescent="0.25">
      <c r="A2334">
        <v>2333</v>
      </c>
      <c r="B2334" t="s">
        <v>3217</v>
      </c>
      <c r="C2334">
        <v>1E-3</v>
      </c>
    </row>
    <row r="2335" spans="1:3" x14ac:dyDescent="0.25">
      <c r="A2335">
        <v>2334</v>
      </c>
      <c r="B2335" t="s">
        <v>3218</v>
      </c>
      <c r="C2335">
        <v>1E-3</v>
      </c>
    </row>
    <row r="2336" spans="1:3" x14ac:dyDescent="0.25">
      <c r="A2336">
        <v>2335</v>
      </c>
      <c r="B2336" t="s">
        <v>3219</v>
      </c>
      <c r="C2336">
        <v>1E-3</v>
      </c>
    </row>
    <row r="2337" spans="1:3" x14ac:dyDescent="0.25">
      <c r="A2337">
        <v>2336</v>
      </c>
      <c r="B2337" t="s">
        <v>3220</v>
      </c>
      <c r="C2337">
        <v>1E-3</v>
      </c>
    </row>
    <row r="2338" spans="1:3" x14ac:dyDescent="0.25">
      <c r="A2338">
        <v>2337</v>
      </c>
      <c r="B2338" t="s">
        <v>3221</v>
      </c>
      <c r="C2338">
        <v>1E-3</v>
      </c>
    </row>
    <row r="2339" spans="1:3" x14ac:dyDescent="0.25">
      <c r="A2339">
        <v>2338</v>
      </c>
      <c r="B2339" t="s">
        <v>3222</v>
      </c>
      <c r="C2339">
        <v>1E-3</v>
      </c>
    </row>
    <row r="2340" spans="1:3" x14ac:dyDescent="0.25">
      <c r="A2340">
        <v>2339</v>
      </c>
      <c r="B2340" t="s">
        <v>3223</v>
      </c>
      <c r="C2340">
        <v>1E-3</v>
      </c>
    </row>
    <row r="2341" spans="1:3" x14ac:dyDescent="0.25">
      <c r="A2341">
        <v>2340</v>
      </c>
      <c r="B2341" t="s">
        <v>3224</v>
      </c>
      <c r="C2341">
        <v>1E-3</v>
      </c>
    </row>
    <row r="2342" spans="1:3" x14ac:dyDescent="0.25">
      <c r="A2342">
        <v>2341</v>
      </c>
      <c r="B2342" t="s">
        <v>3225</v>
      </c>
      <c r="C2342">
        <v>1E-3</v>
      </c>
    </row>
    <row r="2343" spans="1:3" x14ac:dyDescent="0.25">
      <c r="A2343">
        <v>2342</v>
      </c>
      <c r="B2343" t="s">
        <v>3226</v>
      </c>
      <c r="C2343">
        <v>1E-3</v>
      </c>
    </row>
    <row r="2344" spans="1:3" x14ac:dyDescent="0.25">
      <c r="A2344">
        <v>2343</v>
      </c>
      <c r="B2344" t="s">
        <v>3227</v>
      </c>
      <c r="C2344">
        <v>1E-3</v>
      </c>
    </row>
    <row r="2345" spans="1:3" x14ac:dyDescent="0.25">
      <c r="A2345">
        <v>2344</v>
      </c>
      <c r="B2345" t="s">
        <v>3228</v>
      </c>
      <c r="C2345">
        <v>1E-3</v>
      </c>
    </row>
    <row r="2346" spans="1:3" x14ac:dyDescent="0.25">
      <c r="A2346">
        <v>2345</v>
      </c>
      <c r="B2346" t="s">
        <v>3229</v>
      </c>
      <c r="C2346">
        <v>1E-3</v>
      </c>
    </row>
    <row r="2347" spans="1:3" x14ac:dyDescent="0.25">
      <c r="A2347">
        <v>2346</v>
      </c>
      <c r="B2347" t="s">
        <v>3230</v>
      </c>
      <c r="C2347">
        <v>1E-3</v>
      </c>
    </row>
    <row r="2348" spans="1:3" x14ac:dyDescent="0.25">
      <c r="A2348">
        <v>2347</v>
      </c>
      <c r="B2348" t="s">
        <v>3231</v>
      </c>
      <c r="C2348">
        <v>1E-3</v>
      </c>
    </row>
    <row r="2349" spans="1:3" x14ac:dyDescent="0.25">
      <c r="A2349">
        <v>2348</v>
      </c>
      <c r="B2349" t="s">
        <v>3232</v>
      </c>
      <c r="C2349">
        <v>1E-3</v>
      </c>
    </row>
    <row r="2350" spans="1:3" x14ac:dyDescent="0.25">
      <c r="A2350">
        <v>2349</v>
      </c>
      <c r="B2350" t="s">
        <v>3233</v>
      </c>
      <c r="C2350">
        <v>1E-3</v>
      </c>
    </row>
    <row r="2351" spans="1:3" x14ac:dyDescent="0.25">
      <c r="A2351">
        <v>2350</v>
      </c>
      <c r="B2351" t="s">
        <v>3234</v>
      </c>
      <c r="C2351">
        <v>1E-3</v>
      </c>
    </row>
    <row r="2352" spans="1:3" x14ac:dyDescent="0.25">
      <c r="A2352">
        <v>2351</v>
      </c>
      <c r="B2352" t="s">
        <v>3235</v>
      </c>
      <c r="C2352">
        <v>1E-3</v>
      </c>
    </row>
    <row r="2353" spans="1:3" x14ac:dyDescent="0.25">
      <c r="A2353">
        <v>2352</v>
      </c>
      <c r="B2353" t="s">
        <v>3236</v>
      </c>
      <c r="C2353">
        <v>1E-3</v>
      </c>
    </row>
    <row r="2354" spans="1:3" x14ac:dyDescent="0.25">
      <c r="A2354">
        <v>2353</v>
      </c>
      <c r="B2354" t="s">
        <v>3237</v>
      </c>
      <c r="C2354">
        <v>1E-3</v>
      </c>
    </row>
    <row r="2355" spans="1:3" x14ac:dyDescent="0.25">
      <c r="A2355">
        <v>2354</v>
      </c>
      <c r="B2355" t="s">
        <v>3238</v>
      </c>
      <c r="C2355">
        <v>1E-3</v>
      </c>
    </row>
    <row r="2356" spans="1:3" x14ac:dyDescent="0.25">
      <c r="A2356">
        <v>2355</v>
      </c>
      <c r="B2356" t="s">
        <v>3239</v>
      </c>
      <c r="C2356">
        <v>1E-3</v>
      </c>
    </row>
    <row r="2357" spans="1:3" x14ac:dyDescent="0.25">
      <c r="A2357">
        <v>2356</v>
      </c>
      <c r="B2357" t="s">
        <v>3240</v>
      </c>
      <c r="C2357">
        <v>1E-3</v>
      </c>
    </row>
    <row r="2358" spans="1:3" x14ac:dyDescent="0.25">
      <c r="A2358">
        <v>2357</v>
      </c>
      <c r="B2358" t="s">
        <v>3241</v>
      </c>
      <c r="C2358">
        <v>1E-3</v>
      </c>
    </row>
    <row r="2359" spans="1:3" x14ac:dyDescent="0.25">
      <c r="A2359">
        <v>2358</v>
      </c>
      <c r="B2359" t="s">
        <v>3242</v>
      </c>
      <c r="C2359">
        <v>1E-3</v>
      </c>
    </row>
    <row r="2360" spans="1:3" x14ac:dyDescent="0.25">
      <c r="A2360">
        <v>2359</v>
      </c>
      <c r="B2360" t="s">
        <v>3243</v>
      </c>
      <c r="C2360">
        <v>1E-3</v>
      </c>
    </row>
    <row r="2361" spans="1:3" x14ac:dyDescent="0.25">
      <c r="A2361">
        <v>2360</v>
      </c>
      <c r="B2361" t="s">
        <v>3244</v>
      </c>
      <c r="C2361">
        <v>1E-3</v>
      </c>
    </row>
    <row r="2362" spans="1:3" x14ac:dyDescent="0.25">
      <c r="A2362">
        <v>2361</v>
      </c>
      <c r="B2362" t="s">
        <v>3245</v>
      </c>
      <c r="C2362">
        <v>1E-3</v>
      </c>
    </row>
    <row r="2363" spans="1:3" x14ac:dyDescent="0.25">
      <c r="A2363">
        <v>2362</v>
      </c>
      <c r="B2363" t="s">
        <v>3246</v>
      </c>
      <c r="C2363">
        <v>1E-3</v>
      </c>
    </row>
    <row r="2364" spans="1:3" x14ac:dyDescent="0.25">
      <c r="A2364">
        <v>2363</v>
      </c>
      <c r="B2364" t="s">
        <v>3247</v>
      </c>
      <c r="C2364">
        <v>1E-3</v>
      </c>
    </row>
    <row r="2365" spans="1:3" x14ac:dyDescent="0.25">
      <c r="A2365">
        <v>2364</v>
      </c>
      <c r="B2365" t="s">
        <v>3248</v>
      </c>
      <c r="C2365">
        <v>1E-3</v>
      </c>
    </row>
    <row r="2366" spans="1:3" x14ac:dyDescent="0.25">
      <c r="A2366">
        <v>2365</v>
      </c>
      <c r="B2366" t="s">
        <v>3249</v>
      </c>
      <c r="C2366">
        <v>1E-3</v>
      </c>
    </row>
    <row r="2367" spans="1:3" x14ac:dyDescent="0.25">
      <c r="A2367">
        <v>2366</v>
      </c>
      <c r="B2367" t="s">
        <v>3250</v>
      </c>
      <c r="C2367">
        <v>1E-3</v>
      </c>
    </row>
    <row r="2368" spans="1:3" x14ac:dyDescent="0.25">
      <c r="A2368">
        <v>2367</v>
      </c>
      <c r="B2368" t="s">
        <v>3251</v>
      </c>
      <c r="C2368">
        <v>1E-3</v>
      </c>
    </row>
    <row r="2369" spans="1:3" x14ac:dyDescent="0.25">
      <c r="A2369">
        <v>2368</v>
      </c>
      <c r="B2369" t="s">
        <v>3252</v>
      </c>
      <c r="C2369">
        <v>1E-3</v>
      </c>
    </row>
    <row r="2370" spans="1:3" x14ac:dyDescent="0.25">
      <c r="A2370">
        <v>2369</v>
      </c>
      <c r="B2370" t="s">
        <v>3253</v>
      </c>
      <c r="C2370">
        <v>1E-3</v>
      </c>
    </row>
    <row r="2371" spans="1:3" x14ac:dyDescent="0.25">
      <c r="A2371">
        <v>2370</v>
      </c>
      <c r="B2371" t="s">
        <v>3254</v>
      </c>
      <c r="C2371">
        <v>1E-3</v>
      </c>
    </row>
    <row r="2372" spans="1:3" x14ac:dyDescent="0.25">
      <c r="A2372">
        <v>2371</v>
      </c>
      <c r="B2372" t="s">
        <v>3255</v>
      </c>
      <c r="C2372">
        <v>1E-3</v>
      </c>
    </row>
    <row r="2373" spans="1:3" x14ac:dyDescent="0.25">
      <c r="A2373">
        <v>2372</v>
      </c>
      <c r="B2373" t="s">
        <v>3256</v>
      </c>
      <c r="C2373">
        <v>1E-3</v>
      </c>
    </row>
    <row r="2374" spans="1:3" x14ac:dyDescent="0.25">
      <c r="A2374">
        <v>2373</v>
      </c>
      <c r="B2374" t="s">
        <v>3257</v>
      </c>
      <c r="C2374">
        <v>1E-3</v>
      </c>
    </row>
    <row r="2375" spans="1:3" x14ac:dyDescent="0.25">
      <c r="A2375">
        <v>2374</v>
      </c>
      <c r="B2375" t="s">
        <v>3258</v>
      </c>
      <c r="C2375">
        <v>1E-3</v>
      </c>
    </row>
    <row r="2376" spans="1:3" x14ac:dyDescent="0.25">
      <c r="A2376">
        <v>2375</v>
      </c>
      <c r="B2376" t="s">
        <v>3259</v>
      </c>
      <c r="C2376">
        <v>1E-3</v>
      </c>
    </row>
    <row r="2377" spans="1:3" x14ac:dyDescent="0.25">
      <c r="A2377">
        <v>2376</v>
      </c>
      <c r="B2377" t="s">
        <v>3260</v>
      </c>
      <c r="C2377">
        <v>1E-3</v>
      </c>
    </row>
    <row r="2378" spans="1:3" x14ac:dyDescent="0.25">
      <c r="A2378">
        <v>2377</v>
      </c>
      <c r="B2378" t="s">
        <v>3261</v>
      </c>
      <c r="C2378">
        <v>1E-3</v>
      </c>
    </row>
    <row r="2379" spans="1:3" x14ac:dyDescent="0.25">
      <c r="A2379">
        <v>2378</v>
      </c>
      <c r="B2379" t="s">
        <v>3262</v>
      </c>
      <c r="C2379">
        <v>1E-3</v>
      </c>
    </row>
    <row r="2380" spans="1:3" x14ac:dyDescent="0.25">
      <c r="A2380">
        <v>2379</v>
      </c>
      <c r="B2380" t="s">
        <v>3263</v>
      </c>
      <c r="C2380">
        <v>1E-3</v>
      </c>
    </row>
    <row r="2381" spans="1:3" x14ac:dyDescent="0.25">
      <c r="A2381">
        <v>2380</v>
      </c>
      <c r="B2381" t="s">
        <v>3264</v>
      </c>
      <c r="C2381">
        <v>1E-3</v>
      </c>
    </row>
    <row r="2382" spans="1:3" x14ac:dyDescent="0.25">
      <c r="A2382">
        <v>2381</v>
      </c>
      <c r="B2382" t="s">
        <v>3265</v>
      </c>
      <c r="C2382">
        <v>1E-3</v>
      </c>
    </row>
    <row r="2383" spans="1:3" x14ac:dyDescent="0.25">
      <c r="A2383">
        <v>2382</v>
      </c>
      <c r="B2383" t="s">
        <v>3266</v>
      </c>
      <c r="C2383">
        <v>1E-3</v>
      </c>
    </row>
    <row r="2384" spans="1:3" x14ac:dyDescent="0.25">
      <c r="A2384">
        <v>2383</v>
      </c>
      <c r="B2384" t="s">
        <v>3267</v>
      </c>
      <c r="C2384">
        <v>1E-3</v>
      </c>
    </row>
    <row r="2385" spans="1:3" x14ac:dyDescent="0.25">
      <c r="A2385">
        <v>2384</v>
      </c>
      <c r="B2385" t="s">
        <v>3268</v>
      </c>
      <c r="C2385">
        <v>1E-3</v>
      </c>
    </row>
    <row r="2386" spans="1:3" x14ac:dyDescent="0.25">
      <c r="A2386">
        <v>2385</v>
      </c>
      <c r="B2386" t="s">
        <v>3269</v>
      </c>
      <c r="C2386">
        <v>1E-3</v>
      </c>
    </row>
    <row r="2387" spans="1:3" x14ac:dyDescent="0.25">
      <c r="A2387">
        <v>2386</v>
      </c>
      <c r="B2387" t="s">
        <v>3270</v>
      </c>
      <c r="C2387">
        <v>1E-3</v>
      </c>
    </row>
    <row r="2388" spans="1:3" x14ac:dyDescent="0.25">
      <c r="A2388">
        <v>2387</v>
      </c>
      <c r="B2388" t="s">
        <v>3271</v>
      </c>
      <c r="C2388">
        <v>1E-3</v>
      </c>
    </row>
    <row r="2389" spans="1:3" x14ac:dyDescent="0.25">
      <c r="A2389">
        <v>2388</v>
      </c>
      <c r="B2389" t="s">
        <v>3272</v>
      </c>
      <c r="C2389">
        <v>1E-3</v>
      </c>
    </row>
    <row r="2390" spans="1:3" x14ac:dyDescent="0.25">
      <c r="A2390">
        <v>2389</v>
      </c>
      <c r="B2390" t="s">
        <v>3273</v>
      </c>
      <c r="C2390">
        <v>1E-3</v>
      </c>
    </row>
    <row r="2391" spans="1:3" x14ac:dyDescent="0.25">
      <c r="A2391">
        <v>2390</v>
      </c>
      <c r="B2391" t="s">
        <v>3274</v>
      </c>
      <c r="C2391">
        <v>1E-3</v>
      </c>
    </row>
    <row r="2392" spans="1:3" x14ac:dyDescent="0.25">
      <c r="A2392">
        <v>2391</v>
      </c>
      <c r="B2392" t="s">
        <v>3275</v>
      </c>
      <c r="C2392">
        <v>1E-3</v>
      </c>
    </row>
    <row r="2393" spans="1:3" x14ac:dyDescent="0.25">
      <c r="A2393">
        <v>2392</v>
      </c>
      <c r="B2393" t="s">
        <v>3276</v>
      </c>
      <c r="C2393">
        <v>1E-3</v>
      </c>
    </row>
    <row r="2394" spans="1:3" x14ac:dyDescent="0.25">
      <c r="A2394">
        <v>2393</v>
      </c>
      <c r="B2394" t="s">
        <v>3277</v>
      </c>
      <c r="C2394">
        <v>1E-3</v>
      </c>
    </row>
    <row r="2395" spans="1:3" x14ac:dyDescent="0.25">
      <c r="A2395">
        <v>2394</v>
      </c>
      <c r="B2395" t="s">
        <v>3278</v>
      </c>
      <c r="C2395">
        <v>1E-3</v>
      </c>
    </row>
    <row r="2396" spans="1:3" x14ac:dyDescent="0.25">
      <c r="A2396">
        <v>2395</v>
      </c>
      <c r="B2396" t="s">
        <v>3279</v>
      </c>
      <c r="C2396">
        <v>1E-3</v>
      </c>
    </row>
    <row r="2397" spans="1:3" x14ac:dyDescent="0.25">
      <c r="A2397">
        <v>2396</v>
      </c>
      <c r="B2397" t="s">
        <v>3280</v>
      </c>
      <c r="C2397">
        <v>1E-3</v>
      </c>
    </row>
    <row r="2398" spans="1:3" x14ac:dyDescent="0.25">
      <c r="A2398">
        <v>2397</v>
      </c>
      <c r="B2398" t="s">
        <v>3281</v>
      </c>
      <c r="C2398">
        <v>1E-3</v>
      </c>
    </row>
    <row r="2399" spans="1:3" x14ac:dyDescent="0.25">
      <c r="A2399">
        <v>2398</v>
      </c>
      <c r="B2399" t="s">
        <v>3282</v>
      </c>
      <c r="C2399">
        <v>1E-3</v>
      </c>
    </row>
    <row r="2400" spans="1:3" x14ac:dyDescent="0.25">
      <c r="A2400">
        <v>2399</v>
      </c>
      <c r="B2400" t="s">
        <v>3283</v>
      </c>
      <c r="C2400">
        <v>1E-3</v>
      </c>
    </row>
    <row r="2401" spans="1:3" x14ac:dyDescent="0.25">
      <c r="A2401">
        <v>2400</v>
      </c>
      <c r="B2401" t="s">
        <v>3284</v>
      </c>
      <c r="C2401">
        <v>1E-3</v>
      </c>
    </row>
    <row r="2402" spans="1:3" x14ac:dyDescent="0.25">
      <c r="A2402">
        <v>2401</v>
      </c>
      <c r="B2402" t="s">
        <v>3285</v>
      </c>
      <c r="C2402">
        <v>1E-3</v>
      </c>
    </row>
    <row r="2403" spans="1:3" x14ac:dyDescent="0.25">
      <c r="A2403">
        <v>2402</v>
      </c>
      <c r="B2403" t="s">
        <v>3286</v>
      </c>
      <c r="C2403">
        <v>1E-3</v>
      </c>
    </row>
    <row r="2404" spans="1:3" x14ac:dyDescent="0.25">
      <c r="A2404">
        <v>2403</v>
      </c>
      <c r="B2404" t="s">
        <v>3287</v>
      </c>
      <c r="C2404">
        <v>1E-3</v>
      </c>
    </row>
    <row r="2405" spans="1:3" x14ac:dyDescent="0.25">
      <c r="A2405">
        <v>2404</v>
      </c>
      <c r="B2405" t="s">
        <v>3288</v>
      </c>
      <c r="C2405">
        <v>1E-3</v>
      </c>
    </row>
    <row r="2406" spans="1:3" x14ac:dyDescent="0.25">
      <c r="A2406">
        <v>2405</v>
      </c>
      <c r="B2406" t="s">
        <v>3289</v>
      </c>
      <c r="C2406">
        <v>1E-3</v>
      </c>
    </row>
    <row r="2407" spans="1:3" x14ac:dyDescent="0.25">
      <c r="A2407">
        <v>2406</v>
      </c>
      <c r="B2407" t="s">
        <v>3290</v>
      </c>
      <c r="C2407">
        <v>1E-3</v>
      </c>
    </row>
    <row r="2408" spans="1:3" x14ac:dyDescent="0.25">
      <c r="A2408">
        <v>2407</v>
      </c>
      <c r="B2408" t="s">
        <v>3291</v>
      </c>
      <c r="C2408">
        <v>1E-3</v>
      </c>
    </row>
    <row r="2409" spans="1:3" x14ac:dyDescent="0.25">
      <c r="A2409">
        <v>2408</v>
      </c>
      <c r="B2409" t="s">
        <v>3292</v>
      </c>
      <c r="C2409">
        <v>1E-3</v>
      </c>
    </row>
    <row r="2410" spans="1:3" x14ac:dyDescent="0.25">
      <c r="A2410">
        <v>2409</v>
      </c>
      <c r="B2410" t="s">
        <v>3293</v>
      </c>
      <c r="C2410">
        <v>1E-3</v>
      </c>
    </row>
    <row r="2411" spans="1:3" x14ac:dyDescent="0.25">
      <c r="A2411">
        <v>2410</v>
      </c>
      <c r="B2411" t="s">
        <v>3294</v>
      </c>
      <c r="C2411">
        <v>1E-3</v>
      </c>
    </row>
    <row r="2412" spans="1:3" x14ac:dyDescent="0.25">
      <c r="A2412">
        <v>2411</v>
      </c>
      <c r="B2412" t="s">
        <v>3295</v>
      </c>
      <c r="C2412">
        <v>1E-3</v>
      </c>
    </row>
    <row r="2413" spans="1:3" x14ac:dyDescent="0.25">
      <c r="A2413">
        <v>2412</v>
      </c>
      <c r="B2413" t="s">
        <v>3296</v>
      </c>
      <c r="C2413">
        <v>1E-3</v>
      </c>
    </row>
    <row r="2414" spans="1:3" x14ac:dyDescent="0.25">
      <c r="A2414">
        <v>2413</v>
      </c>
      <c r="B2414" t="s">
        <v>3297</v>
      </c>
      <c r="C2414">
        <v>1E-3</v>
      </c>
    </row>
    <row r="2415" spans="1:3" x14ac:dyDescent="0.25">
      <c r="A2415">
        <v>2414</v>
      </c>
      <c r="B2415" t="s">
        <v>3298</v>
      </c>
      <c r="C2415">
        <v>1E-3</v>
      </c>
    </row>
    <row r="2416" spans="1:3" x14ac:dyDescent="0.25">
      <c r="A2416">
        <v>2415</v>
      </c>
      <c r="B2416" t="s">
        <v>3299</v>
      </c>
      <c r="C2416">
        <v>1E-3</v>
      </c>
    </row>
    <row r="2417" spans="1:3" x14ac:dyDescent="0.25">
      <c r="A2417">
        <v>2416</v>
      </c>
      <c r="B2417" t="s">
        <v>3300</v>
      </c>
      <c r="C2417">
        <v>1E-3</v>
      </c>
    </row>
    <row r="2418" spans="1:3" x14ac:dyDescent="0.25">
      <c r="A2418">
        <v>2417</v>
      </c>
      <c r="B2418" t="s">
        <v>3301</v>
      </c>
      <c r="C2418">
        <v>1E-3</v>
      </c>
    </row>
    <row r="2419" spans="1:3" x14ac:dyDescent="0.25">
      <c r="A2419">
        <v>2418</v>
      </c>
      <c r="B2419" t="s">
        <v>3302</v>
      </c>
      <c r="C2419">
        <v>1E-3</v>
      </c>
    </row>
    <row r="2420" spans="1:3" x14ac:dyDescent="0.25">
      <c r="A2420">
        <v>2419</v>
      </c>
      <c r="B2420" t="s">
        <v>3303</v>
      </c>
      <c r="C2420">
        <v>1E-3</v>
      </c>
    </row>
    <row r="2421" spans="1:3" x14ac:dyDescent="0.25">
      <c r="A2421">
        <v>2420</v>
      </c>
      <c r="B2421" t="s">
        <v>3304</v>
      </c>
      <c r="C2421">
        <v>1E-3</v>
      </c>
    </row>
    <row r="2422" spans="1:3" x14ac:dyDescent="0.25">
      <c r="A2422">
        <v>2421</v>
      </c>
      <c r="B2422" t="s">
        <v>3305</v>
      </c>
      <c r="C2422">
        <v>1E-3</v>
      </c>
    </row>
    <row r="2423" spans="1:3" x14ac:dyDescent="0.25">
      <c r="A2423">
        <v>2422</v>
      </c>
      <c r="B2423" t="s">
        <v>3306</v>
      </c>
      <c r="C2423">
        <v>1E-3</v>
      </c>
    </row>
    <row r="2424" spans="1:3" x14ac:dyDescent="0.25">
      <c r="A2424">
        <v>2423</v>
      </c>
      <c r="B2424" t="s">
        <v>3307</v>
      </c>
      <c r="C2424">
        <v>1E-3</v>
      </c>
    </row>
    <row r="2425" spans="1:3" x14ac:dyDescent="0.25">
      <c r="A2425">
        <v>2424</v>
      </c>
      <c r="B2425" t="s">
        <v>3308</v>
      </c>
      <c r="C2425">
        <v>1E-3</v>
      </c>
    </row>
    <row r="2426" spans="1:3" x14ac:dyDescent="0.25">
      <c r="A2426">
        <v>2425</v>
      </c>
      <c r="B2426" t="s">
        <v>3309</v>
      </c>
      <c r="C2426">
        <v>1E-3</v>
      </c>
    </row>
    <row r="2427" spans="1:3" x14ac:dyDescent="0.25">
      <c r="A2427">
        <v>2426</v>
      </c>
      <c r="B2427" t="s">
        <v>3310</v>
      </c>
      <c r="C2427">
        <v>1E-3</v>
      </c>
    </row>
    <row r="2428" spans="1:3" x14ac:dyDescent="0.25">
      <c r="A2428">
        <v>2427</v>
      </c>
      <c r="B2428" t="s">
        <v>3311</v>
      </c>
      <c r="C2428">
        <v>1E-3</v>
      </c>
    </row>
    <row r="2429" spans="1:3" x14ac:dyDescent="0.25">
      <c r="A2429">
        <v>2428</v>
      </c>
      <c r="B2429" t="s">
        <v>3312</v>
      </c>
      <c r="C2429">
        <v>1E-3</v>
      </c>
    </row>
    <row r="2430" spans="1:3" x14ac:dyDescent="0.25">
      <c r="A2430">
        <v>2429</v>
      </c>
      <c r="B2430" t="s">
        <v>3313</v>
      </c>
      <c r="C2430">
        <v>1E-3</v>
      </c>
    </row>
    <row r="2431" spans="1:3" x14ac:dyDescent="0.25">
      <c r="A2431">
        <v>2430</v>
      </c>
      <c r="B2431" t="s">
        <v>3314</v>
      </c>
      <c r="C2431">
        <v>1E-3</v>
      </c>
    </row>
    <row r="2432" spans="1:3" x14ac:dyDescent="0.25">
      <c r="A2432">
        <v>2431</v>
      </c>
      <c r="B2432" t="s">
        <v>3315</v>
      </c>
      <c r="C2432">
        <v>1E-3</v>
      </c>
    </row>
    <row r="2433" spans="1:3" x14ac:dyDescent="0.25">
      <c r="A2433">
        <v>2432</v>
      </c>
      <c r="B2433" t="s">
        <v>3316</v>
      </c>
      <c r="C2433">
        <v>1E-3</v>
      </c>
    </row>
    <row r="2434" spans="1:3" x14ac:dyDescent="0.25">
      <c r="A2434">
        <v>2433</v>
      </c>
      <c r="B2434" t="s">
        <v>3317</v>
      </c>
      <c r="C2434">
        <v>1E-3</v>
      </c>
    </row>
    <row r="2435" spans="1:3" x14ac:dyDescent="0.25">
      <c r="A2435">
        <v>2434</v>
      </c>
      <c r="B2435" t="s">
        <v>3318</v>
      </c>
      <c r="C2435">
        <v>1E-3</v>
      </c>
    </row>
    <row r="2436" spans="1:3" x14ac:dyDescent="0.25">
      <c r="A2436">
        <v>2435</v>
      </c>
      <c r="B2436" t="s">
        <v>3319</v>
      </c>
      <c r="C2436">
        <v>1E-3</v>
      </c>
    </row>
    <row r="2437" spans="1:3" x14ac:dyDescent="0.25">
      <c r="A2437">
        <v>2436</v>
      </c>
      <c r="B2437" t="s">
        <v>3320</v>
      </c>
      <c r="C2437">
        <v>1E-3</v>
      </c>
    </row>
    <row r="2438" spans="1:3" x14ac:dyDescent="0.25">
      <c r="A2438">
        <v>2437</v>
      </c>
      <c r="B2438" t="s">
        <v>3321</v>
      </c>
      <c r="C2438">
        <v>1E-3</v>
      </c>
    </row>
    <row r="2439" spans="1:3" x14ac:dyDescent="0.25">
      <c r="A2439">
        <v>2438</v>
      </c>
      <c r="B2439" t="s">
        <v>3322</v>
      </c>
      <c r="C2439">
        <v>1E-3</v>
      </c>
    </row>
    <row r="2440" spans="1:3" x14ac:dyDescent="0.25">
      <c r="A2440">
        <v>2439</v>
      </c>
      <c r="B2440" t="s">
        <v>3323</v>
      </c>
      <c r="C2440">
        <v>1E-3</v>
      </c>
    </row>
    <row r="2441" spans="1:3" x14ac:dyDescent="0.25">
      <c r="A2441">
        <v>2440</v>
      </c>
      <c r="B2441" t="s">
        <v>3324</v>
      </c>
      <c r="C2441">
        <v>1E-3</v>
      </c>
    </row>
    <row r="2442" spans="1:3" x14ac:dyDescent="0.25">
      <c r="A2442">
        <v>2441</v>
      </c>
      <c r="B2442" t="s">
        <v>3325</v>
      </c>
      <c r="C2442">
        <v>1E-3</v>
      </c>
    </row>
    <row r="2443" spans="1:3" x14ac:dyDescent="0.25">
      <c r="A2443">
        <v>2442</v>
      </c>
      <c r="B2443" t="s">
        <v>3326</v>
      </c>
      <c r="C2443">
        <v>1E-3</v>
      </c>
    </row>
    <row r="2444" spans="1:3" x14ac:dyDescent="0.25">
      <c r="A2444">
        <v>2443</v>
      </c>
      <c r="B2444" t="s">
        <v>3327</v>
      </c>
      <c r="C2444">
        <v>1E-3</v>
      </c>
    </row>
    <row r="2445" spans="1:3" x14ac:dyDescent="0.25">
      <c r="A2445">
        <v>2444</v>
      </c>
      <c r="B2445" t="s">
        <v>3328</v>
      </c>
      <c r="C2445">
        <v>1E-3</v>
      </c>
    </row>
    <row r="2446" spans="1:3" x14ac:dyDescent="0.25">
      <c r="A2446">
        <v>2445</v>
      </c>
      <c r="B2446" t="s">
        <v>3329</v>
      </c>
      <c r="C2446">
        <v>1E-3</v>
      </c>
    </row>
    <row r="2447" spans="1:3" x14ac:dyDescent="0.25">
      <c r="A2447">
        <v>2446</v>
      </c>
      <c r="B2447" t="s">
        <v>3330</v>
      </c>
      <c r="C2447">
        <v>1E-3</v>
      </c>
    </row>
    <row r="2448" spans="1:3" x14ac:dyDescent="0.25">
      <c r="A2448">
        <v>2447</v>
      </c>
      <c r="B2448" t="s">
        <v>3331</v>
      </c>
      <c r="C2448">
        <v>1E-3</v>
      </c>
    </row>
    <row r="2449" spans="1:3" x14ac:dyDescent="0.25">
      <c r="A2449">
        <v>2448</v>
      </c>
      <c r="B2449" t="s">
        <v>3332</v>
      </c>
      <c r="C2449">
        <v>1E-3</v>
      </c>
    </row>
    <row r="2450" spans="1:3" x14ac:dyDescent="0.25">
      <c r="A2450">
        <v>2449</v>
      </c>
      <c r="B2450" t="s">
        <v>3333</v>
      </c>
      <c r="C2450">
        <v>1E-3</v>
      </c>
    </row>
    <row r="2451" spans="1:3" x14ac:dyDescent="0.25">
      <c r="A2451">
        <v>2450</v>
      </c>
      <c r="B2451" t="s">
        <v>3334</v>
      </c>
      <c r="C2451">
        <v>1E-3</v>
      </c>
    </row>
    <row r="2452" spans="1:3" x14ac:dyDescent="0.25">
      <c r="A2452">
        <v>2451</v>
      </c>
      <c r="B2452" t="s">
        <v>3335</v>
      </c>
      <c r="C2452">
        <v>1E-3</v>
      </c>
    </row>
    <row r="2453" spans="1:3" x14ac:dyDescent="0.25">
      <c r="A2453">
        <v>2452</v>
      </c>
      <c r="B2453" t="s">
        <v>3336</v>
      </c>
      <c r="C2453">
        <v>1E-3</v>
      </c>
    </row>
    <row r="2454" spans="1:3" x14ac:dyDescent="0.25">
      <c r="A2454">
        <v>2453</v>
      </c>
      <c r="B2454" t="s">
        <v>3337</v>
      </c>
      <c r="C2454">
        <v>1E-3</v>
      </c>
    </row>
    <row r="2455" spans="1:3" x14ac:dyDescent="0.25">
      <c r="A2455">
        <v>2454</v>
      </c>
      <c r="B2455" t="s">
        <v>3338</v>
      </c>
      <c r="C2455">
        <v>1E-3</v>
      </c>
    </row>
    <row r="2456" spans="1:3" x14ac:dyDescent="0.25">
      <c r="A2456">
        <v>2455</v>
      </c>
      <c r="B2456" t="s">
        <v>3339</v>
      </c>
      <c r="C2456">
        <v>1E-3</v>
      </c>
    </row>
    <row r="2457" spans="1:3" x14ac:dyDescent="0.25">
      <c r="A2457">
        <v>2456</v>
      </c>
      <c r="B2457" t="s">
        <v>3340</v>
      </c>
      <c r="C2457">
        <v>1E-3</v>
      </c>
    </row>
    <row r="2458" spans="1:3" x14ac:dyDescent="0.25">
      <c r="A2458">
        <v>2457</v>
      </c>
      <c r="B2458" t="s">
        <v>3341</v>
      </c>
      <c r="C2458">
        <v>1E-3</v>
      </c>
    </row>
    <row r="2459" spans="1:3" x14ac:dyDescent="0.25">
      <c r="A2459">
        <v>2458</v>
      </c>
      <c r="B2459" t="s">
        <v>3342</v>
      </c>
      <c r="C2459">
        <v>1E-3</v>
      </c>
    </row>
    <row r="2460" spans="1:3" x14ac:dyDescent="0.25">
      <c r="A2460">
        <v>2459</v>
      </c>
      <c r="B2460" t="s">
        <v>3343</v>
      </c>
      <c r="C2460">
        <v>1E-3</v>
      </c>
    </row>
    <row r="2461" spans="1:3" x14ac:dyDescent="0.25">
      <c r="A2461">
        <v>2460</v>
      </c>
      <c r="B2461" t="s">
        <v>3344</v>
      </c>
      <c r="C2461">
        <v>1E-3</v>
      </c>
    </row>
    <row r="2462" spans="1:3" x14ac:dyDescent="0.25">
      <c r="A2462">
        <v>2461</v>
      </c>
      <c r="B2462" t="s">
        <v>3345</v>
      </c>
      <c r="C2462">
        <v>1E-3</v>
      </c>
    </row>
    <row r="2463" spans="1:3" x14ac:dyDescent="0.25">
      <c r="A2463">
        <v>2462</v>
      </c>
      <c r="B2463" t="s">
        <v>3346</v>
      </c>
      <c r="C2463">
        <v>1E-3</v>
      </c>
    </row>
    <row r="2464" spans="1:3" x14ac:dyDescent="0.25">
      <c r="A2464">
        <v>2463</v>
      </c>
      <c r="B2464" t="s">
        <v>3347</v>
      </c>
      <c r="C2464">
        <v>1E-3</v>
      </c>
    </row>
    <row r="2465" spans="1:3" x14ac:dyDescent="0.25">
      <c r="A2465">
        <v>2464</v>
      </c>
      <c r="B2465" t="s">
        <v>3348</v>
      </c>
      <c r="C2465">
        <v>1E-3</v>
      </c>
    </row>
    <row r="2466" spans="1:3" x14ac:dyDescent="0.25">
      <c r="A2466">
        <v>2465</v>
      </c>
      <c r="B2466" t="s">
        <v>3349</v>
      </c>
      <c r="C2466">
        <v>1E-3</v>
      </c>
    </row>
    <row r="2467" spans="1:3" x14ac:dyDescent="0.25">
      <c r="A2467">
        <v>2466</v>
      </c>
      <c r="B2467" t="s">
        <v>3350</v>
      </c>
      <c r="C2467">
        <v>1E-3</v>
      </c>
    </row>
    <row r="2468" spans="1:3" x14ac:dyDescent="0.25">
      <c r="A2468">
        <v>2467</v>
      </c>
      <c r="B2468" t="s">
        <v>3351</v>
      </c>
      <c r="C2468">
        <v>1E-3</v>
      </c>
    </row>
    <row r="2469" spans="1:3" x14ac:dyDescent="0.25">
      <c r="A2469">
        <v>2468</v>
      </c>
      <c r="B2469" t="s">
        <v>3352</v>
      </c>
      <c r="C2469">
        <v>1E-3</v>
      </c>
    </row>
    <row r="2470" spans="1:3" x14ac:dyDescent="0.25">
      <c r="A2470">
        <v>2469</v>
      </c>
      <c r="B2470" t="s">
        <v>3353</v>
      </c>
      <c r="C2470">
        <v>1E-3</v>
      </c>
    </row>
    <row r="2471" spans="1:3" x14ac:dyDescent="0.25">
      <c r="A2471">
        <v>2470</v>
      </c>
      <c r="B2471" t="s">
        <v>3354</v>
      </c>
      <c r="C2471">
        <v>1E-3</v>
      </c>
    </row>
    <row r="2472" spans="1:3" x14ac:dyDescent="0.25">
      <c r="A2472">
        <v>2471</v>
      </c>
      <c r="B2472" t="s">
        <v>3355</v>
      </c>
      <c r="C2472">
        <v>1E-3</v>
      </c>
    </row>
    <row r="2473" spans="1:3" x14ac:dyDescent="0.25">
      <c r="A2473">
        <v>2472</v>
      </c>
      <c r="B2473" t="s">
        <v>3356</v>
      </c>
      <c r="C2473">
        <v>1E-3</v>
      </c>
    </row>
    <row r="2474" spans="1:3" x14ac:dyDescent="0.25">
      <c r="A2474">
        <v>2473</v>
      </c>
      <c r="B2474" t="s">
        <v>3357</v>
      </c>
      <c r="C2474">
        <v>1E-3</v>
      </c>
    </row>
    <row r="2475" spans="1:3" x14ac:dyDescent="0.25">
      <c r="A2475">
        <v>2474</v>
      </c>
      <c r="B2475" t="s">
        <v>3358</v>
      </c>
      <c r="C2475">
        <v>1E-3</v>
      </c>
    </row>
    <row r="2476" spans="1:3" x14ac:dyDescent="0.25">
      <c r="A2476">
        <v>2475</v>
      </c>
      <c r="B2476" t="s">
        <v>3359</v>
      </c>
      <c r="C2476">
        <v>1E-3</v>
      </c>
    </row>
    <row r="2477" spans="1:3" x14ac:dyDescent="0.25">
      <c r="A2477">
        <v>2476</v>
      </c>
      <c r="B2477" t="s">
        <v>3360</v>
      </c>
      <c r="C2477">
        <v>1E-3</v>
      </c>
    </row>
    <row r="2478" spans="1:3" x14ac:dyDescent="0.25">
      <c r="A2478">
        <v>2477</v>
      </c>
      <c r="B2478" t="s">
        <v>3361</v>
      </c>
      <c r="C2478">
        <v>1E-3</v>
      </c>
    </row>
    <row r="2479" spans="1:3" x14ac:dyDescent="0.25">
      <c r="A2479">
        <v>2478</v>
      </c>
      <c r="B2479" t="s">
        <v>3362</v>
      </c>
      <c r="C2479">
        <v>1E-3</v>
      </c>
    </row>
    <row r="2480" spans="1:3" x14ac:dyDescent="0.25">
      <c r="A2480">
        <v>2479</v>
      </c>
      <c r="B2480" t="s">
        <v>3363</v>
      </c>
      <c r="C2480">
        <v>1E-3</v>
      </c>
    </row>
    <row r="2481" spans="1:3" x14ac:dyDescent="0.25">
      <c r="A2481">
        <v>2480</v>
      </c>
      <c r="B2481" t="s">
        <v>3364</v>
      </c>
      <c r="C2481">
        <v>1E-3</v>
      </c>
    </row>
    <row r="2482" spans="1:3" x14ac:dyDescent="0.25">
      <c r="A2482">
        <v>2481</v>
      </c>
      <c r="B2482" t="s">
        <v>3365</v>
      </c>
      <c r="C2482">
        <v>1E-3</v>
      </c>
    </row>
    <row r="2483" spans="1:3" x14ac:dyDescent="0.25">
      <c r="A2483">
        <v>2482</v>
      </c>
      <c r="B2483" t="s">
        <v>3366</v>
      </c>
      <c r="C2483">
        <v>1E-3</v>
      </c>
    </row>
    <row r="2484" spans="1:3" x14ac:dyDescent="0.25">
      <c r="A2484">
        <v>2483</v>
      </c>
      <c r="B2484" t="s">
        <v>3367</v>
      </c>
      <c r="C2484">
        <v>1E-3</v>
      </c>
    </row>
    <row r="2485" spans="1:3" x14ac:dyDescent="0.25">
      <c r="A2485">
        <v>2484</v>
      </c>
      <c r="B2485" t="s">
        <v>3368</v>
      </c>
      <c r="C2485">
        <v>1E-3</v>
      </c>
    </row>
    <row r="2486" spans="1:3" x14ac:dyDescent="0.25">
      <c r="A2486">
        <v>2485</v>
      </c>
      <c r="B2486" t="s">
        <v>3369</v>
      </c>
      <c r="C2486">
        <v>1E-3</v>
      </c>
    </row>
    <row r="2487" spans="1:3" x14ac:dyDescent="0.25">
      <c r="A2487">
        <v>2486</v>
      </c>
      <c r="B2487" t="s">
        <v>3370</v>
      </c>
      <c r="C2487">
        <v>1E-3</v>
      </c>
    </row>
    <row r="2488" spans="1:3" x14ac:dyDescent="0.25">
      <c r="A2488">
        <v>2487</v>
      </c>
      <c r="B2488" t="s">
        <v>3371</v>
      </c>
      <c r="C2488">
        <v>1E-3</v>
      </c>
    </row>
    <row r="2489" spans="1:3" x14ac:dyDescent="0.25">
      <c r="A2489">
        <v>2488</v>
      </c>
      <c r="B2489" t="s">
        <v>3372</v>
      </c>
      <c r="C2489">
        <v>1E-3</v>
      </c>
    </row>
    <row r="2490" spans="1:3" x14ac:dyDescent="0.25">
      <c r="A2490">
        <v>2489</v>
      </c>
      <c r="B2490" t="s">
        <v>3373</v>
      </c>
      <c r="C2490">
        <v>1E-3</v>
      </c>
    </row>
    <row r="2491" spans="1:3" x14ac:dyDescent="0.25">
      <c r="A2491">
        <v>2490</v>
      </c>
      <c r="B2491" t="s">
        <v>3374</v>
      </c>
      <c r="C2491">
        <v>1E-3</v>
      </c>
    </row>
    <row r="2492" spans="1:3" x14ac:dyDescent="0.25">
      <c r="A2492">
        <v>2491</v>
      </c>
      <c r="B2492" t="s">
        <v>3375</v>
      </c>
      <c r="C2492">
        <v>1E-3</v>
      </c>
    </row>
    <row r="2493" spans="1:3" x14ac:dyDescent="0.25">
      <c r="A2493">
        <v>2492</v>
      </c>
      <c r="B2493" t="s">
        <v>3376</v>
      </c>
      <c r="C2493">
        <v>1E-3</v>
      </c>
    </row>
    <row r="2494" spans="1:3" x14ac:dyDescent="0.25">
      <c r="A2494">
        <v>2493</v>
      </c>
      <c r="B2494" t="s">
        <v>3377</v>
      </c>
      <c r="C2494">
        <v>1E-3</v>
      </c>
    </row>
    <row r="2495" spans="1:3" x14ac:dyDescent="0.25">
      <c r="A2495">
        <v>2494</v>
      </c>
      <c r="B2495" t="s">
        <v>3378</v>
      </c>
      <c r="C2495">
        <v>1E-3</v>
      </c>
    </row>
    <row r="2496" spans="1:3" x14ac:dyDescent="0.25">
      <c r="A2496">
        <v>2495</v>
      </c>
      <c r="B2496" t="s">
        <v>3379</v>
      </c>
      <c r="C2496">
        <v>1E-3</v>
      </c>
    </row>
    <row r="2497" spans="1:3" x14ac:dyDescent="0.25">
      <c r="A2497">
        <v>2496</v>
      </c>
      <c r="B2497" t="s">
        <v>3380</v>
      </c>
      <c r="C2497">
        <v>1E-3</v>
      </c>
    </row>
    <row r="2498" spans="1:3" x14ac:dyDescent="0.25">
      <c r="A2498">
        <v>2497</v>
      </c>
      <c r="B2498" t="s">
        <v>3381</v>
      </c>
      <c r="C2498">
        <v>1E-3</v>
      </c>
    </row>
    <row r="2499" spans="1:3" x14ac:dyDescent="0.25">
      <c r="A2499">
        <v>2498</v>
      </c>
      <c r="B2499" t="s">
        <v>3382</v>
      </c>
      <c r="C2499">
        <v>1E-3</v>
      </c>
    </row>
    <row r="2500" spans="1:3" x14ac:dyDescent="0.25">
      <c r="A2500">
        <v>2499</v>
      </c>
      <c r="B2500" t="s">
        <v>3383</v>
      </c>
      <c r="C2500">
        <v>1E-3</v>
      </c>
    </row>
    <row r="2501" spans="1:3" x14ac:dyDescent="0.25">
      <c r="A2501">
        <v>2500</v>
      </c>
      <c r="B2501" t="s">
        <v>3384</v>
      </c>
      <c r="C2501">
        <v>1E-3</v>
      </c>
    </row>
    <row r="2502" spans="1:3" x14ac:dyDescent="0.25">
      <c r="A2502">
        <v>2501</v>
      </c>
      <c r="B2502" t="s">
        <v>3385</v>
      </c>
      <c r="C2502">
        <v>1E-3</v>
      </c>
    </row>
    <row r="2503" spans="1:3" x14ac:dyDescent="0.25">
      <c r="A2503">
        <v>2502</v>
      </c>
      <c r="B2503" t="s">
        <v>3386</v>
      </c>
      <c r="C2503">
        <v>1E-3</v>
      </c>
    </row>
    <row r="2504" spans="1:3" x14ac:dyDescent="0.25">
      <c r="A2504">
        <v>2503</v>
      </c>
      <c r="B2504" t="s">
        <v>3387</v>
      </c>
      <c r="C2504">
        <v>1E-3</v>
      </c>
    </row>
    <row r="2505" spans="1:3" x14ac:dyDescent="0.25">
      <c r="A2505">
        <v>2504</v>
      </c>
      <c r="B2505" t="s">
        <v>3388</v>
      </c>
      <c r="C2505">
        <v>1E-3</v>
      </c>
    </row>
    <row r="2506" spans="1:3" x14ac:dyDescent="0.25">
      <c r="A2506">
        <v>2505</v>
      </c>
      <c r="B2506" t="s">
        <v>3389</v>
      </c>
      <c r="C2506">
        <v>1E-3</v>
      </c>
    </row>
    <row r="2507" spans="1:3" x14ac:dyDescent="0.25">
      <c r="A2507">
        <v>2506</v>
      </c>
      <c r="B2507" t="s">
        <v>3390</v>
      </c>
      <c r="C2507">
        <v>1E-3</v>
      </c>
    </row>
    <row r="2508" spans="1:3" x14ac:dyDescent="0.25">
      <c r="A2508">
        <v>2507</v>
      </c>
      <c r="B2508" t="s">
        <v>3391</v>
      </c>
      <c r="C2508">
        <v>1E-3</v>
      </c>
    </row>
    <row r="2509" spans="1:3" x14ac:dyDescent="0.25">
      <c r="A2509">
        <v>2508</v>
      </c>
      <c r="B2509" t="s">
        <v>3392</v>
      </c>
      <c r="C2509">
        <v>1E-3</v>
      </c>
    </row>
    <row r="2510" spans="1:3" x14ac:dyDescent="0.25">
      <c r="A2510">
        <v>2509</v>
      </c>
      <c r="B2510" t="s">
        <v>3393</v>
      </c>
      <c r="C2510">
        <v>1E-3</v>
      </c>
    </row>
    <row r="2511" spans="1:3" x14ac:dyDescent="0.25">
      <c r="A2511">
        <v>2510</v>
      </c>
      <c r="B2511" t="s">
        <v>3394</v>
      </c>
      <c r="C2511">
        <v>1E-3</v>
      </c>
    </row>
    <row r="2512" spans="1:3" x14ac:dyDescent="0.25">
      <c r="A2512">
        <v>2511</v>
      </c>
      <c r="B2512" t="s">
        <v>3395</v>
      </c>
      <c r="C2512">
        <v>1E-3</v>
      </c>
    </row>
    <row r="2513" spans="1:3" x14ac:dyDescent="0.25">
      <c r="A2513">
        <v>2512</v>
      </c>
      <c r="B2513" t="s">
        <v>3396</v>
      </c>
      <c r="C2513">
        <v>1E-3</v>
      </c>
    </row>
    <row r="2514" spans="1:3" x14ac:dyDescent="0.25">
      <c r="A2514">
        <v>2513</v>
      </c>
      <c r="B2514" t="s">
        <v>3397</v>
      </c>
      <c r="C2514">
        <v>1E-3</v>
      </c>
    </row>
    <row r="2515" spans="1:3" x14ac:dyDescent="0.25">
      <c r="A2515">
        <v>2514</v>
      </c>
      <c r="B2515" t="s">
        <v>3398</v>
      </c>
      <c r="C2515">
        <v>1E-3</v>
      </c>
    </row>
    <row r="2516" spans="1:3" x14ac:dyDescent="0.25">
      <c r="A2516">
        <v>2515</v>
      </c>
      <c r="B2516" t="s">
        <v>3399</v>
      </c>
      <c r="C2516">
        <v>1E-3</v>
      </c>
    </row>
    <row r="2517" spans="1:3" x14ac:dyDescent="0.25">
      <c r="A2517">
        <v>2516</v>
      </c>
      <c r="B2517" t="s">
        <v>3400</v>
      </c>
      <c r="C2517">
        <v>1E-3</v>
      </c>
    </row>
    <row r="2518" spans="1:3" x14ac:dyDescent="0.25">
      <c r="A2518">
        <v>2517</v>
      </c>
      <c r="B2518" t="s">
        <v>3401</v>
      </c>
      <c r="C2518">
        <v>1E-3</v>
      </c>
    </row>
    <row r="2519" spans="1:3" x14ac:dyDescent="0.25">
      <c r="A2519">
        <v>2518</v>
      </c>
      <c r="B2519" t="s">
        <v>3402</v>
      </c>
      <c r="C2519">
        <v>1E-3</v>
      </c>
    </row>
    <row r="2520" spans="1:3" x14ac:dyDescent="0.25">
      <c r="A2520">
        <v>2519</v>
      </c>
      <c r="B2520" t="s">
        <v>3403</v>
      </c>
      <c r="C2520">
        <v>1E-3</v>
      </c>
    </row>
    <row r="2521" spans="1:3" x14ac:dyDescent="0.25">
      <c r="A2521">
        <v>2520</v>
      </c>
      <c r="B2521" t="s">
        <v>3404</v>
      </c>
      <c r="C2521">
        <v>1E-3</v>
      </c>
    </row>
    <row r="2522" spans="1:3" x14ac:dyDescent="0.25">
      <c r="A2522">
        <v>2521</v>
      </c>
      <c r="B2522" t="s">
        <v>3405</v>
      </c>
      <c r="C2522">
        <v>1E-3</v>
      </c>
    </row>
    <row r="2523" spans="1:3" x14ac:dyDescent="0.25">
      <c r="A2523">
        <v>2522</v>
      </c>
      <c r="B2523" t="s">
        <v>3406</v>
      </c>
      <c r="C2523">
        <v>1E-3</v>
      </c>
    </row>
    <row r="2524" spans="1:3" x14ac:dyDescent="0.25">
      <c r="A2524">
        <v>2523</v>
      </c>
      <c r="B2524" t="s">
        <v>3407</v>
      </c>
      <c r="C2524">
        <v>1E-3</v>
      </c>
    </row>
    <row r="2525" spans="1:3" x14ac:dyDescent="0.25">
      <c r="A2525">
        <v>2524</v>
      </c>
      <c r="B2525" t="s">
        <v>3408</v>
      </c>
      <c r="C2525">
        <v>1E-3</v>
      </c>
    </row>
    <row r="2526" spans="1:3" x14ac:dyDescent="0.25">
      <c r="A2526">
        <v>2525</v>
      </c>
      <c r="B2526" t="s">
        <v>3409</v>
      </c>
      <c r="C2526">
        <v>1E-3</v>
      </c>
    </row>
    <row r="2527" spans="1:3" x14ac:dyDescent="0.25">
      <c r="A2527">
        <v>2526</v>
      </c>
      <c r="B2527" t="s">
        <v>3410</v>
      </c>
      <c r="C2527">
        <v>1E-3</v>
      </c>
    </row>
    <row r="2528" spans="1:3" x14ac:dyDescent="0.25">
      <c r="A2528">
        <v>2527</v>
      </c>
      <c r="B2528" t="s">
        <v>3411</v>
      </c>
      <c r="C2528">
        <v>1E-3</v>
      </c>
    </row>
    <row r="2529" spans="1:3" x14ac:dyDescent="0.25">
      <c r="A2529">
        <v>2528</v>
      </c>
      <c r="B2529" t="s">
        <v>3412</v>
      </c>
      <c r="C2529">
        <v>1E-3</v>
      </c>
    </row>
    <row r="2530" spans="1:3" x14ac:dyDescent="0.25">
      <c r="A2530">
        <v>2529</v>
      </c>
      <c r="B2530" t="s">
        <v>3413</v>
      </c>
      <c r="C2530">
        <v>1E-3</v>
      </c>
    </row>
    <row r="2531" spans="1:3" x14ac:dyDescent="0.25">
      <c r="A2531">
        <v>2530</v>
      </c>
      <c r="B2531" t="s">
        <v>3414</v>
      </c>
      <c r="C2531">
        <v>1E-3</v>
      </c>
    </row>
    <row r="2532" spans="1:3" x14ac:dyDescent="0.25">
      <c r="A2532">
        <v>2531</v>
      </c>
      <c r="B2532" t="s">
        <v>3415</v>
      </c>
      <c r="C2532">
        <v>1E-3</v>
      </c>
    </row>
    <row r="2533" spans="1:3" x14ac:dyDescent="0.25">
      <c r="A2533">
        <v>2532</v>
      </c>
      <c r="B2533" t="s">
        <v>3416</v>
      </c>
      <c r="C2533">
        <v>1E-3</v>
      </c>
    </row>
    <row r="2534" spans="1:3" x14ac:dyDescent="0.25">
      <c r="A2534">
        <v>2533</v>
      </c>
      <c r="B2534" t="s">
        <v>3417</v>
      </c>
      <c r="C2534">
        <v>1E-3</v>
      </c>
    </row>
    <row r="2535" spans="1:3" x14ac:dyDescent="0.25">
      <c r="A2535">
        <v>2534</v>
      </c>
      <c r="B2535" t="s">
        <v>3418</v>
      </c>
      <c r="C2535">
        <v>1E-3</v>
      </c>
    </row>
    <row r="2536" spans="1:3" x14ac:dyDescent="0.25">
      <c r="A2536">
        <v>2535</v>
      </c>
      <c r="B2536" t="s">
        <v>3419</v>
      </c>
      <c r="C2536">
        <v>1E-3</v>
      </c>
    </row>
    <row r="2537" spans="1:3" x14ac:dyDescent="0.25">
      <c r="A2537">
        <v>2536</v>
      </c>
      <c r="B2537" t="s">
        <v>3420</v>
      </c>
      <c r="C2537">
        <v>1E-3</v>
      </c>
    </row>
    <row r="2538" spans="1:3" x14ac:dyDescent="0.25">
      <c r="A2538">
        <v>2537</v>
      </c>
      <c r="B2538" t="s">
        <v>3421</v>
      </c>
      <c r="C2538">
        <v>1E-3</v>
      </c>
    </row>
    <row r="2539" spans="1:3" x14ac:dyDescent="0.25">
      <c r="A2539">
        <v>2538</v>
      </c>
      <c r="B2539" t="s">
        <v>3422</v>
      </c>
      <c r="C2539">
        <v>1E-3</v>
      </c>
    </row>
    <row r="2540" spans="1:3" x14ac:dyDescent="0.25">
      <c r="A2540">
        <v>2539</v>
      </c>
      <c r="B2540" t="s">
        <v>3423</v>
      </c>
      <c r="C2540">
        <v>1E-3</v>
      </c>
    </row>
    <row r="2541" spans="1:3" x14ac:dyDescent="0.25">
      <c r="A2541">
        <v>2540</v>
      </c>
      <c r="B2541" t="s">
        <v>3424</v>
      </c>
      <c r="C2541">
        <v>1E-3</v>
      </c>
    </row>
    <row r="2542" spans="1:3" x14ac:dyDescent="0.25">
      <c r="A2542">
        <v>2541</v>
      </c>
      <c r="B2542" t="s">
        <v>3425</v>
      </c>
      <c r="C2542">
        <v>1E-3</v>
      </c>
    </row>
    <row r="2543" spans="1:3" x14ac:dyDescent="0.25">
      <c r="A2543">
        <v>2542</v>
      </c>
      <c r="B2543" t="s">
        <v>3426</v>
      </c>
      <c r="C2543">
        <v>1E-3</v>
      </c>
    </row>
    <row r="2544" spans="1:3" x14ac:dyDescent="0.25">
      <c r="A2544">
        <v>2543</v>
      </c>
      <c r="B2544" t="s">
        <v>3427</v>
      </c>
      <c r="C2544">
        <v>1E-3</v>
      </c>
    </row>
    <row r="2545" spans="1:3" x14ac:dyDescent="0.25">
      <c r="A2545">
        <v>2544</v>
      </c>
      <c r="B2545" t="s">
        <v>3428</v>
      </c>
      <c r="C2545">
        <v>1E-3</v>
      </c>
    </row>
    <row r="2546" spans="1:3" x14ac:dyDescent="0.25">
      <c r="A2546">
        <v>2545</v>
      </c>
      <c r="B2546" t="s">
        <v>3429</v>
      </c>
      <c r="C2546">
        <v>1E-3</v>
      </c>
    </row>
    <row r="2547" spans="1:3" x14ac:dyDescent="0.25">
      <c r="A2547">
        <v>2546</v>
      </c>
      <c r="B2547" t="s">
        <v>3430</v>
      </c>
      <c r="C2547">
        <v>1E-3</v>
      </c>
    </row>
    <row r="2548" spans="1:3" x14ac:dyDescent="0.25">
      <c r="A2548">
        <v>2547</v>
      </c>
      <c r="B2548" t="s">
        <v>3431</v>
      </c>
      <c r="C2548">
        <v>1E-3</v>
      </c>
    </row>
    <row r="2549" spans="1:3" x14ac:dyDescent="0.25">
      <c r="A2549">
        <v>2548</v>
      </c>
      <c r="B2549" t="s">
        <v>3432</v>
      </c>
      <c r="C2549">
        <v>1E-3</v>
      </c>
    </row>
    <row r="2550" spans="1:3" x14ac:dyDescent="0.25">
      <c r="A2550">
        <v>2549</v>
      </c>
      <c r="B2550" t="s">
        <v>3433</v>
      </c>
      <c r="C2550">
        <v>1E-3</v>
      </c>
    </row>
    <row r="2551" spans="1:3" x14ac:dyDescent="0.25">
      <c r="A2551">
        <v>2550</v>
      </c>
      <c r="B2551" t="s">
        <v>3434</v>
      </c>
      <c r="C2551">
        <v>1E-3</v>
      </c>
    </row>
    <row r="2552" spans="1:3" x14ac:dyDescent="0.25">
      <c r="A2552">
        <v>2551</v>
      </c>
      <c r="B2552" t="s">
        <v>3435</v>
      </c>
      <c r="C2552">
        <v>1E-3</v>
      </c>
    </row>
    <row r="2553" spans="1:3" x14ac:dyDescent="0.25">
      <c r="A2553">
        <v>2552</v>
      </c>
      <c r="B2553" t="s">
        <v>3436</v>
      </c>
      <c r="C2553">
        <v>1E-3</v>
      </c>
    </row>
    <row r="2554" spans="1:3" x14ac:dyDescent="0.25">
      <c r="A2554">
        <v>2553</v>
      </c>
      <c r="B2554" t="s">
        <v>3437</v>
      </c>
      <c r="C2554">
        <v>1E-3</v>
      </c>
    </row>
    <row r="2555" spans="1:3" x14ac:dyDescent="0.25">
      <c r="A2555">
        <v>2554</v>
      </c>
      <c r="B2555" t="s">
        <v>3438</v>
      </c>
      <c r="C2555">
        <v>1E-3</v>
      </c>
    </row>
    <row r="2556" spans="1:3" x14ac:dyDescent="0.25">
      <c r="A2556">
        <v>2555</v>
      </c>
      <c r="B2556" t="s">
        <v>3439</v>
      </c>
      <c r="C2556">
        <v>1E-3</v>
      </c>
    </row>
    <row r="2557" spans="1:3" x14ac:dyDescent="0.25">
      <c r="A2557">
        <v>2556</v>
      </c>
      <c r="B2557" t="s">
        <v>3440</v>
      </c>
      <c r="C2557">
        <v>1E-3</v>
      </c>
    </row>
    <row r="2558" spans="1:3" x14ac:dyDescent="0.25">
      <c r="A2558">
        <v>2557</v>
      </c>
      <c r="B2558" t="s">
        <v>3441</v>
      </c>
      <c r="C2558">
        <v>1E-3</v>
      </c>
    </row>
    <row r="2559" spans="1:3" x14ac:dyDescent="0.25">
      <c r="A2559">
        <v>2558</v>
      </c>
      <c r="B2559" t="s">
        <v>3442</v>
      </c>
      <c r="C2559">
        <v>1E-3</v>
      </c>
    </row>
    <row r="2560" spans="1:3" x14ac:dyDescent="0.25">
      <c r="A2560">
        <v>2559</v>
      </c>
      <c r="B2560" t="s">
        <v>3443</v>
      </c>
      <c r="C2560">
        <v>1E-3</v>
      </c>
    </row>
    <row r="2561" spans="1:3" x14ac:dyDescent="0.25">
      <c r="A2561">
        <v>2560</v>
      </c>
      <c r="B2561" t="s">
        <v>3444</v>
      </c>
      <c r="C2561">
        <v>1E-3</v>
      </c>
    </row>
    <row r="2562" spans="1:3" x14ac:dyDescent="0.25">
      <c r="A2562">
        <v>2561</v>
      </c>
      <c r="B2562" t="s">
        <v>3445</v>
      </c>
      <c r="C2562">
        <v>1E-3</v>
      </c>
    </row>
    <row r="2563" spans="1:3" x14ac:dyDescent="0.25">
      <c r="A2563">
        <v>2562</v>
      </c>
      <c r="B2563" t="s">
        <v>3446</v>
      </c>
      <c r="C2563">
        <v>1E-3</v>
      </c>
    </row>
    <row r="2564" spans="1:3" x14ac:dyDescent="0.25">
      <c r="A2564">
        <v>2563</v>
      </c>
      <c r="B2564" t="s">
        <v>3447</v>
      </c>
      <c r="C2564">
        <v>1E-3</v>
      </c>
    </row>
    <row r="2565" spans="1:3" x14ac:dyDescent="0.25">
      <c r="A2565">
        <v>2564</v>
      </c>
      <c r="B2565" t="s">
        <v>3448</v>
      </c>
      <c r="C2565">
        <v>1E-3</v>
      </c>
    </row>
    <row r="2566" spans="1:3" x14ac:dyDescent="0.25">
      <c r="A2566">
        <v>2565</v>
      </c>
      <c r="B2566" t="s">
        <v>3449</v>
      </c>
      <c r="C2566">
        <v>1E-3</v>
      </c>
    </row>
    <row r="2567" spans="1:3" x14ac:dyDescent="0.25">
      <c r="A2567">
        <v>2566</v>
      </c>
      <c r="B2567" t="s">
        <v>3450</v>
      </c>
      <c r="C2567">
        <v>1E-3</v>
      </c>
    </row>
    <row r="2568" spans="1:3" x14ac:dyDescent="0.25">
      <c r="A2568">
        <v>2567</v>
      </c>
      <c r="B2568" t="s">
        <v>3451</v>
      </c>
      <c r="C2568">
        <v>1E-3</v>
      </c>
    </row>
    <row r="2569" spans="1:3" x14ac:dyDescent="0.25">
      <c r="A2569">
        <v>2568</v>
      </c>
      <c r="B2569" t="s">
        <v>3452</v>
      </c>
      <c r="C2569">
        <v>1E-3</v>
      </c>
    </row>
    <row r="2570" spans="1:3" x14ac:dyDescent="0.25">
      <c r="A2570">
        <v>2569</v>
      </c>
      <c r="B2570" t="s">
        <v>3453</v>
      </c>
      <c r="C2570">
        <v>1E-3</v>
      </c>
    </row>
    <row r="2571" spans="1:3" x14ac:dyDescent="0.25">
      <c r="A2571">
        <v>2570</v>
      </c>
      <c r="B2571" t="s">
        <v>3454</v>
      </c>
      <c r="C2571">
        <v>1E-3</v>
      </c>
    </row>
    <row r="2572" spans="1:3" x14ac:dyDescent="0.25">
      <c r="A2572">
        <v>2571</v>
      </c>
      <c r="B2572" t="s">
        <v>3455</v>
      </c>
      <c r="C2572">
        <v>1E-3</v>
      </c>
    </row>
    <row r="2573" spans="1:3" x14ac:dyDescent="0.25">
      <c r="A2573">
        <v>2572</v>
      </c>
      <c r="B2573" t="s">
        <v>3456</v>
      </c>
      <c r="C2573">
        <v>1E-3</v>
      </c>
    </row>
    <row r="2574" spans="1:3" x14ac:dyDescent="0.25">
      <c r="A2574">
        <v>2573</v>
      </c>
      <c r="B2574" t="s">
        <v>3457</v>
      </c>
      <c r="C2574">
        <v>1E-3</v>
      </c>
    </row>
    <row r="2575" spans="1:3" x14ac:dyDescent="0.25">
      <c r="A2575">
        <v>2574</v>
      </c>
      <c r="B2575" t="s">
        <v>3458</v>
      </c>
      <c r="C2575">
        <v>1E-3</v>
      </c>
    </row>
    <row r="2576" spans="1:3" x14ac:dyDescent="0.25">
      <c r="A2576">
        <v>2575</v>
      </c>
      <c r="B2576" t="s">
        <v>3459</v>
      </c>
      <c r="C2576">
        <v>1E-3</v>
      </c>
    </row>
    <row r="2577" spans="1:3" x14ac:dyDescent="0.25">
      <c r="A2577">
        <v>2576</v>
      </c>
      <c r="B2577" t="s">
        <v>3460</v>
      </c>
      <c r="C2577">
        <v>1E-3</v>
      </c>
    </row>
    <row r="2578" spans="1:3" x14ac:dyDescent="0.25">
      <c r="A2578">
        <v>2577</v>
      </c>
      <c r="B2578" t="s">
        <v>3461</v>
      </c>
      <c r="C2578">
        <v>1E-3</v>
      </c>
    </row>
    <row r="2579" spans="1:3" x14ac:dyDescent="0.25">
      <c r="A2579">
        <v>2578</v>
      </c>
      <c r="B2579" t="s">
        <v>3462</v>
      </c>
      <c r="C2579">
        <v>1E-3</v>
      </c>
    </row>
    <row r="2580" spans="1:3" x14ac:dyDescent="0.25">
      <c r="A2580">
        <v>2579</v>
      </c>
      <c r="B2580" t="s">
        <v>3463</v>
      </c>
      <c r="C2580">
        <v>1E-3</v>
      </c>
    </row>
    <row r="2581" spans="1:3" x14ac:dyDescent="0.25">
      <c r="A2581">
        <v>2580</v>
      </c>
      <c r="B2581" t="s">
        <v>3464</v>
      </c>
      <c r="C2581">
        <v>1E-3</v>
      </c>
    </row>
    <row r="2582" spans="1:3" x14ac:dyDescent="0.25">
      <c r="A2582">
        <v>2581</v>
      </c>
      <c r="B2582" t="s">
        <v>3465</v>
      </c>
      <c r="C2582">
        <v>1E-3</v>
      </c>
    </row>
    <row r="2583" spans="1:3" x14ac:dyDescent="0.25">
      <c r="A2583">
        <v>2582</v>
      </c>
      <c r="B2583" t="s">
        <v>3466</v>
      </c>
      <c r="C2583">
        <v>1E-3</v>
      </c>
    </row>
    <row r="2584" spans="1:3" x14ac:dyDescent="0.25">
      <c r="A2584">
        <v>2583</v>
      </c>
      <c r="B2584" t="s">
        <v>3467</v>
      </c>
      <c r="C2584">
        <v>1E-3</v>
      </c>
    </row>
    <row r="2585" spans="1:3" x14ac:dyDescent="0.25">
      <c r="A2585">
        <v>2584</v>
      </c>
      <c r="B2585" t="s">
        <v>3468</v>
      </c>
      <c r="C2585">
        <v>1E-3</v>
      </c>
    </row>
    <row r="2586" spans="1:3" x14ac:dyDescent="0.25">
      <c r="A2586">
        <v>2585</v>
      </c>
      <c r="B2586" t="s">
        <v>3469</v>
      </c>
      <c r="C2586">
        <v>1E-3</v>
      </c>
    </row>
    <row r="2587" spans="1:3" x14ac:dyDescent="0.25">
      <c r="A2587">
        <v>2586</v>
      </c>
      <c r="B2587" t="s">
        <v>3470</v>
      </c>
      <c r="C2587">
        <v>1E-3</v>
      </c>
    </row>
    <row r="2588" spans="1:3" x14ac:dyDescent="0.25">
      <c r="A2588">
        <v>2587</v>
      </c>
      <c r="B2588" t="s">
        <v>3471</v>
      </c>
      <c r="C2588">
        <v>1E-3</v>
      </c>
    </row>
    <row r="2589" spans="1:3" x14ac:dyDescent="0.25">
      <c r="A2589">
        <v>2588</v>
      </c>
      <c r="B2589" t="s">
        <v>3472</v>
      </c>
      <c r="C2589">
        <v>1E-3</v>
      </c>
    </row>
    <row r="2590" spans="1:3" x14ac:dyDescent="0.25">
      <c r="A2590">
        <v>2589</v>
      </c>
      <c r="B2590" t="s">
        <v>3473</v>
      </c>
      <c r="C2590">
        <v>1E-3</v>
      </c>
    </row>
    <row r="2591" spans="1:3" x14ac:dyDescent="0.25">
      <c r="A2591">
        <v>2590</v>
      </c>
      <c r="B2591" t="s">
        <v>3474</v>
      </c>
      <c r="C2591">
        <v>1E-3</v>
      </c>
    </row>
    <row r="2592" spans="1:3" x14ac:dyDescent="0.25">
      <c r="A2592">
        <v>2591</v>
      </c>
      <c r="B2592" t="s">
        <v>3475</v>
      </c>
      <c r="C2592">
        <v>1E-3</v>
      </c>
    </row>
    <row r="2593" spans="1:3" x14ac:dyDescent="0.25">
      <c r="A2593">
        <v>2592</v>
      </c>
      <c r="B2593" t="s">
        <v>3476</v>
      </c>
      <c r="C2593">
        <v>1E-3</v>
      </c>
    </row>
    <row r="2594" spans="1:3" x14ac:dyDescent="0.25">
      <c r="A2594">
        <v>2593</v>
      </c>
      <c r="B2594" t="s">
        <v>3477</v>
      </c>
      <c r="C2594">
        <v>1E-3</v>
      </c>
    </row>
    <row r="2595" spans="1:3" x14ac:dyDescent="0.25">
      <c r="A2595">
        <v>2594</v>
      </c>
      <c r="B2595" t="s">
        <v>3478</v>
      </c>
      <c r="C2595">
        <v>1E-3</v>
      </c>
    </row>
    <row r="2596" spans="1:3" x14ac:dyDescent="0.25">
      <c r="A2596">
        <v>2595</v>
      </c>
      <c r="B2596" t="s">
        <v>3479</v>
      </c>
      <c r="C2596">
        <v>1E-3</v>
      </c>
    </row>
    <row r="2597" spans="1:3" x14ac:dyDescent="0.25">
      <c r="A2597">
        <v>2596</v>
      </c>
      <c r="B2597" t="s">
        <v>3480</v>
      </c>
      <c r="C2597">
        <v>1E-3</v>
      </c>
    </row>
    <row r="2598" spans="1:3" x14ac:dyDescent="0.25">
      <c r="A2598">
        <v>2597</v>
      </c>
      <c r="B2598" t="s">
        <v>3481</v>
      </c>
      <c r="C2598">
        <v>1E-3</v>
      </c>
    </row>
    <row r="2599" spans="1:3" x14ac:dyDescent="0.25">
      <c r="A2599">
        <v>2598</v>
      </c>
      <c r="B2599" t="s">
        <v>3482</v>
      </c>
      <c r="C2599">
        <v>1E-3</v>
      </c>
    </row>
    <row r="2600" spans="1:3" x14ac:dyDescent="0.25">
      <c r="A2600">
        <v>2599</v>
      </c>
      <c r="B2600" t="s">
        <v>3483</v>
      </c>
      <c r="C2600">
        <v>1E-3</v>
      </c>
    </row>
    <row r="2601" spans="1:3" x14ac:dyDescent="0.25">
      <c r="A2601">
        <v>2600</v>
      </c>
      <c r="B2601" t="s">
        <v>3484</v>
      </c>
      <c r="C2601">
        <v>1E-3</v>
      </c>
    </row>
    <row r="2602" spans="1:3" x14ac:dyDescent="0.25">
      <c r="A2602">
        <v>2601</v>
      </c>
      <c r="B2602" t="s">
        <v>3485</v>
      </c>
      <c r="C2602">
        <v>1E-3</v>
      </c>
    </row>
    <row r="2603" spans="1:3" x14ac:dyDescent="0.25">
      <c r="A2603">
        <v>2602</v>
      </c>
      <c r="B2603" t="s">
        <v>3486</v>
      </c>
      <c r="C2603">
        <v>1E-3</v>
      </c>
    </row>
    <row r="2604" spans="1:3" x14ac:dyDescent="0.25">
      <c r="A2604">
        <v>2603</v>
      </c>
      <c r="B2604" t="s">
        <v>3487</v>
      </c>
      <c r="C2604">
        <v>1E-3</v>
      </c>
    </row>
    <row r="2605" spans="1:3" x14ac:dyDescent="0.25">
      <c r="A2605">
        <v>2604</v>
      </c>
      <c r="B2605" t="s">
        <v>3488</v>
      </c>
      <c r="C2605">
        <v>1E-3</v>
      </c>
    </row>
    <row r="2606" spans="1:3" x14ac:dyDescent="0.25">
      <c r="A2606">
        <v>2605</v>
      </c>
      <c r="B2606" t="s">
        <v>3489</v>
      </c>
      <c r="C2606">
        <v>1E-3</v>
      </c>
    </row>
    <row r="2607" spans="1:3" x14ac:dyDescent="0.25">
      <c r="A2607">
        <v>2606</v>
      </c>
      <c r="B2607" t="s">
        <v>3490</v>
      </c>
      <c r="C2607">
        <v>1E-3</v>
      </c>
    </row>
    <row r="2608" spans="1:3" x14ac:dyDescent="0.25">
      <c r="A2608">
        <v>2607</v>
      </c>
      <c r="B2608" t="s">
        <v>3491</v>
      </c>
      <c r="C2608">
        <v>1E-3</v>
      </c>
    </row>
    <row r="2609" spans="1:3" x14ac:dyDescent="0.25">
      <c r="A2609">
        <v>2608</v>
      </c>
      <c r="B2609" t="s">
        <v>3492</v>
      </c>
      <c r="C2609">
        <v>1E-3</v>
      </c>
    </row>
    <row r="2610" spans="1:3" x14ac:dyDescent="0.25">
      <c r="A2610">
        <v>2609</v>
      </c>
      <c r="B2610" t="s">
        <v>3493</v>
      </c>
      <c r="C2610">
        <v>1E-3</v>
      </c>
    </row>
    <row r="2611" spans="1:3" x14ac:dyDescent="0.25">
      <c r="A2611">
        <v>2610</v>
      </c>
      <c r="B2611" t="s">
        <v>3494</v>
      </c>
      <c r="C2611">
        <v>1E-3</v>
      </c>
    </row>
    <row r="2612" spans="1:3" x14ac:dyDescent="0.25">
      <c r="A2612">
        <v>2611</v>
      </c>
      <c r="B2612" t="s">
        <v>3495</v>
      </c>
      <c r="C2612">
        <v>1E-3</v>
      </c>
    </row>
    <row r="2613" spans="1:3" x14ac:dyDescent="0.25">
      <c r="A2613">
        <v>2612</v>
      </c>
      <c r="B2613" t="s">
        <v>3496</v>
      </c>
      <c r="C2613">
        <v>1E-3</v>
      </c>
    </row>
    <row r="2614" spans="1:3" x14ac:dyDescent="0.25">
      <c r="A2614">
        <v>2613</v>
      </c>
      <c r="B2614" t="s">
        <v>3497</v>
      </c>
      <c r="C2614">
        <v>1E-3</v>
      </c>
    </row>
    <row r="2615" spans="1:3" x14ac:dyDescent="0.25">
      <c r="A2615">
        <v>2614</v>
      </c>
      <c r="B2615" t="s">
        <v>3498</v>
      </c>
      <c r="C2615">
        <v>1E-3</v>
      </c>
    </row>
    <row r="2616" spans="1:3" x14ac:dyDescent="0.25">
      <c r="A2616">
        <v>2615</v>
      </c>
      <c r="B2616" t="s">
        <v>3499</v>
      </c>
      <c r="C2616">
        <v>1E-3</v>
      </c>
    </row>
    <row r="2617" spans="1:3" x14ac:dyDescent="0.25">
      <c r="A2617">
        <v>2616</v>
      </c>
      <c r="B2617" t="s">
        <v>3500</v>
      </c>
      <c r="C2617">
        <v>1E-3</v>
      </c>
    </row>
    <row r="2618" spans="1:3" x14ac:dyDescent="0.25">
      <c r="A2618">
        <v>2617</v>
      </c>
      <c r="B2618" t="s">
        <v>3501</v>
      </c>
      <c r="C2618">
        <v>1E-3</v>
      </c>
    </row>
    <row r="2619" spans="1:3" x14ac:dyDescent="0.25">
      <c r="A2619">
        <v>2618</v>
      </c>
      <c r="B2619" t="s">
        <v>3502</v>
      </c>
      <c r="C2619">
        <v>1E-3</v>
      </c>
    </row>
    <row r="2620" spans="1:3" x14ac:dyDescent="0.25">
      <c r="A2620">
        <v>2619</v>
      </c>
      <c r="B2620" t="s">
        <v>3503</v>
      </c>
      <c r="C2620">
        <v>1E-3</v>
      </c>
    </row>
    <row r="2621" spans="1:3" x14ac:dyDescent="0.25">
      <c r="A2621">
        <v>2620</v>
      </c>
      <c r="B2621" t="s">
        <v>3504</v>
      </c>
      <c r="C2621">
        <v>1E-3</v>
      </c>
    </row>
    <row r="2622" spans="1:3" x14ac:dyDescent="0.25">
      <c r="A2622">
        <v>2621</v>
      </c>
      <c r="B2622" t="s">
        <v>3505</v>
      </c>
      <c r="C2622">
        <v>1E-3</v>
      </c>
    </row>
    <row r="2623" spans="1:3" x14ac:dyDescent="0.25">
      <c r="A2623">
        <v>2622</v>
      </c>
      <c r="B2623" t="s">
        <v>3506</v>
      </c>
      <c r="C2623">
        <v>1E-3</v>
      </c>
    </row>
    <row r="2624" spans="1:3" x14ac:dyDescent="0.25">
      <c r="A2624">
        <v>2623</v>
      </c>
      <c r="B2624" t="s">
        <v>3507</v>
      </c>
      <c r="C2624">
        <v>1E-3</v>
      </c>
    </row>
    <row r="2625" spans="1:3" x14ac:dyDescent="0.25">
      <c r="A2625">
        <v>2624</v>
      </c>
      <c r="B2625" t="s">
        <v>3508</v>
      </c>
      <c r="C2625">
        <v>1E-3</v>
      </c>
    </row>
    <row r="2626" spans="1:3" x14ac:dyDescent="0.25">
      <c r="A2626">
        <v>2625</v>
      </c>
      <c r="B2626" t="s">
        <v>3509</v>
      </c>
      <c r="C2626">
        <v>1E-3</v>
      </c>
    </row>
    <row r="2627" spans="1:3" x14ac:dyDescent="0.25">
      <c r="A2627">
        <v>2626</v>
      </c>
      <c r="B2627" t="s">
        <v>3510</v>
      </c>
      <c r="C2627">
        <v>1E-3</v>
      </c>
    </row>
    <row r="2628" spans="1:3" x14ac:dyDescent="0.25">
      <c r="A2628">
        <v>2627</v>
      </c>
      <c r="B2628" t="s">
        <v>3511</v>
      </c>
      <c r="C2628">
        <v>1E-3</v>
      </c>
    </row>
    <row r="2629" spans="1:3" x14ac:dyDescent="0.25">
      <c r="A2629">
        <v>2628</v>
      </c>
      <c r="B2629" t="s">
        <v>3512</v>
      </c>
      <c r="C2629">
        <v>1E-3</v>
      </c>
    </row>
    <row r="2630" spans="1:3" x14ac:dyDescent="0.25">
      <c r="A2630">
        <v>2629</v>
      </c>
      <c r="B2630" t="s">
        <v>3513</v>
      </c>
      <c r="C2630">
        <v>1E-3</v>
      </c>
    </row>
    <row r="2631" spans="1:3" x14ac:dyDescent="0.25">
      <c r="A2631">
        <v>2630</v>
      </c>
      <c r="B2631" t="s">
        <v>3514</v>
      </c>
      <c r="C2631">
        <v>1E-3</v>
      </c>
    </row>
    <row r="2632" spans="1:3" x14ac:dyDescent="0.25">
      <c r="A2632">
        <v>2631</v>
      </c>
      <c r="B2632" t="s">
        <v>3515</v>
      </c>
      <c r="C2632">
        <v>1E-3</v>
      </c>
    </row>
    <row r="2633" spans="1:3" x14ac:dyDescent="0.25">
      <c r="A2633">
        <v>2632</v>
      </c>
      <c r="B2633" t="s">
        <v>3516</v>
      </c>
      <c r="C2633">
        <v>1E-3</v>
      </c>
    </row>
    <row r="2634" spans="1:3" x14ac:dyDescent="0.25">
      <c r="A2634">
        <v>2633</v>
      </c>
      <c r="B2634" t="s">
        <v>3517</v>
      </c>
      <c r="C2634">
        <v>1E-3</v>
      </c>
    </row>
    <row r="2635" spans="1:3" x14ac:dyDescent="0.25">
      <c r="A2635">
        <v>2634</v>
      </c>
      <c r="B2635" t="s">
        <v>3518</v>
      </c>
      <c r="C2635">
        <v>1E-3</v>
      </c>
    </row>
    <row r="2636" spans="1:3" x14ac:dyDescent="0.25">
      <c r="A2636">
        <v>2635</v>
      </c>
      <c r="B2636" t="s">
        <v>3519</v>
      </c>
      <c r="C2636">
        <v>1E-3</v>
      </c>
    </row>
    <row r="2637" spans="1:3" x14ac:dyDescent="0.25">
      <c r="A2637">
        <v>2636</v>
      </c>
      <c r="B2637" t="s">
        <v>3520</v>
      </c>
      <c r="C2637">
        <v>1E-3</v>
      </c>
    </row>
    <row r="2638" spans="1:3" x14ac:dyDescent="0.25">
      <c r="A2638">
        <v>2637</v>
      </c>
      <c r="B2638" t="s">
        <v>3521</v>
      </c>
      <c r="C2638">
        <v>1E-3</v>
      </c>
    </row>
    <row r="2639" spans="1:3" x14ac:dyDescent="0.25">
      <c r="A2639">
        <v>2638</v>
      </c>
      <c r="B2639" t="s">
        <v>3522</v>
      </c>
      <c r="C2639">
        <v>1E-3</v>
      </c>
    </row>
    <row r="2640" spans="1:3" x14ac:dyDescent="0.25">
      <c r="A2640">
        <v>2639</v>
      </c>
      <c r="B2640" t="s">
        <v>3523</v>
      </c>
      <c r="C2640">
        <v>1E-3</v>
      </c>
    </row>
    <row r="2641" spans="1:3" x14ac:dyDescent="0.25">
      <c r="A2641">
        <v>2640</v>
      </c>
      <c r="B2641" t="s">
        <v>3524</v>
      </c>
      <c r="C2641">
        <v>1E-3</v>
      </c>
    </row>
    <row r="2642" spans="1:3" x14ac:dyDescent="0.25">
      <c r="A2642">
        <v>2641</v>
      </c>
      <c r="B2642" t="s">
        <v>3525</v>
      </c>
      <c r="C2642">
        <v>1E-3</v>
      </c>
    </row>
    <row r="2643" spans="1:3" x14ac:dyDescent="0.25">
      <c r="A2643">
        <v>2642</v>
      </c>
      <c r="B2643" t="s">
        <v>3526</v>
      </c>
      <c r="C2643">
        <v>1E-3</v>
      </c>
    </row>
    <row r="2644" spans="1:3" x14ac:dyDescent="0.25">
      <c r="A2644">
        <v>2643</v>
      </c>
      <c r="B2644" t="s">
        <v>3527</v>
      </c>
      <c r="C2644">
        <v>1E-3</v>
      </c>
    </row>
    <row r="2645" spans="1:3" x14ac:dyDescent="0.25">
      <c r="A2645">
        <v>2644</v>
      </c>
      <c r="B2645" t="s">
        <v>3528</v>
      </c>
      <c r="C2645">
        <v>1E-3</v>
      </c>
    </row>
    <row r="2646" spans="1:3" x14ac:dyDescent="0.25">
      <c r="A2646">
        <v>2645</v>
      </c>
      <c r="B2646" t="s">
        <v>3529</v>
      </c>
      <c r="C2646">
        <v>1E-3</v>
      </c>
    </row>
    <row r="2647" spans="1:3" x14ac:dyDescent="0.25">
      <c r="A2647">
        <v>2646</v>
      </c>
      <c r="B2647" t="s">
        <v>3530</v>
      </c>
      <c r="C2647">
        <v>1E-3</v>
      </c>
    </row>
    <row r="2648" spans="1:3" x14ac:dyDescent="0.25">
      <c r="A2648">
        <v>2647</v>
      </c>
      <c r="B2648" t="s">
        <v>3531</v>
      </c>
      <c r="C2648">
        <v>1E-3</v>
      </c>
    </row>
    <row r="2649" spans="1:3" x14ac:dyDescent="0.25">
      <c r="A2649">
        <v>2648</v>
      </c>
      <c r="B2649" t="s">
        <v>3532</v>
      </c>
      <c r="C2649">
        <v>1E-3</v>
      </c>
    </row>
    <row r="2650" spans="1:3" x14ac:dyDescent="0.25">
      <c r="A2650">
        <v>2649</v>
      </c>
      <c r="B2650" t="s">
        <v>3533</v>
      </c>
      <c r="C2650">
        <v>1E-3</v>
      </c>
    </row>
    <row r="2651" spans="1:3" x14ac:dyDescent="0.25">
      <c r="A2651">
        <v>2650</v>
      </c>
      <c r="B2651" t="s">
        <v>3534</v>
      </c>
      <c r="C2651">
        <v>1E-3</v>
      </c>
    </row>
    <row r="2652" spans="1:3" x14ac:dyDescent="0.25">
      <c r="A2652">
        <v>2651</v>
      </c>
      <c r="B2652" t="s">
        <v>3535</v>
      </c>
      <c r="C2652">
        <v>1E-3</v>
      </c>
    </row>
    <row r="2653" spans="1:3" x14ac:dyDescent="0.25">
      <c r="A2653">
        <v>2652</v>
      </c>
      <c r="B2653" t="s">
        <v>3536</v>
      </c>
      <c r="C2653">
        <v>1E-3</v>
      </c>
    </row>
    <row r="2654" spans="1:3" x14ac:dyDescent="0.25">
      <c r="A2654">
        <v>2653</v>
      </c>
      <c r="B2654" t="s">
        <v>3537</v>
      </c>
      <c r="C2654">
        <v>1E-3</v>
      </c>
    </row>
    <row r="2655" spans="1:3" x14ac:dyDescent="0.25">
      <c r="A2655">
        <v>2654</v>
      </c>
      <c r="B2655" t="s">
        <v>3538</v>
      </c>
      <c r="C2655">
        <v>1E-3</v>
      </c>
    </row>
    <row r="2656" spans="1:3" x14ac:dyDescent="0.25">
      <c r="A2656">
        <v>2655</v>
      </c>
      <c r="B2656" t="s">
        <v>3539</v>
      </c>
      <c r="C2656">
        <v>1E-3</v>
      </c>
    </row>
    <row r="2657" spans="1:3" x14ac:dyDescent="0.25">
      <c r="A2657">
        <v>2656</v>
      </c>
      <c r="B2657" t="s">
        <v>3540</v>
      </c>
      <c r="C2657">
        <v>1E-3</v>
      </c>
    </row>
    <row r="2658" spans="1:3" x14ac:dyDescent="0.25">
      <c r="A2658">
        <v>2657</v>
      </c>
      <c r="B2658" t="s">
        <v>3541</v>
      </c>
      <c r="C2658">
        <v>1E-3</v>
      </c>
    </row>
    <row r="2659" spans="1:3" x14ac:dyDescent="0.25">
      <c r="A2659">
        <v>2658</v>
      </c>
      <c r="B2659" t="s">
        <v>3542</v>
      </c>
      <c r="C2659">
        <v>1E-3</v>
      </c>
    </row>
    <row r="2660" spans="1:3" x14ac:dyDescent="0.25">
      <c r="A2660">
        <v>2659</v>
      </c>
      <c r="B2660" t="s">
        <v>3543</v>
      </c>
      <c r="C2660">
        <v>1E-3</v>
      </c>
    </row>
    <row r="2661" spans="1:3" x14ac:dyDescent="0.25">
      <c r="A2661">
        <v>2660</v>
      </c>
      <c r="B2661" t="s">
        <v>3544</v>
      </c>
      <c r="C2661">
        <v>1E-3</v>
      </c>
    </row>
    <row r="2662" spans="1:3" x14ac:dyDescent="0.25">
      <c r="A2662">
        <v>2661</v>
      </c>
      <c r="B2662" t="s">
        <v>3545</v>
      </c>
      <c r="C2662">
        <v>1E-3</v>
      </c>
    </row>
    <row r="2663" spans="1:3" x14ac:dyDescent="0.25">
      <c r="A2663">
        <v>2662</v>
      </c>
      <c r="B2663" t="s">
        <v>3546</v>
      </c>
      <c r="C2663">
        <v>1E-3</v>
      </c>
    </row>
    <row r="2664" spans="1:3" x14ac:dyDescent="0.25">
      <c r="A2664">
        <v>2663</v>
      </c>
      <c r="B2664" t="s">
        <v>3547</v>
      </c>
      <c r="C2664">
        <v>1E-3</v>
      </c>
    </row>
    <row r="2665" spans="1:3" x14ac:dyDescent="0.25">
      <c r="A2665">
        <v>2664</v>
      </c>
      <c r="B2665" t="s">
        <v>3548</v>
      </c>
      <c r="C2665">
        <v>1E-3</v>
      </c>
    </row>
    <row r="2666" spans="1:3" x14ac:dyDescent="0.25">
      <c r="A2666">
        <v>2665</v>
      </c>
      <c r="B2666" t="s">
        <v>3549</v>
      </c>
      <c r="C2666">
        <v>1E-3</v>
      </c>
    </row>
    <row r="2667" spans="1:3" x14ac:dyDescent="0.25">
      <c r="A2667">
        <v>2666</v>
      </c>
      <c r="B2667" t="s">
        <v>3550</v>
      </c>
      <c r="C2667">
        <v>1E-3</v>
      </c>
    </row>
    <row r="2668" spans="1:3" x14ac:dyDescent="0.25">
      <c r="A2668">
        <v>2667</v>
      </c>
      <c r="B2668" t="s">
        <v>3551</v>
      </c>
      <c r="C2668">
        <v>1E-3</v>
      </c>
    </row>
    <row r="2669" spans="1:3" x14ac:dyDescent="0.25">
      <c r="A2669">
        <v>2668</v>
      </c>
      <c r="B2669" t="s">
        <v>3552</v>
      </c>
      <c r="C2669">
        <v>1E-3</v>
      </c>
    </row>
    <row r="2670" spans="1:3" x14ac:dyDescent="0.25">
      <c r="A2670">
        <v>2669</v>
      </c>
      <c r="B2670" t="s">
        <v>3553</v>
      </c>
      <c r="C2670">
        <v>1E-3</v>
      </c>
    </row>
    <row r="2671" spans="1:3" x14ac:dyDescent="0.25">
      <c r="A2671">
        <v>2670</v>
      </c>
      <c r="B2671" t="s">
        <v>3554</v>
      </c>
      <c r="C2671">
        <v>1E-3</v>
      </c>
    </row>
    <row r="2672" spans="1:3" x14ac:dyDescent="0.25">
      <c r="A2672">
        <v>2671</v>
      </c>
      <c r="B2672" t="s">
        <v>3555</v>
      </c>
      <c r="C2672">
        <v>1E-3</v>
      </c>
    </row>
    <row r="2673" spans="1:3" x14ac:dyDescent="0.25">
      <c r="A2673">
        <v>2672</v>
      </c>
      <c r="B2673" t="s">
        <v>3556</v>
      </c>
      <c r="C2673">
        <v>1E-3</v>
      </c>
    </row>
    <row r="2674" spans="1:3" x14ac:dyDescent="0.25">
      <c r="A2674">
        <v>2673</v>
      </c>
      <c r="B2674" t="s">
        <v>3557</v>
      </c>
      <c r="C2674">
        <v>1E-3</v>
      </c>
    </row>
    <row r="2675" spans="1:3" x14ac:dyDescent="0.25">
      <c r="A2675">
        <v>2674</v>
      </c>
      <c r="B2675" t="s">
        <v>3558</v>
      </c>
      <c r="C2675">
        <v>1E-3</v>
      </c>
    </row>
    <row r="2676" spans="1:3" x14ac:dyDescent="0.25">
      <c r="A2676">
        <v>2675</v>
      </c>
      <c r="B2676" t="s">
        <v>3559</v>
      </c>
      <c r="C2676">
        <v>1E-3</v>
      </c>
    </row>
    <row r="2677" spans="1:3" x14ac:dyDescent="0.25">
      <c r="A2677">
        <v>2676</v>
      </c>
      <c r="B2677" t="s">
        <v>3560</v>
      </c>
      <c r="C2677">
        <v>1E-3</v>
      </c>
    </row>
    <row r="2678" spans="1:3" x14ac:dyDescent="0.25">
      <c r="A2678">
        <v>2677</v>
      </c>
      <c r="B2678" t="s">
        <v>3561</v>
      </c>
      <c r="C2678">
        <v>1E-3</v>
      </c>
    </row>
    <row r="2679" spans="1:3" x14ac:dyDescent="0.25">
      <c r="A2679">
        <v>2678</v>
      </c>
      <c r="B2679" t="s">
        <v>3562</v>
      </c>
      <c r="C2679">
        <v>1E-3</v>
      </c>
    </row>
    <row r="2680" spans="1:3" x14ac:dyDescent="0.25">
      <c r="A2680">
        <v>2679</v>
      </c>
      <c r="B2680" t="s">
        <v>3563</v>
      </c>
      <c r="C2680">
        <v>1E-3</v>
      </c>
    </row>
    <row r="2681" spans="1:3" x14ac:dyDescent="0.25">
      <c r="A2681">
        <v>2680</v>
      </c>
      <c r="B2681" t="s">
        <v>3564</v>
      </c>
      <c r="C2681">
        <v>1E-3</v>
      </c>
    </row>
    <row r="2682" spans="1:3" x14ac:dyDescent="0.25">
      <c r="A2682">
        <v>2681</v>
      </c>
      <c r="B2682" t="s">
        <v>3565</v>
      </c>
      <c r="C2682">
        <v>1E-3</v>
      </c>
    </row>
    <row r="2683" spans="1:3" x14ac:dyDescent="0.25">
      <c r="A2683">
        <v>2682</v>
      </c>
      <c r="B2683" t="s">
        <v>3566</v>
      </c>
      <c r="C2683">
        <v>1E-3</v>
      </c>
    </row>
    <row r="2684" spans="1:3" x14ac:dyDescent="0.25">
      <c r="A2684">
        <v>2683</v>
      </c>
      <c r="B2684" t="s">
        <v>3567</v>
      </c>
      <c r="C2684">
        <v>1E-3</v>
      </c>
    </row>
    <row r="2685" spans="1:3" x14ac:dyDescent="0.25">
      <c r="A2685">
        <v>2684</v>
      </c>
      <c r="B2685" t="s">
        <v>3568</v>
      </c>
      <c r="C2685">
        <v>1E-3</v>
      </c>
    </row>
    <row r="2686" spans="1:3" x14ac:dyDescent="0.25">
      <c r="A2686">
        <v>2685</v>
      </c>
      <c r="B2686" t="s">
        <v>3569</v>
      </c>
      <c r="C2686">
        <v>1E-3</v>
      </c>
    </row>
    <row r="2687" spans="1:3" x14ac:dyDescent="0.25">
      <c r="A2687">
        <v>2686</v>
      </c>
      <c r="B2687" t="s">
        <v>3570</v>
      </c>
      <c r="C2687">
        <v>1E-3</v>
      </c>
    </row>
    <row r="2688" spans="1:3" x14ac:dyDescent="0.25">
      <c r="A2688">
        <v>2687</v>
      </c>
      <c r="B2688" t="s">
        <v>3571</v>
      </c>
      <c r="C2688">
        <v>1E-3</v>
      </c>
    </row>
    <row r="2689" spans="1:3" x14ac:dyDescent="0.25">
      <c r="A2689">
        <v>2688</v>
      </c>
      <c r="B2689" t="s">
        <v>3572</v>
      </c>
      <c r="C2689">
        <v>1E-3</v>
      </c>
    </row>
    <row r="2690" spans="1:3" x14ac:dyDescent="0.25">
      <c r="A2690">
        <v>2689</v>
      </c>
      <c r="B2690" t="s">
        <v>3573</v>
      </c>
      <c r="C2690">
        <v>1E-3</v>
      </c>
    </row>
    <row r="2691" spans="1:3" x14ac:dyDescent="0.25">
      <c r="A2691">
        <v>2690</v>
      </c>
      <c r="B2691" t="s">
        <v>3574</v>
      </c>
      <c r="C2691">
        <v>1E-3</v>
      </c>
    </row>
    <row r="2692" spans="1:3" x14ac:dyDescent="0.25">
      <c r="A2692">
        <v>2691</v>
      </c>
      <c r="B2692" t="s">
        <v>3575</v>
      </c>
      <c r="C2692">
        <v>1E-3</v>
      </c>
    </row>
    <row r="2693" spans="1:3" x14ac:dyDescent="0.25">
      <c r="A2693">
        <v>2692</v>
      </c>
      <c r="B2693" t="s">
        <v>3576</v>
      </c>
      <c r="C2693">
        <v>1E-3</v>
      </c>
    </row>
    <row r="2694" spans="1:3" x14ac:dyDescent="0.25">
      <c r="A2694">
        <v>2693</v>
      </c>
      <c r="B2694" t="s">
        <v>3577</v>
      </c>
      <c r="C2694">
        <v>1E-3</v>
      </c>
    </row>
    <row r="2695" spans="1:3" x14ac:dyDescent="0.25">
      <c r="A2695">
        <v>2694</v>
      </c>
      <c r="B2695" t="s">
        <v>3578</v>
      </c>
      <c r="C2695">
        <v>1E-3</v>
      </c>
    </row>
    <row r="2696" spans="1:3" x14ac:dyDescent="0.25">
      <c r="A2696">
        <v>2695</v>
      </c>
      <c r="B2696" t="s">
        <v>3579</v>
      </c>
      <c r="C2696">
        <v>1E-3</v>
      </c>
    </row>
    <row r="2697" spans="1:3" x14ac:dyDescent="0.25">
      <c r="A2697">
        <v>2696</v>
      </c>
      <c r="B2697" t="s">
        <v>3580</v>
      </c>
      <c r="C2697">
        <v>1E-3</v>
      </c>
    </row>
    <row r="2698" spans="1:3" x14ac:dyDescent="0.25">
      <c r="A2698">
        <v>2697</v>
      </c>
      <c r="B2698" t="s">
        <v>3581</v>
      </c>
      <c r="C2698">
        <v>1E-3</v>
      </c>
    </row>
    <row r="2699" spans="1:3" x14ac:dyDescent="0.25">
      <c r="A2699">
        <v>2698</v>
      </c>
      <c r="B2699" t="s">
        <v>3582</v>
      </c>
      <c r="C2699">
        <v>1E-3</v>
      </c>
    </row>
    <row r="2700" spans="1:3" x14ac:dyDescent="0.25">
      <c r="A2700">
        <v>2699</v>
      </c>
      <c r="B2700" t="s">
        <v>3583</v>
      </c>
      <c r="C2700">
        <v>1E-3</v>
      </c>
    </row>
    <row r="2701" spans="1:3" x14ac:dyDescent="0.25">
      <c r="A2701">
        <v>2700</v>
      </c>
      <c r="B2701" t="s">
        <v>3584</v>
      </c>
      <c r="C2701">
        <v>1E-3</v>
      </c>
    </row>
    <row r="2702" spans="1:3" x14ac:dyDescent="0.25">
      <c r="A2702">
        <v>2701</v>
      </c>
      <c r="B2702" t="s">
        <v>3585</v>
      </c>
      <c r="C2702">
        <v>1E-3</v>
      </c>
    </row>
    <row r="2703" spans="1:3" x14ac:dyDescent="0.25">
      <c r="A2703">
        <v>2702</v>
      </c>
      <c r="B2703" t="s">
        <v>3586</v>
      </c>
      <c r="C2703">
        <v>1E-3</v>
      </c>
    </row>
    <row r="2704" spans="1:3" x14ac:dyDescent="0.25">
      <c r="A2704">
        <v>2703</v>
      </c>
      <c r="B2704" t="s">
        <v>3587</v>
      </c>
      <c r="C2704">
        <v>1E-3</v>
      </c>
    </row>
    <row r="2705" spans="1:3" x14ac:dyDescent="0.25">
      <c r="A2705">
        <v>2704</v>
      </c>
      <c r="B2705" t="s">
        <v>3588</v>
      </c>
      <c r="C2705">
        <v>1E-3</v>
      </c>
    </row>
    <row r="2706" spans="1:3" x14ac:dyDescent="0.25">
      <c r="A2706">
        <v>2705</v>
      </c>
      <c r="B2706" t="s">
        <v>3589</v>
      </c>
      <c r="C2706">
        <v>1E-3</v>
      </c>
    </row>
    <row r="2707" spans="1:3" x14ac:dyDescent="0.25">
      <c r="A2707">
        <v>2706</v>
      </c>
      <c r="B2707" t="s">
        <v>3590</v>
      </c>
      <c r="C2707">
        <v>1E-3</v>
      </c>
    </row>
    <row r="2708" spans="1:3" x14ac:dyDescent="0.25">
      <c r="A2708">
        <v>2707</v>
      </c>
      <c r="B2708" t="s">
        <v>3591</v>
      </c>
      <c r="C2708">
        <v>1E-3</v>
      </c>
    </row>
    <row r="2709" spans="1:3" x14ac:dyDescent="0.25">
      <c r="A2709">
        <v>2708</v>
      </c>
      <c r="B2709" t="s">
        <v>3592</v>
      </c>
      <c r="C2709">
        <v>1E-3</v>
      </c>
    </row>
    <row r="2710" spans="1:3" x14ac:dyDescent="0.25">
      <c r="A2710">
        <v>2709</v>
      </c>
      <c r="B2710" t="s">
        <v>3593</v>
      </c>
      <c r="C2710">
        <v>1E-3</v>
      </c>
    </row>
    <row r="2711" spans="1:3" x14ac:dyDescent="0.25">
      <c r="A2711">
        <v>2710</v>
      </c>
      <c r="B2711" t="s">
        <v>3594</v>
      </c>
      <c r="C2711">
        <v>1E-3</v>
      </c>
    </row>
    <row r="2712" spans="1:3" x14ac:dyDescent="0.25">
      <c r="A2712">
        <v>2711</v>
      </c>
      <c r="B2712" t="s">
        <v>3595</v>
      </c>
      <c r="C2712">
        <v>1E-3</v>
      </c>
    </row>
    <row r="2713" spans="1:3" x14ac:dyDescent="0.25">
      <c r="A2713">
        <v>2712</v>
      </c>
      <c r="B2713" t="s">
        <v>3596</v>
      </c>
      <c r="C2713">
        <v>1E-3</v>
      </c>
    </row>
    <row r="2714" spans="1:3" x14ac:dyDescent="0.25">
      <c r="A2714">
        <v>2713</v>
      </c>
      <c r="B2714" t="s">
        <v>3597</v>
      </c>
      <c r="C2714">
        <v>1E-3</v>
      </c>
    </row>
    <row r="2715" spans="1:3" x14ac:dyDescent="0.25">
      <c r="A2715">
        <v>2714</v>
      </c>
      <c r="B2715" t="s">
        <v>3598</v>
      </c>
      <c r="C2715">
        <v>1E-3</v>
      </c>
    </row>
    <row r="2716" spans="1:3" x14ac:dyDescent="0.25">
      <c r="A2716">
        <v>2715</v>
      </c>
      <c r="B2716" t="s">
        <v>3599</v>
      </c>
      <c r="C2716">
        <v>1E-3</v>
      </c>
    </row>
    <row r="2717" spans="1:3" x14ac:dyDescent="0.25">
      <c r="A2717">
        <v>2716</v>
      </c>
      <c r="B2717" t="s">
        <v>3600</v>
      </c>
      <c r="C2717">
        <v>1E-3</v>
      </c>
    </row>
    <row r="2718" spans="1:3" x14ac:dyDescent="0.25">
      <c r="A2718">
        <v>2717</v>
      </c>
      <c r="B2718" t="s">
        <v>3601</v>
      </c>
      <c r="C2718">
        <v>1E-3</v>
      </c>
    </row>
    <row r="2719" spans="1:3" x14ac:dyDescent="0.25">
      <c r="A2719">
        <v>2718</v>
      </c>
      <c r="B2719" t="s">
        <v>3602</v>
      </c>
      <c r="C2719">
        <v>1E-3</v>
      </c>
    </row>
    <row r="2720" spans="1:3" x14ac:dyDescent="0.25">
      <c r="A2720">
        <v>2719</v>
      </c>
      <c r="B2720" t="s">
        <v>3603</v>
      </c>
      <c r="C2720">
        <v>1E-3</v>
      </c>
    </row>
    <row r="2721" spans="1:3" x14ac:dyDescent="0.25">
      <c r="A2721">
        <v>2720</v>
      </c>
      <c r="B2721" t="s">
        <v>3604</v>
      </c>
      <c r="C2721">
        <v>1E-3</v>
      </c>
    </row>
    <row r="2722" spans="1:3" x14ac:dyDescent="0.25">
      <c r="A2722">
        <v>2721</v>
      </c>
      <c r="B2722" t="s">
        <v>3605</v>
      </c>
      <c r="C2722">
        <v>1E-3</v>
      </c>
    </row>
    <row r="2723" spans="1:3" x14ac:dyDescent="0.25">
      <c r="A2723">
        <v>2722</v>
      </c>
      <c r="B2723" t="s">
        <v>3606</v>
      </c>
      <c r="C2723">
        <v>1E-3</v>
      </c>
    </row>
    <row r="2724" spans="1:3" x14ac:dyDescent="0.25">
      <c r="A2724">
        <v>2723</v>
      </c>
      <c r="B2724" t="s">
        <v>3607</v>
      </c>
      <c r="C2724">
        <v>1E-3</v>
      </c>
    </row>
    <row r="2725" spans="1:3" x14ac:dyDescent="0.25">
      <c r="A2725">
        <v>2724</v>
      </c>
      <c r="B2725" t="s">
        <v>3608</v>
      </c>
      <c r="C2725">
        <v>1E-3</v>
      </c>
    </row>
    <row r="2726" spans="1:3" x14ac:dyDescent="0.25">
      <c r="A2726">
        <v>2725</v>
      </c>
      <c r="B2726" t="s">
        <v>3609</v>
      </c>
      <c r="C2726">
        <v>1E-3</v>
      </c>
    </row>
    <row r="2727" spans="1:3" x14ac:dyDescent="0.25">
      <c r="A2727">
        <v>2726</v>
      </c>
      <c r="B2727" t="s">
        <v>3610</v>
      </c>
      <c r="C2727">
        <v>1E-3</v>
      </c>
    </row>
    <row r="2728" spans="1:3" x14ac:dyDescent="0.25">
      <c r="A2728">
        <v>2727</v>
      </c>
      <c r="B2728" t="s">
        <v>3611</v>
      </c>
      <c r="C2728">
        <v>1E-3</v>
      </c>
    </row>
    <row r="2729" spans="1:3" x14ac:dyDescent="0.25">
      <c r="A2729">
        <v>2728</v>
      </c>
      <c r="B2729" t="s">
        <v>3612</v>
      </c>
      <c r="C2729">
        <v>1E-3</v>
      </c>
    </row>
    <row r="2730" spans="1:3" x14ac:dyDescent="0.25">
      <c r="A2730">
        <v>2729</v>
      </c>
      <c r="B2730" t="s">
        <v>3613</v>
      </c>
      <c r="C2730">
        <v>1E-3</v>
      </c>
    </row>
    <row r="2731" spans="1:3" x14ac:dyDescent="0.25">
      <c r="A2731">
        <v>2730</v>
      </c>
      <c r="B2731" t="s">
        <v>3614</v>
      </c>
      <c r="C2731">
        <v>1E-3</v>
      </c>
    </row>
    <row r="2732" spans="1:3" x14ac:dyDescent="0.25">
      <c r="A2732">
        <v>2731</v>
      </c>
      <c r="B2732" t="s">
        <v>3615</v>
      </c>
      <c r="C2732">
        <v>1E-3</v>
      </c>
    </row>
    <row r="2733" spans="1:3" x14ac:dyDescent="0.25">
      <c r="A2733">
        <v>2732</v>
      </c>
      <c r="B2733" t="s">
        <v>3616</v>
      </c>
      <c r="C2733">
        <v>1E-3</v>
      </c>
    </row>
    <row r="2734" spans="1:3" x14ac:dyDescent="0.25">
      <c r="A2734">
        <v>2733</v>
      </c>
      <c r="B2734" t="s">
        <v>3617</v>
      </c>
      <c r="C2734">
        <v>1E-3</v>
      </c>
    </row>
    <row r="2735" spans="1:3" x14ac:dyDescent="0.25">
      <c r="A2735">
        <v>2734</v>
      </c>
      <c r="B2735" t="s">
        <v>3618</v>
      </c>
      <c r="C2735">
        <v>1E-3</v>
      </c>
    </row>
    <row r="2736" spans="1:3" x14ac:dyDescent="0.25">
      <c r="A2736">
        <v>2735</v>
      </c>
      <c r="B2736" t="s">
        <v>3619</v>
      </c>
      <c r="C2736">
        <v>1E-3</v>
      </c>
    </row>
    <row r="2737" spans="1:3" x14ac:dyDescent="0.25">
      <c r="A2737">
        <v>2736</v>
      </c>
      <c r="B2737" t="s">
        <v>3620</v>
      </c>
      <c r="C2737">
        <v>1E-3</v>
      </c>
    </row>
    <row r="2738" spans="1:3" x14ac:dyDescent="0.25">
      <c r="A2738">
        <v>2737</v>
      </c>
      <c r="B2738" t="s">
        <v>3621</v>
      </c>
      <c r="C2738">
        <v>1E-3</v>
      </c>
    </row>
    <row r="2739" spans="1:3" x14ac:dyDescent="0.25">
      <c r="A2739">
        <v>2738</v>
      </c>
      <c r="B2739" t="s">
        <v>3622</v>
      </c>
      <c r="C2739">
        <v>1E-3</v>
      </c>
    </row>
    <row r="2740" spans="1:3" x14ac:dyDescent="0.25">
      <c r="A2740">
        <v>2739</v>
      </c>
      <c r="B2740" t="s">
        <v>3623</v>
      </c>
      <c r="C2740">
        <v>1E-3</v>
      </c>
    </row>
    <row r="2741" spans="1:3" x14ac:dyDescent="0.25">
      <c r="A2741">
        <v>2740</v>
      </c>
      <c r="B2741" t="s">
        <v>3624</v>
      </c>
      <c r="C2741">
        <v>1E-3</v>
      </c>
    </row>
    <row r="2742" spans="1:3" x14ac:dyDescent="0.25">
      <c r="A2742">
        <v>2741</v>
      </c>
      <c r="B2742" t="s">
        <v>3625</v>
      </c>
      <c r="C2742">
        <v>1E-3</v>
      </c>
    </row>
    <row r="2743" spans="1:3" x14ac:dyDescent="0.25">
      <c r="A2743">
        <v>2742</v>
      </c>
      <c r="B2743" t="s">
        <v>3626</v>
      </c>
      <c r="C2743">
        <v>1E-3</v>
      </c>
    </row>
    <row r="2744" spans="1:3" x14ac:dyDescent="0.25">
      <c r="A2744">
        <v>2743</v>
      </c>
      <c r="B2744" t="s">
        <v>3627</v>
      </c>
      <c r="C2744">
        <v>1E-3</v>
      </c>
    </row>
    <row r="2745" spans="1:3" x14ac:dyDescent="0.25">
      <c r="A2745">
        <v>2744</v>
      </c>
      <c r="B2745" t="s">
        <v>3628</v>
      </c>
      <c r="C2745">
        <v>1E-3</v>
      </c>
    </row>
    <row r="2746" spans="1:3" x14ac:dyDescent="0.25">
      <c r="A2746">
        <v>2745</v>
      </c>
      <c r="B2746" t="s">
        <v>3629</v>
      </c>
      <c r="C2746">
        <v>1E-3</v>
      </c>
    </row>
    <row r="2747" spans="1:3" x14ac:dyDescent="0.25">
      <c r="A2747">
        <v>2746</v>
      </c>
      <c r="B2747" t="s">
        <v>3630</v>
      </c>
      <c r="C2747">
        <v>1E-3</v>
      </c>
    </row>
    <row r="2748" spans="1:3" x14ac:dyDescent="0.25">
      <c r="A2748">
        <v>2747</v>
      </c>
      <c r="B2748" t="s">
        <v>3631</v>
      </c>
      <c r="C2748">
        <v>1E-3</v>
      </c>
    </row>
    <row r="2749" spans="1:3" x14ac:dyDescent="0.25">
      <c r="A2749">
        <v>2748</v>
      </c>
      <c r="B2749" t="s">
        <v>3632</v>
      </c>
      <c r="C2749">
        <v>1E-3</v>
      </c>
    </row>
    <row r="2750" spans="1:3" x14ac:dyDescent="0.25">
      <c r="A2750">
        <v>2749</v>
      </c>
      <c r="B2750" t="s">
        <v>3633</v>
      </c>
      <c r="C2750">
        <v>1E-3</v>
      </c>
    </row>
    <row r="2751" spans="1:3" x14ac:dyDescent="0.25">
      <c r="A2751">
        <v>2750</v>
      </c>
      <c r="B2751" t="s">
        <v>3634</v>
      </c>
      <c r="C2751">
        <v>1E-3</v>
      </c>
    </row>
    <row r="2752" spans="1:3" x14ac:dyDescent="0.25">
      <c r="A2752">
        <v>2751</v>
      </c>
      <c r="B2752" t="s">
        <v>3635</v>
      </c>
      <c r="C2752">
        <v>1E-3</v>
      </c>
    </row>
    <row r="2753" spans="1:3" x14ac:dyDescent="0.25">
      <c r="A2753">
        <v>2752</v>
      </c>
      <c r="B2753" t="s">
        <v>3636</v>
      </c>
      <c r="C2753">
        <v>1E-3</v>
      </c>
    </row>
    <row r="2754" spans="1:3" x14ac:dyDescent="0.25">
      <c r="A2754">
        <v>2753</v>
      </c>
      <c r="B2754" t="s">
        <v>3637</v>
      </c>
      <c r="C2754">
        <v>1E-3</v>
      </c>
    </row>
    <row r="2755" spans="1:3" x14ac:dyDescent="0.25">
      <c r="A2755">
        <v>2754</v>
      </c>
      <c r="B2755" t="s">
        <v>3638</v>
      </c>
      <c r="C2755">
        <v>1E-3</v>
      </c>
    </row>
    <row r="2756" spans="1:3" x14ac:dyDescent="0.25">
      <c r="A2756">
        <v>2755</v>
      </c>
      <c r="B2756" t="s">
        <v>3639</v>
      </c>
      <c r="C2756">
        <v>1E-3</v>
      </c>
    </row>
    <row r="2757" spans="1:3" x14ac:dyDescent="0.25">
      <c r="A2757">
        <v>2756</v>
      </c>
      <c r="B2757" t="s">
        <v>3640</v>
      </c>
      <c r="C2757">
        <v>1E-3</v>
      </c>
    </row>
    <row r="2758" spans="1:3" x14ac:dyDescent="0.25">
      <c r="A2758">
        <v>2757</v>
      </c>
      <c r="B2758" t="s">
        <v>3641</v>
      </c>
      <c r="C2758">
        <v>1E-3</v>
      </c>
    </row>
    <row r="2759" spans="1:3" x14ac:dyDescent="0.25">
      <c r="A2759">
        <v>2758</v>
      </c>
      <c r="B2759" t="s">
        <v>3642</v>
      </c>
      <c r="C2759">
        <v>1E-3</v>
      </c>
    </row>
    <row r="2760" spans="1:3" x14ac:dyDescent="0.25">
      <c r="A2760">
        <v>2759</v>
      </c>
      <c r="B2760" t="s">
        <v>3643</v>
      </c>
      <c r="C2760">
        <v>1E-3</v>
      </c>
    </row>
    <row r="2761" spans="1:3" x14ac:dyDescent="0.25">
      <c r="A2761">
        <v>2760</v>
      </c>
      <c r="B2761" t="s">
        <v>3644</v>
      </c>
      <c r="C2761">
        <v>1E-3</v>
      </c>
    </row>
    <row r="2762" spans="1:3" x14ac:dyDescent="0.25">
      <c r="A2762">
        <v>2761</v>
      </c>
      <c r="B2762" t="s">
        <v>3645</v>
      </c>
      <c r="C2762">
        <v>1E-3</v>
      </c>
    </row>
    <row r="2763" spans="1:3" x14ac:dyDescent="0.25">
      <c r="A2763">
        <v>2762</v>
      </c>
      <c r="B2763" t="s">
        <v>3646</v>
      </c>
      <c r="C2763">
        <v>1E-3</v>
      </c>
    </row>
    <row r="2764" spans="1:3" x14ac:dyDescent="0.25">
      <c r="A2764">
        <v>2763</v>
      </c>
      <c r="B2764" t="s">
        <v>3647</v>
      </c>
      <c r="C2764">
        <v>1E-3</v>
      </c>
    </row>
    <row r="2765" spans="1:3" x14ac:dyDescent="0.25">
      <c r="A2765">
        <v>2764</v>
      </c>
      <c r="B2765" t="s">
        <v>3648</v>
      </c>
      <c r="C2765">
        <v>1E-3</v>
      </c>
    </row>
    <row r="2766" spans="1:3" x14ac:dyDescent="0.25">
      <c r="A2766">
        <v>2765</v>
      </c>
      <c r="B2766" t="s">
        <v>3649</v>
      </c>
      <c r="C2766">
        <v>1E-3</v>
      </c>
    </row>
    <row r="2767" spans="1:3" x14ac:dyDescent="0.25">
      <c r="A2767">
        <v>2766</v>
      </c>
      <c r="B2767" t="s">
        <v>3650</v>
      </c>
      <c r="C2767">
        <v>1E-3</v>
      </c>
    </row>
    <row r="2768" spans="1:3" x14ac:dyDescent="0.25">
      <c r="A2768">
        <v>2767</v>
      </c>
      <c r="B2768" t="s">
        <v>3651</v>
      </c>
      <c r="C2768">
        <v>1E-3</v>
      </c>
    </row>
    <row r="2769" spans="1:3" x14ac:dyDescent="0.25">
      <c r="A2769">
        <v>2768</v>
      </c>
      <c r="B2769" t="s">
        <v>3652</v>
      </c>
      <c r="C2769">
        <v>1E-3</v>
      </c>
    </row>
    <row r="2770" spans="1:3" x14ac:dyDescent="0.25">
      <c r="A2770">
        <v>2769</v>
      </c>
      <c r="B2770" t="s">
        <v>3653</v>
      </c>
      <c r="C2770">
        <v>1E-3</v>
      </c>
    </row>
    <row r="2771" spans="1:3" x14ac:dyDescent="0.25">
      <c r="A2771">
        <v>2770</v>
      </c>
      <c r="B2771" t="s">
        <v>3654</v>
      </c>
      <c r="C2771">
        <v>1E-3</v>
      </c>
    </row>
    <row r="2772" spans="1:3" x14ac:dyDescent="0.25">
      <c r="A2772">
        <v>2771</v>
      </c>
      <c r="B2772" t="s">
        <v>3655</v>
      </c>
      <c r="C2772">
        <v>1E-3</v>
      </c>
    </row>
    <row r="2773" spans="1:3" x14ac:dyDescent="0.25">
      <c r="A2773">
        <v>2772</v>
      </c>
      <c r="B2773" t="s">
        <v>3656</v>
      </c>
      <c r="C2773">
        <v>1E-3</v>
      </c>
    </row>
    <row r="2774" spans="1:3" x14ac:dyDescent="0.25">
      <c r="A2774">
        <v>2773</v>
      </c>
      <c r="B2774" t="s">
        <v>3657</v>
      </c>
      <c r="C2774">
        <v>1E-3</v>
      </c>
    </row>
    <row r="2775" spans="1:3" x14ac:dyDescent="0.25">
      <c r="A2775">
        <v>2774</v>
      </c>
      <c r="B2775" t="s">
        <v>3658</v>
      </c>
      <c r="C2775">
        <v>1E-3</v>
      </c>
    </row>
    <row r="2776" spans="1:3" x14ac:dyDescent="0.25">
      <c r="A2776">
        <v>2775</v>
      </c>
      <c r="B2776" t="s">
        <v>3659</v>
      </c>
      <c r="C2776">
        <v>1E-3</v>
      </c>
    </row>
    <row r="2777" spans="1:3" x14ac:dyDescent="0.25">
      <c r="A2777">
        <v>2776</v>
      </c>
      <c r="B2777" t="s">
        <v>3660</v>
      </c>
      <c r="C2777">
        <v>1E-3</v>
      </c>
    </row>
    <row r="2778" spans="1:3" x14ac:dyDescent="0.25">
      <c r="A2778">
        <v>2777</v>
      </c>
      <c r="B2778" t="s">
        <v>3661</v>
      </c>
      <c r="C2778">
        <v>1E-3</v>
      </c>
    </row>
    <row r="2779" spans="1:3" x14ac:dyDescent="0.25">
      <c r="A2779">
        <v>2778</v>
      </c>
      <c r="B2779" t="s">
        <v>3662</v>
      </c>
      <c r="C2779">
        <v>1E-3</v>
      </c>
    </row>
    <row r="2780" spans="1:3" x14ac:dyDescent="0.25">
      <c r="A2780">
        <v>2779</v>
      </c>
      <c r="B2780" t="s">
        <v>3663</v>
      </c>
      <c r="C2780">
        <v>1E-3</v>
      </c>
    </row>
    <row r="2781" spans="1:3" x14ac:dyDescent="0.25">
      <c r="A2781">
        <v>2780</v>
      </c>
      <c r="B2781" t="s">
        <v>3664</v>
      </c>
      <c r="C2781">
        <v>1E-3</v>
      </c>
    </row>
    <row r="2782" spans="1:3" x14ac:dyDescent="0.25">
      <c r="A2782">
        <v>2781</v>
      </c>
      <c r="B2782" t="s">
        <v>3665</v>
      </c>
      <c r="C2782">
        <v>1E-3</v>
      </c>
    </row>
    <row r="2783" spans="1:3" x14ac:dyDescent="0.25">
      <c r="A2783">
        <v>2782</v>
      </c>
      <c r="B2783" t="s">
        <v>3666</v>
      </c>
      <c r="C2783">
        <v>1E-3</v>
      </c>
    </row>
    <row r="2784" spans="1:3" x14ac:dyDescent="0.25">
      <c r="A2784">
        <v>2783</v>
      </c>
      <c r="B2784" t="s">
        <v>3667</v>
      </c>
      <c r="C2784">
        <v>1E-3</v>
      </c>
    </row>
    <row r="2785" spans="1:3" x14ac:dyDescent="0.25">
      <c r="A2785">
        <v>2784</v>
      </c>
      <c r="B2785" t="s">
        <v>3668</v>
      </c>
      <c r="C2785">
        <v>1E-3</v>
      </c>
    </row>
    <row r="2786" spans="1:3" x14ac:dyDescent="0.25">
      <c r="A2786">
        <v>2785</v>
      </c>
      <c r="B2786" t="s">
        <v>3669</v>
      </c>
      <c r="C2786">
        <v>1E-3</v>
      </c>
    </row>
    <row r="2787" spans="1:3" x14ac:dyDescent="0.25">
      <c r="A2787">
        <v>2786</v>
      </c>
      <c r="B2787" t="s">
        <v>3670</v>
      </c>
      <c r="C2787">
        <v>1E-3</v>
      </c>
    </row>
    <row r="2788" spans="1:3" x14ac:dyDescent="0.25">
      <c r="A2788">
        <v>2787</v>
      </c>
      <c r="B2788" t="s">
        <v>3671</v>
      </c>
      <c r="C2788">
        <v>1E-3</v>
      </c>
    </row>
    <row r="2789" spans="1:3" x14ac:dyDescent="0.25">
      <c r="A2789">
        <v>2788</v>
      </c>
      <c r="B2789" t="s">
        <v>3672</v>
      </c>
      <c r="C2789">
        <v>1E-3</v>
      </c>
    </row>
    <row r="2790" spans="1:3" x14ac:dyDescent="0.25">
      <c r="A2790">
        <v>2789</v>
      </c>
      <c r="B2790" t="s">
        <v>3673</v>
      </c>
      <c r="C2790">
        <v>1E-3</v>
      </c>
    </row>
    <row r="2791" spans="1:3" x14ac:dyDescent="0.25">
      <c r="A2791">
        <v>2790</v>
      </c>
      <c r="B2791" t="s">
        <v>3674</v>
      </c>
      <c r="C2791">
        <v>1E-3</v>
      </c>
    </row>
    <row r="2792" spans="1:3" x14ac:dyDescent="0.25">
      <c r="A2792">
        <v>2791</v>
      </c>
      <c r="B2792" t="s">
        <v>3675</v>
      </c>
      <c r="C2792">
        <v>1E-3</v>
      </c>
    </row>
    <row r="2793" spans="1:3" x14ac:dyDescent="0.25">
      <c r="A2793">
        <v>2792</v>
      </c>
      <c r="B2793" t="s">
        <v>3676</v>
      </c>
      <c r="C2793">
        <v>1E-3</v>
      </c>
    </row>
    <row r="2794" spans="1:3" x14ac:dyDescent="0.25">
      <c r="A2794">
        <v>2793</v>
      </c>
      <c r="B2794" t="s">
        <v>3677</v>
      </c>
      <c r="C2794">
        <v>1E-3</v>
      </c>
    </row>
    <row r="2795" spans="1:3" x14ac:dyDescent="0.25">
      <c r="A2795">
        <v>2794</v>
      </c>
      <c r="B2795" t="s">
        <v>3678</v>
      </c>
      <c r="C2795">
        <v>1E-3</v>
      </c>
    </row>
    <row r="2796" spans="1:3" x14ac:dyDescent="0.25">
      <c r="A2796">
        <v>2795</v>
      </c>
      <c r="B2796" t="s">
        <v>3679</v>
      </c>
      <c r="C2796">
        <v>1E-3</v>
      </c>
    </row>
    <row r="2797" spans="1:3" x14ac:dyDescent="0.25">
      <c r="A2797">
        <v>2796</v>
      </c>
      <c r="B2797" t="s">
        <v>3680</v>
      </c>
      <c r="C2797">
        <v>1E-3</v>
      </c>
    </row>
    <row r="2798" spans="1:3" x14ac:dyDescent="0.25">
      <c r="A2798">
        <v>2797</v>
      </c>
      <c r="B2798" t="s">
        <v>3681</v>
      </c>
      <c r="C2798">
        <v>1E-3</v>
      </c>
    </row>
    <row r="2799" spans="1:3" x14ac:dyDescent="0.25">
      <c r="A2799">
        <v>2798</v>
      </c>
      <c r="B2799" t="s">
        <v>3682</v>
      </c>
      <c r="C2799">
        <v>1E-3</v>
      </c>
    </row>
    <row r="2800" spans="1:3" x14ac:dyDescent="0.25">
      <c r="A2800">
        <v>2799</v>
      </c>
      <c r="B2800" t="s">
        <v>3683</v>
      </c>
      <c r="C2800">
        <v>1E-3</v>
      </c>
    </row>
    <row r="2801" spans="1:3" x14ac:dyDescent="0.25">
      <c r="A2801">
        <v>2800</v>
      </c>
      <c r="B2801" t="s">
        <v>3684</v>
      </c>
      <c r="C2801">
        <v>1E-3</v>
      </c>
    </row>
    <row r="2802" spans="1:3" x14ac:dyDescent="0.25">
      <c r="A2802">
        <v>2801</v>
      </c>
      <c r="B2802" t="s">
        <v>3685</v>
      </c>
      <c r="C2802">
        <v>1E-3</v>
      </c>
    </row>
    <row r="2803" spans="1:3" x14ac:dyDescent="0.25">
      <c r="A2803">
        <v>2802</v>
      </c>
      <c r="B2803" t="s">
        <v>3686</v>
      </c>
      <c r="C2803">
        <v>1E-3</v>
      </c>
    </row>
    <row r="2804" spans="1:3" x14ac:dyDescent="0.25">
      <c r="A2804">
        <v>2803</v>
      </c>
      <c r="B2804" t="s">
        <v>3687</v>
      </c>
      <c r="C2804">
        <v>1E-3</v>
      </c>
    </row>
    <row r="2805" spans="1:3" x14ac:dyDescent="0.25">
      <c r="A2805">
        <v>2804</v>
      </c>
      <c r="B2805" t="s">
        <v>3688</v>
      </c>
      <c r="C2805">
        <v>1E-3</v>
      </c>
    </row>
    <row r="2806" spans="1:3" x14ac:dyDescent="0.25">
      <c r="A2806">
        <v>2805</v>
      </c>
      <c r="B2806" t="s">
        <v>3689</v>
      </c>
      <c r="C2806">
        <v>1E-3</v>
      </c>
    </row>
    <row r="2807" spans="1:3" x14ac:dyDescent="0.25">
      <c r="A2807">
        <v>2806</v>
      </c>
      <c r="B2807" t="s">
        <v>3690</v>
      </c>
      <c r="C2807">
        <v>1E-3</v>
      </c>
    </row>
    <row r="2808" spans="1:3" x14ac:dyDescent="0.25">
      <c r="A2808">
        <v>2807</v>
      </c>
      <c r="B2808" t="s">
        <v>3691</v>
      </c>
      <c r="C2808">
        <v>1E-3</v>
      </c>
    </row>
    <row r="2809" spans="1:3" x14ac:dyDescent="0.25">
      <c r="A2809">
        <v>2808</v>
      </c>
      <c r="B2809" t="s">
        <v>3692</v>
      </c>
      <c r="C2809">
        <v>1E-3</v>
      </c>
    </row>
    <row r="2810" spans="1:3" x14ac:dyDescent="0.25">
      <c r="A2810">
        <v>2809</v>
      </c>
      <c r="B2810" t="s">
        <v>3693</v>
      </c>
      <c r="C2810">
        <v>1E-3</v>
      </c>
    </row>
    <row r="2811" spans="1:3" x14ac:dyDescent="0.25">
      <c r="A2811">
        <v>2810</v>
      </c>
      <c r="B2811" t="s">
        <v>3694</v>
      </c>
      <c r="C2811">
        <v>1E-3</v>
      </c>
    </row>
    <row r="2812" spans="1:3" x14ac:dyDescent="0.25">
      <c r="A2812">
        <v>2811</v>
      </c>
      <c r="B2812" t="s">
        <v>3695</v>
      </c>
      <c r="C2812">
        <v>1E-3</v>
      </c>
    </row>
    <row r="2813" spans="1:3" x14ac:dyDescent="0.25">
      <c r="A2813">
        <v>2812</v>
      </c>
      <c r="B2813" t="s">
        <v>3696</v>
      </c>
      <c r="C2813">
        <v>1E-3</v>
      </c>
    </row>
    <row r="2814" spans="1:3" x14ac:dyDescent="0.25">
      <c r="A2814">
        <v>2813</v>
      </c>
      <c r="B2814" t="s">
        <v>3697</v>
      </c>
      <c r="C2814">
        <v>1E-3</v>
      </c>
    </row>
    <row r="2815" spans="1:3" x14ac:dyDescent="0.25">
      <c r="A2815">
        <v>2814</v>
      </c>
      <c r="B2815" t="s">
        <v>3698</v>
      </c>
      <c r="C2815">
        <v>1E-3</v>
      </c>
    </row>
    <row r="2816" spans="1:3" x14ac:dyDescent="0.25">
      <c r="A2816">
        <v>2815</v>
      </c>
      <c r="B2816" t="s">
        <v>3699</v>
      </c>
      <c r="C2816">
        <v>1E-3</v>
      </c>
    </row>
    <row r="2817" spans="1:3" x14ac:dyDescent="0.25">
      <c r="A2817">
        <v>2816</v>
      </c>
      <c r="B2817" t="s">
        <v>3700</v>
      </c>
      <c r="C2817">
        <v>1E-3</v>
      </c>
    </row>
    <row r="2818" spans="1:3" x14ac:dyDescent="0.25">
      <c r="A2818">
        <v>2817</v>
      </c>
      <c r="B2818" t="s">
        <v>3701</v>
      </c>
      <c r="C2818">
        <v>1E-3</v>
      </c>
    </row>
    <row r="2819" spans="1:3" x14ac:dyDescent="0.25">
      <c r="A2819">
        <v>2818</v>
      </c>
      <c r="B2819" t="s">
        <v>3702</v>
      </c>
      <c r="C2819">
        <v>1E-3</v>
      </c>
    </row>
    <row r="2820" spans="1:3" x14ac:dyDescent="0.25">
      <c r="A2820">
        <v>2819</v>
      </c>
      <c r="B2820" t="s">
        <v>3703</v>
      </c>
      <c r="C2820">
        <v>1E-3</v>
      </c>
    </row>
    <row r="2821" spans="1:3" x14ac:dyDescent="0.25">
      <c r="A2821">
        <v>2820</v>
      </c>
      <c r="B2821" t="s">
        <v>3704</v>
      </c>
      <c r="C2821">
        <v>1E-3</v>
      </c>
    </row>
    <row r="2822" spans="1:3" x14ac:dyDescent="0.25">
      <c r="A2822">
        <v>2821</v>
      </c>
      <c r="B2822" t="s">
        <v>3705</v>
      </c>
      <c r="C2822">
        <v>1E-3</v>
      </c>
    </row>
    <row r="2823" spans="1:3" x14ac:dyDescent="0.25">
      <c r="A2823">
        <v>2822</v>
      </c>
      <c r="B2823" t="s">
        <v>3706</v>
      </c>
      <c r="C2823">
        <v>1E-3</v>
      </c>
    </row>
    <row r="2824" spans="1:3" x14ac:dyDescent="0.25">
      <c r="A2824">
        <v>2823</v>
      </c>
      <c r="B2824" t="s">
        <v>3707</v>
      </c>
      <c r="C2824">
        <v>1E-3</v>
      </c>
    </row>
    <row r="2825" spans="1:3" x14ac:dyDescent="0.25">
      <c r="A2825">
        <v>2824</v>
      </c>
      <c r="B2825" t="s">
        <v>3708</v>
      </c>
      <c r="C2825">
        <v>1E-3</v>
      </c>
    </row>
    <row r="2826" spans="1:3" x14ac:dyDescent="0.25">
      <c r="A2826">
        <v>2825</v>
      </c>
      <c r="B2826" t="s">
        <v>3709</v>
      </c>
      <c r="C2826">
        <v>1E-3</v>
      </c>
    </row>
    <row r="2827" spans="1:3" x14ac:dyDescent="0.25">
      <c r="A2827">
        <v>2826</v>
      </c>
      <c r="B2827" t="s">
        <v>3710</v>
      </c>
      <c r="C2827">
        <v>1E-3</v>
      </c>
    </row>
    <row r="2828" spans="1:3" x14ac:dyDescent="0.25">
      <c r="A2828">
        <v>2827</v>
      </c>
      <c r="B2828" t="s">
        <v>3711</v>
      </c>
      <c r="C2828">
        <v>1E-3</v>
      </c>
    </row>
    <row r="2829" spans="1:3" x14ac:dyDescent="0.25">
      <c r="A2829">
        <v>2828</v>
      </c>
      <c r="B2829" t="s">
        <v>3712</v>
      </c>
      <c r="C2829">
        <v>1E-3</v>
      </c>
    </row>
    <row r="2830" spans="1:3" x14ac:dyDescent="0.25">
      <c r="A2830">
        <v>2829</v>
      </c>
      <c r="B2830" t="s">
        <v>3713</v>
      </c>
      <c r="C2830">
        <v>1E-3</v>
      </c>
    </row>
    <row r="2831" spans="1:3" x14ac:dyDescent="0.25">
      <c r="A2831">
        <v>2830</v>
      </c>
      <c r="B2831" t="s">
        <v>3714</v>
      </c>
      <c r="C2831">
        <v>1E-3</v>
      </c>
    </row>
    <row r="2832" spans="1:3" x14ac:dyDescent="0.25">
      <c r="A2832">
        <v>2831</v>
      </c>
      <c r="B2832" t="s">
        <v>3715</v>
      </c>
      <c r="C2832">
        <v>1E-3</v>
      </c>
    </row>
    <row r="2833" spans="1:3" x14ac:dyDescent="0.25">
      <c r="A2833">
        <v>2832</v>
      </c>
      <c r="B2833" t="s">
        <v>3716</v>
      </c>
      <c r="C2833">
        <v>1E-3</v>
      </c>
    </row>
    <row r="2834" spans="1:3" x14ac:dyDescent="0.25">
      <c r="A2834">
        <v>2833</v>
      </c>
      <c r="B2834" t="s">
        <v>3717</v>
      </c>
      <c r="C2834">
        <v>1E-3</v>
      </c>
    </row>
    <row r="2835" spans="1:3" x14ac:dyDescent="0.25">
      <c r="A2835">
        <v>2834</v>
      </c>
      <c r="B2835" t="s">
        <v>3718</v>
      </c>
      <c r="C2835">
        <v>1E-3</v>
      </c>
    </row>
    <row r="2836" spans="1:3" x14ac:dyDescent="0.25">
      <c r="A2836">
        <v>2835</v>
      </c>
      <c r="B2836" t="s">
        <v>3719</v>
      </c>
      <c r="C2836">
        <v>1E-3</v>
      </c>
    </row>
    <row r="2837" spans="1:3" x14ac:dyDescent="0.25">
      <c r="A2837">
        <v>2836</v>
      </c>
      <c r="B2837" t="s">
        <v>3720</v>
      </c>
      <c r="C2837">
        <v>1E-3</v>
      </c>
    </row>
    <row r="2838" spans="1:3" x14ac:dyDescent="0.25">
      <c r="A2838">
        <v>2837</v>
      </c>
      <c r="B2838" t="s">
        <v>3721</v>
      </c>
      <c r="C2838">
        <v>1E-3</v>
      </c>
    </row>
    <row r="2839" spans="1:3" x14ac:dyDescent="0.25">
      <c r="A2839">
        <v>2838</v>
      </c>
      <c r="B2839" t="s">
        <v>3722</v>
      </c>
      <c r="C2839">
        <v>1E-3</v>
      </c>
    </row>
    <row r="2840" spans="1:3" x14ac:dyDescent="0.25">
      <c r="A2840">
        <v>2839</v>
      </c>
      <c r="B2840" t="s">
        <v>3723</v>
      </c>
      <c r="C2840">
        <v>1E-3</v>
      </c>
    </row>
    <row r="2841" spans="1:3" x14ac:dyDescent="0.25">
      <c r="A2841">
        <v>2840</v>
      </c>
      <c r="B2841" t="s">
        <v>3724</v>
      </c>
      <c r="C2841">
        <v>1E-3</v>
      </c>
    </row>
    <row r="2842" spans="1:3" x14ac:dyDescent="0.25">
      <c r="A2842">
        <v>2841</v>
      </c>
      <c r="B2842" t="s">
        <v>3725</v>
      </c>
      <c r="C2842">
        <v>1E-3</v>
      </c>
    </row>
    <row r="2843" spans="1:3" x14ac:dyDescent="0.25">
      <c r="A2843">
        <v>2842</v>
      </c>
      <c r="B2843" t="s">
        <v>3726</v>
      </c>
      <c r="C2843">
        <v>1E-3</v>
      </c>
    </row>
    <row r="2844" spans="1:3" x14ac:dyDescent="0.25">
      <c r="A2844">
        <v>2843</v>
      </c>
      <c r="B2844" t="s">
        <v>3727</v>
      </c>
      <c r="C2844">
        <v>1E-3</v>
      </c>
    </row>
    <row r="2845" spans="1:3" x14ac:dyDescent="0.25">
      <c r="A2845">
        <v>2844</v>
      </c>
      <c r="B2845" t="s">
        <v>3728</v>
      </c>
      <c r="C2845">
        <v>1E-3</v>
      </c>
    </row>
    <row r="2846" spans="1:3" x14ac:dyDescent="0.25">
      <c r="A2846">
        <v>2845</v>
      </c>
      <c r="B2846" t="s">
        <v>3729</v>
      </c>
      <c r="C2846">
        <v>1E-3</v>
      </c>
    </row>
    <row r="2847" spans="1:3" x14ac:dyDescent="0.25">
      <c r="A2847">
        <v>2846</v>
      </c>
      <c r="B2847" t="s">
        <v>3730</v>
      </c>
      <c r="C2847">
        <v>1E-3</v>
      </c>
    </row>
    <row r="2848" spans="1:3" x14ac:dyDescent="0.25">
      <c r="A2848">
        <v>2847</v>
      </c>
      <c r="B2848" t="s">
        <v>3731</v>
      </c>
      <c r="C2848">
        <v>1E-3</v>
      </c>
    </row>
    <row r="2849" spans="1:3" x14ac:dyDescent="0.25">
      <c r="A2849">
        <v>2848</v>
      </c>
      <c r="B2849" t="s">
        <v>3732</v>
      </c>
      <c r="C2849">
        <v>1E-3</v>
      </c>
    </row>
    <row r="2850" spans="1:3" x14ac:dyDescent="0.25">
      <c r="A2850">
        <v>2849</v>
      </c>
      <c r="B2850" t="s">
        <v>3733</v>
      </c>
      <c r="C2850">
        <v>1E-3</v>
      </c>
    </row>
    <row r="2851" spans="1:3" x14ac:dyDescent="0.25">
      <c r="A2851">
        <v>2850</v>
      </c>
      <c r="B2851" t="s">
        <v>3734</v>
      </c>
      <c r="C2851">
        <v>1E-3</v>
      </c>
    </row>
    <row r="2852" spans="1:3" x14ac:dyDescent="0.25">
      <c r="A2852">
        <v>2851</v>
      </c>
      <c r="B2852" t="s">
        <v>3735</v>
      </c>
      <c r="C2852">
        <v>1E-3</v>
      </c>
    </row>
    <row r="2853" spans="1:3" x14ac:dyDescent="0.25">
      <c r="A2853">
        <v>2852</v>
      </c>
      <c r="B2853" t="s">
        <v>3736</v>
      </c>
      <c r="C2853">
        <v>1E-3</v>
      </c>
    </row>
    <row r="2854" spans="1:3" x14ac:dyDescent="0.25">
      <c r="A2854">
        <v>2853</v>
      </c>
      <c r="B2854" t="s">
        <v>3737</v>
      </c>
      <c r="C2854">
        <v>1E-3</v>
      </c>
    </row>
    <row r="2855" spans="1:3" x14ac:dyDescent="0.25">
      <c r="A2855">
        <v>2854</v>
      </c>
      <c r="B2855" t="s">
        <v>3738</v>
      </c>
      <c r="C2855">
        <v>1E-3</v>
      </c>
    </row>
    <row r="2856" spans="1:3" x14ac:dyDescent="0.25">
      <c r="A2856">
        <v>2855</v>
      </c>
      <c r="B2856" t="s">
        <v>3739</v>
      </c>
      <c r="C2856">
        <v>1E-3</v>
      </c>
    </row>
    <row r="2857" spans="1:3" x14ac:dyDescent="0.25">
      <c r="A2857">
        <v>2856</v>
      </c>
      <c r="B2857" t="s">
        <v>3740</v>
      </c>
      <c r="C2857">
        <v>1E-3</v>
      </c>
    </row>
    <row r="2858" spans="1:3" x14ac:dyDescent="0.25">
      <c r="A2858">
        <v>2857</v>
      </c>
      <c r="B2858" t="s">
        <v>3741</v>
      </c>
      <c r="C2858">
        <v>1E-3</v>
      </c>
    </row>
    <row r="2859" spans="1:3" x14ac:dyDescent="0.25">
      <c r="A2859">
        <v>2858</v>
      </c>
      <c r="B2859" t="s">
        <v>3742</v>
      </c>
      <c r="C2859">
        <v>1E-3</v>
      </c>
    </row>
    <row r="2860" spans="1:3" x14ac:dyDescent="0.25">
      <c r="A2860">
        <v>2859</v>
      </c>
      <c r="B2860" t="s">
        <v>3743</v>
      </c>
      <c r="C2860">
        <v>1E-3</v>
      </c>
    </row>
    <row r="2861" spans="1:3" x14ac:dyDescent="0.25">
      <c r="A2861">
        <v>2860</v>
      </c>
      <c r="B2861" t="s">
        <v>3744</v>
      </c>
      <c r="C2861">
        <v>1E-3</v>
      </c>
    </row>
    <row r="2862" spans="1:3" x14ac:dyDescent="0.25">
      <c r="A2862">
        <v>2861</v>
      </c>
      <c r="B2862" t="s">
        <v>3745</v>
      </c>
      <c r="C2862">
        <v>1E-3</v>
      </c>
    </row>
    <row r="2863" spans="1:3" x14ac:dyDescent="0.25">
      <c r="A2863">
        <v>2862</v>
      </c>
      <c r="B2863" t="s">
        <v>3746</v>
      </c>
      <c r="C2863">
        <v>1E-3</v>
      </c>
    </row>
    <row r="2864" spans="1:3" x14ac:dyDescent="0.25">
      <c r="A2864">
        <v>2863</v>
      </c>
      <c r="B2864" t="s">
        <v>3747</v>
      </c>
      <c r="C2864">
        <v>1E-3</v>
      </c>
    </row>
    <row r="2865" spans="1:3" x14ac:dyDescent="0.25">
      <c r="A2865">
        <v>2864</v>
      </c>
      <c r="B2865" t="s">
        <v>3748</v>
      </c>
      <c r="C2865">
        <v>1E-3</v>
      </c>
    </row>
    <row r="2866" spans="1:3" x14ac:dyDescent="0.25">
      <c r="A2866">
        <v>2865</v>
      </c>
      <c r="B2866" t="s">
        <v>3749</v>
      </c>
      <c r="C2866">
        <v>1E-3</v>
      </c>
    </row>
    <row r="2867" spans="1:3" x14ac:dyDescent="0.25">
      <c r="A2867">
        <v>2866</v>
      </c>
      <c r="B2867" t="s">
        <v>3750</v>
      </c>
      <c r="C2867">
        <v>1E-3</v>
      </c>
    </row>
    <row r="2868" spans="1:3" x14ac:dyDescent="0.25">
      <c r="A2868">
        <v>2867</v>
      </c>
      <c r="B2868" t="s">
        <v>3751</v>
      </c>
      <c r="C2868">
        <v>1E-3</v>
      </c>
    </row>
    <row r="2869" spans="1:3" x14ac:dyDescent="0.25">
      <c r="A2869">
        <v>2868</v>
      </c>
      <c r="B2869" t="s">
        <v>3752</v>
      </c>
      <c r="C2869">
        <v>1E-3</v>
      </c>
    </row>
    <row r="2870" spans="1:3" x14ac:dyDescent="0.25">
      <c r="A2870">
        <v>2869</v>
      </c>
      <c r="B2870" t="s">
        <v>3753</v>
      </c>
      <c r="C2870">
        <v>1E-3</v>
      </c>
    </row>
    <row r="2871" spans="1:3" x14ac:dyDescent="0.25">
      <c r="A2871">
        <v>2870</v>
      </c>
      <c r="B2871" t="s">
        <v>3754</v>
      </c>
      <c r="C2871">
        <v>1E-3</v>
      </c>
    </row>
    <row r="2872" spans="1:3" x14ac:dyDescent="0.25">
      <c r="A2872">
        <v>2871</v>
      </c>
      <c r="B2872" t="s">
        <v>3755</v>
      </c>
      <c r="C2872">
        <v>1E-3</v>
      </c>
    </row>
    <row r="2873" spans="1:3" x14ac:dyDescent="0.25">
      <c r="A2873">
        <v>2872</v>
      </c>
      <c r="B2873" t="s">
        <v>3756</v>
      </c>
      <c r="C2873">
        <v>1E-3</v>
      </c>
    </row>
    <row r="2874" spans="1:3" x14ac:dyDescent="0.25">
      <c r="A2874">
        <v>2873</v>
      </c>
      <c r="B2874" t="s">
        <v>3757</v>
      </c>
      <c r="C2874">
        <v>1E-3</v>
      </c>
    </row>
    <row r="2875" spans="1:3" x14ac:dyDescent="0.25">
      <c r="A2875">
        <v>2874</v>
      </c>
      <c r="B2875" t="s">
        <v>3758</v>
      </c>
      <c r="C2875">
        <v>1E-3</v>
      </c>
    </row>
    <row r="2876" spans="1:3" x14ac:dyDescent="0.25">
      <c r="A2876">
        <v>2875</v>
      </c>
      <c r="B2876" t="s">
        <v>3759</v>
      </c>
      <c r="C2876">
        <v>1E-3</v>
      </c>
    </row>
    <row r="2877" spans="1:3" x14ac:dyDescent="0.25">
      <c r="B2877" t="s">
        <v>3760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4376</v>
      </c>
    </row>
    <row r="2" spans="1:22" x14ac:dyDescent="0.25">
      <c r="R2" t="s">
        <v>145</v>
      </c>
      <c r="S2" t="s">
        <v>4372</v>
      </c>
      <c r="T2" t="s">
        <v>148</v>
      </c>
      <c r="U2" t="s">
        <v>4374</v>
      </c>
    </row>
    <row r="3" spans="1:22" x14ac:dyDescent="0.25">
      <c r="A3" s="71" t="s">
        <v>122</v>
      </c>
      <c r="R3">
        <v>10</v>
      </c>
      <c r="S3">
        <v>0.9</v>
      </c>
      <c r="T3">
        <f>(1+S3)^(1/R3)-1</f>
        <v>6.629005847852576E-2</v>
      </c>
      <c r="U3">
        <f>T3*100</f>
        <v>6.629005847852576</v>
      </c>
    </row>
    <row r="5" spans="1:22" x14ac:dyDescent="0.25">
      <c r="B5" t="s">
        <v>160</v>
      </c>
      <c r="D5" t="s">
        <v>161</v>
      </c>
      <c r="R5" s="73" t="s">
        <v>4375</v>
      </c>
    </row>
    <row r="6" spans="1:22" x14ac:dyDescent="0.25">
      <c r="K6" t="s">
        <v>4371</v>
      </c>
      <c r="R6" t="s">
        <v>145</v>
      </c>
      <c r="S6" t="s">
        <v>4372</v>
      </c>
      <c r="T6" t="s">
        <v>4373</v>
      </c>
      <c r="U6" t="s">
        <v>148</v>
      </c>
      <c r="V6" t="s">
        <v>4374</v>
      </c>
    </row>
    <row r="7" spans="1:22" x14ac:dyDescent="0.25">
      <c r="C7" t="s">
        <v>145</v>
      </c>
      <c r="D7" t="s">
        <v>4249</v>
      </c>
      <c r="E7" t="s">
        <v>143</v>
      </c>
      <c r="F7" t="s">
        <v>156</v>
      </c>
      <c r="G7" t="s">
        <v>157</v>
      </c>
      <c r="H7" t="s">
        <v>142</v>
      </c>
      <c r="I7" s="69" t="s">
        <v>147</v>
      </c>
      <c r="K7" t="s">
        <v>148</v>
      </c>
      <c r="L7" t="s">
        <v>147</v>
      </c>
      <c r="M7" t="s">
        <v>149</v>
      </c>
      <c r="R7">
        <v>8</v>
      </c>
      <c r="S7">
        <v>0.9</v>
      </c>
      <c r="T7">
        <v>0.2</v>
      </c>
      <c r="U7">
        <f>(1+S7-T7)^(1/R7)-1</f>
        <v>6.8577720821198174E-2</v>
      </c>
      <c r="V7">
        <f>U7*100</f>
        <v>6.8577720821198174</v>
      </c>
    </row>
    <row r="8" spans="1:22" x14ac:dyDescent="0.25">
      <c r="B8" t="s">
        <v>151</v>
      </c>
      <c r="C8">
        <v>3</v>
      </c>
      <c r="D8">
        <v>3</v>
      </c>
      <c r="E8" t="s">
        <v>144</v>
      </c>
      <c r="F8">
        <v>2004</v>
      </c>
      <c r="G8" t="s">
        <v>158</v>
      </c>
      <c r="H8">
        <v>0.33400000000000002</v>
      </c>
      <c r="I8">
        <v>5.8000000000000003E-2</v>
      </c>
      <c r="K8" s="70">
        <v>10.08258261360147</v>
      </c>
      <c r="L8" s="70">
        <v>1.5953997480232089</v>
      </c>
      <c r="M8" s="70">
        <v>6.3197845092393647</v>
      </c>
    </row>
    <row r="9" spans="1:22" x14ac:dyDescent="0.25">
      <c r="B9" t="s">
        <v>152</v>
      </c>
      <c r="C9">
        <v>5</v>
      </c>
      <c r="D9">
        <v>5</v>
      </c>
      <c r="E9" t="s">
        <v>144</v>
      </c>
      <c r="F9">
        <v>2004</v>
      </c>
      <c r="G9" t="s">
        <v>158</v>
      </c>
      <c r="H9">
        <v>0.56899999999999995</v>
      </c>
      <c r="I9">
        <v>2.1000000000000001E-2</v>
      </c>
      <c r="K9" s="70">
        <v>9.4270241253097353</v>
      </c>
      <c r="L9" s="70">
        <v>0.29292128828954811</v>
      </c>
      <c r="M9" s="70">
        <v>32.182789377845673</v>
      </c>
    </row>
    <row r="10" spans="1:22" x14ac:dyDescent="0.25">
      <c r="B10" t="s">
        <v>153</v>
      </c>
      <c r="C10" s="68" t="s">
        <v>155</v>
      </c>
      <c r="D10">
        <v>7</v>
      </c>
      <c r="E10" t="s">
        <v>144</v>
      </c>
      <c r="F10">
        <v>2004</v>
      </c>
      <c r="G10" t="s">
        <v>158</v>
      </c>
      <c r="H10">
        <v>1.0569999999999999</v>
      </c>
      <c r="I10">
        <v>8.7999999999999995E-2</v>
      </c>
      <c r="K10" s="70">
        <v>10.853077874552721</v>
      </c>
      <c r="L10" s="70">
        <v>0.67748252329749559</v>
      </c>
      <c r="M10" s="70">
        <v>16.019716378406009</v>
      </c>
    </row>
    <row r="11" spans="1:22" x14ac:dyDescent="0.25">
      <c r="B11" t="s">
        <v>154</v>
      </c>
      <c r="C11" s="68" t="s">
        <v>155</v>
      </c>
      <c r="D11">
        <v>9</v>
      </c>
      <c r="E11" t="s">
        <v>144</v>
      </c>
      <c r="F11">
        <v>2004</v>
      </c>
      <c r="G11" t="s">
        <v>158</v>
      </c>
      <c r="H11">
        <v>1.252</v>
      </c>
      <c r="I11">
        <v>0.28199999999999997</v>
      </c>
      <c r="K11" s="70">
        <v>9.4395415604737742</v>
      </c>
      <c r="L11" s="70">
        <v>1.522693443855023</v>
      </c>
      <c r="M11" s="70">
        <v>6.1992396424690472</v>
      </c>
    </row>
    <row r="12" spans="1:22" x14ac:dyDescent="0.25">
      <c r="B12" t="s">
        <v>151</v>
      </c>
      <c r="C12">
        <v>3</v>
      </c>
      <c r="D12">
        <v>3</v>
      </c>
      <c r="E12" t="s">
        <v>144</v>
      </c>
      <c r="F12">
        <v>2006</v>
      </c>
      <c r="G12" t="s">
        <v>158</v>
      </c>
      <c r="H12">
        <v>0.33300000000000002</v>
      </c>
      <c r="I12">
        <v>4.2000000000000003E-2</v>
      </c>
      <c r="K12" s="70">
        <v>10.055068845243881</v>
      </c>
      <c r="L12" s="70">
        <v>1.155867189672479</v>
      </c>
      <c r="M12" s="70">
        <v>8.6991558676330545</v>
      </c>
    </row>
    <row r="13" spans="1:22" x14ac:dyDescent="0.25">
      <c r="B13" t="s">
        <v>152</v>
      </c>
      <c r="C13">
        <v>5</v>
      </c>
      <c r="D13">
        <v>5</v>
      </c>
      <c r="E13" t="s">
        <v>144</v>
      </c>
      <c r="F13">
        <v>2006</v>
      </c>
      <c r="G13" t="s">
        <v>158</v>
      </c>
      <c r="H13">
        <v>0.56000000000000005</v>
      </c>
      <c r="I13">
        <v>1.4E-2</v>
      </c>
      <c r="K13" s="70">
        <v>9.3011973943858628</v>
      </c>
      <c r="L13" s="70">
        <v>0.19618163634889771</v>
      </c>
      <c r="M13" s="70">
        <v>47.411152070544567</v>
      </c>
    </row>
    <row r="14" spans="1:22" x14ac:dyDescent="0.25">
      <c r="B14" t="s">
        <v>153</v>
      </c>
      <c r="C14" s="68" t="s">
        <v>155</v>
      </c>
      <c r="D14">
        <v>7</v>
      </c>
      <c r="E14" t="s">
        <v>144</v>
      </c>
      <c r="F14">
        <v>2006</v>
      </c>
      <c r="G14" t="s">
        <v>158</v>
      </c>
      <c r="H14">
        <v>0.90600000000000003</v>
      </c>
      <c r="I14">
        <v>4.5999999999999999E-2</v>
      </c>
      <c r="K14" s="70">
        <v>9.6522522827120927</v>
      </c>
      <c r="L14" s="70">
        <v>0.37805453492765367</v>
      </c>
      <c r="M14" s="70">
        <v>25.531375478829251</v>
      </c>
    </row>
    <row r="15" spans="1:22" x14ac:dyDescent="0.25">
      <c r="B15" t="s">
        <v>154</v>
      </c>
      <c r="C15" s="68" t="s">
        <v>155</v>
      </c>
      <c r="D15">
        <v>9</v>
      </c>
      <c r="E15" t="s">
        <v>144</v>
      </c>
      <c r="F15">
        <v>2006</v>
      </c>
      <c r="G15" t="s">
        <v>158</v>
      </c>
      <c r="H15">
        <v>1.002</v>
      </c>
      <c r="I15">
        <v>8.5999999999999993E-2</v>
      </c>
      <c r="K15" s="70">
        <v>8.0179692227235311</v>
      </c>
      <c r="L15" s="70">
        <v>0.51557028267034199</v>
      </c>
      <c r="M15" s="70">
        <v>15.551651234037969</v>
      </c>
    </row>
    <row r="16" spans="1:22" x14ac:dyDescent="0.25">
      <c r="B16" t="s">
        <v>151</v>
      </c>
      <c r="C16">
        <v>3</v>
      </c>
      <c r="D16">
        <v>3</v>
      </c>
      <c r="E16" t="s">
        <v>144</v>
      </c>
      <c r="F16">
        <v>2008</v>
      </c>
      <c r="G16" t="s">
        <v>158</v>
      </c>
      <c r="H16">
        <v>0.19400000000000001</v>
      </c>
      <c r="I16">
        <v>3.2000000000000001E-2</v>
      </c>
      <c r="K16" s="70">
        <v>6.0884511510989503</v>
      </c>
      <c r="L16" s="70">
        <v>0.9477471906295829</v>
      </c>
      <c r="M16" s="70">
        <v>6.4241299908833573</v>
      </c>
    </row>
    <row r="17" spans="2:13" x14ac:dyDescent="0.25">
      <c r="B17" t="s">
        <v>152</v>
      </c>
      <c r="C17">
        <v>5</v>
      </c>
      <c r="D17">
        <v>5</v>
      </c>
      <c r="E17" t="s">
        <v>144</v>
      </c>
      <c r="F17">
        <v>2008</v>
      </c>
      <c r="G17" t="s">
        <v>158</v>
      </c>
      <c r="H17">
        <v>0.52800000000000002</v>
      </c>
      <c r="I17">
        <v>0.01</v>
      </c>
      <c r="K17" s="70">
        <v>8.8490569773641781</v>
      </c>
      <c r="L17" s="70">
        <v>0.14247258766670709</v>
      </c>
      <c r="M17" s="70">
        <v>62.110593499327749</v>
      </c>
    </row>
    <row r="18" spans="2:13" x14ac:dyDescent="0.25">
      <c r="B18" t="s">
        <v>153</v>
      </c>
      <c r="C18" s="68" t="s">
        <v>155</v>
      </c>
      <c r="D18">
        <v>7</v>
      </c>
      <c r="E18" t="s">
        <v>144</v>
      </c>
      <c r="F18">
        <v>2008</v>
      </c>
      <c r="G18" t="s">
        <v>158</v>
      </c>
      <c r="H18">
        <v>0.86799999999999999</v>
      </c>
      <c r="I18">
        <v>3.1E-2</v>
      </c>
      <c r="K18" s="70">
        <v>9.3372444707743529</v>
      </c>
      <c r="L18" s="70">
        <v>0.25921188273126372</v>
      </c>
      <c r="M18" s="70">
        <v>36.021668344790669</v>
      </c>
    </row>
    <row r="19" spans="2:13" x14ac:dyDescent="0.25">
      <c r="B19" t="s">
        <v>154</v>
      </c>
      <c r="C19" s="68" t="s">
        <v>155</v>
      </c>
      <c r="D19">
        <v>9</v>
      </c>
      <c r="E19" t="s">
        <v>144</v>
      </c>
      <c r="F19">
        <v>2008</v>
      </c>
      <c r="G19" t="s">
        <v>158</v>
      </c>
      <c r="H19">
        <v>0.96099999999999997</v>
      </c>
      <c r="I19">
        <v>4.3999999999999997E-2</v>
      </c>
      <c r="K19" s="70">
        <v>7.7699075768273174</v>
      </c>
      <c r="L19" s="70">
        <v>0.26867674844922668</v>
      </c>
      <c r="M19" s="70">
        <v>28.91916632784336</v>
      </c>
    </row>
    <row r="20" spans="2:13" x14ac:dyDescent="0.25">
      <c r="B20" t="s">
        <v>151</v>
      </c>
      <c r="C20">
        <v>3</v>
      </c>
      <c r="D20">
        <v>3</v>
      </c>
      <c r="E20" t="s">
        <v>146</v>
      </c>
      <c r="F20">
        <v>2004</v>
      </c>
      <c r="G20" t="s">
        <v>158</v>
      </c>
      <c r="H20">
        <v>0.157</v>
      </c>
      <c r="I20">
        <v>5.6000000000000001E-2</v>
      </c>
      <c r="K20" s="70">
        <v>4.9811001507905184</v>
      </c>
      <c r="L20" s="70">
        <v>1.6937313766765401</v>
      </c>
      <c r="M20" s="70">
        <v>2.940903273909051</v>
      </c>
    </row>
    <row r="21" spans="2:13" x14ac:dyDescent="0.25">
      <c r="B21" t="s">
        <v>152</v>
      </c>
      <c r="C21">
        <v>5</v>
      </c>
      <c r="D21">
        <v>5</v>
      </c>
      <c r="E21" t="s">
        <v>146</v>
      </c>
      <c r="F21">
        <v>2004</v>
      </c>
      <c r="G21" t="s">
        <v>158</v>
      </c>
      <c r="H21">
        <v>0.49199999999999999</v>
      </c>
      <c r="I21">
        <v>0.02</v>
      </c>
      <c r="K21" s="70">
        <v>8.3312525606173082</v>
      </c>
      <c r="L21" s="70">
        <v>0.29043231249495249</v>
      </c>
      <c r="M21" s="70">
        <v>28.685694401727758</v>
      </c>
    </row>
    <row r="22" spans="2:13" x14ac:dyDescent="0.25">
      <c r="B22" t="s">
        <v>153</v>
      </c>
      <c r="C22" s="68" t="s">
        <v>155</v>
      </c>
      <c r="D22">
        <v>7</v>
      </c>
      <c r="E22" t="s">
        <v>146</v>
      </c>
      <c r="F22">
        <v>2004</v>
      </c>
      <c r="G22" t="s">
        <v>158</v>
      </c>
      <c r="H22">
        <v>1.0049999999999999</v>
      </c>
      <c r="I22">
        <v>9.6000000000000002E-2</v>
      </c>
      <c r="K22" s="70">
        <v>10.448340952671259</v>
      </c>
      <c r="L22" s="70">
        <v>0.75547137381235774</v>
      </c>
      <c r="M22" s="70">
        <v>13.830227477641531</v>
      </c>
    </row>
    <row r="23" spans="2:13" x14ac:dyDescent="0.25">
      <c r="B23" t="s">
        <v>154</v>
      </c>
      <c r="C23" s="68" t="s">
        <v>155</v>
      </c>
      <c r="D23">
        <v>9</v>
      </c>
      <c r="E23" t="s">
        <v>146</v>
      </c>
      <c r="F23">
        <v>2004</v>
      </c>
      <c r="G23" t="s">
        <v>158</v>
      </c>
      <c r="H23">
        <v>0.95</v>
      </c>
      <c r="I23">
        <v>0.69899999999999995</v>
      </c>
      <c r="K23" s="70">
        <v>7.7025703391261358</v>
      </c>
      <c r="L23" s="70">
        <v>4.2896921177805796</v>
      </c>
      <c r="M23" s="70">
        <v>1.7955998070815691</v>
      </c>
    </row>
    <row r="24" spans="2:13" x14ac:dyDescent="0.25">
      <c r="B24" t="s">
        <v>151</v>
      </c>
      <c r="C24">
        <v>3</v>
      </c>
      <c r="D24">
        <v>3</v>
      </c>
      <c r="E24" t="s">
        <v>146</v>
      </c>
      <c r="F24">
        <v>2006</v>
      </c>
      <c r="G24" t="s">
        <v>158</v>
      </c>
      <c r="H24">
        <v>0.187</v>
      </c>
      <c r="I24">
        <v>4.2000000000000003E-2</v>
      </c>
      <c r="K24" s="70">
        <v>5.8807249810217446</v>
      </c>
      <c r="L24" s="70">
        <v>1.2488038329690849</v>
      </c>
      <c r="M24" s="70">
        <v>4.709086267808825</v>
      </c>
    </row>
    <row r="25" spans="2:13" x14ac:dyDescent="0.25">
      <c r="B25" t="s">
        <v>152</v>
      </c>
      <c r="C25">
        <v>5</v>
      </c>
      <c r="D25">
        <v>5</v>
      </c>
      <c r="E25" t="s">
        <v>146</v>
      </c>
      <c r="F25">
        <v>2006</v>
      </c>
      <c r="G25" t="s">
        <v>158</v>
      </c>
      <c r="H25">
        <v>0.43099999999999999</v>
      </c>
      <c r="I25">
        <v>1.4999999999999999E-2</v>
      </c>
      <c r="K25" s="70">
        <v>7.4305815657685006</v>
      </c>
      <c r="L25" s="70">
        <v>0.22522134500161109</v>
      </c>
      <c r="M25" s="70">
        <v>32.992350550589897</v>
      </c>
    </row>
    <row r="26" spans="2:13" x14ac:dyDescent="0.25">
      <c r="B26" t="s">
        <v>153</v>
      </c>
      <c r="C26" s="68" t="s">
        <v>155</v>
      </c>
      <c r="D26">
        <v>7</v>
      </c>
      <c r="E26" t="s">
        <v>146</v>
      </c>
      <c r="F26">
        <v>2006</v>
      </c>
      <c r="G26" t="s">
        <v>158</v>
      </c>
      <c r="H26">
        <v>0.68</v>
      </c>
      <c r="I26">
        <v>5.0999999999999997E-2</v>
      </c>
      <c r="K26" s="70">
        <v>7.6928921298799144</v>
      </c>
      <c r="L26" s="70">
        <v>0.46703550158366269</v>
      </c>
      <c r="M26" s="70">
        <v>16.471750228396381</v>
      </c>
    </row>
    <row r="27" spans="2:13" x14ac:dyDescent="0.25">
      <c r="B27" t="s">
        <v>154</v>
      </c>
      <c r="C27" s="68" t="s">
        <v>155</v>
      </c>
      <c r="D27">
        <v>9</v>
      </c>
      <c r="E27" t="s">
        <v>146</v>
      </c>
      <c r="F27">
        <v>2006</v>
      </c>
      <c r="G27" t="s">
        <v>158</v>
      </c>
      <c r="H27">
        <v>0.94299999999999995</v>
      </c>
      <c r="I27">
        <v>0.14099999999999999</v>
      </c>
      <c r="K27" s="70">
        <v>7.6595433562077098</v>
      </c>
      <c r="L27" s="70">
        <v>0.86807317511438697</v>
      </c>
      <c r="M27" s="70">
        <v>8.8236148469838422</v>
      </c>
    </row>
    <row r="28" spans="2:13" x14ac:dyDescent="0.25">
      <c r="B28" t="s">
        <v>151</v>
      </c>
      <c r="C28">
        <v>3</v>
      </c>
      <c r="D28">
        <v>3</v>
      </c>
      <c r="E28" t="s">
        <v>146</v>
      </c>
      <c r="F28">
        <v>2008</v>
      </c>
      <c r="G28" t="s">
        <v>158</v>
      </c>
      <c r="H28">
        <v>0.13500000000000001</v>
      </c>
      <c r="I28">
        <v>3.3000000000000002E-2</v>
      </c>
      <c r="K28" s="70">
        <v>4.3114431330610206</v>
      </c>
      <c r="L28" s="70">
        <v>1.0109479070164511</v>
      </c>
      <c r="M28" s="70">
        <v>4.2647530136197842</v>
      </c>
    </row>
    <row r="29" spans="2:13" x14ac:dyDescent="0.25">
      <c r="B29" t="s">
        <v>152</v>
      </c>
      <c r="C29">
        <v>5</v>
      </c>
      <c r="D29">
        <v>5</v>
      </c>
      <c r="E29" t="s">
        <v>146</v>
      </c>
      <c r="F29">
        <v>2008</v>
      </c>
      <c r="G29" t="s">
        <v>158</v>
      </c>
      <c r="H29">
        <v>0.39200000000000002</v>
      </c>
      <c r="I29">
        <v>1.0999999999999999E-2</v>
      </c>
      <c r="K29" s="70">
        <v>6.8385160164647019</v>
      </c>
      <c r="L29" s="70">
        <v>0.1688539764628034</v>
      </c>
      <c r="M29" s="70">
        <v>40.499585261299117</v>
      </c>
    </row>
    <row r="30" spans="2:13" x14ac:dyDescent="0.25">
      <c r="B30" t="s">
        <v>153</v>
      </c>
      <c r="C30" s="68" t="s">
        <v>155</v>
      </c>
      <c r="D30">
        <v>7</v>
      </c>
      <c r="E30" t="s">
        <v>146</v>
      </c>
      <c r="F30">
        <v>2008</v>
      </c>
      <c r="G30" t="s">
        <v>158</v>
      </c>
      <c r="H30">
        <v>0.63700000000000001</v>
      </c>
      <c r="I30">
        <v>3.2000000000000001E-2</v>
      </c>
      <c r="K30" s="70">
        <v>7.2947279110531893</v>
      </c>
      <c r="L30" s="70">
        <v>0.29962747998548761</v>
      </c>
      <c r="M30" s="70">
        <v>24.345990933163101</v>
      </c>
    </row>
    <row r="31" spans="2:13" x14ac:dyDescent="0.25">
      <c r="B31" t="s">
        <v>154</v>
      </c>
      <c r="C31" s="68" t="s">
        <v>155</v>
      </c>
      <c r="D31">
        <v>9</v>
      </c>
      <c r="E31" t="s">
        <v>146</v>
      </c>
      <c r="F31">
        <v>2008</v>
      </c>
      <c r="G31" t="s">
        <v>158</v>
      </c>
      <c r="H31">
        <v>0.71599999999999997</v>
      </c>
      <c r="I31">
        <v>6.8000000000000005E-2</v>
      </c>
      <c r="K31" s="70">
        <v>6.1836074743851999</v>
      </c>
      <c r="L31" s="70">
        <v>0.4675268912366094</v>
      </c>
      <c r="M31" s="70">
        <v>13.22620707020627</v>
      </c>
    </row>
    <row r="32" spans="2:13" x14ac:dyDescent="0.25">
      <c r="B32" t="s">
        <v>151</v>
      </c>
      <c r="C32">
        <v>3</v>
      </c>
      <c r="D32">
        <v>3</v>
      </c>
      <c r="E32" t="s">
        <v>144</v>
      </c>
      <c r="F32">
        <v>2004</v>
      </c>
      <c r="G32" t="s">
        <v>159</v>
      </c>
      <c r="H32">
        <v>0.35</v>
      </c>
      <c r="I32">
        <v>6.6000000000000003E-2</v>
      </c>
      <c r="K32" s="70">
        <v>10.52094495921161</v>
      </c>
      <c r="L32" s="70">
        <v>1.801082066001966</v>
      </c>
      <c r="M32" s="70">
        <v>5.8414578423769177</v>
      </c>
    </row>
    <row r="33" spans="2:13" x14ac:dyDescent="0.25">
      <c r="B33" t="s">
        <v>152</v>
      </c>
      <c r="C33">
        <v>5</v>
      </c>
      <c r="D33">
        <v>5</v>
      </c>
      <c r="E33" t="s">
        <v>144</v>
      </c>
      <c r="F33">
        <v>2004</v>
      </c>
      <c r="G33" t="s">
        <v>159</v>
      </c>
      <c r="H33">
        <v>0.53</v>
      </c>
      <c r="I33">
        <v>2.4E-2</v>
      </c>
      <c r="K33" s="70">
        <v>8.8775365880074055</v>
      </c>
      <c r="L33" s="70">
        <v>0.34157658537414087</v>
      </c>
      <c r="M33" s="70">
        <v>25.989886216244962</v>
      </c>
    </row>
    <row r="34" spans="2:13" x14ac:dyDescent="0.25">
      <c r="B34" t="s">
        <v>153</v>
      </c>
      <c r="C34" s="68" t="s">
        <v>155</v>
      </c>
      <c r="D34">
        <v>7</v>
      </c>
      <c r="E34" t="s">
        <v>144</v>
      </c>
      <c r="F34">
        <v>2004</v>
      </c>
      <c r="G34" t="s">
        <v>159</v>
      </c>
      <c r="H34">
        <v>0.97</v>
      </c>
      <c r="I34">
        <v>9.1999999999999998E-2</v>
      </c>
      <c r="K34" s="70">
        <v>10.17082554157072</v>
      </c>
      <c r="L34" s="70">
        <v>0.73500478243832523</v>
      </c>
      <c r="M34" s="70">
        <v>13.83776784122375</v>
      </c>
    </row>
    <row r="35" spans="2:13" x14ac:dyDescent="0.25">
      <c r="B35" t="s">
        <v>154</v>
      </c>
      <c r="C35" s="68" t="s">
        <v>155</v>
      </c>
      <c r="D35">
        <v>9</v>
      </c>
      <c r="E35" t="s">
        <v>144</v>
      </c>
      <c r="F35">
        <v>2004</v>
      </c>
      <c r="G35" t="s">
        <v>159</v>
      </c>
      <c r="H35">
        <v>1.1479999999999999</v>
      </c>
      <c r="I35">
        <v>0.28599999999999998</v>
      </c>
      <c r="K35" s="70">
        <v>8.866108106197057</v>
      </c>
      <c r="L35" s="70">
        <v>1.610578673617441</v>
      </c>
      <c r="M35" s="70">
        <v>5.5049208408325274</v>
      </c>
    </row>
    <row r="36" spans="2:13" x14ac:dyDescent="0.25">
      <c r="B36" t="s">
        <v>151</v>
      </c>
      <c r="C36">
        <v>3</v>
      </c>
      <c r="D36">
        <v>3</v>
      </c>
      <c r="E36" t="s">
        <v>144</v>
      </c>
      <c r="F36">
        <v>2006</v>
      </c>
      <c r="G36" t="s">
        <v>159</v>
      </c>
      <c r="H36">
        <v>0.34200000000000003</v>
      </c>
      <c r="I36">
        <v>4.5999999999999999E-2</v>
      </c>
      <c r="K36" s="70">
        <v>10.3021993206643</v>
      </c>
      <c r="L36" s="70">
        <v>1.2602834497641719</v>
      </c>
      <c r="M36" s="70">
        <v>8.1745097284202792</v>
      </c>
    </row>
    <row r="37" spans="2:13" x14ac:dyDescent="0.25">
      <c r="B37" t="s">
        <v>152</v>
      </c>
      <c r="C37">
        <v>5</v>
      </c>
      <c r="D37">
        <v>5</v>
      </c>
      <c r="E37" t="s">
        <v>144</v>
      </c>
      <c r="F37">
        <v>2006</v>
      </c>
      <c r="G37" t="s">
        <v>159</v>
      </c>
      <c r="H37">
        <v>0.52400000000000002</v>
      </c>
      <c r="I37">
        <v>1.4999999999999999E-2</v>
      </c>
      <c r="K37" s="70">
        <v>8.7920081740137324</v>
      </c>
      <c r="L37" s="70">
        <v>0.21415749640553891</v>
      </c>
      <c r="M37" s="70">
        <v>41.053936105812348</v>
      </c>
    </row>
    <row r="38" spans="2:13" x14ac:dyDescent="0.25">
      <c r="B38" t="s">
        <v>153</v>
      </c>
      <c r="C38" s="68" t="s">
        <v>155</v>
      </c>
      <c r="D38">
        <v>7</v>
      </c>
      <c r="E38" t="s">
        <v>144</v>
      </c>
      <c r="F38">
        <v>2006</v>
      </c>
      <c r="G38" t="s">
        <v>159</v>
      </c>
      <c r="H38">
        <v>0.84899999999999998</v>
      </c>
      <c r="I38">
        <v>4.7E-2</v>
      </c>
      <c r="K38" s="70">
        <v>9.1776757361151198</v>
      </c>
      <c r="L38" s="70">
        <v>0.39645760330660668</v>
      </c>
      <c r="M38" s="70">
        <v>23.149198450401311</v>
      </c>
    </row>
    <row r="39" spans="2:13" x14ac:dyDescent="0.25">
      <c r="B39" t="s">
        <v>154</v>
      </c>
      <c r="C39" s="68" t="s">
        <v>155</v>
      </c>
      <c r="D39">
        <v>9</v>
      </c>
      <c r="E39" t="s">
        <v>144</v>
      </c>
      <c r="F39">
        <v>2006</v>
      </c>
      <c r="G39" t="s">
        <v>159</v>
      </c>
      <c r="H39">
        <v>0.92300000000000004</v>
      </c>
      <c r="I39">
        <v>8.5999999999999993E-2</v>
      </c>
      <c r="K39" s="70">
        <v>7.5358454284737642</v>
      </c>
      <c r="L39" s="70">
        <v>0.53435504170848458</v>
      </c>
      <c r="M39" s="70">
        <v>14.102693603076199</v>
      </c>
    </row>
    <row r="40" spans="2:13" x14ac:dyDescent="0.25">
      <c r="B40" t="s">
        <v>151</v>
      </c>
      <c r="C40">
        <v>3</v>
      </c>
      <c r="D40">
        <v>3</v>
      </c>
      <c r="E40" t="s">
        <v>144</v>
      </c>
      <c r="F40">
        <v>2008</v>
      </c>
      <c r="G40" t="s">
        <v>159</v>
      </c>
      <c r="H40">
        <v>0.189</v>
      </c>
      <c r="I40">
        <v>3.4000000000000002E-2</v>
      </c>
      <c r="K40" s="70">
        <v>5.9401584624788173</v>
      </c>
      <c r="L40" s="70">
        <v>1.0098024636176841</v>
      </c>
      <c r="M40" s="70">
        <v>5.8824955142194897</v>
      </c>
    </row>
    <row r="41" spans="2:13" x14ac:dyDescent="0.25">
      <c r="B41" t="s">
        <v>152</v>
      </c>
      <c r="C41">
        <v>5</v>
      </c>
      <c r="D41">
        <v>5</v>
      </c>
      <c r="E41" t="s">
        <v>144</v>
      </c>
      <c r="F41">
        <v>2008</v>
      </c>
      <c r="G41" t="s">
        <v>159</v>
      </c>
      <c r="H41">
        <v>0.502</v>
      </c>
      <c r="I41">
        <v>1.0999999999999999E-2</v>
      </c>
      <c r="K41" s="70">
        <v>8.476080955730648</v>
      </c>
      <c r="L41" s="70">
        <v>0.15888640353036451</v>
      </c>
      <c r="M41" s="70">
        <v>53.34679851388794</v>
      </c>
    </row>
    <row r="42" spans="2:13" x14ac:dyDescent="0.25">
      <c r="B42" t="s">
        <v>153</v>
      </c>
      <c r="C42" s="68" t="s">
        <v>155</v>
      </c>
      <c r="D42">
        <v>7</v>
      </c>
      <c r="E42" t="s">
        <v>144</v>
      </c>
      <c r="F42">
        <v>2008</v>
      </c>
      <c r="G42" t="s">
        <v>159</v>
      </c>
      <c r="H42">
        <v>0.82699999999999996</v>
      </c>
      <c r="I42">
        <v>3.1E-2</v>
      </c>
      <c r="K42" s="70">
        <v>8.9911465030419571</v>
      </c>
      <c r="L42" s="70">
        <v>0.2641899711935492</v>
      </c>
      <c r="M42" s="70">
        <v>34.032883467990992</v>
      </c>
    </row>
    <row r="43" spans="2:13" x14ac:dyDescent="0.25">
      <c r="B43" t="s">
        <v>154</v>
      </c>
      <c r="C43" s="68" t="s">
        <v>155</v>
      </c>
      <c r="D43">
        <v>9</v>
      </c>
      <c r="E43" t="s">
        <v>144</v>
      </c>
      <c r="F43">
        <v>2008</v>
      </c>
      <c r="G43" t="s">
        <v>159</v>
      </c>
      <c r="H43">
        <v>0.89300000000000002</v>
      </c>
      <c r="I43">
        <v>4.3999999999999997E-2</v>
      </c>
      <c r="K43" s="70">
        <v>7.3481372216716689</v>
      </c>
      <c r="L43" s="70">
        <v>0.27723883534387228</v>
      </c>
      <c r="M43" s="70">
        <v>26.504718260547548</v>
      </c>
    </row>
    <row r="44" spans="2:13" x14ac:dyDescent="0.25">
      <c r="B44" t="s">
        <v>151</v>
      </c>
      <c r="C44">
        <v>3</v>
      </c>
      <c r="D44">
        <v>3</v>
      </c>
      <c r="E44" t="s">
        <v>146</v>
      </c>
      <c r="F44">
        <v>2004</v>
      </c>
      <c r="G44" t="s">
        <v>159</v>
      </c>
      <c r="H44">
        <v>0.14199999999999999</v>
      </c>
      <c r="I44">
        <v>6.0999999999999999E-2</v>
      </c>
      <c r="K44" s="70">
        <v>4.5254472798147649</v>
      </c>
      <c r="L44" s="70">
        <v>1.861077724480064</v>
      </c>
      <c r="M44" s="70">
        <v>2.431627234203265</v>
      </c>
    </row>
    <row r="45" spans="2:13" x14ac:dyDescent="0.25">
      <c r="B45" t="s">
        <v>152</v>
      </c>
      <c r="C45">
        <v>5</v>
      </c>
      <c r="D45">
        <v>5</v>
      </c>
      <c r="E45" t="s">
        <v>146</v>
      </c>
      <c r="F45">
        <v>2004</v>
      </c>
      <c r="G45" t="s">
        <v>159</v>
      </c>
      <c r="H45">
        <v>0.42899999999999999</v>
      </c>
      <c r="I45">
        <v>2.1999999999999999E-2</v>
      </c>
      <c r="K45" s="70">
        <v>7.4005352510223332</v>
      </c>
      <c r="L45" s="70">
        <v>0.33069444024107653</v>
      </c>
      <c r="M45" s="70">
        <v>22.378771308121589</v>
      </c>
    </row>
    <row r="46" spans="2:13" x14ac:dyDescent="0.25">
      <c r="B46" t="s">
        <v>153</v>
      </c>
      <c r="C46" s="68" t="s">
        <v>155</v>
      </c>
      <c r="D46">
        <v>7</v>
      </c>
      <c r="E46" t="s">
        <v>146</v>
      </c>
      <c r="F46">
        <v>2004</v>
      </c>
      <c r="G46" t="s">
        <v>159</v>
      </c>
      <c r="H46">
        <v>0.91300000000000003</v>
      </c>
      <c r="I46">
        <v>9.5000000000000001E-2</v>
      </c>
      <c r="K46" s="70">
        <v>9.7096919750153212</v>
      </c>
      <c r="L46" s="70">
        <v>0.77831534147012582</v>
      </c>
      <c r="M46" s="70">
        <v>12.4752673597248</v>
      </c>
    </row>
    <row r="47" spans="2:13" x14ac:dyDescent="0.25">
      <c r="B47" t="s">
        <v>154</v>
      </c>
      <c r="C47" s="68" t="s">
        <v>155</v>
      </c>
      <c r="D47">
        <v>9</v>
      </c>
      <c r="E47" t="s">
        <v>146</v>
      </c>
      <c r="F47">
        <v>2004</v>
      </c>
      <c r="G47" t="s">
        <v>159</v>
      </c>
      <c r="H47">
        <v>0.88400000000000001</v>
      </c>
      <c r="I47">
        <v>0.68200000000000005</v>
      </c>
      <c r="K47" s="70">
        <v>7.2913090915323719</v>
      </c>
      <c r="L47" s="70">
        <v>4.3154442557457582</v>
      </c>
      <c r="M47" s="70">
        <v>1.6895848166325931</v>
      </c>
    </row>
    <row r="48" spans="2:13" x14ac:dyDescent="0.25">
      <c r="B48" t="s">
        <v>151</v>
      </c>
      <c r="C48">
        <v>3</v>
      </c>
      <c r="D48">
        <v>3</v>
      </c>
      <c r="E48" t="s">
        <v>146</v>
      </c>
      <c r="F48">
        <v>2006</v>
      </c>
      <c r="G48" t="s">
        <v>159</v>
      </c>
      <c r="H48">
        <v>0.182</v>
      </c>
      <c r="I48">
        <v>4.4999999999999998E-2</v>
      </c>
      <c r="K48" s="70">
        <v>5.7318486246754397</v>
      </c>
      <c r="L48" s="70">
        <v>1.3417747287395361</v>
      </c>
      <c r="M48" s="70">
        <v>4.2718412427248067</v>
      </c>
    </row>
    <row r="49" spans="1:13" x14ac:dyDescent="0.25">
      <c r="B49" t="s">
        <v>152</v>
      </c>
      <c r="C49">
        <v>5</v>
      </c>
      <c r="D49">
        <v>5</v>
      </c>
      <c r="E49" t="s">
        <v>146</v>
      </c>
      <c r="F49">
        <v>2006</v>
      </c>
      <c r="G49" t="s">
        <v>159</v>
      </c>
      <c r="H49">
        <v>0.37</v>
      </c>
      <c r="I49">
        <v>1.6E-2</v>
      </c>
      <c r="K49" s="70">
        <v>6.498652656427617</v>
      </c>
      <c r="L49" s="70">
        <v>0.2487559770077141</v>
      </c>
      <c r="M49" s="70">
        <v>26.12460908316622</v>
      </c>
    </row>
    <row r="50" spans="1:13" x14ac:dyDescent="0.25">
      <c r="B50" t="s">
        <v>153</v>
      </c>
      <c r="C50" s="68" t="s">
        <v>155</v>
      </c>
      <c r="D50">
        <v>7</v>
      </c>
      <c r="E50" t="s">
        <v>146</v>
      </c>
      <c r="F50">
        <v>2006</v>
      </c>
      <c r="G50" t="s">
        <v>159</v>
      </c>
      <c r="H50">
        <v>0.57999999999999996</v>
      </c>
      <c r="I50">
        <v>5.0999999999999997E-2</v>
      </c>
      <c r="K50" s="70">
        <v>6.7528759477039513</v>
      </c>
      <c r="L50" s="70">
        <v>0.4922600970463743</v>
      </c>
      <c r="M50" s="70">
        <v>13.71810550605686</v>
      </c>
    </row>
    <row r="51" spans="1:13" x14ac:dyDescent="0.25">
      <c r="B51" t="s">
        <v>154</v>
      </c>
      <c r="C51" s="68" t="s">
        <v>155</v>
      </c>
      <c r="D51">
        <v>9</v>
      </c>
      <c r="E51" t="s">
        <v>146</v>
      </c>
      <c r="F51">
        <v>2006</v>
      </c>
      <c r="G51" t="s">
        <v>159</v>
      </c>
      <c r="H51">
        <v>0.83299999999999996</v>
      </c>
      <c r="I51">
        <v>1.37E-2</v>
      </c>
      <c r="K51" s="70">
        <v>6.9646498615203436</v>
      </c>
      <c r="L51" s="70">
        <v>8.8829223683265374E-2</v>
      </c>
      <c r="M51" s="70">
        <v>78.404938968665348</v>
      </c>
    </row>
    <row r="52" spans="1:13" x14ac:dyDescent="0.25">
      <c r="B52" t="s">
        <v>151</v>
      </c>
      <c r="C52">
        <v>3</v>
      </c>
      <c r="D52">
        <v>3</v>
      </c>
      <c r="E52" t="s">
        <v>146</v>
      </c>
      <c r="F52">
        <v>2008</v>
      </c>
      <c r="G52" t="s">
        <v>159</v>
      </c>
      <c r="H52">
        <v>0.14199999999999999</v>
      </c>
      <c r="I52">
        <v>3.5999999999999997E-2</v>
      </c>
      <c r="K52" s="70">
        <v>4.5254472798147649</v>
      </c>
      <c r="L52" s="70">
        <v>1.098340952152169</v>
      </c>
      <c r="M52" s="70">
        <v>4.120257257955533</v>
      </c>
    </row>
    <row r="53" spans="1:13" x14ac:dyDescent="0.25">
      <c r="B53" t="s">
        <v>152</v>
      </c>
      <c r="C53">
        <v>5</v>
      </c>
      <c r="D53">
        <v>5</v>
      </c>
      <c r="E53" t="s">
        <v>146</v>
      </c>
      <c r="F53">
        <v>2008</v>
      </c>
      <c r="G53" t="s">
        <v>159</v>
      </c>
      <c r="H53">
        <v>0.36299999999999999</v>
      </c>
      <c r="I53">
        <v>1.2999999999999999E-2</v>
      </c>
      <c r="K53" s="70">
        <v>6.3895988043532581</v>
      </c>
      <c r="L53" s="70">
        <v>0.20294420901784191</v>
      </c>
      <c r="M53" s="70">
        <v>31.484509143059679</v>
      </c>
    </row>
    <row r="54" spans="1:13" x14ac:dyDescent="0.25">
      <c r="B54" t="s">
        <v>153</v>
      </c>
      <c r="C54" s="68" t="s">
        <v>155</v>
      </c>
      <c r="D54">
        <v>7</v>
      </c>
      <c r="E54" t="s">
        <v>146</v>
      </c>
      <c r="F54">
        <v>2008</v>
      </c>
      <c r="G54" t="s">
        <v>159</v>
      </c>
      <c r="H54">
        <v>0.58199999999999996</v>
      </c>
      <c r="I54">
        <v>3.3000000000000002E-2</v>
      </c>
      <c r="K54" s="70">
        <v>6.7721698009290954</v>
      </c>
      <c r="L54" s="70">
        <v>0.31817605232351998</v>
      </c>
      <c r="M54" s="70">
        <v>21.284347930884451</v>
      </c>
    </row>
    <row r="55" spans="1:13" x14ac:dyDescent="0.25">
      <c r="B55" t="s">
        <v>154</v>
      </c>
      <c r="C55" s="68" t="s">
        <v>155</v>
      </c>
      <c r="D55">
        <v>9</v>
      </c>
      <c r="E55" t="s">
        <v>146</v>
      </c>
      <c r="F55">
        <v>2008</v>
      </c>
      <c r="G55" t="s">
        <v>159</v>
      </c>
      <c r="H55">
        <v>0.64400000000000002</v>
      </c>
      <c r="I55">
        <v>6.8000000000000005E-2</v>
      </c>
      <c r="K55" s="70">
        <v>5.6790961885834426</v>
      </c>
      <c r="L55" s="70">
        <v>0.48568387002052399</v>
      </c>
      <c r="M55" s="70">
        <v>11.6929890802086</v>
      </c>
    </row>
    <row r="59" spans="1:13" x14ac:dyDescent="0.25">
      <c r="A59" s="72" t="s">
        <v>131</v>
      </c>
    </row>
    <row r="60" spans="1:13" x14ac:dyDescent="0.25">
      <c r="C60" t="s">
        <v>3968</v>
      </c>
      <c r="D60" t="s">
        <v>3969</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162</v>
      </c>
    </row>
    <row r="73" spans="1:11" x14ac:dyDescent="0.25">
      <c r="B73" t="s">
        <v>160</v>
      </c>
      <c r="D73" t="s">
        <v>171</v>
      </c>
    </row>
    <row r="75" spans="1:11" x14ac:dyDescent="0.25">
      <c r="C75" t="s">
        <v>145</v>
      </c>
      <c r="D75" t="s">
        <v>168</v>
      </c>
      <c r="E75" t="s">
        <v>142</v>
      </c>
      <c r="F75" s="69" t="s">
        <v>147</v>
      </c>
      <c r="I75" t="s">
        <v>148</v>
      </c>
      <c r="J75" t="s">
        <v>147</v>
      </c>
      <c r="K75" t="s">
        <v>149</v>
      </c>
    </row>
    <row r="76" spans="1:11" x14ac:dyDescent="0.25">
      <c r="B76" t="s">
        <v>167</v>
      </c>
      <c r="C76">
        <v>3</v>
      </c>
      <c r="D76" t="s">
        <v>169</v>
      </c>
      <c r="E76">
        <v>0.16400000000000001</v>
      </c>
      <c r="F76">
        <v>8.9999999999999993E-3</v>
      </c>
      <c r="I76" s="70">
        <v>5.1923910316380004</v>
      </c>
      <c r="J76" s="70">
        <v>0.27111440987535568</v>
      </c>
      <c r="K76" s="70">
        <v>19.15202896823223</v>
      </c>
    </row>
    <row r="77" spans="1:11" x14ac:dyDescent="0.25">
      <c r="B77" t="s">
        <v>163</v>
      </c>
      <c r="C77">
        <v>3</v>
      </c>
      <c r="D77" t="s">
        <v>169</v>
      </c>
      <c r="E77">
        <v>0.34899999999999998</v>
      </c>
      <c r="F77">
        <v>8.9999999999999993E-3</v>
      </c>
      <c r="I77" s="70">
        <v>5.8212247015734242</v>
      </c>
      <c r="J77" s="70">
        <v>0.37887040799973642</v>
      </c>
      <c r="K77" s="70">
        <v>15.36468559871658</v>
      </c>
    </row>
    <row r="78" spans="1:11" x14ac:dyDescent="0.25">
      <c r="B78" t="s">
        <v>164</v>
      </c>
      <c r="C78" s="68" t="s">
        <v>155</v>
      </c>
      <c r="D78" t="s">
        <v>169</v>
      </c>
      <c r="E78">
        <v>0.57599999999999996</v>
      </c>
      <c r="F78">
        <v>0.01</v>
      </c>
      <c r="I78" s="70">
        <v>10.770032048383911</v>
      </c>
      <c r="J78" s="70">
        <v>0.60727724810972428</v>
      </c>
      <c r="K78" s="70">
        <v>17.734950686705059</v>
      </c>
    </row>
    <row r="79" spans="1:11" x14ac:dyDescent="0.25">
      <c r="B79" t="s">
        <v>165</v>
      </c>
      <c r="C79" s="68" t="s">
        <v>155</v>
      </c>
      <c r="D79" t="s">
        <v>169</v>
      </c>
      <c r="E79">
        <v>0.82</v>
      </c>
      <c r="F79">
        <v>1.2999999999999999E-2</v>
      </c>
      <c r="I79" s="70">
        <v>11.53474794878948</v>
      </c>
      <c r="J79" s="70">
        <v>0.73525155919961593</v>
      </c>
      <c r="K79" s="70">
        <v>15.688165233333249</v>
      </c>
    </row>
    <row r="80" spans="1:11" x14ac:dyDescent="0.25">
      <c r="B80" t="s">
        <v>166</v>
      </c>
      <c r="C80">
        <v>3</v>
      </c>
      <c r="D80" t="s">
        <v>169</v>
      </c>
      <c r="E80">
        <v>1.296</v>
      </c>
      <c r="F80">
        <v>1.2999999999999999E-2</v>
      </c>
      <c r="I80" s="70">
        <v>13.85762466127971</v>
      </c>
      <c r="J80" s="70">
        <v>0.47272966591742821</v>
      </c>
      <c r="K80" s="70">
        <v>29.314057611311888</v>
      </c>
    </row>
    <row r="81" spans="2:11" x14ac:dyDescent="0.25">
      <c r="B81" t="s">
        <v>167</v>
      </c>
      <c r="C81">
        <v>3</v>
      </c>
      <c r="D81" t="s">
        <v>172</v>
      </c>
      <c r="E81">
        <v>0.13900000000000001</v>
      </c>
      <c r="F81">
        <v>0.01</v>
      </c>
      <c r="I81" s="70">
        <v>4.4338386024890264</v>
      </c>
      <c r="J81" s="70">
        <v>0.3056301978416418</v>
      </c>
      <c r="K81" s="70">
        <v>14.507200642478271</v>
      </c>
    </row>
    <row r="82" spans="2:11" x14ac:dyDescent="0.25">
      <c r="B82" t="s">
        <v>163</v>
      </c>
      <c r="C82">
        <v>3</v>
      </c>
      <c r="D82" t="s">
        <v>172</v>
      </c>
      <c r="E82">
        <v>0.313</v>
      </c>
      <c r="F82">
        <v>1.0999999999999999E-2</v>
      </c>
      <c r="I82" s="70">
        <v>5.4927707062356168</v>
      </c>
      <c r="J82" s="70">
        <v>0.44527620149460712</v>
      </c>
      <c r="K82" s="70">
        <v>12.33564849816511</v>
      </c>
    </row>
    <row r="83" spans="2:11" x14ac:dyDescent="0.25">
      <c r="B83" t="s">
        <v>164</v>
      </c>
      <c r="C83" s="68" t="s">
        <v>155</v>
      </c>
      <c r="D83" t="s">
        <v>172</v>
      </c>
      <c r="E83">
        <v>0.51900000000000002</v>
      </c>
      <c r="F83">
        <v>1.2E-2</v>
      </c>
      <c r="I83" s="70">
        <v>9.8180313063387601</v>
      </c>
      <c r="J83" s="70">
        <v>0.74117248335520292</v>
      </c>
      <c r="K83" s="70">
        <v>13.24662143674527</v>
      </c>
    </row>
    <row r="84" spans="2:11" x14ac:dyDescent="0.25">
      <c r="B84" t="s">
        <v>165</v>
      </c>
      <c r="C84" s="68" t="s">
        <v>155</v>
      </c>
      <c r="D84" t="s">
        <v>172</v>
      </c>
      <c r="E84">
        <v>0.71099999999999997</v>
      </c>
      <c r="F84">
        <v>1.7000000000000001E-2</v>
      </c>
      <c r="I84" s="70">
        <v>9.1787525116494351</v>
      </c>
      <c r="J84" s="70">
        <v>0.95296253016192489</v>
      </c>
      <c r="K84" s="70">
        <v>9.6318084091824741</v>
      </c>
    </row>
    <row r="85" spans="2:11" x14ac:dyDescent="0.25">
      <c r="B85" t="s">
        <v>166</v>
      </c>
      <c r="C85">
        <v>3</v>
      </c>
      <c r="D85" t="s">
        <v>172</v>
      </c>
      <c r="E85">
        <v>1.204</v>
      </c>
      <c r="F85">
        <v>1.9E-2</v>
      </c>
      <c r="I85" s="70">
        <v>14.29307988242752</v>
      </c>
      <c r="J85" s="70">
        <v>0.65057227571904097</v>
      </c>
      <c r="K85" s="70">
        <v>21.97001073651683</v>
      </c>
    </row>
    <row r="86" spans="2:11" x14ac:dyDescent="0.25">
      <c r="B86" t="s">
        <v>167</v>
      </c>
      <c r="C86">
        <v>3</v>
      </c>
      <c r="D86" t="s">
        <v>173</v>
      </c>
      <c r="E86">
        <v>0.19800000000000001</v>
      </c>
      <c r="F86">
        <v>0.02</v>
      </c>
      <c r="I86" s="70">
        <v>6.206787502577904</v>
      </c>
      <c r="J86" s="70">
        <v>0.59102274625808515</v>
      </c>
      <c r="K86" s="70">
        <v>10.50177432573391</v>
      </c>
    </row>
    <row r="87" spans="2:11" x14ac:dyDescent="0.25">
      <c r="B87" t="s">
        <v>163</v>
      </c>
      <c r="C87">
        <v>3</v>
      </c>
      <c r="D87" t="s">
        <v>173</v>
      </c>
      <c r="E87">
        <v>0.38400000000000001</v>
      </c>
      <c r="F87">
        <v>1.9E-2</v>
      </c>
      <c r="I87" s="70">
        <v>5.8509832027769706</v>
      </c>
      <c r="J87" s="70">
        <v>0.82069404275028812</v>
      </c>
      <c r="K87" s="70">
        <v>7.1293111659118562</v>
      </c>
    </row>
    <row r="88" spans="2:11" x14ac:dyDescent="0.25">
      <c r="B88" t="s">
        <v>164</v>
      </c>
      <c r="C88" s="68" t="s">
        <v>155</v>
      </c>
      <c r="D88" t="s">
        <v>173</v>
      </c>
      <c r="E88">
        <v>0.63900000000000001</v>
      </c>
      <c r="F88">
        <v>1.9E-2</v>
      </c>
      <c r="I88" s="70">
        <v>12.02678251204039</v>
      </c>
      <c r="J88" s="70">
        <v>1.199269365885826</v>
      </c>
      <c r="K88" s="70">
        <v>10.028424684355169</v>
      </c>
    </row>
    <row r="89" spans="2:11" x14ac:dyDescent="0.25">
      <c r="B89" t="s">
        <v>165</v>
      </c>
      <c r="C89" s="68" t="s">
        <v>155</v>
      </c>
      <c r="D89" t="s">
        <v>173</v>
      </c>
      <c r="E89">
        <v>0.93200000000000005</v>
      </c>
      <c r="F89">
        <v>2.3E-2</v>
      </c>
      <c r="I89" s="70">
        <v>13.71015785759864</v>
      </c>
      <c r="J89" s="70">
        <v>1.311794317342909</v>
      </c>
      <c r="K89" s="70">
        <v>10.45145391799616</v>
      </c>
    </row>
    <row r="90" spans="2:11" x14ac:dyDescent="0.25">
      <c r="B90" t="s">
        <v>166</v>
      </c>
      <c r="C90">
        <v>3</v>
      </c>
      <c r="D90" t="s">
        <v>173</v>
      </c>
      <c r="E90">
        <v>1.3859999999999999</v>
      </c>
      <c r="F90">
        <v>2.1999999999999999E-2</v>
      </c>
      <c r="I90" s="70">
        <v>13.28910230943492</v>
      </c>
      <c r="J90" s="70">
        <v>0.82662245182926697</v>
      </c>
      <c r="K90" s="70">
        <v>16.076386843869191</v>
      </c>
    </row>
    <row r="93" spans="2:11" x14ac:dyDescent="0.25">
      <c r="B93" t="s">
        <v>174</v>
      </c>
    </row>
    <row r="95" spans="2:11" x14ac:dyDescent="0.25">
      <c r="B95" s="73" t="s">
        <v>180</v>
      </c>
      <c r="C95" s="73" t="s">
        <v>145</v>
      </c>
      <c r="D95" s="73" t="s">
        <v>175</v>
      </c>
      <c r="E95" s="73" t="s">
        <v>183</v>
      </c>
      <c r="F95" s="73" t="s">
        <v>178</v>
      </c>
    </row>
    <row r="96" spans="2:11" x14ac:dyDescent="0.25">
      <c r="B96" t="s">
        <v>179</v>
      </c>
      <c r="C96">
        <v>0</v>
      </c>
      <c r="D96" t="s">
        <v>176</v>
      </c>
      <c r="E96" s="32">
        <v>0.39100000000000001</v>
      </c>
      <c r="F96" s="9">
        <v>46965</v>
      </c>
      <c r="H96" t="s">
        <v>184</v>
      </c>
      <c r="I96" s="9"/>
    </row>
    <row r="97" spans="1:12" x14ac:dyDescent="0.25">
      <c r="B97" t="s">
        <v>167</v>
      </c>
      <c r="C97">
        <v>5</v>
      </c>
      <c r="D97" t="s">
        <v>176</v>
      </c>
      <c r="E97" s="32">
        <v>0.14299999999999999</v>
      </c>
      <c r="F97" s="9">
        <v>46965</v>
      </c>
      <c r="H97" s="74">
        <f>C96*E96+C97*E97+C98*E98+C99*E99</f>
        <v>6.134999999999998</v>
      </c>
      <c r="I97" s="9"/>
    </row>
    <row r="98" spans="1:12" x14ac:dyDescent="0.25">
      <c r="B98" t="s">
        <v>164</v>
      </c>
      <c r="C98">
        <v>10</v>
      </c>
      <c r="D98" t="s">
        <v>176</v>
      </c>
      <c r="E98" s="32">
        <v>0.314</v>
      </c>
      <c r="F98" s="9">
        <v>46965</v>
      </c>
      <c r="G98" s="32"/>
      <c r="H98" s="32"/>
      <c r="I98" s="9"/>
    </row>
    <row r="99" spans="1:12" x14ac:dyDescent="0.25">
      <c r="B99" t="s">
        <v>181</v>
      </c>
      <c r="C99" s="68" t="s">
        <v>186</v>
      </c>
      <c r="D99" t="s">
        <v>176</v>
      </c>
      <c r="E99" s="32">
        <v>0.15199999999999991</v>
      </c>
      <c r="F99" s="9">
        <v>46965</v>
      </c>
      <c r="G99" s="32"/>
      <c r="H99" s="32"/>
      <c r="I99" s="9"/>
    </row>
    <row r="100" spans="1:12" x14ac:dyDescent="0.25">
      <c r="B100" t="s">
        <v>179</v>
      </c>
      <c r="C100">
        <v>0</v>
      </c>
      <c r="D100" t="s">
        <v>177</v>
      </c>
      <c r="E100">
        <v>0.32600000000000001</v>
      </c>
      <c r="F100" s="9">
        <v>99900</v>
      </c>
      <c r="G100" s="32"/>
      <c r="H100" s="32" t="s">
        <v>185</v>
      </c>
      <c r="I100" s="9"/>
    </row>
    <row r="101" spans="1:12" x14ac:dyDescent="0.25">
      <c r="B101" t="s">
        <v>167</v>
      </c>
      <c r="C101">
        <v>5</v>
      </c>
      <c r="D101" t="s">
        <v>177</v>
      </c>
      <c r="E101">
        <v>0.127</v>
      </c>
      <c r="F101" s="9">
        <v>99900</v>
      </c>
      <c r="G101" s="32"/>
      <c r="H101" s="74">
        <f>C100*E100+C101*E101+C102*E102+C103*E103</f>
        <v>7.0349999999999993</v>
      </c>
    </row>
    <row r="102" spans="1:12" x14ac:dyDescent="0.25">
      <c r="B102" t="s">
        <v>164</v>
      </c>
      <c r="C102">
        <v>10</v>
      </c>
      <c r="D102" t="s">
        <v>177</v>
      </c>
      <c r="E102">
        <v>0.36099999999999999</v>
      </c>
      <c r="F102" s="9">
        <v>99900</v>
      </c>
      <c r="I102" s="9"/>
    </row>
    <row r="103" spans="1:12" x14ac:dyDescent="0.25">
      <c r="B103" t="s">
        <v>181</v>
      </c>
      <c r="C103" s="68" t="s">
        <v>186</v>
      </c>
      <c r="D103" t="s">
        <v>177</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187</v>
      </c>
    </row>
    <row r="109" spans="1:12" x14ac:dyDescent="0.25">
      <c r="B109" t="s">
        <v>160</v>
      </c>
      <c r="D109" s="73" t="s">
        <v>190</v>
      </c>
    </row>
    <row r="111" spans="1:12" x14ac:dyDescent="0.25">
      <c r="C111" t="s">
        <v>145</v>
      </c>
      <c r="D111" t="s">
        <v>156</v>
      </c>
      <c r="E111" t="s">
        <v>143</v>
      </c>
      <c r="F111" t="s">
        <v>142</v>
      </c>
      <c r="G111" s="69" t="s">
        <v>191</v>
      </c>
      <c r="H111" t="s">
        <v>147</v>
      </c>
      <c r="J111" t="s">
        <v>148</v>
      </c>
      <c r="K111" t="s">
        <v>147</v>
      </c>
      <c r="L111" t="s">
        <v>149</v>
      </c>
    </row>
    <row r="112" spans="1:12" x14ac:dyDescent="0.25">
      <c r="B112" t="s">
        <v>167</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163</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164</v>
      </c>
      <c r="C114" s="68" t="s">
        <v>182</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181</v>
      </c>
      <c r="C115" s="68" t="s">
        <v>170</v>
      </c>
      <c r="D115">
        <v>1992</v>
      </c>
      <c r="E115" t="s">
        <v>146</v>
      </c>
      <c r="F115">
        <v>1.413</v>
      </c>
      <c r="G115">
        <v>3.38</v>
      </c>
      <c r="H115" s="38">
        <f t="shared" si="0"/>
        <v>0.41804733727810656</v>
      </c>
      <c r="J115" s="70">
        <v>9.0746131060373223</v>
      </c>
      <c r="K115" s="70">
        <v>4.6978224737494418</v>
      </c>
      <c r="L115" s="70">
        <v>1.931663692432946</v>
      </c>
    </row>
    <row r="116" spans="2:12" x14ac:dyDescent="0.25">
      <c r="B116" t="s">
        <v>167</v>
      </c>
      <c r="C116">
        <v>6</v>
      </c>
      <c r="D116">
        <v>1992</v>
      </c>
      <c r="E116" t="s">
        <v>144</v>
      </c>
      <c r="F116">
        <v>2.4E-2</v>
      </c>
      <c r="G116">
        <v>0.48</v>
      </c>
      <c r="H116" s="38">
        <f t="shared" si="0"/>
        <v>0.05</v>
      </c>
      <c r="J116" s="70">
        <v>0.39605768733643743</v>
      </c>
      <c r="K116" s="70">
        <v>0.81702520904407894</v>
      </c>
      <c r="L116" s="70">
        <v>0.484755773692498</v>
      </c>
    </row>
    <row r="117" spans="2:12" x14ac:dyDescent="0.25">
      <c r="B117" t="s">
        <v>163</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164</v>
      </c>
      <c r="C118" s="68" t="s">
        <v>182</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181</v>
      </c>
      <c r="C119" s="68" t="s">
        <v>170</v>
      </c>
      <c r="D119">
        <v>1992</v>
      </c>
      <c r="E119" t="s">
        <v>144</v>
      </c>
      <c r="F119">
        <v>1.357</v>
      </c>
      <c r="G119">
        <v>5.93</v>
      </c>
      <c r="H119" s="38">
        <f t="shared" si="0"/>
        <v>0.22883642495784148</v>
      </c>
      <c r="J119" s="70">
        <v>10.23099809516752</v>
      </c>
      <c r="K119" s="70">
        <v>2.4982335824217281</v>
      </c>
      <c r="L119" s="70">
        <v>4.0952928369691657</v>
      </c>
    </row>
    <row r="120" spans="2:12" x14ac:dyDescent="0.25">
      <c r="B120" t="s">
        <v>167</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163</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164</v>
      </c>
      <c r="C122" s="68" t="s">
        <v>182</v>
      </c>
      <c r="D122">
        <v>1999</v>
      </c>
      <c r="E122" t="s">
        <v>146</v>
      </c>
      <c r="F122">
        <v>1.075</v>
      </c>
      <c r="G122">
        <v>5.43</v>
      </c>
      <c r="H122" s="38">
        <f t="shared" si="0"/>
        <v>0.19797421731123388</v>
      </c>
      <c r="J122" s="70">
        <v>10.047633068422289</v>
      </c>
      <c r="K122" s="70">
        <v>2.8590282387371539</v>
      </c>
      <c r="L122" s="70">
        <v>3.5143525105090858</v>
      </c>
    </row>
    <row r="123" spans="2:12" x14ac:dyDescent="0.25">
      <c r="B123" t="s">
        <v>181</v>
      </c>
      <c r="C123" s="68" t="s">
        <v>170</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167</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163</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164</v>
      </c>
      <c r="C126" s="68" t="s">
        <v>182</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181</v>
      </c>
      <c r="C127" s="68" t="s">
        <v>170</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192</v>
      </c>
      <c r="F129" t="s">
        <v>193</v>
      </c>
    </row>
    <row r="131" spans="2:13" x14ac:dyDescent="0.25">
      <c r="C131" t="s">
        <v>145</v>
      </c>
      <c r="D131" t="s">
        <v>156</v>
      </c>
      <c r="E131" t="s">
        <v>143</v>
      </c>
      <c r="F131" t="s">
        <v>194</v>
      </c>
      <c r="G131" t="s">
        <v>142</v>
      </c>
      <c r="H131" s="69" t="s">
        <v>191</v>
      </c>
      <c r="I131" t="s">
        <v>147</v>
      </c>
      <c r="K131" t="s">
        <v>148</v>
      </c>
      <c r="L131" t="s">
        <v>147</v>
      </c>
      <c r="M131" t="s">
        <v>149</v>
      </c>
    </row>
    <row r="132" spans="2:13" x14ac:dyDescent="0.25">
      <c r="B132" t="s">
        <v>167</v>
      </c>
      <c r="C132">
        <v>6</v>
      </c>
      <c r="D132">
        <v>1992</v>
      </c>
      <c r="E132" t="s">
        <v>146</v>
      </c>
      <c r="F132" t="s">
        <v>195</v>
      </c>
      <c r="G132">
        <v>0.193</v>
      </c>
      <c r="H132">
        <v>3.67</v>
      </c>
      <c r="I132" s="170">
        <f>G132/H132</f>
        <v>5.2588555858310626E-2</v>
      </c>
      <c r="K132" s="70">
        <v>2.98486577125241</v>
      </c>
      <c r="L132" s="70">
        <v>0.75661153481030019</v>
      </c>
      <c r="M132" s="70">
        <v>3.9450439676428979</v>
      </c>
    </row>
    <row r="133" spans="2:13" x14ac:dyDescent="0.25">
      <c r="B133" t="s">
        <v>163</v>
      </c>
      <c r="C133">
        <v>4</v>
      </c>
      <c r="D133">
        <v>1992</v>
      </c>
      <c r="E133" t="s">
        <v>146</v>
      </c>
      <c r="F133" t="s">
        <v>195</v>
      </c>
      <c r="G133">
        <v>0.34</v>
      </c>
      <c r="H133">
        <v>5.96</v>
      </c>
      <c r="I133" s="170">
        <f t="shared" ref="I133:I163" si="1">G133/H133</f>
        <v>5.704697986577182E-2</v>
      </c>
      <c r="K133" s="70">
        <v>3.4882050689460491</v>
      </c>
      <c r="L133" s="70">
        <v>1.7500989048726061</v>
      </c>
      <c r="M133" s="70">
        <v>1.9931473925469161</v>
      </c>
    </row>
    <row r="134" spans="2:13" x14ac:dyDescent="0.25">
      <c r="B134" t="s">
        <v>164</v>
      </c>
      <c r="C134" s="68" t="s">
        <v>182</v>
      </c>
      <c r="D134">
        <v>1992</v>
      </c>
      <c r="E134" t="s">
        <v>146</v>
      </c>
      <c r="F134" t="s">
        <v>195</v>
      </c>
      <c r="G134">
        <v>0.69</v>
      </c>
      <c r="H134">
        <v>5.54</v>
      </c>
      <c r="I134" s="170">
        <f t="shared" si="1"/>
        <v>0.12454873646209386</v>
      </c>
      <c r="K134" s="70">
        <v>6.185875879493441</v>
      </c>
      <c r="L134" s="70">
        <v>2.155050566724761</v>
      </c>
      <c r="M134" s="70">
        <v>2.8704086924951908</v>
      </c>
    </row>
    <row r="135" spans="2:13" x14ac:dyDescent="0.25">
      <c r="B135" t="s">
        <v>181</v>
      </c>
      <c r="C135" s="68" t="s">
        <v>170</v>
      </c>
      <c r="D135">
        <v>1992</v>
      </c>
      <c r="E135" t="s">
        <v>146</v>
      </c>
      <c r="F135" t="s">
        <v>195</v>
      </c>
      <c r="G135">
        <v>1.367</v>
      </c>
      <c r="H135">
        <v>3.26</v>
      </c>
      <c r="I135" s="170">
        <f t="shared" si="1"/>
        <v>0.41932515337423315</v>
      </c>
      <c r="K135" s="70">
        <v>8.9989155533993994</v>
      </c>
      <c r="L135" s="70">
        <v>4.7385724629602084</v>
      </c>
      <c r="M135" s="70">
        <v>1.899077332623027</v>
      </c>
    </row>
    <row r="136" spans="2:13" x14ac:dyDescent="0.25">
      <c r="B136" t="s">
        <v>167</v>
      </c>
      <c r="C136">
        <v>6</v>
      </c>
      <c r="D136">
        <v>1992</v>
      </c>
      <c r="E136" t="s">
        <v>144</v>
      </c>
      <c r="F136" t="s">
        <v>196</v>
      </c>
      <c r="G136">
        <v>0.20200000000000001</v>
      </c>
      <c r="H136">
        <v>3.88</v>
      </c>
      <c r="I136" s="170">
        <f t="shared" si="1"/>
        <v>5.2061855670103095E-2</v>
      </c>
      <c r="K136" s="70">
        <v>3.113947038055342</v>
      </c>
      <c r="L136" s="70">
        <v>0.74435710319882031</v>
      </c>
      <c r="M136" s="70">
        <v>4.1834047457509067</v>
      </c>
    </row>
    <row r="137" spans="2:13" x14ac:dyDescent="0.25">
      <c r="B137" t="s">
        <v>163</v>
      </c>
      <c r="C137">
        <v>4</v>
      </c>
      <c r="D137">
        <v>1992</v>
      </c>
      <c r="E137" t="s">
        <v>144</v>
      </c>
      <c r="F137" t="s">
        <v>196</v>
      </c>
      <c r="G137">
        <v>0.34599999999999997</v>
      </c>
      <c r="H137">
        <v>6.2</v>
      </c>
      <c r="I137" s="170">
        <f t="shared" si="1"/>
        <v>5.5806451612903221E-2</v>
      </c>
      <c r="K137" s="70">
        <v>3.4204697615358488</v>
      </c>
      <c r="L137" s="70">
        <v>1.724887926022578</v>
      </c>
      <c r="M137" s="70">
        <v>1.9830098581669111</v>
      </c>
    </row>
    <row r="138" spans="2:13" x14ac:dyDescent="0.25">
      <c r="B138" t="s">
        <v>164</v>
      </c>
      <c r="C138" s="68" t="s">
        <v>182</v>
      </c>
      <c r="D138">
        <v>1992</v>
      </c>
      <c r="E138" t="s">
        <v>144</v>
      </c>
      <c r="F138" t="s">
        <v>196</v>
      </c>
      <c r="G138">
        <v>0.69299999999999995</v>
      </c>
      <c r="H138">
        <v>5.63</v>
      </c>
      <c r="I138" s="170">
        <f t="shared" si="1"/>
        <v>0.1230905861456483</v>
      </c>
      <c r="K138" s="70">
        <v>6.1386401508842336</v>
      </c>
      <c r="L138" s="70">
        <v>2.1298720474443882</v>
      </c>
      <c r="M138" s="70">
        <v>2.8821638174227071</v>
      </c>
    </row>
    <row r="139" spans="2:13" x14ac:dyDescent="0.25">
      <c r="B139" t="s">
        <v>181</v>
      </c>
      <c r="C139" s="68" t="s">
        <v>170</v>
      </c>
      <c r="D139">
        <v>1992</v>
      </c>
      <c r="E139" t="s">
        <v>144</v>
      </c>
      <c r="F139" t="s">
        <v>196</v>
      </c>
      <c r="G139">
        <v>1.3819999999999999</v>
      </c>
      <c r="H139">
        <v>3.31</v>
      </c>
      <c r="I139" s="170">
        <f t="shared" si="1"/>
        <v>0.41752265861027188</v>
      </c>
      <c r="K139" s="70">
        <v>9.1285224080682958</v>
      </c>
      <c r="L139" s="70">
        <v>4.6874323109204497</v>
      </c>
      <c r="M139" s="70">
        <v>1.94744623550111</v>
      </c>
    </row>
    <row r="140" spans="2:13" x14ac:dyDescent="0.25">
      <c r="B140" t="s">
        <v>167</v>
      </c>
      <c r="C140">
        <v>6</v>
      </c>
      <c r="D140">
        <v>1999</v>
      </c>
      <c r="E140" t="s">
        <v>146</v>
      </c>
      <c r="F140" t="s">
        <v>195</v>
      </c>
      <c r="G140">
        <v>1.7000000000000001E-2</v>
      </c>
      <c r="H140">
        <v>0.34</v>
      </c>
      <c r="I140" s="170">
        <f t="shared" si="1"/>
        <v>0.05</v>
      </c>
      <c r="K140" s="70">
        <v>0.28134699097197569</v>
      </c>
      <c r="L140" s="70">
        <v>0.82170884128951149</v>
      </c>
      <c r="M140" s="70">
        <v>0.34239255662681761</v>
      </c>
    </row>
    <row r="141" spans="2:13" x14ac:dyDescent="0.25">
      <c r="B141" t="s">
        <v>163</v>
      </c>
      <c r="C141">
        <v>4</v>
      </c>
      <c r="D141">
        <v>1999</v>
      </c>
      <c r="E141" t="s">
        <v>146</v>
      </c>
      <c r="F141" t="s">
        <v>195</v>
      </c>
      <c r="G141">
        <v>0.188</v>
      </c>
      <c r="H141">
        <v>3.85</v>
      </c>
      <c r="I141" s="170">
        <f t="shared" si="1"/>
        <v>4.8831168831168829E-2</v>
      </c>
      <c r="K141" s="70">
        <v>4.0253591233167851</v>
      </c>
      <c r="L141" s="70">
        <v>1.5521426789178561</v>
      </c>
      <c r="M141" s="70">
        <v>2.593420809820937</v>
      </c>
    </row>
    <row r="142" spans="2:13" x14ac:dyDescent="0.25">
      <c r="B142" t="s">
        <v>164</v>
      </c>
      <c r="C142" s="68" t="s">
        <v>182</v>
      </c>
      <c r="D142">
        <v>1999</v>
      </c>
      <c r="E142" t="s">
        <v>146</v>
      </c>
      <c r="F142" t="s">
        <v>195</v>
      </c>
      <c r="G142">
        <v>0.56299999999999994</v>
      </c>
      <c r="H142">
        <v>6.52</v>
      </c>
      <c r="I142" s="170">
        <f t="shared" si="1"/>
        <v>8.6349693251533743E-2</v>
      </c>
      <c r="K142" s="70">
        <v>6.5762756635474151</v>
      </c>
      <c r="L142" s="70">
        <v>1.53780756626126</v>
      </c>
      <c r="M142" s="70">
        <v>4.2763970003969698</v>
      </c>
    </row>
    <row r="143" spans="2:13" x14ac:dyDescent="0.25">
      <c r="B143" t="s">
        <v>181</v>
      </c>
      <c r="C143" s="68" t="s">
        <v>170</v>
      </c>
      <c r="D143">
        <v>1999</v>
      </c>
      <c r="E143" t="s">
        <v>146</v>
      </c>
      <c r="F143" t="s">
        <v>195</v>
      </c>
      <c r="G143">
        <v>1.367</v>
      </c>
      <c r="H143">
        <v>5.95</v>
      </c>
      <c r="I143" s="170">
        <f t="shared" si="1"/>
        <v>0.22974789915966387</v>
      </c>
      <c r="K143" s="70">
        <v>10.33316815186538</v>
      </c>
      <c r="L143" s="70">
        <v>2.5018548444933399</v>
      </c>
      <c r="M143" s="70">
        <v>4.1302029070987087</v>
      </c>
    </row>
    <row r="144" spans="2:13" x14ac:dyDescent="0.25">
      <c r="B144" t="s">
        <v>167</v>
      </c>
      <c r="C144">
        <v>6</v>
      </c>
      <c r="D144">
        <v>1999</v>
      </c>
      <c r="E144" t="s">
        <v>144</v>
      </c>
      <c r="F144" t="s">
        <v>196</v>
      </c>
      <c r="G144">
        <v>2.3E-2</v>
      </c>
      <c r="H144">
        <v>0.45</v>
      </c>
      <c r="I144" s="170">
        <f t="shared" si="1"/>
        <v>5.1111111111111107E-2</v>
      </c>
      <c r="K144" s="70">
        <v>0.37971053021661483</v>
      </c>
      <c r="L144" s="70">
        <v>0.83586160609499349</v>
      </c>
      <c r="M144" s="70">
        <v>0.45427440074746261</v>
      </c>
    </row>
    <row r="145" spans="2:13" x14ac:dyDescent="0.25">
      <c r="B145" t="s">
        <v>163</v>
      </c>
      <c r="C145">
        <v>4</v>
      </c>
      <c r="D145">
        <v>1999</v>
      </c>
      <c r="E145" t="s">
        <v>144</v>
      </c>
      <c r="F145" t="s">
        <v>196</v>
      </c>
      <c r="G145">
        <v>0.193</v>
      </c>
      <c r="H145">
        <v>4</v>
      </c>
      <c r="I145" s="170">
        <f t="shared" si="1"/>
        <v>4.8250000000000001E-2</v>
      </c>
      <c r="K145" s="70">
        <v>4.0031433486121593</v>
      </c>
      <c r="L145" s="70">
        <v>1.562003592464797</v>
      </c>
      <c r="M145" s="70">
        <v>2.5628259550256951</v>
      </c>
    </row>
    <row r="146" spans="2:13" x14ac:dyDescent="0.25">
      <c r="B146" t="s">
        <v>164</v>
      </c>
      <c r="C146" s="68" t="s">
        <v>182</v>
      </c>
      <c r="D146">
        <v>1999</v>
      </c>
      <c r="E146" t="s">
        <v>144</v>
      </c>
      <c r="F146" t="s">
        <v>196</v>
      </c>
      <c r="G146">
        <v>0.55900000000000005</v>
      </c>
      <c r="H146">
        <v>6.57</v>
      </c>
      <c r="I146" s="170">
        <f t="shared" si="1"/>
        <v>8.5083713850837142E-2</v>
      </c>
      <c r="K146" s="70">
        <v>6.4363909051986079</v>
      </c>
      <c r="L146" s="70">
        <v>1.5242778961946479</v>
      </c>
      <c r="M146" s="70">
        <v>4.222583638631134</v>
      </c>
    </row>
    <row r="147" spans="2:13" x14ac:dyDescent="0.25">
      <c r="B147" t="s">
        <v>181</v>
      </c>
      <c r="C147" s="68" t="s">
        <v>170</v>
      </c>
      <c r="D147">
        <v>1999</v>
      </c>
      <c r="E147" t="s">
        <v>144</v>
      </c>
      <c r="F147" t="s">
        <v>196</v>
      </c>
      <c r="G147">
        <v>1.339</v>
      </c>
      <c r="H147">
        <v>5.82</v>
      </c>
      <c r="I147" s="170">
        <f t="shared" si="1"/>
        <v>0.23006872852233676</v>
      </c>
      <c r="K147" s="70">
        <v>10.087159746540729</v>
      </c>
      <c r="L147" s="70">
        <v>2.5284741459453799</v>
      </c>
      <c r="M147" s="70">
        <v>3.9894257027370981</v>
      </c>
    </row>
    <row r="148" spans="2:13" x14ac:dyDescent="0.25">
      <c r="B148" t="s">
        <v>167</v>
      </c>
      <c r="C148">
        <v>6</v>
      </c>
      <c r="D148">
        <v>1992</v>
      </c>
      <c r="E148" t="s">
        <v>146</v>
      </c>
      <c r="F148" t="s">
        <v>195</v>
      </c>
      <c r="G148">
        <v>0.29899999999999999</v>
      </c>
      <c r="H148">
        <v>4.24</v>
      </c>
      <c r="I148" s="170">
        <f t="shared" si="1"/>
        <v>7.05188679245283E-2</v>
      </c>
      <c r="K148" s="70">
        <v>4.4563529397077639</v>
      </c>
      <c r="L148" s="70">
        <v>0.94510440811305696</v>
      </c>
      <c r="M148" s="70">
        <v>4.7151964390950951</v>
      </c>
    </row>
    <row r="149" spans="2:13" x14ac:dyDescent="0.25">
      <c r="B149" t="s">
        <v>163</v>
      </c>
      <c r="C149">
        <v>4</v>
      </c>
      <c r="D149">
        <v>1992</v>
      </c>
      <c r="E149" t="s">
        <v>146</v>
      </c>
      <c r="F149" t="s">
        <v>195</v>
      </c>
      <c r="G149">
        <v>0.46500000000000002</v>
      </c>
      <c r="H149">
        <v>6.45</v>
      </c>
      <c r="I149" s="170">
        <f t="shared" si="1"/>
        <v>7.2093023255813959E-2</v>
      </c>
      <c r="K149" s="70">
        <v>3.9141375817288488</v>
      </c>
      <c r="L149" s="70">
        <v>2.2468976621341108</v>
      </c>
      <c r="M149" s="70">
        <v>1.742018627591249</v>
      </c>
    </row>
    <row r="150" spans="2:13" x14ac:dyDescent="0.25">
      <c r="B150" t="s">
        <v>164</v>
      </c>
      <c r="C150" s="68" t="s">
        <v>182</v>
      </c>
      <c r="D150">
        <v>1992</v>
      </c>
      <c r="E150" t="s">
        <v>146</v>
      </c>
      <c r="F150" t="s">
        <v>195</v>
      </c>
      <c r="G150">
        <v>1.081</v>
      </c>
      <c r="H150">
        <v>5.37</v>
      </c>
      <c r="I150" s="170">
        <f t="shared" si="1"/>
        <v>0.20130353817504654</v>
      </c>
      <c r="K150" s="70">
        <v>10.07489282729563</v>
      </c>
      <c r="L150" s="70">
        <v>2.9129463361804442</v>
      </c>
      <c r="M150" s="70">
        <v>3.4586606358516661</v>
      </c>
    </row>
    <row r="151" spans="2:13" x14ac:dyDescent="0.25">
      <c r="B151" t="s">
        <v>181</v>
      </c>
      <c r="C151" s="68" t="s">
        <v>170</v>
      </c>
      <c r="D151">
        <v>1992</v>
      </c>
      <c r="E151" t="s">
        <v>146</v>
      </c>
      <c r="F151" t="s">
        <v>195</v>
      </c>
      <c r="G151">
        <v>2.1869999999999998</v>
      </c>
      <c r="H151">
        <v>3.47</v>
      </c>
      <c r="I151" s="170">
        <f t="shared" si="1"/>
        <v>0.63025936599423626</v>
      </c>
      <c r="K151" s="70">
        <v>13.216500763332849</v>
      </c>
      <c r="L151" s="70">
        <v>5.9280680374650609</v>
      </c>
      <c r="M151" s="70">
        <v>2.2294785889442048</v>
      </c>
    </row>
    <row r="152" spans="2:13" x14ac:dyDescent="0.25">
      <c r="B152" t="s">
        <v>167</v>
      </c>
      <c r="C152">
        <v>6</v>
      </c>
      <c r="D152">
        <v>1992</v>
      </c>
      <c r="E152" t="s">
        <v>144</v>
      </c>
      <c r="F152" t="s">
        <v>196</v>
      </c>
      <c r="G152">
        <v>0.3</v>
      </c>
      <c r="H152">
        <v>4.33</v>
      </c>
      <c r="I152" s="170">
        <f t="shared" si="1"/>
        <v>6.9284064665127015E-2</v>
      </c>
      <c r="K152" s="70">
        <v>4.4697507923277202</v>
      </c>
      <c r="L152" s="70">
        <v>0.92796012428786379</v>
      </c>
      <c r="M152" s="70">
        <v>4.8167487754475458</v>
      </c>
    </row>
    <row r="153" spans="2:13" x14ac:dyDescent="0.25">
      <c r="B153" t="s">
        <v>163</v>
      </c>
      <c r="C153">
        <v>4</v>
      </c>
      <c r="D153">
        <v>1992</v>
      </c>
      <c r="E153" t="s">
        <v>144</v>
      </c>
      <c r="F153" t="s">
        <v>196</v>
      </c>
      <c r="G153">
        <v>0.46200000000000002</v>
      </c>
      <c r="H153">
        <v>6.53</v>
      </c>
      <c r="I153" s="170">
        <f t="shared" si="1"/>
        <v>7.0750382848392038E-2</v>
      </c>
      <c r="K153" s="70">
        <v>3.8249025165422168</v>
      </c>
      <c r="L153" s="70">
        <v>2.2119693493187729</v>
      </c>
      <c r="M153" s="70">
        <v>1.7291842302065279</v>
      </c>
    </row>
    <row r="154" spans="2:13" x14ac:dyDescent="0.25">
      <c r="B154" t="s">
        <v>164</v>
      </c>
      <c r="C154" s="68" t="s">
        <v>182</v>
      </c>
      <c r="D154">
        <v>1992</v>
      </c>
      <c r="E154" t="s">
        <v>144</v>
      </c>
      <c r="F154" t="s">
        <v>196</v>
      </c>
      <c r="G154">
        <v>1.08</v>
      </c>
      <c r="H154">
        <v>5.38</v>
      </c>
      <c r="I154" s="170">
        <f t="shared" si="1"/>
        <v>0.20074349442379183</v>
      </c>
      <c r="K154" s="70">
        <v>10.10212560965598</v>
      </c>
      <c r="L154" s="70">
        <v>2.896765782452233</v>
      </c>
      <c r="M154" s="70">
        <v>3.487380882103662</v>
      </c>
    </row>
    <row r="155" spans="2:13" x14ac:dyDescent="0.25">
      <c r="B155" t="s">
        <v>181</v>
      </c>
      <c r="C155" s="68" t="s">
        <v>170</v>
      </c>
      <c r="D155">
        <v>1992</v>
      </c>
      <c r="E155" t="s">
        <v>144</v>
      </c>
      <c r="F155" t="s">
        <v>196</v>
      </c>
      <c r="G155">
        <v>2.206</v>
      </c>
      <c r="H155">
        <v>3.48</v>
      </c>
      <c r="I155" s="170">
        <f t="shared" si="1"/>
        <v>0.63390804597701145</v>
      </c>
      <c r="K155" s="70">
        <v>13.394992519395471</v>
      </c>
      <c r="L155" s="70">
        <v>5.9109593629259072</v>
      </c>
      <c r="M155" s="70">
        <v>2.2661283383895539</v>
      </c>
    </row>
    <row r="156" spans="2:13" x14ac:dyDescent="0.25">
      <c r="B156" t="s">
        <v>167</v>
      </c>
      <c r="C156">
        <v>6</v>
      </c>
      <c r="D156">
        <v>1999</v>
      </c>
      <c r="E156" t="s">
        <v>146</v>
      </c>
      <c r="F156" t="s">
        <v>195</v>
      </c>
      <c r="G156">
        <v>8.0000000000000002E-3</v>
      </c>
      <c r="H156">
        <v>0.09</v>
      </c>
      <c r="I156" s="170">
        <f t="shared" si="1"/>
        <v>8.8888888888888892E-2</v>
      </c>
      <c r="K156" s="70">
        <v>0.1328910494906799</v>
      </c>
      <c r="L156" s="70">
        <v>1.4716768231847539</v>
      </c>
      <c r="M156" s="70">
        <v>9.0299070690737351E-2</v>
      </c>
    </row>
    <row r="157" spans="2:13" x14ac:dyDescent="0.25">
      <c r="B157" t="s">
        <v>163</v>
      </c>
      <c r="C157">
        <v>4</v>
      </c>
      <c r="D157">
        <v>1999</v>
      </c>
      <c r="E157" t="s">
        <v>146</v>
      </c>
      <c r="F157" t="s">
        <v>195</v>
      </c>
      <c r="G157">
        <v>0.22</v>
      </c>
      <c r="H157">
        <v>2.76</v>
      </c>
      <c r="I157" s="170">
        <f t="shared" si="1"/>
        <v>7.9710144927536239E-2</v>
      </c>
      <c r="K157" s="70">
        <v>4.9241971883431157</v>
      </c>
      <c r="L157" s="70">
        <v>2.584019386630803</v>
      </c>
      <c r="M157" s="70">
        <v>1.905634769545431</v>
      </c>
    </row>
    <row r="158" spans="2:13" x14ac:dyDescent="0.25">
      <c r="B158" t="s">
        <v>164</v>
      </c>
      <c r="C158" s="68" t="s">
        <v>182</v>
      </c>
      <c r="D158">
        <v>1999</v>
      </c>
      <c r="E158" t="s">
        <v>146</v>
      </c>
      <c r="F158" t="s">
        <v>195</v>
      </c>
      <c r="G158">
        <v>0.49099999999999999</v>
      </c>
      <c r="H158">
        <v>3.5</v>
      </c>
      <c r="I158" s="170">
        <f t="shared" si="1"/>
        <v>0.14028571428571429</v>
      </c>
      <c r="K158" s="70">
        <v>4.9129527005763229</v>
      </c>
      <c r="L158" s="70">
        <v>2.663681191828208</v>
      </c>
      <c r="M158" s="70">
        <v>1.844422191232403</v>
      </c>
    </row>
    <row r="159" spans="2:13" x14ac:dyDescent="0.25">
      <c r="B159" t="s">
        <v>181</v>
      </c>
      <c r="C159" s="68" t="s">
        <v>170</v>
      </c>
      <c r="D159">
        <v>1999</v>
      </c>
      <c r="E159" t="s">
        <v>146</v>
      </c>
      <c r="F159" t="s">
        <v>195</v>
      </c>
      <c r="G159">
        <v>1.571</v>
      </c>
      <c r="H159">
        <v>4.24</v>
      </c>
      <c r="I159" s="170">
        <f t="shared" si="1"/>
        <v>0.37051886792452826</v>
      </c>
      <c r="K159" s="70">
        <v>12.98233754759994</v>
      </c>
      <c r="L159" s="70">
        <v>3.5867113940512589</v>
      </c>
      <c r="M159" s="70">
        <v>3.6195657027581869</v>
      </c>
    </row>
    <row r="160" spans="2:13" x14ac:dyDescent="0.25">
      <c r="B160" t="s">
        <v>167</v>
      </c>
      <c r="C160">
        <v>6</v>
      </c>
      <c r="D160">
        <v>1999</v>
      </c>
      <c r="E160" t="s">
        <v>144</v>
      </c>
      <c r="F160" t="s">
        <v>196</v>
      </c>
      <c r="G160">
        <v>3.3000000000000002E-2</v>
      </c>
      <c r="H160">
        <v>0.38</v>
      </c>
      <c r="I160" s="170">
        <f t="shared" si="1"/>
        <v>8.6842105263157901E-2</v>
      </c>
      <c r="K160" s="70">
        <v>0.54258653334493534</v>
      </c>
      <c r="L160" s="70">
        <v>1.408733443555809</v>
      </c>
      <c r="M160" s="70">
        <v>0.38515911993640412</v>
      </c>
    </row>
    <row r="161" spans="2:13" x14ac:dyDescent="0.25">
      <c r="B161" t="s">
        <v>163</v>
      </c>
      <c r="C161">
        <v>4</v>
      </c>
      <c r="D161">
        <v>1999</v>
      </c>
      <c r="E161" t="s">
        <v>144</v>
      </c>
      <c r="F161" t="s">
        <v>196</v>
      </c>
      <c r="G161">
        <v>0.255</v>
      </c>
      <c r="H161">
        <v>3.25</v>
      </c>
      <c r="I161" s="170">
        <f t="shared" si="1"/>
        <v>7.8461538461538458E-2</v>
      </c>
      <c r="K161" s="70">
        <v>5.1399585521526792</v>
      </c>
      <c r="L161" s="70">
        <v>2.5174534462389979</v>
      </c>
      <c r="M161" s="70">
        <v>2.041729335583792</v>
      </c>
    </row>
    <row r="162" spans="2:13" x14ac:dyDescent="0.25">
      <c r="B162" t="s">
        <v>164</v>
      </c>
      <c r="C162" s="68" t="s">
        <v>182</v>
      </c>
      <c r="D162">
        <v>1999</v>
      </c>
      <c r="E162" t="s">
        <v>144</v>
      </c>
      <c r="F162" t="s">
        <v>196</v>
      </c>
      <c r="G162">
        <v>0.54</v>
      </c>
      <c r="H162">
        <v>3.91</v>
      </c>
      <c r="I162" s="170">
        <f t="shared" si="1"/>
        <v>0.13810741687979541</v>
      </c>
      <c r="K162" s="70">
        <v>5.1430632213731453</v>
      </c>
      <c r="L162" s="70">
        <v>2.5993515144848889</v>
      </c>
      <c r="M162" s="70">
        <v>1.978594735153526</v>
      </c>
    </row>
    <row r="163" spans="2:13" x14ac:dyDescent="0.25">
      <c r="B163" t="s">
        <v>181</v>
      </c>
      <c r="C163" s="68" t="s">
        <v>170</v>
      </c>
      <c r="D163">
        <v>1999</v>
      </c>
      <c r="E163" t="s">
        <v>144</v>
      </c>
      <c r="F163" t="s">
        <v>196</v>
      </c>
      <c r="G163">
        <v>1.6339999999999999</v>
      </c>
      <c r="H163">
        <v>4.43</v>
      </c>
      <c r="I163" s="170">
        <f t="shared" si="1"/>
        <v>0.36884875846501131</v>
      </c>
      <c r="K163" s="70">
        <v>13.10872656044209</v>
      </c>
      <c r="L163" s="70">
        <v>3.545735814278494</v>
      </c>
      <c r="M163" s="70">
        <v>3.697039838008779</v>
      </c>
    </row>
    <row r="166" spans="2:13" x14ac:dyDescent="0.25">
      <c r="B166" s="73" t="s">
        <v>197</v>
      </c>
    </row>
    <row r="168" spans="2:13" x14ac:dyDescent="0.25">
      <c r="C168" t="s">
        <v>198</v>
      </c>
      <c r="D168" t="s">
        <v>201</v>
      </c>
      <c r="E168" t="s">
        <v>199</v>
      </c>
      <c r="H168" s="73" t="s">
        <v>206</v>
      </c>
    </row>
    <row r="169" spans="2:13" x14ac:dyDescent="0.25">
      <c r="B169" t="s">
        <v>179</v>
      </c>
      <c r="C169">
        <v>0</v>
      </c>
      <c r="D169" t="s">
        <v>202</v>
      </c>
      <c r="E169">
        <v>0.26250000000000001</v>
      </c>
      <c r="H169" t="s">
        <v>202</v>
      </c>
    </row>
    <row r="170" spans="2:13" x14ac:dyDescent="0.25">
      <c r="B170" t="s">
        <v>167</v>
      </c>
      <c r="C170">
        <v>6</v>
      </c>
      <c r="D170" t="s">
        <v>202</v>
      </c>
      <c r="E170">
        <v>0.25</v>
      </c>
      <c r="H170" s="75">
        <f>C169*E169+C170*E170+C171*E171+C172*E172+C173*E173</f>
        <v>9.8249999999999993</v>
      </c>
    </row>
    <row r="171" spans="2:13" x14ac:dyDescent="0.25">
      <c r="B171" t="s">
        <v>163</v>
      </c>
      <c r="C171">
        <v>10</v>
      </c>
      <c r="D171" t="s">
        <v>202</v>
      </c>
      <c r="E171">
        <v>0.1125</v>
      </c>
    </row>
    <row r="172" spans="2:13" x14ac:dyDescent="0.25">
      <c r="B172" t="s">
        <v>164</v>
      </c>
      <c r="C172" s="68" t="s">
        <v>186</v>
      </c>
      <c r="D172" t="s">
        <v>202</v>
      </c>
      <c r="E172">
        <v>0.1125</v>
      </c>
    </row>
    <row r="173" spans="2:13" x14ac:dyDescent="0.25">
      <c r="B173" t="s">
        <v>181</v>
      </c>
      <c r="C173" s="68" t="s">
        <v>200</v>
      </c>
      <c r="D173" t="s">
        <v>202</v>
      </c>
      <c r="E173">
        <v>0.26250000000000001</v>
      </c>
    </row>
    <row r="174" spans="2:13" x14ac:dyDescent="0.25">
      <c r="B174" t="s">
        <v>179</v>
      </c>
      <c r="C174">
        <v>0</v>
      </c>
      <c r="D174" t="s">
        <v>203</v>
      </c>
      <c r="E174">
        <v>0.17</v>
      </c>
      <c r="H174" t="s">
        <v>203</v>
      </c>
    </row>
    <row r="175" spans="2:13" x14ac:dyDescent="0.25">
      <c r="B175" t="s">
        <v>167</v>
      </c>
      <c r="C175">
        <v>6</v>
      </c>
      <c r="D175" t="s">
        <v>203</v>
      </c>
      <c r="E175">
        <v>0.2</v>
      </c>
      <c r="H175" s="75">
        <f>C174*E174+C175*E175+C176*E176+C177*E177+C178*E178</f>
        <v>10.520000000000001</v>
      </c>
    </row>
    <row r="176" spans="2:13" x14ac:dyDescent="0.25">
      <c r="B176" t="s">
        <v>163</v>
      </c>
      <c r="C176">
        <v>10</v>
      </c>
      <c r="D176" t="s">
        <v>203</v>
      </c>
      <c r="E176">
        <v>0.23</v>
      </c>
    </row>
    <row r="177" spans="1:10" x14ac:dyDescent="0.25">
      <c r="B177" t="s">
        <v>164</v>
      </c>
      <c r="C177" s="68" t="s">
        <v>186</v>
      </c>
      <c r="D177" t="s">
        <v>203</v>
      </c>
      <c r="E177">
        <v>0.23</v>
      </c>
    </row>
    <row r="178" spans="1:10" x14ac:dyDescent="0.25">
      <c r="B178" t="s">
        <v>181</v>
      </c>
      <c r="C178" s="68" t="s">
        <v>200</v>
      </c>
      <c r="D178" t="s">
        <v>203</v>
      </c>
      <c r="E178">
        <v>0.17</v>
      </c>
    </row>
    <row r="179" spans="1:10" x14ac:dyDescent="0.25">
      <c r="B179" t="s">
        <v>179</v>
      </c>
      <c r="C179">
        <v>0</v>
      </c>
      <c r="D179" t="s">
        <v>204</v>
      </c>
      <c r="E179">
        <v>0.1925</v>
      </c>
      <c r="H179" t="s">
        <v>204</v>
      </c>
    </row>
    <row r="180" spans="1:10" x14ac:dyDescent="0.25">
      <c r="B180" t="s">
        <v>167</v>
      </c>
      <c r="C180">
        <v>6</v>
      </c>
      <c r="D180" t="s">
        <v>204</v>
      </c>
      <c r="E180">
        <v>0.28999999999999998</v>
      </c>
      <c r="H180" s="75">
        <f>C179*E179+C180*E180+C181*E181+C182*E182+C183*E183</f>
        <v>9.8450000000000006</v>
      </c>
    </row>
    <row r="181" spans="1:10" x14ac:dyDescent="0.25">
      <c r="B181" t="s">
        <v>163</v>
      </c>
      <c r="C181">
        <v>10</v>
      </c>
      <c r="D181" t="s">
        <v>204</v>
      </c>
      <c r="E181">
        <v>0.16250000000000001</v>
      </c>
    </row>
    <row r="182" spans="1:10" x14ac:dyDescent="0.25">
      <c r="B182" t="s">
        <v>164</v>
      </c>
      <c r="C182" s="68" t="s">
        <v>186</v>
      </c>
      <c r="D182" t="s">
        <v>204</v>
      </c>
      <c r="E182">
        <v>0.16250000000000001</v>
      </c>
    </row>
    <row r="183" spans="1:10" x14ac:dyDescent="0.25">
      <c r="B183" t="s">
        <v>181</v>
      </c>
      <c r="C183" s="68" t="s">
        <v>200</v>
      </c>
      <c r="D183" t="s">
        <v>204</v>
      </c>
      <c r="E183">
        <v>0.1925</v>
      </c>
    </row>
    <row r="184" spans="1:10" x14ac:dyDescent="0.25">
      <c r="B184" t="s">
        <v>179</v>
      </c>
      <c r="C184">
        <v>0</v>
      </c>
      <c r="D184" t="s">
        <v>205</v>
      </c>
      <c r="E184">
        <v>0.12</v>
      </c>
      <c r="H184" t="s">
        <v>205</v>
      </c>
      <c r="J184" s="74"/>
    </row>
    <row r="185" spans="1:10" x14ac:dyDescent="0.25">
      <c r="B185" t="s">
        <v>167</v>
      </c>
      <c r="C185">
        <v>6</v>
      </c>
      <c r="D185" t="s">
        <v>205</v>
      </c>
      <c r="E185">
        <v>0.23</v>
      </c>
      <c r="H185" s="75">
        <f>C184*E184+C185*E185+C186*E186+C187*E187+C188*E188</f>
        <v>10.525</v>
      </c>
    </row>
    <row r="186" spans="1:10" x14ac:dyDescent="0.25">
      <c r="B186" t="s">
        <v>163</v>
      </c>
      <c r="C186">
        <v>10</v>
      </c>
      <c r="D186" t="s">
        <v>205</v>
      </c>
      <c r="E186">
        <v>0.26500000000000001</v>
      </c>
    </row>
    <row r="187" spans="1:10" x14ac:dyDescent="0.25">
      <c r="B187" t="s">
        <v>164</v>
      </c>
      <c r="C187" s="68" t="s">
        <v>186</v>
      </c>
      <c r="D187" t="s">
        <v>205</v>
      </c>
      <c r="E187">
        <v>0.26500000000000001</v>
      </c>
    </row>
    <row r="188" spans="1:10" x14ac:dyDescent="0.25">
      <c r="B188" t="s">
        <v>181</v>
      </c>
      <c r="C188" s="68" t="s">
        <v>200</v>
      </c>
      <c r="D188" t="s">
        <v>205</v>
      </c>
      <c r="E188">
        <v>0.12</v>
      </c>
    </row>
    <row r="192" spans="1:10" x14ac:dyDescent="0.25">
      <c r="A192" s="72" t="s">
        <v>208</v>
      </c>
      <c r="C192" t="s">
        <v>212</v>
      </c>
    </row>
    <row r="194" spans="2:9" x14ac:dyDescent="0.25">
      <c r="C194" t="s">
        <v>198</v>
      </c>
      <c r="D194" t="s">
        <v>142</v>
      </c>
      <c r="E194" s="69" t="s">
        <v>147</v>
      </c>
      <c r="G194" t="s">
        <v>148</v>
      </c>
      <c r="H194" t="s">
        <v>147</v>
      </c>
      <c r="I194" t="s">
        <v>149</v>
      </c>
    </row>
    <row r="195" spans="2:9" x14ac:dyDescent="0.25">
      <c r="B195" t="s">
        <v>210</v>
      </c>
      <c r="C195">
        <v>5</v>
      </c>
      <c r="D195">
        <v>0.498</v>
      </c>
      <c r="E195">
        <v>2.9000000000000001E-2</v>
      </c>
      <c r="G195" s="70">
        <v>8.4182424365889972</v>
      </c>
      <c r="H195" s="70">
        <v>0.41977690663031803</v>
      </c>
      <c r="I195" s="70">
        <v>20.054086596056209</v>
      </c>
    </row>
    <row r="196" spans="2:9" x14ac:dyDescent="0.25">
      <c r="B196" t="s">
        <v>209</v>
      </c>
      <c r="C196">
        <v>3</v>
      </c>
      <c r="D196">
        <v>0.25600000000000001</v>
      </c>
      <c r="E196">
        <v>2.7E-2</v>
      </c>
      <c r="G196" s="70">
        <v>7.8938142421918212</v>
      </c>
      <c r="H196" s="70">
        <v>0.77312446511124699</v>
      </c>
      <c r="I196" s="70">
        <v>10.2102760919045</v>
      </c>
    </row>
    <row r="197" spans="2:9" x14ac:dyDescent="0.25">
      <c r="B197" t="s">
        <v>163</v>
      </c>
      <c r="C197">
        <v>3</v>
      </c>
      <c r="D197">
        <v>0.254</v>
      </c>
      <c r="E197">
        <v>6.2E-2</v>
      </c>
      <c r="G197" s="70">
        <v>7.8365153390935971</v>
      </c>
      <c r="H197" s="70">
        <v>1.7772099816650191</v>
      </c>
      <c r="I197" s="70">
        <v>4.4094481912327446</v>
      </c>
    </row>
    <row r="198" spans="2:9" x14ac:dyDescent="0.25">
      <c r="B198" t="s">
        <v>210</v>
      </c>
      <c r="C198">
        <v>5</v>
      </c>
      <c r="D198">
        <v>0.497</v>
      </c>
      <c r="E198">
        <v>2.9000000000000001E-2</v>
      </c>
      <c r="G198" s="70">
        <v>8.4037635041231731</v>
      </c>
      <c r="H198" s="70">
        <v>0.42000122132526019</v>
      </c>
      <c r="I198" s="70">
        <v>20.008902539869219</v>
      </c>
    </row>
    <row r="199" spans="2:9" x14ac:dyDescent="0.25">
      <c r="B199" t="s">
        <v>209</v>
      </c>
      <c r="C199">
        <v>3</v>
      </c>
      <c r="D199">
        <v>0.245</v>
      </c>
      <c r="E199">
        <v>2.7E-2</v>
      </c>
      <c r="G199" s="70">
        <v>7.5779135902474204</v>
      </c>
      <c r="H199" s="70">
        <v>0.77767166450781244</v>
      </c>
      <c r="I199" s="70">
        <v>9.7443611952140152</v>
      </c>
    </row>
    <row r="200" spans="2:9" x14ac:dyDescent="0.25">
      <c r="B200" t="s">
        <v>163</v>
      </c>
      <c r="C200">
        <v>3</v>
      </c>
      <c r="D200">
        <v>0.27</v>
      </c>
      <c r="E200">
        <v>6.3E-2</v>
      </c>
      <c r="G200" s="70">
        <v>8.2932132831999397</v>
      </c>
      <c r="H200" s="70">
        <v>1.7906751802733849</v>
      </c>
      <c r="I200" s="70">
        <v>4.6313331276160339</v>
      </c>
    </row>
    <row r="201" spans="2:9" x14ac:dyDescent="0.25">
      <c r="B201" t="s">
        <v>210</v>
      </c>
      <c r="C201">
        <v>5</v>
      </c>
      <c r="D201">
        <v>0.47099999999999997</v>
      </c>
      <c r="E201">
        <v>2.8000000000000001E-2</v>
      </c>
      <c r="G201" s="70">
        <v>8.0245670900269026</v>
      </c>
      <c r="H201" s="70">
        <v>0.41124240360581282</v>
      </c>
      <c r="I201" s="70">
        <v>19.51298557655225</v>
      </c>
    </row>
    <row r="202" spans="2:9" x14ac:dyDescent="0.25">
      <c r="B202" t="s">
        <v>209</v>
      </c>
      <c r="C202">
        <v>3</v>
      </c>
      <c r="D202">
        <v>0.216</v>
      </c>
      <c r="E202">
        <v>2.8000000000000001E-2</v>
      </c>
      <c r="G202" s="70">
        <v>6.7360659488777896</v>
      </c>
      <c r="H202" s="70">
        <v>0.81924612022164967</v>
      </c>
      <c r="I202" s="70">
        <v>8.2222738473943888</v>
      </c>
    </row>
    <row r="203" spans="2:9" x14ac:dyDescent="0.25">
      <c r="B203" t="s">
        <v>163</v>
      </c>
      <c r="C203">
        <v>3</v>
      </c>
      <c r="D203">
        <v>0.24199999999999999</v>
      </c>
      <c r="E203">
        <v>6.3E-2</v>
      </c>
      <c r="G203" s="70">
        <v>7.4914361304784016</v>
      </c>
      <c r="H203" s="70">
        <v>1.817488050515335</v>
      </c>
      <c r="I203" s="70">
        <v>4.1218626600346902</v>
      </c>
    </row>
    <row r="204" spans="2:9" x14ac:dyDescent="0.25">
      <c r="B204" t="s">
        <v>210</v>
      </c>
      <c r="C204">
        <v>5</v>
      </c>
      <c r="D204">
        <v>0.42</v>
      </c>
      <c r="E204">
        <v>0.03</v>
      </c>
      <c r="G204" s="70">
        <v>7.264909054577684</v>
      </c>
      <c r="H204" s="70">
        <v>0.45323201008976488</v>
      </c>
      <c r="I204" s="70">
        <v>16.02911730161961</v>
      </c>
    </row>
    <row r="205" spans="2:9" x14ac:dyDescent="0.25">
      <c r="B205" t="s">
        <v>209</v>
      </c>
      <c r="C205">
        <v>3</v>
      </c>
      <c r="D205">
        <v>0.20899999999999999</v>
      </c>
      <c r="E205">
        <v>2.9000000000000001E-2</v>
      </c>
      <c r="G205" s="70">
        <v>6.5308601525300158</v>
      </c>
      <c r="H205" s="70">
        <v>0.8517769353248883</v>
      </c>
      <c r="I205" s="70">
        <v>7.6673362258147879</v>
      </c>
    </row>
    <row r="206" spans="2:9" x14ac:dyDescent="0.25">
      <c r="B206" t="s">
        <v>163</v>
      </c>
      <c r="C206">
        <v>3</v>
      </c>
      <c r="D206">
        <v>0.23400000000000001</v>
      </c>
      <c r="E206">
        <v>6.4000000000000001E-2</v>
      </c>
      <c r="G206" s="70">
        <v>7.2601466882732391</v>
      </c>
      <c r="H206" s="70">
        <v>1.8543083165989971</v>
      </c>
      <c r="I206" s="70">
        <v>3.915285620672369</v>
      </c>
    </row>
    <row r="209" spans="2:9" x14ac:dyDescent="0.25">
      <c r="C209" t="s">
        <v>213</v>
      </c>
    </row>
    <row r="211" spans="2:9" x14ac:dyDescent="0.25">
      <c r="C211" t="s">
        <v>198</v>
      </c>
      <c r="D211" t="s">
        <v>142</v>
      </c>
      <c r="E211" s="69" t="s">
        <v>147</v>
      </c>
      <c r="G211" t="s">
        <v>148</v>
      </c>
      <c r="H211" t="s">
        <v>147</v>
      </c>
      <c r="I211" t="s">
        <v>149</v>
      </c>
    </row>
    <row r="212" spans="2:9" x14ac:dyDescent="0.25">
      <c r="B212" t="s">
        <v>210</v>
      </c>
      <c r="C212">
        <v>5</v>
      </c>
      <c r="D212">
        <v>0.42</v>
      </c>
      <c r="E212">
        <v>0.03</v>
      </c>
      <c r="G212" s="70">
        <v>7.264909054577684</v>
      </c>
      <c r="H212" s="70">
        <v>0.45323201008976488</v>
      </c>
      <c r="I212" s="70">
        <v>16.02911730161961</v>
      </c>
    </row>
    <row r="213" spans="2:9" x14ac:dyDescent="0.25">
      <c r="B213" t="s">
        <v>209</v>
      </c>
      <c r="C213">
        <v>3</v>
      </c>
      <c r="D213">
        <v>0.20899999999999999</v>
      </c>
      <c r="E213">
        <v>2.9000000000000001E-2</v>
      </c>
      <c r="G213" s="70">
        <v>6.5308601525300158</v>
      </c>
      <c r="H213" s="70">
        <v>0.8517769353248883</v>
      </c>
      <c r="I213" s="70">
        <v>7.6673362258147879</v>
      </c>
    </row>
    <row r="214" spans="2:9" x14ac:dyDescent="0.25">
      <c r="B214" t="s">
        <v>163</v>
      </c>
      <c r="C214">
        <v>3</v>
      </c>
      <c r="D214">
        <v>0.23400000000000001</v>
      </c>
      <c r="E214">
        <v>6.4000000000000001E-2</v>
      </c>
      <c r="G214" s="70">
        <v>7.2601466882732391</v>
      </c>
      <c r="H214" s="70">
        <v>1.8543083165989971</v>
      </c>
      <c r="I214" s="70">
        <v>3.915285620672369</v>
      </c>
    </row>
    <row r="215" spans="2:9" x14ac:dyDescent="0.25">
      <c r="B215" t="s">
        <v>210</v>
      </c>
      <c r="C215">
        <v>5</v>
      </c>
      <c r="D215">
        <v>0.379</v>
      </c>
      <c r="E215">
        <v>0.17699999999999999</v>
      </c>
      <c r="G215" s="70">
        <v>6.6382116493849166</v>
      </c>
      <c r="H215" s="70">
        <v>2.73748563624962</v>
      </c>
      <c r="I215" s="70">
        <v>2.424930221178923</v>
      </c>
    </row>
    <row r="216" spans="2:9" x14ac:dyDescent="0.25">
      <c r="B216" t="s">
        <v>209</v>
      </c>
      <c r="C216">
        <v>3</v>
      </c>
      <c r="D216">
        <v>0.28799999999999998</v>
      </c>
      <c r="E216">
        <v>0.121</v>
      </c>
      <c r="G216" s="70">
        <v>8.8024365082959513</v>
      </c>
      <c r="H216" s="70">
        <v>3.4071156359999502</v>
      </c>
      <c r="I216" s="70">
        <v>2.5835449831195811</v>
      </c>
    </row>
    <row r="217" spans="2:9" x14ac:dyDescent="0.25">
      <c r="B217" t="s">
        <v>163</v>
      </c>
      <c r="C217">
        <v>3</v>
      </c>
      <c r="D217">
        <v>0.192</v>
      </c>
      <c r="E217">
        <v>8.6999999999999994E-2</v>
      </c>
      <c r="G217" s="70">
        <v>6.0291838476180803</v>
      </c>
      <c r="H217" s="70">
        <v>2.5795690701182248</v>
      </c>
      <c r="I217" s="70">
        <v>2.3372833538207041</v>
      </c>
    </row>
    <row r="218" spans="2:9" x14ac:dyDescent="0.25">
      <c r="B218" t="s">
        <v>210</v>
      </c>
      <c r="C218">
        <v>5</v>
      </c>
      <c r="D218">
        <v>0.36199999999999999</v>
      </c>
      <c r="E218">
        <v>0.16700000000000001</v>
      </c>
      <c r="G218" s="70">
        <v>6.3739831279421733</v>
      </c>
      <c r="H218" s="70">
        <v>2.608583727219727</v>
      </c>
      <c r="I218" s="70">
        <v>2.4434650348507971</v>
      </c>
    </row>
    <row r="219" spans="2:9" x14ac:dyDescent="0.25">
      <c r="B219" t="s">
        <v>209</v>
      </c>
      <c r="C219">
        <v>3</v>
      </c>
      <c r="D219">
        <v>0.30099999999999999</v>
      </c>
      <c r="E219">
        <v>0.124</v>
      </c>
      <c r="G219" s="70">
        <v>9.1672655665788518</v>
      </c>
      <c r="H219" s="70">
        <v>3.4682912965041699</v>
      </c>
      <c r="I219" s="70">
        <v>2.6431648275388251</v>
      </c>
    </row>
    <row r="220" spans="2:9" x14ac:dyDescent="0.25">
      <c r="B220" t="s">
        <v>163</v>
      </c>
      <c r="C220">
        <v>3</v>
      </c>
      <c r="D220">
        <v>0.19</v>
      </c>
      <c r="E220">
        <v>8.8999999999999996E-2</v>
      </c>
      <c r="G220" s="70">
        <v>5.9698502124814867</v>
      </c>
      <c r="H220" s="70">
        <v>2.6418253974540198</v>
      </c>
      <c r="I220" s="70">
        <v>2.25974442453114</v>
      </c>
    </row>
    <row r="221" spans="2:9" x14ac:dyDescent="0.25">
      <c r="B221" t="s">
        <v>210</v>
      </c>
      <c r="C221">
        <v>5</v>
      </c>
      <c r="D221">
        <v>0.373</v>
      </c>
      <c r="E221">
        <v>0.17699999999999999</v>
      </c>
      <c r="G221" s="70">
        <v>6.5452536016274987</v>
      </c>
      <c r="H221" s="70">
        <v>2.7470516951912698</v>
      </c>
      <c r="I221" s="70">
        <v>2.3826466801061681</v>
      </c>
    </row>
    <row r="222" spans="2:9" x14ac:dyDescent="0.25">
      <c r="B222" t="s">
        <v>209</v>
      </c>
      <c r="C222">
        <v>3</v>
      </c>
      <c r="D222">
        <v>0.28699999999999998</v>
      </c>
      <c r="E222">
        <v>0.122</v>
      </c>
      <c r="G222" s="70">
        <v>8.7742712374262446</v>
      </c>
      <c r="H222" s="70">
        <v>3.437052859613055</v>
      </c>
      <c r="I222" s="70">
        <v>2.5528473363118591</v>
      </c>
    </row>
    <row r="223" spans="2:9" x14ac:dyDescent="0.25">
      <c r="B223" t="s">
        <v>163</v>
      </c>
      <c r="C223">
        <v>3</v>
      </c>
      <c r="D223">
        <v>0.19700000000000001</v>
      </c>
      <c r="E223">
        <v>8.7999999999999995E-2</v>
      </c>
      <c r="G223" s="70">
        <v>6.1772281390967132</v>
      </c>
      <c r="H223" s="70">
        <v>2.601948225073937</v>
      </c>
      <c r="I223" s="70">
        <v>2.3740780387439031</v>
      </c>
    </row>
    <row r="227" spans="1:12" x14ac:dyDescent="0.25">
      <c r="A227" s="72" t="s">
        <v>214</v>
      </c>
    </row>
    <row r="228" spans="1:12" x14ac:dyDescent="0.25">
      <c r="C228" t="s">
        <v>190</v>
      </c>
    </row>
    <row r="230" spans="1:12" x14ac:dyDescent="0.25">
      <c r="C230" t="s">
        <v>145</v>
      </c>
      <c r="D230" t="s">
        <v>220</v>
      </c>
      <c r="E230" t="s">
        <v>222</v>
      </c>
      <c r="F230" t="s">
        <v>142</v>
      </c>
      <c r="G230" s="69" t="s">
        <v>147</v>
      </c>
      <c r="J230" t="s">
        <v>148</v>
      </c>
      <c r="K230" t="s">
        <v>147</v>
      </c>
      <c r="L230" t="s">
        <v>149</v>
      </c>
    </row>
    <row r="231" spans="1:12" x14ac:dyDescent="0.25">
      <c r="B231" t="s">
        <v>215</v>
      </c>
      <c r="C231">
        <v>0</v>
      </c>
      <c r="D231" t="s">
        <v>221</v>
      </c>
      <c r="E231">
        <v>1</v>
      </c>
      <c r="F231">
        <v>-0.1295</v>
      </c>
      <c r="G231">
        <v>0.2034</v>
      </c>
      <c r="I231" t="s">
        <v>37</v>
      </c>
      <c r="J231" s="70">
        <v>1.5842461862563659</v>
      </c>
      <c r="K231" s="70">
        <v>4.4438278368802804</v>
      </c>
      <c r="L231" s="70">
        <v>0.3565048522151032</v>
      </c>
    </row>
    <row r="232" spans="1:12" x14ac:dyDescent="0.25">
      <c r="B232" t="s">
        <v>37</v>
      </c>
      <c r="C232">
        <v>6</v>
      </c>
      <c r="D232" t="s">
        <v>221</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221</v>
      </c>
      <c r="E233">
        <v>1</v>
      </c>
      <c r="F233">
        <v>5.1900000000000002E-2</v>
      </c>
      <c r="G233">
        <v>0.20599999999999999</v>
      </c>
      <c r="I233" t="s">
        <v>216</v>
      </c>
      <c r="J233" s="70">
        <v>3.127680663207633</v>
      </c>
      <c r="K233" s="70">
        <v>6.787042513137818</v>
      </c>
      <c r="L233" s="70">
        <v>0.46083115836585908</v>
      </c>
    </row>
    <row r="234" spans="1:12" x14ac:dyDescent="0.25">
      <c r="B234" t="s">
        <v>216</v>
      </c>
      <c r="C234">
        <v>4</v>
      </c>
      <c r="D234" t="s">
        <v>221</v>
      </c>
      <c r="E234">
        <v>1</v>
      </c>
      <c r="F234">
        <v>0.183</v>
      </c>
      <c r="G234">
        <v>0.215</v>
      </c>
      <c r="I234" t="s">
        <v>217</v>
      </c>
      <c r="J234" s="70">
        <v>4.5673010915691981</v>
      </c>
      <c r="K234" s="70">
        <v>6.2696655529493164</v>
      </c>
      <c r="L234" s="70">
        <v>0.72847603321052612</v>
      </c>
    </row>
    <row r="235" spans="1:12" x14ac:dyDescent="0.25">
      <c r="B235" t="s">
        <v>217</v>
      </c>
      <c r="C235">
        <v>5</v>
      </c>
      <c r="D235" t="s">
        <v>221</v>
      </c>
      <c r="E235">
        <v>1</v>
      </c>
      <c r="F235">
        <v>0.43319999999999997</v>
      </c>
      <c r="G235">
        <v>0.307</v>
      </c>
      <c r="I235" t="s">
        <v>37</v>
      </c>
      <c r="J235" s="70">
        <v>1.1607883405032831</v>
      </c>
      <c r="K235" s="70">
        <v>4.1916956119114168</v>
      </c>
      <c r="L235" s="70">
        <v>0.27692572361521312</v>
      </c>
    </row>
    <row r="236" spans="1:12" x14ac:dyDescent="0.25">
      <c r="B236" t="s">
        <v>215</v>
      </c>
      <c r="C236">
        <v>0</v>
      </c>
      <c r="D236" t="s">
        <v>221</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221</v>
      </c>
      <c r="E237">
        <v>2</v>
      </c>
      <c r="F237">
        <v>-7.0999999999999994E-2</v>
      </c>
      <c r="G237">
        <v>0.18740000000000001</v>
      </c>
      <c r="I237" t="s">
        <v>216</v>
      </c>
      <c r="J237" s="70">
        <v>9.0215836453789056</v>
      </c>
      <c r="K237" s="70">
        <v>5.1295224257327012</v>
      </c>
      <c r="L237" s="70">
        <v>1.758757033621948</v>
      </c>
    </row>
    <row r="238" spans="1:12" x14ac:dyDescent="0.25">
      <c r="B238" t="s">
        <v>38</v>
      </c>
      <c r="C238">
        <v>6</v>
      </c>
      <c r="D238" t="s">
        <v>221</v>
      </c>
      <c r="E238">
        <v>2</v>
      </c>
      <c r="F238">
        <v>0.11609999999999999</v>
      </c>
      <c r="G238">
        <v>0.1875</v>
      </c>
      <c r="I238" t="s">
        <v>217</v>
      </c>
      <c r="J238" s="70">
        <v>10.99528104162324</v>
      </c>
      <c r="K238" s="70">
        <v>3.8798791877961039</v>
      </c>
      <c r="L238" s="70">
        <v>2.8339235603541861</v>
      </c>
    </row>
    <row r="239" spans="1:12" x14ac:dyDescent="0.25">
      <c r="B239" t="s">
        <v>216</v>
      </c>
      <c r="C239">
        <v>4</v>
      </c>
      <c r="D239" t="s">
        <v>221</v>
      </c>
      <c r="E239">
        <v>2</v>
      </c>
      <c r="F239">
        <v>0.52880000000000005</v>
      </c>
      <c r="G239">
        <v>0.1885</v>
      </c>
      <c r="I239" t="s">
        <v>37</v>
      </c>
      <c r="J239" s="70">
        <v>1.3938506841181251</v>
      </c>
      <c r="K239" s="70">
        <v>4.4835081139046222</v>
      </c>
      <c r="L239" s="70">
        <v>0.31088394371260342</v>
      </c>
    </row>
    <row r="240" spans="1:12" x14ac:dyDescent="0.25">
      <c r="B240" t="s">
        <v>217</v>
      </c>
      <c r="C240">
        <v>5</v>
      </c>
      <c r="D240" t="s">
        <v>221</v>
      </c>
      <c r="E240">
        <v>2</v>
      </c>
      <c r="F240">
        <v>1.2135</v>
      </c>
      <c r="G240">
        <v>0.22620000000000001</v>
      </c>
      <c r="I240" t="s">
        <v>38</v>
      </c>
      <c r="J240" s="70">
        <v>1.396960877242837</v>
      </c>
      <c r="K240" s="70">
        <v>4.514734113261162</v>
      </c>
      <c r="L240" s="70">
        <v>0.30942262427803507</v>
      </c>
    </row>
    <row r="241" spans="1:12" x14ac:dyDescent="0.25">
      <c r="B241" t="s">
        <v>215</v>
      </c>
      <c r="C241">
        <v>0</v>
      </c>
      <c r="D241" t="s">
        <v>223</v>
      </c>
      <c r="E241">
        <v>1</v>
      </c>
      <c r="F241">
        <v>-0.1411</v>
      </c>
      <c r="G241">
        <v>0.20330000000000001</v>
      </c>
      <c r="I241" t="s">
        <v>216</v>
      </c>
      <c r="J241" s="70">
        <v>3.1982685342211381</v>
      </c>
      <c r="K241" s="70">
        <v>6.7795573104180562</v>
      </c>
      <c r="L241" s="70">
        <v>0.47175182505005181</v>
      </c>
    </row>
    <row r="242" spans="1:12" x14ac:dyDescent="0.25">
      <c r="B242" t="s">
        <v>37</v>
      </c>
      <c r="C242">
        <v>6</v>
      </c>
      <c r="D242" t="s">
        <v>223</v>
      </c>
      <c r="E242">
        <v>1</v>
      </c>
      <c r="F242">
        <v>-5.45E-2</v>
      </c>
      <c r="G242">
        <v>0.2044</v>
      </c>
      <c r="I242" t="s">
        <v>217</v>
      </c>
      <c r="J242" s="70">
        <v>4.3893788765642316</v>
      </c>
      <c r="K242" s="70">
        <v>6.3227297392078068</v>
      </c>
      <c r="L242" s="70">
        <v>0.69422212519148252</v>
      </c>
    </row>
    <row r="243" spans="1:12" x14ac:dyDescent="0.25">
      <c r="B243" t="s">
        <v>38</v>
      </c>
      <c r="C243">
        <v>6</v>
      </c>
      <c r="D243" t="s">
        <v>223</v>
      </c>
      <c r="E243">
        <v>1</v>
      </c>
      <c r="F243">
        <v>3.2300000000000002E-2</v>
      </c>
      <c r="G243">
        <v>0.20619999999999999</v>
      </c>
      <c r="I243" t="s">
        <v>37</v>
      </c>
      <c r="J243" s="70">
        <v>1.2455640711427569</v>
      </c>
      <c r="K243" s="70">
        <v>4.1697447989792877</v>
      </c>
      <c r="L243" s="70">
        <v>0.2987147010645973</v>
      </c>
    </row>
    <row r="244" spans="1:12" x14ac:dyDescent="0.25">
      <c r="B244" t="s">
        <v>216</v>
      </c>
      <c r="C244">
        <v>4</v>
      </c>
      <c r="D244" t="s">
        <v>223</v>
      </c>
      <c r="E244">
        <v>1</v>
      </c>
      <c r="F244">
        <v>0.16650000000000001</v>
      </c>
      <c r="G244">
        <v>0.2152</v>
      </c>
      <c r="I244" t="s">
        <v>38</v>
      </c>
      <c r="J244" s="70">
        <v>3.1368104442244031</v>
      </c>
      <c r="K244" s="70">
        <v>3.7829718025246679</v>
      </c>
      <c r="L244" s="70">
        <v>0.82919212935474906</v>
      </c>
    </row>
    <row r="245" spans="1:12" x14ac:dyDescent="0.25">
      <c r="B245" t="s">
        <v>217</v>
      </c>
      <c r="C245">
        <v>5</v>
      </c>
      <c r="D245" t="s">
        <v>223</v>
      </c>
      <c r="E245">
        <v>1</v>
      </c>
      <c r="F245">
        <v>0.40610000000000002</v>
      </c>
      <c r="G245">
        <v>0.30759999999999998</v>
      </c>
      <c r="I245" t="s">
        <v>216</v>
      </c>
      <c r="J245" s="70">
        <v>9.0389433100003913</v>
      </c>
      <c r="K245" s="70">
        <v>5.1257130973214498</v>
      </c>
      <c r="L245" s="70">
        <v>1.763450887394358</v>
      </c>
    </row>
    <row r="246" spans="1:12" x14ac:dyDescent="0.25">
      <c r="B246" t="s">
        <v>215</v>
      </c>
      <c r="C246">
        <v>0</v>
      </c>
      <c r="D246" t="s">
        <v>223</v>
      </c>
      <c r="E246">
        <v>2</v>
      </c>
      <c r="F246">
        <v>-0.14399999999999999</v>
      </c>
      <c r="G246">
        <v>0.18920000000000001</v>
      </c>
      <c r="I246" t="s">
        <v>217</v>
      </c>
      <c r="J246" s="70">
        <v>10.99264554445076</v>
      </c>
      <c r="K246" s="70">
        <v>3.8812601708726899</v>
      </c>
      <c r="L246" s="70">
        <v>2.832236196621444</v>
      </c>
    </row>
    <row r="247" spans="1:12" x14ac:dyDescent="0.25">
      <c r="B247" t="s">
        <v>37</v>
      </c>
      <c r="C247">
        <v>6</v>
      </c>
      <c r="D247" t="s">
        <v>223</v>
      </c>
      <c r="E247">
        <v>2</v>
      </c>
      <c r="F247">
        <v>-6.6900000000000001E-2</v>
      </c>
      <c r="G247">
        <v>0.18720000000000001</v>
      </c>
    </row>
    <row r="248" spans="1:12" x14ac:dyDescent="0.25">
      <c r="B248" t="s">
        <v>38</v>
      </c>
      <c r="C248">
        <v>6</v>
      </c>
      <c r="D248" t="s">
        <v>223</v>
      </c>
      <c r="E248">
        <v>2</v>
      </c>
      <c r="F248">
        <v>0.13669999999999999</v>
      </c>
      <c r="G248">
        <v>0.18740000000000001</v>
      </c>
    </row>
    <row r="249" spans="1:12" x14ac:dyDescent="0.25">
      <c r="B249" t="s">
        <v>216</v>
      </c>
      <c r="C249">
        <v>4</v>
      </c>
      <c r="D249" t="s">
        <v>223</v>
      </c>
      <c r="E249">
        <v>2</v>
      </c>
      <c r="F249">
        <v>0.55030000000000001</v>
      </c>
      <c r="G249">
        <v>0.1885</v>
      </c>
    </row>
    <row r="250" spans="1:12" x14ac:dyDescent="0.25">
      <c r="B250" t="s">
        <v>217</v>
      </c>
      <c r="C250">
        <v>5</v>
      </c>
      <c r="D250" t="s">
        <v>223</v>
      </c>
      <c r="E250">
        <v>2</v>
      </c>
      <c r="F250">
        <v>1.2347999999999999</v>
      </c>
      <c r="G250">
        <v>0.2263</v>
      </c>
    </row>
    <row r="253" spans="1:12" x14ac:dyDescent="0.25">
      <c r="A253" s="72" t="s">
        <v>229</v>
      </c>
    </row>
    <row r="254" spans="1:12" x14ac:dyDescent="0.25">
      <c r="C254" t="s">
        <v>230</v>
      </c>
    </row>
    <row r="256" spans="1:12" x14ac:dyDescent="0.25">
      <c r="D256" t="s">
        <v>232</v>
      </c>
      <c r="E256" t="s">
        <v>233</v>
      </c>
      <c r="F256" t="s">
        <v>234</v>
      </c>
      <c r="G256" t="s">
        <v>235</v>
      </c>
      <c r="H256" t="s">
        <v>236</v>
      </c>
      <c r="J256" t="s">
        <v>237</v>
      </c>
      <c r="K256" t="s">
        <v>238</v>
      </c>
    </row>
    <row r="257" spans="1:16" x14ac:dyDescent="0.25">
      <c r="C257" t="s">
        <v>231</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239</v>
      </c>
      <c r="K261">
        <f>SUM(K257:K260)</f>
        <v>7.0203000000000007</v>
      </c>
    </row>
    <row r="264" spans="1:16" x14ac:dyDescent="0.25">
      <c r="A264" s="72" t="s">
        <v>240</v>
      </c>
    </row>
    <row r="266" spans="1:16" x14ac:dyDescent="0.25">
      <c r="C266" t="s">
        <v>241</v>
      </c>
    </row>
    <row r="268" spans="1:16" x14ac:dyDescent="0.25">
      <c r="C268" t="s">
        <v>248</v>
      </c>
      <c r="D268" t="s">
        <v>250</v>
      </c>
      <c r="E268" t="s">
        <v>198</v>
      </c>
      <c r="F268" t="s">
        <v>249</v>
      </c>
      <c r="G268" t="s">
        <v>142</v>
      </c>
      <c r="H268" s="69" t="s">
        <v>147</v>
      </c>
      <c r="J268" t="s">
        <v>148</v>
      </c>
      <c r="K268" t="s">
        <v>147</v>
      </c>
      <c r="L268" t="s">
        <v>149</v>
      </c>
    </row>
    <row r="269" spans="1:16" x14ac:dyDescent="0.25">
      <c r="B269" t="s">
        <v>242</v>
      </c>
      <c r="C269">
        <v>0</v>
      </c>
      <c r="D269">
        <v>0.7</v>
      </c>
      <c r="E269">
        <f>D269</f>
        <v>0.7</v>
      </c>
      <c r="F269" t="s">
        <v>144</v>
      </c>
      <c r="G269">
        <v>1.0999999999999999E-2</v>
      </c>
      <c r="H269">
        <v>0.03</v>
      </c>
      <c r="J269" s="70" t="s">
        <v>85</v>
      </c>
      <c r="K269" s="70" t="s">
        <v>85</v>
      </c>
      <c r="L269" s="70" t="s">
        <v>85</v>
      </c>
      <c r="N269" s="70" t="s">
        <v>224</v>
      </c>
    </row>
    <row r="270" spans="1:16" x14ac:dyDescent="0.25">
      <c r="B270" t="s">
        <v>37</v>
      </c>
      <c r="C270">
        <v>5</v>
      </c>
      <c r="D270">
        <v>5</v>
      </c>
      <c r="E270">
        <f t="shared" ref="E270:E275" si="3">D270-D269</f>
        <v>4.3</v>
      </c>
      <c r="F270" t="s">
        <v>144</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243</v>
      </c>
      <c r="C271">
        <v>8</v>
      </c>
      <c r="D271">
        <v>7.9</v>
      </c>
      <c r="E271">
        <f t="shared" si="3"/>
        <v>2.9000000000000004</v>
      </c>
      <c r="F271" t="s">
        <v>144</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244</v>
      </c>
      <c r="C272">
        <v>10</v>
      </c>
      <c r="D272">
        <v>9.8000000000000007</v>
      </c>
      <c r="E272">
        <f t="shared" si="3"/>
        <v>1.9000000000000004</v>
      </c>
      <c r="F272" t="s">
        <v>144</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245</v>
      </c>
      <c r="C273">
        <v>12</v>
      </c>
      <c r="D273">
        <v>11.7</v>
      </c>
      <c r="E273">
        <f t="shared" si="3"/>
        <v>1.8999999999999986</v>
      </c>
      <c r="F273" t="s">
        <v>144</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246</v>
      </c>
      <c r="C274">
        <v>14</v>
      </c>
      <c r="D274">
        <v>13.55</v>
      </c>
      <c r="E274">
        <f t="shared" si="3"/>
        <v>1.8500000000000014</v>
      </c>
      <c r="F274" t="s">
        <v>144</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247</v>
      </c>
      <c r="C275">
        <v>16</v>
      </c>
      <c r="D275">
        <v>15.42</v>
      </c>
      <c r="E275">
        <f t="shared" si="3"/>
        <v>1.8699999999999992</v>
      </c>
      <c r="F275" t="s">
        <v>144</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242</v>
      </c>
      <c r="C276">
        <v>0</v>
      </c>
      <c r="D276">
        <v>0.7</v>
      </c>
      <c r="E276">
        <f>D276</f>
        <v>0.7</v>
      </c>
      <c r="F276" t="s">
        <v>146</v>
      </c>
      <c r="G276">
        <v>0.33400000000000002</v>
      </c>
      <c r="H276">
        <v>0.14000000000000001</v>
      </c>
      <c r="J276" s="70" t="s">
        <v>85</v>
      </c>
      <c r="K276" s="70" t="s">
        <v>85</v>
      </c>
      <c r="L276" s="70" t="s">
        <v>85</v>
      </c>
      <c r="N276" s="70">
        <v>6.0597265765063746</v>
      </c>
      <c r="O276" s="70">
        <v>2.0548084135537752</v>
      </c>
      <c r="P276" s="70">
        <v>2.9490469946179201</v>
      </c>
    </row>
    <row r="277" spans="2:16" x14ac:dyDescent="0.25">
      <c r="B277" t="s">
        <v>37</v>
      </c>
      <c r="C277">
        <v>5</v>
      </c>
      <c r="D277">
        <v>5</v>
      </c>
      <c r="E277">
        <f t="shared" ref="E277:E282" si="4">D277-D276</f>
        <v>4.3</v>
      </c>
      <c r="F277" t="s">
        <v>146</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243</v>
      </c>
      <c r="C278">
        <v>8</v>
      </c>
      <c r="D278">
        <v>7.9</v>
      </c>
      <c r="E278">
        <f t="shared" si="4"/>
        <v>2.9000000000000004</v>
      </c>
      <c r="F278" t="s">
        <v>146</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244</v>
      </c>
      <c r="C279">
        <v>10</v>
      </c>
      <c r="D279">
        <v>9.8000000000000007</v>
      </c>
      <c r="E279">
        <f t="shared" si="4"/>
        <v>1.9000000000000004</v>
      </c>
      <c r="F279" t="s">
        <v>146</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245</v>
      </c>
      <c r="C280">
        <v>12</v>
      </c>
      <c r="D280">
        <v>11.7</v>
      </c>
      <c r="E280">
        <f t="shared" si="4"/>
        <v>1.8999999999999986</v>
      </c>
      <c r="F280" t="s">
        <v>146</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246</v>
      </c>
      <c r="C281">
        <v>14</v>
      </c>
      <c r="D281">
        <v>13.55</v>
      </c>
      <c r="E281">
        <f t="shared" si="4"/>
        <v>1.8500000000000014</v>
      </c>
      <c r="F281" t="s">
        <v>146</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247</v>
      </c>
      <c r="C282">
        <v>16</v>
      </c>
      <c r="D282">
        <v>15.42</v>
      </c>
      <c r="E282">
        <f t="shared" si="4"/>
        <v>1.8699999999999992</v>
      </c>
      <c r="F282" t="s">
        <v>146</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251</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248</v>
      </c>
      <c r="D286" t="s">
        <v>250</v>
      </c>
      <c r="E286" t="s">
        <v>198</v>
      </c>
      <c r="F286" t="s">
        <v>249</v>
      </c>
      <c r="G286" t="s">
        <v>142</v>
      </c>
      <c r="H286" s="69" t="s">
        <v>147</v>
      </c>
      <c r="J286" t="s">
        <v>148</v>
      </c>
      <c r="K286" t="s">
        <v>147</v>
      </c>
      <c r="L286" t="s">
        <v>149</v>
      </c>
      <c r="N286" s="70">
        <v>5.0418187757813149</v>
      </c>
      <c r="O286" s="70">
        <v>0.11305354679175721</v>
      </c>
      <c r="P286" s="70">
        <v>44.596732423337983</v>
      </c>
    </row>
    <row r="287" spans="2:16" x14ac:dyDescent="0.25">
      <c r="B287" t="s">
        <v>242</v>
      </c>
      <c r="C287">
        <v>0</v>
      </c>
      <c r="D287">
        <v>0.7</v>
      </c>
      <c r="E287">
        <f>D287</f>
        <v>0.7</v>
      </c>
      <c r="F287" t="s">
        <v>144</v>
      </c>
      <c r="G287">
        <v>0.02</v>
      </c>
      <c r="H287">
        <v>0.02</v>
      </c>
      <c r="J287" s="70" t="s">
        <v>85</v>
      </c>
      <c r="K287" s="70" t="s">
        <v>85</v>
      </c>
      <c r="L287" s="70" t="s">
        <v>85</v>
      </c>
      <c r="N287" s="70">
        <v>5.1872520267390856</v>
      </c>
      <c r="O287" s="70">
        <v>8.7812153851351646E-2</v>
      </c>
      <c r="P287" s="70">
        <v>59.072142058149069</v>
      </c>
    </row>
    <row r="288" spans="2:16" x14ac:dyDescent="0.25">
      <c r="B288" t="s">
        <v>37</v>
      </c>
      <c r="C288">
        <v>5</v>
      </c>
      <c r="D288">
        <v>5</v>
      </c>
      <c r="E288">
        <f t="shared" ref="E288:E293" si="5">D288-D287</f>
        <v>4.3</v>
      </c>
      <c r="F288" t="s">
        <v>144</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243</v>
      </c>
      <c r="C289">
        <v>8</v>
      </c>
      <c r="D289">
        <v>7.9</v>
      </c>
      <c r="E289">
        <f t="shared" si="5"/>
        <v>2.9000000000000004</v>
      </c>
      <c r="F289" t="s">
        <v>144</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244</v>
      </c>
      <c r="C290">
        <v>10</v>
      </c>
      <c r="D290">
        <v>9.8000000000000007</v>
      </c>
      <c r="E290">
        <f t="shared" si="5"/>
        <v>1.9000000000000004</v>
      </c>
      <c r="F290" t="s">
        <v>144</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245</v>
      </c>
      <c r="C291">
        <v>12</v>
      </c>
      <c r="D291">
        <v>11.7</v>
      </c>
      <c r="E291">
        <f t="shared" si="5"/>
        <v>1.8999999999999986</v>
      </c>
      <c r="F291" t="s">
        <v>144</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246</v>
      </c>
      <c r="C292">
        <v>14</v>
      </c>
      <c r="D292">
        <v>13.55</v>
      </c>
      <c r="E292">
        <f t="shared" si="5"/>
        <v>1.8500000000000014</v>
      </c>
      <c r="F292" t="s">
        <v>144</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247</v>
      </c>
      <c r="C293">
        <v>16</v>
      </c>
      <c r="D293">
        <v>15.42</v>
      </c>
      <c r="E293">
        <f t="shared" si="5"/>
        <v>1.8699999999999992</v>
      </c>
      <c r="F293" t="s">
        <v>144</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242</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6.0755280859349448</v>
      </c>
      <c r="K295" s="70">
        <v>1.895616287462724</v>
      </c>
      <c r="L295" s="70">
        <v>3.205041086699576</v>
      </c>
    </row>
    <row r="296" spans="1:16" x14ac:dyDescent="0.25">
      <c r="B296" t="s">
        <v>243</v>
      </c>
      <c r="C296">
        <v>8</v>
      </c>
      <c r="D296">
        <v>7.9</v>
      </c>
      <c r="E296">
        <f t="shared" si="6"/>
        <v>2.9000000000000004</v>
      </c>
      <c r="F296" t="s">
        <v>146</v>
      </c>
      <c r="G296">
        <v>0.95799999999999996</v>
      </c>
      <c r="H296">
        <v>0.14000000000000001</v>
      </c>
      <c r="J296" s="70">
        <v>8.7618499403883998</v>
      </c>
      <c r="K296" s="70">
        <v>0.97207986412502412</v>
      </c>
      <c r="L296" s="70">
        <v>9.0135083173181485</v>
      </c>
    </row>
    <row r="297" spans="1:16" x14ac:dyDescent="0.25">
      <c r="B297" t="s">
        <v>244</v>
      </c>
      <c r="C297">
        <v>10</v>
      </c>
      <c r="D297">
        <v>9.8000000000000007</v>
      </c>
      <c r="E297">
        <f t="shared" si="6"/>
        <v>1.9000000000000004</v>
      </c>
      <c r="F297" t="s">
        <v>146</v>
      </c>
      <c r="G297">
        <v>1.504</v>
      </c>
      <c r="H297">
        <v>0.1</v>
      </c>
      <c r="J297" s="70">
        <v>9.6133453574840821</v>
      </c>
      <c r="K297" s="70">
        <v>0.43775297666726881</v>
      </c>
      <c r="L297" s="70">
        <v>21.96066245093995</v>
      </c>
    </row>
    <row r="298" spans="1:16" x14ac:dyDescent="0.25">
      <c r="B298" t="s">
        <v>245</v>
      </c>
      <c r="C298">
        <v>12</v>
      </c>
      <c r="D298">
        <v>11.7</v>
      </c>
      <c r="E298">
        <f t="shared" si="6"/>
        <v>1.8999999999999986</v>
      </c>
      <c r="F298" t="s">
        <v>146</v>
      </c>
      <c r="G298">
        <v>1.8420000000000001</v>
      </c>
      <c r="H298">
        <v>0.15</v>
      </c>
      <c r="J298" s="70">
        <v>9.0942864686372804</v>
      </c>
      <c r="K298" s="70">
        <v>0.47983060550948842</v>
      </c>
      <c r="L298" s="70">
        <v>18.953118796957281</v>
      </c>
    </row>
    <row r="299" spans="1:16" x14ac:dyDescent="0.25">
      <c r="B299" t="s">
        <v>246</v>
      </c>
      <c r="C299">
        <v>14</v>
      </c>
      <c r="D299">
        <v>13.55</v>
      </c>
      <c r="E299">
        <f t="shared" si="6"/>
        <v>1.8500000000000014</v>
      </c>
      <c r="F299" t="s">
        <v>146</v>
      </c>
      <c r="G299">
        <v>2.2930000000000001</v>
      </c>
      <c r="H299">
        <v>0.18</v>
      </c>
      <c r="J299" s="70">
        <v>8.8856976094426443</v>
      </c>
      <c r="K299" s="70">
        <v>0.42513178538240592</v>
      </c>
      <c r="L299" s="70">
        <v>20.9010427236109</v>
      </c>
    </row>
    <row r="300" spans="1:16" x14ac:dyDescent="0.25">
      <c r="B300" t="s">
        <v>247</v>
      </c>
      <c r="C300">
        <v>16</v>
      </c>
      <c r="D300">
        <v>15.42</v>
      </c>
      <c r="E300">
        <f t="shared" si="6"/>
        <v>1.8699999999999992</v>
      </c>
      <c r="F300" t="s">
        <v>146</v>
      </c>
      <c r="G300">
        <v>2.9079999999999999</v>
      </c>
      <c r="H300">
        <v>0.28000000000000003</v>
      </c>
      <c r="J300" s="70">
        <v>8.8922971694568531</v>
      </c>
      <c r="K300" s="70">
        <v>0.48761903799014711</v>
      </c>
      <c r="L300" s="70">
        <v>18.236156664655351</v>
      </c>
    </row>
    <row r="303" spans="1:16" x14ac:dyDescent="0.25">
      <c r="A303" s="72" t="s">
        <v>255</v>
      </c>
    </row>
    <row r="304" spans="1:16" x14ac:dyDescent="0.25">
      <c r="G304" t="s">
        <v>262</v>
      </c>
    </row>
    <row r="305" spans="1:12" x14ac:dyDescent="0.25">
      <c r="C305" t="s">
        <v>256</v>
      </c>
      <c r="D305" t="s">
        <v>257</v>
      </c>
      <c r="H305" t="s">
        <v>258</v>
      </c>
      <c r="I305" t="s">
        <v>259</v>
      </c>
      <c r="J305" t="s">
        <v>266</v>
      </c>
      <c r="K305" t="s">
        <v>265</v>
      </c>
    </row>
    <row r="306" spans="1:12" x14ac:dyDescent="0.25">
      <c r="C306" t="s">
        <v>260</v>
      </c>
      <c r="D306" t="s">
        <v>258</v>
      </c>
      <c r="E306">
        <v>9065</v>
      </c>
      <c r="G306" t="s">
        <v>179</v>
      </c>
      <c r="H306">
        <v>1</v>
      </c>
      <c r="I306">
        <v>1</v>
      </c>
      <c r="J306">
        <f>H306-H307</f>
        <v>0.10999999999999999</v>
      </c>
      <c r="K306">
        <f>I306-I307</f>
        <v>0.26</v>
      </c>
    </row>
    <row r="307" spans="1:12" x14ac:dyDescent="0.25">
      <c r="C307" t="s">
        <v>261</v>
      </c>
      <c r="D307" t="s">
        <v>258</v>
      </c>
      <c r="E307">
        <v>55135</v>
      </c>
      <c r="G307" t="s">
        <v>263</v>
      </c>
      <c r="H307">
        <v>0.89</v>
      </c>
      <c r="I307">
        <v>0.74</v>
      </c>
      <c r="J307">
        <f t="shared" ref="J307:J308" si="7">H307-H308</f>
        <v>0.52</v>
      </c>
      <c r="K307">
        <f t="shared" ref="K307:K308" si="8">I307-I308</f>
        <v>0.47</v>
      </c>
    </row>
    <row r="308" spans="1:12" x14ac:dyDescent="0.25">
      <c r="C308" t="s">
        <v>260</v>
      </c>
      <c r="D308" t="s">
        <v>259</v>
      </c>
      <c r="E308">
        <v>3135</v>
      </c>
      <c r="G308" t="s">
        <v>264</v>
      </c>
      <c r="H308">
        <v>0.37</v>
      </c>
      <c r="I308">
        <v>0.27</v>
      </c>
      <c r="J308">
        <f t="shared" si="7"/>
        <v>0.31</v>
      </c>
      <c r="K308">
        <f t="shared" si="8"/>
        <v>0.24700000000000003</v>
      </c>
    </row>
    <row r="309" spans="1:12" x14ac:dyDescent="0.25">
      <c r="C309" t="s">
        <v>261</v>
      </c>
      <c r="D309" t="s">
        <v>259</v>
      </c>
      <c r="E309">
        <v>24826</v>
      </c>
      <c r="G309" t="s">
        <v>181</v>
      </c>
      <c r="H309">
        <v>0.06</v>
      </c>
      <c r="I309">
        <v>2.3E-2</v>
      </c>
      <c r="J309">
        <f>H309-H310</f>
        <v>0.06</v>
      </c>
      <c r="K309">
        <f>I309-I310</f>
        <v>2.3E-2</v>
      </c>
    </row>
    <row r="310" spans="1:12" x14ac:dyDescent="0.25">
      <c r="J310">
        <f>SUM(J306:J309)</f>
        <v>1</v>
      </c>
      <c r="K310">
        <f>SUM(K306:K309)</f>
        <v>1</v>
      </c>
    </row>
    <row r="312" spans="1:12" x14ac:dyDescent="0.25">
      <c r="A312" s="72" t="s">
        <v>267</v>
      </c>
    </row>
    <row r="315" spans="1:12" x14ac:dyDescent="0.25">
      <c r="C315" s="73" t="s">
        <v>269</v>
      </c>
    </row>
    <row r="317" spans="1:12" x14ac:dyDescent="0.25">
      <c r="D317" t="s">
        <v>198</v>
      </c>
      <c r="E317" t="s">
        <v>36</v>
      </c>
      <c r="F317" t="s">
        <v>156</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216</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216</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216</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216</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216</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216</v>
      </c>
      <c r="D335">
        <v>5</v>
      </c>
      <c r="E335" t="s">
        <v>15</v>
      </c>
      <c r="F335">
        <v>2006</v>
      </c>
      <c r="G335">
        <v>1.0880000000000001</v>
      </c>
      <c r="H335">
        <v>3.5999999999999997E-2</v>
      </c>
      <c r="J335" s="70">
        <v>8.6632090658934189</v>
      </c>
      <c r="K335" s="70">
        <v>0.69094564182285734</v>
      </c>
      <c r="L335" s="70">
        <v>12.538191923518159</v>
      </c>
    </row>
    <row r="338" spans="2:19" x14ac:dyDescent="0.25">
      <c r="B338" s="73" t="s">
        <v>282</v>
      </c>
    </row>
    <row r="340" spans="2:19" x14ac:dyDescent="0.25">
      <c r="B340" s="24"/>
      <c r="C340" s="81" t="s">
        <v>283</v>
      </c>
      <c r="D340" t="s">
        <v>6</v>
      </c>
      <c r="E340" t="s">
        <v>6</v>
      </c>
      <c r="F340" t="s">
        <v>6</v>
      </c>
      <c r="G340" t="s">
        <v>15</v>
      </c>
      <c r="H340" t="s">
        <v>15</v>
      </c>
      <c r="I340" t="s">
        <v>15</v>
      </c>
      <c r="J340" t="s">
        <v>29</v>
      </c>
      <c r="K340" t="s">
        <v>29</v>
      </c>
      <c r="L340" t="s">
        <v>29</v>
      </c>
      <c r="N340" t="s">
        <v>287</v>
      </c>
    </row>
    <row r="341" spans="2:19" x14ac:dyDescent="0.25">
      <c r="B341" s="80"/>
      <c r="C341" s="82" t="s">
        <v>284</v>
      </c>
      <c r="D341" s="79">
        <v>1988</v>
      </c>
      <c r="E341" s="79">
        <v>1998</v>
      </c>
      <c r="F341" s="79">
        <v>2006</v>
      </c>
      <c r="G341" s="79">
        <v>1987</v>
      </c>
      <c r="H341" s="79">
        <v>2001</v>
      </c>
      <c r="I341" s="79">
        <v>2006</v>
      </c>
      <c r="J341" s="79">
        <v>1988</v>
      </c>
      <c r="K341" s="79">
        <v>1994</v>
      </c>
      <c r="L341" s="79">
        <v>2002</v>
      </c>
      <c r="N341" t="s">
        <v>290</v>
      </c>
      <c r="O341" t="s">
        <v>37</v>
      </c>
      <c r="P341" t="s">
        <v>38</v>
      </c>
      <c r="Q341" t="s">
        <v>39</v>
      </c>
      <c r="S341" t="s">
        <v>288</v>
      </c>
    </row>
    <row r="342" spans="2:19" x14ac:dyDescent="0.25">
      <c r="B342" s="24" t="s">
        <v>160</v>
      </c>
      <c r="C342" s="81" t="s">
        <v>270</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279</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167</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278</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277</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280</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281</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276</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285</v>
      </c>
      <c r="C350" s="81" t="s">
        <v>286</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167</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264</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181</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239</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160</v>
      </c>
      <c r="C355" s="81" t="s">
        <v>289</v>
      </c>
      <c r="D355">
        <v>63.23</v>
      </c>
      <c r="E355">
        <v>55.19</v>
      </c>
      <c r="F355">
        <v>43.89</v>
      </c>
      <c r="G355">
        <v>66.709999999999994</v>
      </c>
      <c r="H355">
        <v>49</v>
      </c>
      <c r="I355">
        <v>35.07</v>
      </c>
      <c r="J355">
        <v>22.37</v>
      </c>
      <c r="K355">
        <v>19.43</v>
      </c>
      <c r="L355">
        <v>27.93</v>
      </c>
    </row>
    <row r="356" spans="2:21" x14ac:dyDescent="0.25">
      <c r="B356" s="24"/>
      <c r="C356" s="81" t="s">
        <v>288</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297</v>
      </c>
    </row>
    <row r="361" spans="2:21" x14ac:dyDescent="0.25">
      <c r="B361" t="s">
        <v>296</v>
      </c>
      <c r="D361">
        <v>1988</v>
      </c>
      <c r="I361">
        <v>1998</v>
      </c>
      <c r="N361">
        <v>2006</v>
      </c>
    </row>
    <row r="362" spans="2:21" x14ac:dyDescent="0.25">
      <c r="D362" t="s">
        <v>291</v>
      </c>
      <c r="E362" t="s">
        <v>292</v>
      </c>
      <c r="F362" t="s">
        <v>293</v>
      </c>
      <c r="G362" t="s">
        <v>294</v>
      </c>
      <c r="H362" t="s">
        <v>295</v>
      </c>
      <c r="I362" t="s">
        <v>291</v>
      </c>
      <c r="J362" t="s">
        <v>292</v>
      </c>
      <c r="K362" t="s">
        <v>293</v>
      </c>
      <c r="L362" t="s">
        <v>294</v>
      </c>
      <c r="M362" t="s">
        <v>295</v>
      </c>
      <c r="N362" t="s">
        <v>291</v>
      </c>
      <c r="O362" t="s">
        <v>292</v>
      </c>
      <c r="P362" t="s">
        <v>293</v>
      </c>
      <c r="Q362" t="s">
        <v>294</v>
      </c>
      <c r="R362" t="s">
        <v>295</v>
      </c>
    </row>
    <row r="363" spans="2:21" x14ac:dyDescent="0.25">
      <c r="C363" t="s">
        <v>270</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300</v>
      </c>
    </row>
    <row r="364" spans="2:21" x14ac:dyDescent="0.25">
      <c r="C364" t="s">
        <v>271</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302</v>
      </c>
      <c r="U364" t="s">
        <v>301</v>
      </c>
    </row>
    <row r="365" spans="2:21" x14ac:dyDescent="0.25">
      <c r="C365" t="s">
        <v>167</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272</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273</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274</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275</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276</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298</v>
      </c>
      <c r="T372">
        <v>0.43074865236748022</v>
      </c>
      <c r="U372">
        <v>0.56925134763251983</v>
      </c>
    </row>
    <row r="373" spans="2:21" x14ac:dyDescent="0.25">
      <c r="D373">
        <v>1987</v>
      </c>
      <c r="I373">
        <v>2001</v>
      </c>
      <c r="N373">
        <v>2006</v>
      </c>
      <c r="T373">
        <v>0.4185962674287485</v>
      </c>
      <c r="U373">
        <v>0.58140373257125155</v>
      </c>
    </row>
    <row r="374" spans="2:21" x14ac:dyDescent="0.25">
      <c r="D374" t="s">
        <v>291</v>
      </c>
      <c r="E374" t="s">
        <v>292</v>
      </c>
      <c r="F374" t="s">
        <v>293</v>
      </c>
      <c r="G374" t="s">
        <v>294</v>
      </c>
      <c r="H374" t="s">
        <v>295</v>
      </c>
      <c r="I374" t="s">
        <v>291</v>
      </c>
      <c r="J374" t="s">
        <v>292</v>
      </c>
      <c r="K374" t="s">
        <v>293</v>
      </c>
      <c r="L374" t="s">
        <v>294</v>
      </c>
      <c r="M374" t="s">
        <v>295</v>
      </c>
      <c r="N374" t="s">
        <v>291</v>
      </c>
      <c r="O374" t="s">
        <v>292</v>
      </c>
      <c r="P374" t="s">
        <v>293</v>
      </c>
      <c r="Q374" t="s">
        <v>294</v>
      </c>
      <c r="R374" t="s">
        <v>295</v>
      </c>
    </row>
    <row r="375" spans="2:21" x14ac:dyDescent="0.25">
      <c r="C375" t="s">
        <v>270</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271</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167</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272</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273</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274</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275</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276</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299</v>
      </c>
      <c r="D385">
        <v>1988</v>
      </c>
      <c r="I385">
        <v>1994</v>
      </c>
      <c r="N385">
        <v>2002</v>
      </c>
    </row>
    <row r="386" spans="1:18" x14ac:dyDescent="0.25">
      <c r="D386" t="s">
        <v>291</v>
      </c>
      <c r="E386" t="s">
        <v>292</v>
      </c>
      <c r="F386" t="s">
        <v>293</v>
      </c>
      <c r="G386" t="s">
        <v>294</v>
      </c>
      <c r="H386" t="s">
        <v>295</v>
      </c>
      <c r="I386" t="s">
        <v>291</v>
      </c>
      <c r="J386" t="s">
        <v>292</v>
      </c>
      <c r="K386" t="s">
        <v>293</v>
      </c>
      <c r="L386" t="s">
        <v>294</v>
      </c>
      <c r="M386" t="s">
        <v>295</v>
      </c>
      <c r="N386" t="s">
        <v>291</v>
      </c>
      <c r="O386" t="s">
        <v>292</v>
      </c>
      <c r="P386" t="s">
        <v>293</v>
      </c>
      <c r="Q386" t="s">
        <v>294</v>
      </c>
      <c r="R386" t="s">
        <v>295</v>
      </c>
    </row>
    <row r="387" spans="1:18" x14ac:dyDescent="0.25">
      <c r="C387" t="s">
        <v>270</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271</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167</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272</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273</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274</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276</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312</v>
      </c>
    </row>
    <row r="398" spans="1:18" x14ac:dyDescent="0.25">
      <c r="D398" t="s">
        <v>198</v>
      </c>
      <c r="E398" t="s">
        <v>307</v>
      </c>
      <c r="F398" t="s">
        <v>142</v>
      </c>
      <c r="G398" s="69" t="s">
        <v>147</v>
      </c>
      <c r="I398" t="s">
        <v>148</v>
      </c>
      <c r="J398" t="s">
        <v>147</v>
      </c>
      <c r="K398" t="s">
        <v>149</v>
      </c>
    </row>
    <row r="399" spans="1:18" x14ac:dyDescent="0.25">
      <c r="C399" t="s">
        <v>246</v>
      </c>
      <c r="D399">
        <v>4</v>
      </c>
      <c r="E399" t="s">
        <v>308</v>
      </c>
      <c r="F399">
        <v>0.36</v>
      </c>
      <c r="G399">
        <v>8.9999999999999993E-3</v>
      </c>
      <c r="I399" s="70">
        <v>7.9902948865804291</v>
      </c>
      <c r="J399" s="70">
        <v>0.17866041433441621</v>
      </c>
      <c r="K399" s="70">
        <v>44.723364805503103</v>
      </c>
    </row>
    <row r="400" spans="1:18" x14ac:dyDescent="0.25">
      <c r="C400" t="s">
        <v>306</v>
      </c>
      <c r="D400">
        <v>2</v>
      </c>
      <c r="E400" t="s">
        <v>308</v>
      </c>
      <c r="F400">
        <v>0.68</v>
      </c>
      <c r="G400">
        <v>1.2999999999999999E-2</v>
      </c>
      <c r="I400" s="70">
        <v>14.89125293076059</v>
      </c>
      <c r="J400" s="70">
        <v>0.68810235320397528</v>
      </c>
      <c r="K400" s="70">
        <v>21.641043460210859</v>
      </c>
    </row>
    <row r="401" spans="3:11" x14ac:dyDescent="0.25">
      <c r="C401" t="s">
        <v>246</v>
      </c>
      <c r="D401" s="86">
        <v>4</v>
      </c>
      <c r="E401" s="86" t="s">
        <v>308</v>
      </c>
      <c r="F401">
        <v>0.37</v>
      </c>
      <c r="G401">
        <v>6.0000000000000001E-3</v>
      </c>
      <c r="I401" s="70">
        <v>8.1882614275672125</v>
      </c>
      <c r="J401" s="70">
        <v>0.11845430083310279</v>
      </c>
      <c r="K401" s="70">
        <v>69.125910751895248</v>
      </c>
    </row>
    <row r="402" spans="3:11" x14ac:dyDescent="0.25">
      <c r="C402" t="s">
        <v>306</v>
      </c>
      <c r="D402" s="86">
        <v>2</v>
      </c>
      <c r="E402" s="86" t="s">
        <v>308</v>
      </c>
      <c r="F402">
        <v>0.69</v>
      </c>
      <c r="G402">
        <v>8.9999999999999993E-3</v>
      </c>
      <c r="I402" s="70">
        <v>14.891252930760571</v>
      </c>
      <c r="J402" s="70">
        <v>0.4707344358456359</v>
      </c>
      <c r="K402" s="70">
        <v>31.63408452158307</v>
      </c>
    </row>
    <row r="403" spans="3:11" x14ac:dyDescent="0.25">
      <c r="C403" t="s">
        <v>246</v>
      </c>
      <c r="D403">
        <v>4</v>
      </c>
      <c r="E403" t="s">
        <v>308</v>
      </c>
      <c r="F403">
        <v>0.36</v>
      </c>
      <c r="G403">
        <v>6.0000000000000001E-3</v>
      </c>
      <c r="I403" s="70">
        <v>7.9902948865804291</v>
      </c>
      <c r="J403" s="70">
        <v>0.1191069428896108</v>
      </c>
      <c r="K403" s="70">
        <v>67.085047208254636</v>
      </c>
    </row>
    <row r="404" spans="3:11" x14ac:dyDescent="0.25">
      <c r="C404" t="s">
        <v>306</v>
      </c>
      <c r="D404">
        <v>2</v>
      </c>
      <c r="E404" t="s">
        <v>308</v>
      </c>
      <c r="F404">
        <v>0.68</v>
      </c>
      <c r="G404">
        <v>8.9999999999999993E-3</v>
      </c>
      <c r="I404" s="70">
        <v>14.89125293076059</v>
      </c>
      <c r="J404" s="70">
        <v>0.47073443584563579</v>
      </c>
      <c r="K404" s="70">
        <v>31.634084521583119</v>
      </c>
    </row>
    <row r="405" spans="3:11" x14ac:dyDescent="0.25">
      <c r="C405" t="s">
        <v>246</v>
      </c>
      <c r="D405" s="86">
        <v>4</v>
      </c>
      <c r="E405" s="86" t="s">
        <v>308</v>
      </c>
      <c r="F405">
        <v>0.36</v>
      </c>
      <c r="G405">
        <v>6.0000000000000001E-3</v>
      </c>
      <c r="I405" s="70">
        <v>7.9902948865804291</v>
      </c>
      <c r="J405" s="70">
        <v>0.1191069428896108</v>
      </c>
      <c r="K405" s="70">
        <v>67.085047208254636</v>
      </c>
    </row>
    <row r="406" spans="3:11" x14ac:dyDescent="0.25">
      <c r="C406" t="s">
        <v>306</v>
      </c>
      <c r="D406" s="86">
        <v>2</v>
      </c>
      <c r="E406" s="86" t="s">
        <v>308</v>
      </c>
      <c r="F406">
        <v>0.67</v>
      </c>
      <c r="G406">
        <v>8.9999999999999993E-3</v>
      </c>
      <c r="I406" s="70">
        <v>14.45523142259597</v>
      </c>
      <c r="J406" s="70">
        <v>0.47252771638084001</v>
      </c>
      <c r="K406" s="70">
        <v>30.591287921290071</v>
      </c>
    </row>
    <row r="407" spans="3:11" x14ac:dyDescent="0.25">
      <c r="C407" t="s">
        <v>246</v>
      </c>
      <c r="D407">
        <v>4</v>
      </c>
      <c r="E407" s="86" t="s">
        <v>309</v>
      </c>
      <c r="F407">
        <v>0.39</v>
      </c>
      <c r="G407">
        <v>1.4E-2</v>
      </c>
      <c r="I407" s="70">
        <v>8.5809657470018905</v>
      </c>
      <c r="J407" s="70">
        <v>0.27340530943489683</v>
      </c>
      <c r="K407" s="70">
        <v>31.3855124640335</v>
      </c>
    </row>
    <row r="408" spans="3:11" x14ac:dyDescent="0.25">
      <c r="C408" t="s">
        <v>306</v>
      </c>
      <c r="D408">
        <v>2</v>
      </c>
      <c r="E408" s="86" t="s">
        <v>309</v>
      </c>
      <c r="F408">
        <v>0.7</v>
      </c>
      <c r="G408">
        <v>1.7000000000000001E-2</v>
      </c>
      <c r="I408" s="70">
        <v>14.45523142259597</v>
      </c>
      <c r="J408" s="70">
        <v>0.9620667955417489</v>
      </c>
      <c r="K408" s="70">
        <v>15.02518483080595</v>
      </c>
    </row>
    <row r="409" spans="3:11" x14ac:dyDescent="0.25">
      <c r="C409" t="s">
        <v>246</v>
      </c>
      <c r="D409" s="86">
        <v>4</v>
      </c>
      <c r="E409" s="86" t="s">
        <v>309</v>
      </c>
      <c r="F409">
        <v>0.34</v>
      </c>
      <c r="G409">
        <v>5.1999999999999998E-2</v>
      </c>
      <c r="I409" s="70">
        <v>7.59106330355801</v>
      </c>
      <c r="J409" s="70">
        <v>1.043793897721085</v>
      </c>
      <c r="K409" s="70">
        <v>7.2725691538641639</v>
      </c>
    </row>
    <row r="410" spans="3:11" x14ac:dyDescent="0.25">
      <c r="C410" t="s">
        <v>306</v>
      </c>
      <c r="D410" s="86">
        <v>2</v>
      </c>
      <c r="E410" s="86" t="s">
        <v>309</v>
      </c>
      <c r="F410">
        <v>0.68</v>
      </c>
      <c r="G410">
        <v>3.7999999999999999E-2</v>
      </c>
      <c r="I410" s="70">
        <v>15.75836902790226</v>
      </c>
      <c r="J410" s="70">
        <v>2.781870947788422</v>
      </c>
      <c r="K410" s="70">
        <v>5.6646657316832449</v>
      </c>
    </row>
    <row r="411" spans="3:11" x14ac:dyDescent="0.25">
      <c r="C411" t="s">
        <v>246</v>
      </c>
      <c r="D411">
        <v>4</v>
      </c>
      <c r="E411" s="86" t="s">
        <v>310</v>
      </c>
      <c r="F411">
        <v>0.36</v>
      </c>
      <c r="G411">
        <v>8.9999999999999993E-3</v>
      </c>
      <c r="I411" s="70">
        <v>7.9902948865804291</v>
      </c>
      <c r="J411" s="70">
        <v>0.17866041433441621</v>
      </c>
      <c r="K411" s="70">
        <v>44.723364805503103</v>
      </c>
    </row>
    <row r="412" spans="3:11" x14ac:dyDescent="0.25">
      <c r="C412" t="s">
        <v>306</v>
      </c>
      <c r="D412">
        <v>2</v>
      </c>
      <c r="E412" s="86" t="s">
        <v>310</v>
      </c>
      <c r="F412">
        <v>0.68</v>
      </c>
      <c r="G412">
        <v>1.2999999999999999E-2</v>
      </c>
      <c r="I412" s="70">
        <v>14.89125293076059</v>
      </c>
      <c r="J412" s="70">
        <v>0.68810235320397528</v>
      </c>
      <c r="K412" s="70">
        <v>21.641043460210859</v>
      </c>
    </row>
    <row r="413" spans="3:11" x14ac:dyDescent="0.25">
      <c r="C413" t="s">
        <v>246</v>
      </c>
      <c r="D413" s="86">
        <v>4</v>
      </c>
      <c r="E413" s="86" t="s">
        <v>311</v>
      </c>
      <c r="F413">
        <v>0.37</v>
      </c>
      <c r="G413">
        <v>8.0000000000000002E-3</v>
      </c>
      <c r="I413" s="70">
        <v>8.1882614275672125</v>
      </c>
      <c r="J413" s="70">
        <v>0.15793906777747041</v>
      </c>
      <c r="K413" s="70">
        <v>51.844433063921443</v>
      </c>
    </row>
    <row r="414" spans="3:11" x14ac:dyDescent="0.25">
      <c r="C414" t="s">
        <v>306</v>
      </c>
      <c r="D414" s="86">
        <v>2</v>
      </c>
      <c r="E414" s="86" t="s">
        <v>311</v>
      </c>
      <c r="F414">
        <v>0.69</v>
      </c>
      <c r="G414">
        <v>1.2E-2</v>
      </c>
      <c r="I414" s="70">
        <v>14.891252930760571</v>
      </c>
      <c r="J414" s="70">
        <v>0.62764591446084783</v>
      </c>
      <c r="K414" s="70">
        <v>23.725563391187301</v>
      </c>
    </row>
    <row r="417" spans="1:20" x14ac:dyDescent="0.25">
      <c r="A417" s="72" t="s">
        <v>326</v>
      </c>
    </row>
    <row r="418" spans="1:20" x14ac:dyDescent="0.25">
      <c r="A418" s="73"/>
      <c r="C418" s="73" t="s">
        <v>327</v>
      </c>
    </row>
    <row r="419" spans="1:20" x14ac:dyDescent="0.25">
      <c r="D419" t="s">
        <v>198</v>
      </c>
      <c r="E419" t="s">
        <v>328</v>
      </c>
    </row>
    <row r="420" spans="1:20" x14ac:dyDescent="0.25">
      <c r="C420" t="s">
        <v>329</v>
      </c>
      <c r="D420">
        <v>0</v>
      </c>
      <c r="E420">
        <v>0</v>
      </c>
    </row>
    <row r="421" spans="1:20" x14ac:dyDescent="0.25">
      <c r="C421" s="86" t="s">
        <v>167</v>
      </c>
      <c r="D421">
        <v>6</v>
      </c>
      <c r="E421">
        <v>6</v>
      </c>
    </row>
    <row r="422" spans="1:20" x14ac:dyDescent="0.25">
      <c r="C422" t="s">
        <v>330</v>
      </c>
      <c r="D422">
        <v>3</v>
      </c>
      <c r="E422">
        <v>9</v>
      </c>
      <c r="R422" s="67"/>
      <c r="S422" s="67"/>
      <c r="T422" s="67"/>
    </row>
    <row r="423" spans="1:20" x14ac:dyDescent="0.25">
      <c r="C423" t="s">
        <v>331</v>
      </c>
      <c r="D423">
        <v>3</v>
      </c>
      <c r="E423">
        <v>12</v>
      </c>
      <c r="R423" s="67"/>
      <c r="S423" s="67"/>
      <c r="T423" s="67"/>
    </row>
    <row r="424" spans="1:20" x14ac:dyDescent="0.25">
      <c r="C424" t="s">
        <v>332</v>
      </c>
      <c r="D424">
        <v>3</v>
      </c>
      <c r="E424">
        <v>12</v>
      </c>
      <c r="R424" s="67"/>
      <c r="S424" s="67"/>
      <c r="T424" s="67"/>
    </row>
    <row r="425" spans="1:20" x14ac:dyDescent="0.25">
      <c r="C425" t="s">
        <v>333</v>
      </c>
      <c r="D425">
        <v>2</v>
      </c>
      <c r="E425">
        <v>14</v>
      </c>
      <c r="R425" s="67"/>
      <c r="S425" s="67"/>
      <c r="T425" s="67"/>
    </row>
    <row r="426" spans="1:20" x14ac:dyDescent="0.25">
      <c r="C426" t="s">
        <v>334</v>
      </c>
      <c r="D426">
        <v>4</v>
      </c>
      <c r="E426">
        <v>16</v>
      </c>
      <c r="R426" s="67"/>
      <c r="S426" s="67"/>
      <c r="T426" s="67"/>
    </row>
    <row r="427" spans="1:20" x14ac:dyDescent="0.25">
      <c r="C427" t="s">
        <v>335</v>
      </c>
      <c r="D427">
        <v>4</v>
      </c>
      <c r="E427">
        <v>16</v>
      </c>
      <c r="R427" s="67"/>
      <c r="S427" s="67"/>
      <c r="T427" s="67"/>
    </row>
    <row r="428" spans="1:20" x14ac:dyDescent="0.25">
      <c r="R428" s="67"/>
      <c r="S428" s="67"/>
      <c r="T428" s="67"/>
    </row>
    <row r="429" spans="1:20" x14ac:dyDescent="0.25">
      <c r="D429" t="s">
        <v>198</v>
      </c>
      <c r="E429" t="s">
        <v>328</v>
      </c>
      <c r="F429" t="s">
        <v>339</v>
      </c>
      <c r="G429" t="s">
        <v>142</v>
      </c>
      <c r="H429" t="s">
        <v>147</v>
      </c>
      <c r="J429" t="s">
        <v>148</v>
      </c>
      <c r="K429" t="s">
        <v>147</v>
      </c>
      <c r="L429" t="s">
        <v>149</v>
      </c>
    </row>
    <row r="430" spans="1:20" x14ac:dyDescent="0.25">
      <c r="C430" s="78" t="s">
        <v>37</v>
      </c>
      <c r="D430">
        <v>6</v>
      </c>
      <c r="E430">
        <v>6</v>
      </c>
      <c r="F430" s="67" t="s">
        <v>176</v>
      </c>
      <c r="G430" s="67">
        <v>3.5000000000000003E-2</v>
      </c>
      <c r="H430" s="67">
        <v>2.7E-2</v>
      </c>
      <c r="I430" s="67"/>
      <c r="J430" s="70">
        <v>0.5750039497608439</v>
      </c>
      <c r="K430" s="70">
        <v>0.43728262586852529</v>
      </c>
      <c r="L430" s="70">
        <v>1.314948081046619</v>
      </c>
    </row>
    <row r="431" spans="1:20" x14ac:dyDescent="0.25">
      <c r="C431" s="78" t="s">
        <v>336</v>
      </c>
      <c r="D431">
        <v>3</v>
      </c>
      <c r="E431">
        <v>9</v>
      </c>
      <c r="F431" s="67" t="s">
        <v>176</v>
      </c>
      <c r="G431">
        <v>7.1999999999999995E-2</v>
      </c>
      <c r="H431">
        <v>0.03</v>
      </c>
      <c r="J431" s="70">
        <v>1.2184273858862</v>
      </c>
      <c r="K431" s="70">
        <v>1.31316747221383</v>
      </c>
      <c r="L431" s="70">
        <v>0.92785376706909273</v>
      </c>
    </row>
    <row r="432" spans="1:20" x14ac:dyDescent="0.25">
      <c r="B432" s="73"/>
      <c r="C432" s="78" t="s">
        <v>337</v>
      </c>
      <c r="D432">
        <v>3</v>
      </c>
      <c r="E432">
        <v>12</v>
      </c>
      <c r="F432" s="67" t="s">
        <v>176</v>
      </c>
      <c r="G432">
        <v>0.217</v>
      </c>
      <c r="H432">
        <v>2.1000000000000001E-2</v>
      </c>
      <c r="J432" s="70">
        <v>4.6168956617874226</v>
      </c>
      <c r="K432" s="70">
        <v>1.1152942840532909</v>
      </c>
      <c r="L432" s="70">
        <v>4.1396210200309964</v>
      </c>
    </row>
    <row r="433" spans="1:20" x14ac:dyDescent="0.25">
      <c r="C433" s="78" t="s">
        <v>338</v>
      </c>
      <c r="D433">
        <v>3</v>
      </c>
      <c r="E433">
        <v>12</v>
      </c>
      <c r="F433" s="67" t="s">
        <v>176</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176</v>
      </c>
      <c r="G434">
        <v>0.56499999999999995</v>
      </c>
      <c r="H434">
        <v>2.4E-2</v>
      </c>
      <c r="J434" s="70">
        <v>7.36957776560212</v>
      </c>
      <c r="K434" s="70">
        <v>1.030069312649682</v>
      </c>
      <c r="L434" s="70">
        <v>7.1544484192477391</v>
      </c>
    </row>
    <row r="435" spans="1:20" x14ac:dyDescent="0.25">
      <c r="C435" s="78" t="s">
        <v>37</v>
      </c>
      <c r="D435">
        <v>6</v>
      </c>
      <c r="E435">
        <v>6</v>
      </c>
      <c r="F435" s="67" t="s">
        <v>340</v>
      </c>
      <c r="G435">
        <v>5.3999999999999999E-2</v>
      </c>
      <c r="H435">
        <v>5.7000000000000002E-2</v>
      </c>
      <c r="J435" s="70">
        <v>0.88039370359296321</v>
      </c>
      <c r="K435" s="70">
        <v>0.90926351061113175</v>
      </c>
      <c r="L435" s="70">
        <v>0.96824924053230221</v>
      </c>
    </row>
    <row r="436" spans="1:20" x14ac:dyDescent="0.25">
      <c r="C436" s="78" t="s">
        <v>336</v>
      </c>
      <c r="D436">
        <v>3</v>
      </c>
      <c r="E436">
        <v>9</v>
      </c>
      <c r="F436" s="67" t="s">
        <v>340</v>
      </c>
      <c r="G436">
        <v>2.9000000000000001E-2</v>
      </c>
      <c r="H436">
        <v>6.9000000000000006E-2</v>
      </c>
      <c r="J436" s="70">
        <v>-0.84037586596127367</v>
      </c>
      <c r="K436" s="70">
        <v>3.0340676471181922</v>
      </c>
      <c r="L436" s="70">
        <v>-0.27697993706879831</v>
      </c>
    </row>
    <row r="437" spans="1:20" x14ac:dyDescent="0.25">
      <c r="C437" s="78" t="s">
        <v>337</v>
      </c>
      <c r="D437">
        <v>3</v>
      </c>
      <c r="E437">
        <v>12</v>
      </c>
      <c r="F437" s="67" t="s">
        <v>340</v>
      </c>
      <c r="G437">
        <v>0.10199999999999999</v>
      </c>
      <c r="H437">
        <v>5.5E-2</v>
      </c>
      <c r="J437" s="70">
        <v>2.376412617299128</v>
      </c>
      <c r="K437" s="70">
        <v>2.8063131436241009</v>
      </c>
      <c r="L437" s="70">
        <v>0.84680949547569218</v>
      </c>
    </row>
    <row r="438" spans="1:20" x14ac:dyDescent="0.25">
      <c r="C438" s="78" t="s">
        <v>338</v>
      </c>
      <c r="D438">
        <v>3</v>
      </c>
      <c r="E438">
        <v>12</v>
      </c>
      <c r="F438" s="67" t="s">
        <v>340</v>
      </c>
      <c r="G438">
        <v>0.1</v>
      </c>
      <c r="H438">
        <v>0.113</v>
      </c>
      <c r="J438" s="70">
        <v>-6.6711160559762561E-2</v>
      </c>
      <c r="K438" s="70">
        <v>4.1947342421410339</v>
      </c>
      <c r="L438" s="70">
        <v>-1.5903548761103999E-2</v>
      </c>
    </row>
    <row r="439" spans="1:20" x14ac:dyDescent="0.25">
      <c r="C439" s="78" t="s">
        <v>39</v>
      </c>
      <c r="D439">
        <v>4</v>
      </c>
      <c r="E439">
        <v>16</v>
      </c>
      <c r="F439" s="67" t="s">
        <v>340</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363</v>
      </c>
    </row>
    <row r="443" spans="1:20" x14ac:dyDescent="0.25">
      <c r="C443" s="67" t="s">
        <v>212</v>
      </c>
    </row>
    <row r="444" spans="1:20" x14ac:dyDescent="0.25">
      <c r="C444" s="67"/>
      <c r="F444" t="s">
        <v>257</v>
      </c>
      <c r="G444" t="s">
        <v>142</v>
      </c>
      <c r="H444" t="s">
        <v>147</v>
      </c>
      <c r="J444" t="s">
        <v>148</v>
      </c>
      <c r="K444" t="s">
        <v>147</v>
      </c>
      <c r="L444" t="s">
        <v>149</v>
      </c>
    </row>
    <row r="445" spans="1:20" x14ac:dyDescent="0.25">
      <c r="C445" s="67" t="s">
        <v>364</v>
      </c>
      <c r="D445">
        <v>3</v>
      </c>
      <c r="E445">
        <v>3</v>
      </c>
      <c r="F445" t="s">
        <v>258</v>
      </c>
      <c r="G445" s="67">
        <v>0.21</v>
      </c>
      <c r="H445" s="67">
        <v>0.02</v>
      </c>
      <c r="I445" s="67"/>
      <c r="J445" s="70">
        <v>6.56022367666107</v>
      </c>
      <c r="K445" s="70">
        <v>0.58710867039482684</v>
      </c>
      <c r="L445" s="70">
        <v>11.17378094969942</v>
      </c>
    </row>
    <row r="446" spans="1:20" x14ac:dyDescent="0.25">
      <c r="C446" s="67" t="s">
        <v>364</v>
      </c>
      <c r="D446">
        <v>3</v>
      </c>
      <c r="E446">
        <v>3</v>
      </c>
      <c r="F446" t="s">
        <v>259</v>
      </c>
      <c r="G446">
        <v>0.36</v>
      </c>
      <c r="H446" s="67">
        <v>0.02</v>
      </c>
      <c r="J446" s="70">
        <v>10.79316513508928</v>
      </c>
      <c r="K446" s="70">
        <v>0.54310375066220229</v>
      </c>
      <c r="L446" s="70">
        <v>19.873118390232541</v>
      </c>
    </row>
    <row r="447" spans="1:20" x14ac:dyDescent="0.25">
      <c r="C447" s="67" t="s">
        <v>364</v>
      </c>
      <c r="D447">
        <v>3</v>
      </c>
      <c r="E447">
        <v>3</v>
      </c>
      <c r="F447" t="s">
        <v>258</v>
      </c>
      <c r="G447">
        <v>0.27</v>
      </c>
      <c r="H447" s="67">
        <v>0.02</v>
      </c>
      <c r="J447" s="70">
        <v>8.2932132831999397</v>
      </c>
      <c r="K447" s="70">
        <v>0.56846831119789987</v>
      </c>
      <c r="L447" s="70">
        <v>14.58869935199051</v>
      </c>
    </row>
    <row r="448" spans="1:20" x14ac:dyDescent="0.25">
      <c r="C448" s="67" t="s">
        <v>364</v>
      </c>
      <c r="D448">
        <v>3</v>
      </c>
      <c r="E448">
        <v>3</v>
      </c>
      <c r="F448" t="s">
        <v>259</v>
      </c>
      <c r="G448">
        <v>0.36</v>
      </c>
      <c r="H448" s="67">
        <v>0.03</v>
      </c>
      <c r="J448" s="70">
        <v>10.79316513508928</v>
      </c>
      <c r="K448" s="70">
        <v>0.81465562599330343</v>
      </c>
      <c r="L448" s="70">
        <v>13.24874559348836</v>
      </c>
    </row>
    <row r="449" spans="3:12" x14ac:dyDescent="0.25">
      <c r="C449" s="67" t="s">
        <v>364</v>
      </c>
      <c r="D449">
        <v>3</v>
      </c>
      <c r="E449">
        <v>3</v>
      </c>
      <c r="F449" t="s">
        <v>258</v>
      </c>
      <c r="G449">
        <v>0.28000000000000003</v>
      </c>
      <c r="H449" s="67">
        <v>0.04</v>
      </c>
      <c r="J449" s="70">
        <v>8.576704663796253</v>
      </c>
      <c r="K449" s="70">
        <v>1.131007340247878</v>
      </c>
      <c r="L449" s="70">
        <v>7.5832440326307129</v>
      </c>
    </row>
    <row r="450" spans="3:12" x14ac:dyDescent="0.25">
      <c r="C450" s="67" t="s">
        <v>364</v>
      </c>
      <c r="D450">
        <v>3</v>
      </c>
      <c r="E450">
        <v>3</v>
      </c>
      <c r="F450" t="s">
        <v>259</v>
      </c>
      <c r="G450">
        <v>0.36</v>
      </c>
      <c r="H450" s="67">
        <v>0.03</v>
      </c>
      <c r="J450" s="70">
        <v>10.79316513508928</v>
      </c>
      <c r="K450" s="70">
        <v>0.81465562599330343</v>
      </c>
      <c r="L450" s="70">
        <v>13.24874559348836</v>
      </c>
    </row>
    <row r="451" spans="3:12" x14ac:dyDescent="0.25">
      <c r="C451" s="67" t="s">
        <v>364</v>
      </c>
      <c r="D451">
        <v>3</v>
      </c>
      <c r="E451">
        <v>3</v>
      </c>
      <c r="F451" t="s">
        <v>258</v>
      </c>
      <c r="G451">
        <v>0.27</v>
      </c>
      <c r="H451" s="67">
        <v>0.04</v>
      </c>
      <c r="J451" s="70">
        <v>8.2932132831999397</v>
      </c>
      <c r="K451" s="70">
        <v>1.1369366223958</v>
      </c>
      <c r="L451" s="70">
        <v>7.2943496759952531</v>
      </c>
    </row>
    <row r="452" spans="3:12" x14ac:dyDescent="0.25">
      <c r="C452" s="67" t="s">
        <v>364</v>
      </c>
      <c r="D452">
        <v>3</v>
      </c>
      <c r="E452">
        <v>3</v>
      </c>
      <c r="F452" t="s">
        <v>259</v>
      </c>
      <c r="G452">
        <v>0.34</v>
      </c>
      <c r="H452" s="67">
        <v>0.03</v>
      </c>
      <c r="J452" s="70">
        <v>10.247377144973321</v>
      </c>
      <c r="K452" s="70">
        <v>0.82274162048487554</v>
      </c>
      <c r="L452" s="70">
        <v>12.45515832654014</v>
      </c>
    </row>
    <row r="453" spans="3:12" x14ac:dyDescent="0.25">
      <c r="C453" s="67" t="s">
        <v>364</v>
      </c>
      <c r="D453">
        <v>3</v>
      </c>
      <c r="E453">
        <v>3</v>
      </c>
      <c r="F453" t="s">
        <v>258</v>
      </c>
      <c r="G453">
        <v>0.24</v>
      </c>
      <c r="H453" s="67">
        <v>0.03</v>
      </c>
      <c r="J453" s="70">
        <v>7.4337070988966358</v>
      </c>
      <c r="K453" s="70">
        <v>0.8664008637007794</v>
      </c>
      <c r="L453" s="70">
        <v>8.5799857898848355</v>
      </c>
    </row>
    <row r="454" spans="3:12" x14ac:dyDescent="0.25">
      <c r="C454" s="67" t="s">
        <v>364</v>
      </c>
      <c r="D454">
        <v>3</v>
      </c>
      <c r="E454">
        <v>3</v>
      </c>
      <c r="F454" t="s">
        <v>259</v>
      </c>
      <c r="G454">
        <v>0.36</v>
      </c>
      <c r="H454" s="67">
        <v>0.03</v>
      </c>
      <c r="J454" s="70">
        <v>10.79316513508928</v>
      </c>
      <c r="K454" s="70">
        <v>0.81465562599330343</v>
      </c>
      <c r="L454" s="70">
        <v>13.24874559348836</v>
      </c>
    </row>
    <row r="455" spans="3:12" x14ac:dyDescent="0.25">
      <c r="C455" s="67" t="s">
        <v>364</v>
      </c>
      <c r="D455">
        <v>3</v>
      </c>
      <c r="E455">
        <v>3</v>
      </c>
      <c r="F455" t="s">
        <v>258</v>
      </c>
      <c r="G455">
        <v>0.25</v>
      </c>
      <c r="H455" s="67">
        <v>0.03</v>
      </c>
      <c r="J455" s="70">
        <v>7.7217345015941907</v>
      </c>
      <c r="K455" s="70">
        <v>0.86177387601275335</v>
      </c>
      <c r="L455" s="70">
        <v>8.9602791596805353</v>
      </c>
    </row>
    <row r="456" spans="3:12" x14ac:dyDescent="0.25">
      <c r="C456" s="67" t="s">
        <v>364</v>
      </c>
      <c r="D456">
        <v>3</v>
      </c>
      <c r="E456">
        <v>3</v>
      </c>
      <c r="F456" t="s">
        <v>259</v>
      </c>
      <c r="G456">
        <v>0.42</v>
      </c>
      <c r="H456" s="67">
        <v>0.03</v>
      </c>
      <c r="J456" s="70">
        <v>12.399086461422669</v>
      </c>
      <c r="K456" s="70">
        <v>0.79154286240438487</v>
      </c>
      <c r="L456" s="70">
        <v>15.66445362637633</v>
      </c>
    </row>
    <row r="457" spans="3:12" x14ac:dyDescent="0.25">
      <c r="C457" s="67" t="s">
        <v>364</v>
      </c>
      <c r="D457">
        <v>3</v>
      </c>
      <c r="E457">
        <v>3</v>
      </c>
      <c r="F457" t="s">
        <v>258</v>
      </c>
      <c r="G457">
        <v>0.23</v>
      </c>
      <c r="H457" s="67">
        <v>0.03</v>
      </c>
      <c r="J457" s="70">
        <v>7.1441269690773126</v>
      </c>
      <c r="K457" s="70">
        <v>0.87109046316323002</v>
      </c>
      <c r="L457" s="70">
        <v>8.2013605603424047</v>
      </c>
    </row>
    <row r="458" spans="3:12" x14ac:dyDescent="0.25">
      <c r="C458" s="67" t="s">
        <v>364</v>
      </c>
      <c r="D458">
        <v>3</v>
      </c>
      <c r="E458">
        <v>3</v>
      </c>
      <c r="F458" t="s">
        <v>259</v>
      </c>
      <c r="G458">
        <v>0.41</v>
      </c>
      <c r="H458" s="67">
        <v>0.03</v>
      </c>
      <c r="J458" s="70">
        <v>12.13461704540997</v>
      </c>
      <c r="K458" s="70">
        <v>0.79528097195326231</v>
      </c>
      <c r="L458" s="70">
        <v>15.25827660079249</v>
      </c>
    </row>
    <row r="459" spans="3:12" x14ac:dyDescent="0.25">
      <c r="C459" s="67" t="s">
        <v>364</v>
      </c>
      <c r="D459">
        <v>3</v>
      </c>
      <c r="E459">
        <v>3</v>
      </c>
      <c r="F459" t="s">
        <v>258</v>
      </c>
      <c r="G459">
        <v>0.21</v>
      </c>
      <c r="H459" s="67">
        <v>0.03</v>
      </c>
      <c r="J459" s="70">
        <v>6.56022367666107</v>
      </c>
      <c r="K459" s="70">
        <v>0.88066300559224031</v>
      </c>
      <c r="L459" s="70">
        <v>7.4491872997996103</v>
      </c>
    </row>
    <row r="460" spans="3:12" x14ac:dyDescent="0.25">
      <c r="C460" s="67" t="s">
        <v>364</v>
      </c>
      <c r="D460">
        <v>3</v>
      </c>
      <c r="E460">
        <v>3</v>
      </c>
      <c r="F460" t="s">
        <v>259</v>
      </c>
      <c r="G460">
        <v>0.37</v>
      </c>
      <c r="H460" s="67">
        <v>0.03</v>
      </c>
      <c r="J460" s="70">
        <v>11.064054147667219</v>
      </c>
      <c r="K460" s="70">
        <v>0.81068652662530805</v>
      </c>
      <c r="L460" s="70">
        <v>13.647758762840439</v>
      </c>
    </row>
    <row r="461" spans="3:12" x14ac:dyDescent="0.25">
      <c r="C461" s="67" t="s">
        <v>364</v>
      </c>
      <c r="D461">
        <v>3</v>
      </c>
      <c r="E461">
        <v>3</v>
      </c>
      <c r="F461" t="s">
        <v>258</v>
      </c>
      <c r="G461">
        <v>0.25</v>
      </c>
      <c r="H461" s="67">
        <v>0.03</v>
      </c>
      <c r="J461" s="70">
        <v>7.7217345015941907</v>
      </c>
      <c r="K461" s="70">
        <v>0.86177387601275335</v>
      </c>
      <c r="L461" s="70">
        <v>8.9602791596805353</v>
      </c>
    </row>
    <row r="462" spans="3:12" x14ac:dyDescent="0.25">
      <c r="C462" s="67" t="s">
        <v>364</v>
      </c>
      <c r="D462">
        <v>3</v>
      </c>
      <c r="E462">
        <v>3</v>
      </c>
      <c r="F462" t="s">
        <v>259</v>
      </c>
      <c r="G462">
        <v>0.32</v>
      </c>
      <c r="H462" s="67">
        <v>0.03</v>
      </c>
      <c r="J462" s="70">
        <v>9.6961310486523686</v>
      </c>
      <c r="K462" s="70">
        <v>0.83103129582312396</v>
      </c>
      <c r="L462" s="70">
        <v>11.66758832956886</v>
      </c>
    </row>
    <row r="463" spans="3:12" x14ac:dyDescent="0.25">
      <c r="C463" s="67" t="s">
        <v>364</v>
      </c>
      <c r="D463">
        <v>3</v>
      </c>
      <c r="E463">
        <v>3</v>
      </c>
      <c r="F463" t="s">
        <v>258</v>
      </c>
      <c r="G463">
        <v>0.21</v>
      </c>
      <c r="H463" s="67">
        <v>0.03</v>
      </c>
      <c r="J463" s="70">
        <v>6.56022367666107</v>
      </c>
      <c r="K463" s="70">
        <v>0.88066300559224031</v>
      </c>
      <c r="L463" s="70">
        <v>7.4491872997996103</v>
      </c>
    </row>
    <row r="464" spans="3:12" x14ac:dyDescent="0.25">
      <c r="C464" s="67" t="s">
        <v>364</v>
      </c>
      <c r="D464">
        <v>3</v>
      </c>
      <c r="E464">
        <v>3</v>
      </c>
      <c r="F464" t="s">
        <v>259</v>
      </c>
      <c r="G464">
        <v>0.33</v>
      </c>
      <c r="H464" s="67">
        <v>0.03</v>
      </c>
      <c r="J464" s="70">
        <v>9.9724448886266757</v>
      </c>
      <c r="K464" s="70">
        <v>0.82686048788441091</v>
      </c>
      <c r="L464" s="70">
        <v>12.060613652179679</v>
      </c>
    </row>
    <row r="465" spans="1:15" x14ac:dyDescent="0.25">
      <c r="C465" s="67" t="s">
        <v>364</v>
      </c>
      <c r="D465">
        <v>3</v>
      </c>
      <c r="E465">
        <v>3</v>
      </c>
      <c r="F465" t="s">
        <v>258</v>
      </c>
      <c r="G465">
        <v>0.21</v>
      </c>
      <c r="H465" s="67">
        <v>0.04</v>
      </c>
      <c r="J465" s="70">
        <v>6.56022367666107</v>
      </c>
      <c r="K465" s="70">
        <v>1.1742173407896539</v>
      </c>
      <c r="L465" s="70">
        <v>5.5868904748497084</v>
      </c>
    </row>
    <row r="466" spans="1:15" x14ac:dyDescent="0.25">
      <c r="C466" s="67" t="s">
        <v>364</v>
      </c>
      <c r="D466">
        <v>3</v>
      </c>
      <c r="E466">
        <v>3</v>
      </c>
      <c r="F466" t="s">
        <v>259</v>
      </c>
      <c r="G466">
        <v>0.25</v>
      </c>
      <c r="H466" s="67">
        <v>0.03</v>
      </c>
      <c r="J466" s="70">
        <v>7.7217345015941907</v>
      </c>
      <c r="K466" s="70">
        <v>0.86177387601275335</v>
      </c>
      <c r="L466" s="70">
        <v>8.9602791596805353</v>
      </c>
    </row>
    <row r="467" spans="1:15" x14ac:dyDescent="0.25">
      <c r="C467" s="67" t="s">
        <v>364</v>
      </c>
      <c r="D467">
        <v>3</v>
      </c>
      <c r="E467">
        <v>3</v>
      </c>
      <c r="F467" t="s">
        <v>258</v>
      </c>
      <c r="G467">
        <v>0.15</v>
      </c>
      <c r="H467" s="67">
        <v>0.04</v>
      </c>
      <c r="J467" s="70">
        <v>4.7689553171647248</v>
      </c>
      <c r="K467" s="70">
        <v>1.2147125254164031</v>
      </c>
      <c r="L467" s="70">
        <v>3.9259950131245498</v>
      </c>
    </row>
    <row r="468" spans="1:15" x14ac:dyDescent="0.25">
      <c r="C468" s="67" t="s">
        <v>364</v>
      </c>
      <c r="D468">
        <v>3</v>
      </c>
      <c r="E468">
        <v>3</v>
      </c>
      <c r="F468" t="s">
        <v>259</v>
      </c>
      <c r="G468">
        <v>0.21</v>
      </c>
      <c r="H468" s="67">
        <v>0.03</v>
      </c>
      <c r="J468" s="70">
        <v>6.56022367666107</v>
      </c>
      <c r="K468" s="70">
        <v>0.88066300559224031</v>
      </c>
      <c r="L468" s="70">
        <v>7.4491872997996103</v>
      </c>
    </row>
    <row r="471" spans="1:15" x14ac:dyDescent="0.25">
      <c r="A471" s="72" t="s">
        <v>365</v>
      </c>
      <c r="C471" s="67"/>
    </row>
    <row r="472" spans="1:15" x14ac:dyDescent="0.25">
      <c r="C472" s="67"/>
      <c r="D472" t="s">
        <v>4378</v>
      </c>
      <c r="E472" t="s">
        <v>198</v>
      </c>
      <c r="F472" t="s">
        <v>370</v>
      </c>
      <c r="G472" t="s">
        <v>371</v>
      </c>
      <c r="H472" t="s">
        <v>257</v>
      </c>
      <c r="I472" t="s">
        <v>142</v>
      </c>
      <c r="J472" t="s">
        <v>211</v>
      </c>
      <c r="K472" t="s">
        <v>147</v>
      </c>
      <c r="M472" t="s">
        <v>148</v>
      </c>
      <c r="N472" t="s">
        <v>147</v>
      </c>
      <c r="O472" t="s">
        <v>211</v>
      </c>
    </row>
    <row r="473" spans="1:15" x14ac:dyDescent="0.25">
      <c r="C473" s="67" t="s">
        <v>367</v>
      </c>
      <c r="D473">
        <v>1</v>
      </c>
      <c r="E473">
        <v>7</v>
      </c>
      <c r="F473">
        <v>7</v>
      </c>
      <c r="G473" t="s">
        <v>372</v>
      </c>
      <c r="H473" t="s">
        <v>258</v>
      </c>
      <c r="I473" s="67">
        <v>0.35</v>
      </c>
      <c r="J473" s="67">
        <v>2.67</v>
      </c>
      <c r="K473" s="171">
        <f>I473/J473</f>
        <v>0.13108614232209737</v>
      </c>
      <c r="M473" s="70">
        <v>4.3804367694820989</v>
      </c>
      <c r="N473" s="70">
        <v>1.447918390476933</v>
      </c>
      <c r="O473" s="70">
        <v>3.0253340231690951</v>
      </c>
    </row>
    <row r="474" spans="1:15" x14ac:dyDescent="0.25">
      <c r="C474" s="67" t="s">
        <v>368</v>
      </c>
      <c r="D474">
        <v>1</v>
      </c>
      <c r="E474">
        <v>4</v>
      </c>
      <c r="F474">
        <v>11</v>
      </c>
      <c r="G474" t="s">
        <v>372</v>
      </c>
      <c r="H474" t="s">
        <v>258</v>
      </c>
      <c r="I474">
        <v>0.69</v>
      </c>
      <c r="J474" s="67">
        <v>5.8</v>
      </c>
      <c r="K474" s="171">
        <f t="shared" ref="K474:K490" si="41">I474/J474</f>
        <v>0.1189655172413793</v>
      </c>
      <c r="M474" s="70">
        <v>4.8858671588744906</v>
      </c>
      <c r="N474" s="70">
        <v>0.67121040547961819</v>
      </c>
      <c r="O474" s="70">
        <v>7.2791886403835759</v>
      </c>
    </row>
    <row r="475" spans="1:15" x14ac:dyDescent="0.25">
      <c r="C475" s="67" t="s">
        <v>369</v>
      </c>
      <c r="D475">
        <v>1</v>
      </c>
      <c r="E475">
        <v>3</v>
      </c>
      <c r="F475">
        <v>14</v>
      </c>
      <c r="G475" t="s">
        <v>372</v>
      </c>
      <c r="H475" t="s">
        <v>258</v>
      </c>
      <c r="I475">
        <v>1.39</v>
      </c>
      <c r="J475" s="67">
        <v>10.3</v>
      </c>
      <c r="K475" s="171">
        <f t="shared" si="41"/>
        <v>0.13495145631067959</v>
      </c>
      <c r="M475" s="70">
        <v>6.4212661122804437</v>
      </c>
      <c r="N475" s="70">
        <v>0.42922010891448359</v>
      </c>
      <c r="O475" s="70">
        <v>14.96031052347502</v>
      </c>
    </row>
    <row r="476" spans="1:15" x14ac:dyDescent="0.25">
      <c r="C476" s="67" t="s">
        <v>367</v>
      </c>
      <c r="D476">
        <v>1</v>
      </c>
      <c r="E476">
        <v>7</v>
      </c>
      <c r="F476">
        <v>7</v>
      </c>
      <c r="G476" t="s">
        <v>373</v>
      </c>
      <c r="H476" t="s">
        <v>258</v>
      </c>
      <c r="I476">
        <v>0.37</v>
      </c>
      <c r="J476" s="67">
        <v>4.28</v>
      </c>
      <c r="K476" s="171">
        <f t="shared" si="41"/>
        <v>8.6448598130841117E-2</v>
      </c>
      <c r="M476" s="70">
        <v>4.5999578662455853</v>
      </c>
      <c r="N476" s="70">
        <v>0.94291133702627505</v>
      </c>
      <c r="O476" s="70">
        <v>4.8784627839482679</v>
      </c>
    </row>
    <row r="477" spans="1:15" x14ac:dyDescent="0.25">
      <c r="C477" s="67" t="s">
        <v>368</v>
      </c>
      <c r="D477">
        <v>1</v>
      </c>
      <c r="E477">
        <v>4</v>
      </c>
      <c r="F477">
        <v>11</v>
      </c>
      <c r="G477" t="s">
        <v>373</v>
      </c>
      <c r="H477" t="s">
        <v>258</v>
      </c>
      <c r="I477">
        <v>0.75</v>
      </c>
      <c r="J477" s="67">
        <v>8.25</v>
      </c>
      <c r="K477" s="171">
        <f t="shared" si="41"/>
        <v>9.0909090909090912E-2</v>
      </c>
      <c r="M477" s="70">
        <v>5.2190479974227433</v>
      </c>
      <c r="N477" s="70">
        <v>0.49690223375406262</v>
      </c>
      <c r="O477" s="70">
        <v>10.503168717904909</v>
      </c>
    </row>
    <row r="478" spans="1:15" x14ac:dyDescent="0.25">
      <c r="C478" s="67" t="s">
        <v>369</v>
      </c>
      <c r="D478">
        <v>1</v>
      </c>
      <c r="E478">
        <v>3</v>
      </c>
      <c r="F478">
        <v>14</v>
      </c>
      <c r="G478" t="s">
        <v>373</v>
      </c>
      <c r="H478" t="s">
        <v>258</v>
      </c>
      <c r="I478">
        <v>1.72</v>
      </c>
      <c r="J478" s="67">
        <v>5.86</v>
      </c>
      <c r="K478" s="171">
        <f t="shared" si="41"/>
        <v>0.29351535836177473</v>
      </c>
      <c r="M478" s="70">
        <v>7.4089907926705001</v>
      </c>
      <c r="N478" s="70">
        <v>0.82789360356584163</v>
      </c>
      <c r="O478" s="70">
        <v>8.9492064689943813</v>
      </c>
    </row>
    <row r="479" spans="1:15" x14ac:dyDescent="0.25">
      <c r="C479" s="67" t="s">
        <v>367</v>
      </c>
      <c r="D479">
        <v>1</v>
      </c>
      <c r="E479">
        <v>7</v>
      </c>
      <c r="F479">
        <v>7</v>
      </c>
      <c r="G479" t="s">
        <v>374</v>
      </c>
      <c r="H479" t="s">
        <v>258</v>
      </c>
      <c r="I479">
        <v>0.42</v>
      </c>
      <c r="J479" s="67">
        <v>2.2999999999999998</v>
      </c>
      <c r="K479" s="171">
        <f t="shared" si="41"/>
        <v>0.18260869565217391</v>
      </c>
      <c r="M479" s="70">
        <v>5.1369751024905153</v>
      </c>
      <c r="N479" s="70">
        <v>1.931481477694253</v>
      </c>
      <c r="O479" s="70">
        <v>2.6596036057373369</v>
      </c>
    </row>
    <row r="480" spans="1:15" x14ac:dyDescent="0.25">
      <c r="C480" s="67" t="s">
        <v>368</v>
      </c>
      <c r="D480">
        <v>1</v>
      </c>
      <c r="E480">
        <v>4</v>
      </c>
      <c r="F480">
        <v>11</v>
      </c>
      <c r="G480" t="s">
        <v>374</v>
      </c>
      <c r="H480" t="s">
        <v>258</v>
      </c>
      <c r="I480">
        <v>0.6</v>
      </c>
      <c r="J480" s="67">
        <v>3.1</v>
      </c>
      <c r="K480" s="171">
        <f t="shared" si="41"/>
        <v>0.19354838709677419</v>
      </c>
      <c r="M480" s="70">
        <v>4.3653567670318472</v>
      </c>
      <c r="N480" s="70">
        <v>1.1477128676726369</v>
      </c>
      <c r="O480" s="70">
        <v>3.803526901187432</v>
      </c>
    </row>
    <row r="481" spans="1:15" x14ac:dyDescent="0.25">
      <c r="C481" s="67" t="s">
        <v>369</v>
      </c>
      <c r="D481">
        <v>1</v>
      </c>
      <c r="E481">
        <v>3</v>
      </c>
      <c r="F481">
        <v>14</v>
      </c>
      <c r="G481" t="s">
        <v>374</v>
      </c>
      <c r="H481" t="s">
        <v>258</v>
      </c>
      <c r="I481">
        <v>2.27</v>
      </c>
      <c r="J481" s="67">
        <v>4.1900000000000004</v>
      </c>
      <c r="K481" s="171">
        <f t="shared" si="41"/>
        <v>0.54176610978520279</v>
      </c>
      <c r="M481" s="70">
        <v>8.8311982624496466</v>
      </c>
      <c r="N481" s="70">
        <v>1.2879216886393501</v>
      </c>
      <c r="O481" s="70">
        <v>6.8569372970025348</v>
      </c>
    </row>
    <row r="482" spans="1:15" x14ac:dyDescent="0.25">
      <c r="C482" s="67" t="s">
        <v>367</v>
      </c>
      <c r="D482">
        <v>1</v>
      </c>
      <c r="E482">
        <v>7</v>
      </c>
      <c r="F482">
        <v>7</v>
      </c>
      <c r="G482" t="s">
        <v>372</v>
      </c>
      <c r="H482" t="s">
        <v>259</v>
      </c>
      <c r="I482">
        <v>0.61</v>
      </c>
      <c r="J482">
        <v>1.96</v>
      </c>
      <c r="K482" s="171">
        <f t="shared" si="41"/>
        <v>0.31122448979591838</v>
      </c>
      <c r="M482" s="70">
        <v>7.0401117231130961</v>
      </c>
      <c r="N482" s="70">
        <v>2.9559453556986668</v>
      </c>
      <c r="O482" s="70">
        <v>2.3816785751944649</v>
      </c>
    </row>
    <row r="483" spans="1:15" x14ac:dyDescent="0.25">
      <c r="C483" s="67" t="s">
        <v>368</v>
      </c>
      <c r="D483">
        <v>1</v>
      </c>
      <c r="E483">
        <v>4</v>
      </c>
      <c r="F483">
        <v>11</v>
      </c>
      <c r="G483" t="s">
        <v>372</v>
      </c>
      <c r="H483" t="s">
        <v>259</v>
      </c>
      <c r="I483">
        <v>1.02</v>
      </c>
      <c r="J483">
        <v>3.73</v>
      </c>
      <c r="K483" s="171">
        <f t="shared" si="41"/>
        <v>0.27345844504021449</v>
      </c>
      <c r="M483" s="70">
        <v>6.6004935420180164</v>
      </c>
      <c r="N483" s="70">
        <v>1.31191742594598</v>
      </c>
      <c r="O483" s="70">
        <v>5.0311806303347328</v>
      </c>
    </row>
    <row r="484" spans="1:15" x14ac:dyDescent="0.25">
      <c r="C484" s="67" t="s">
        <v>369</v>
      </c>
      <c r="D484">
        <v>1</v>
      </c>
      <c r="E484">
        <v>3</v>
      </c>
      <c r="F484">
        <v>14</v>
      </c>
      <c r="G484" t="s">
        <v>372</v>
      </c>
      <c r="H484" t="s">
        <v>259</v>
      </c>
      <c r="I484">
        <v>1.85</v>
      </c>
      <c r="J484">
        <v>6.21</v>
      </c>
      <c r="K484" s="171">
        <f t="shared" si="41"/>
        <v>0.29790660225442833</v>
      </c>
      <c r="M484" s="70">
        <v>7.7677755392428827</v>
      </c>
      <c r="N484" s="70">
        <v>0.80462987076224901</v>
      </c>
      <c r="O484" s="70">
        <v>9.6538493306049471</v>
      </c>
    </row>
    <row r="485" spans="1:15" x14ac:dyDescent="0.25">
      <c r="C485" s="67" t="s">
        <v>367</v>
      </c>
      <c r="D485">
        <v>1</v>
      </c>
      <c r="E485">
        <v>7</v>
      </c>
      <c r="F485">
        <v>7</v>
      </c>
      <c r="G485" t="s">
        <v>373</v>
      </c>
      <c r="H485" t="s">
        <v>259</v>
      </c>
      <c r="I485">
        <v>0.36</v>
      </c>
      <c r="J485">
        <v>2.66</v>
      </c>
      <c r="K485" s="171">
        <f t="shared" si="41"/>
        <v>0.13533834586466165</v>
      </c>
      <c r="M485" s="70">
        <v>4.4905432052525276</v>
      </c>
      <c r="N485" s="70">
        <v>1.4854597978885331</v>
      </c>
      <c r="O485" s="70">
        <v>3.022998812647431</v>
      </c>
    </row>
    <row r="486" spans="1:15" x14ac:dyDescent="0.25">
      <c r="C486" s="67" t="s">
        <v>368</v>
      </c>
      <c r="D486">
        <v>1</v>
      </c>
      <c r="E486">
        <v>4</v>
      </c>
      <c r="F486">
        <v>11</v>
      </c>
      <c r="G486" t="s">
        <v>373</v>
      </c>
      <c r="H486" t="s">
        <v>259</v>
      </c>
      <c r="I486">
        <v>0.84</v>
      </c>
      <c r="J486">
        <v>6.23</v>
      </c>
      <c r="K486" s="171">
        <f t="shared" si="41"/>
        <v>0.1348314606741573</v>
      </c>
      <c r="M486" s="70">
        <v>5.6998442929814042</v>
      </c>
      <c r="N486" s="70">
        <v>0.70413361655403528</v>
      </c>
      <c r="O486" s="70">
        <v>8.0948333654000422</v>
      </c>
    </row>
    <row r="487" spans="1:15" x14ac:dyDescent="0.25">
      <c r="C487" s="67" t="s">
        <v>369</v>
      </c>
      <c r="D487">
        <v>1</v>
      </c>
      <c r="E487">
        <v>3</v>
      </c>
      <c r="F487">
        <v>14</v>
      </c>
      <c r="G487" t="s">
        <v>373</v>
      </c>
      <c r="H487" t="s">
        <v>259</v>
      </c>
      <c r="I487">
        <v>2.29</v>
      </c>
      <c r="J487">
        <v>6.01</v>
      </c>
      <c r="K487" s="171">
        <f t="shared" si="41"/>
        <v>0.38103161397670549</v>
      </c>
      <c r="M487" s="70">
        <v>8.8786090809269247</v>
      </c>
      <c r="N487" s="70">
        <v>0.90069891762145815</v>
      </c>
      <c r="O487" s="70">
        <v>9.8574661379335513</v>
      </c>
    </row>
    <row r="488" spans="1:15" x14ac:dyDescent="0.25">
      <c r="C488" s="67" t="s">
        <v>367</v>
      </c>
      <c r="D488">
        <v>1</v>
      </c>
      <c r="E488">
        <v>7</v>
      </c>
      <c r="F488">
        <v>7</v>
      </c>
      <c r="G488" t="s">
        <v>374</v>
      </c>
      <c r="H488" t="s">
        <v>259</v>
      </c>
      <c r="I488">
        <v>0.68</v>
      </c>
      <c r="J488">
        <v>4.5</v>
      </c>
      <c r="K488" s="171">
        <f t="shared" si="41"/>
        <v>0.15111111111111111</v>
      </c>
      <c r="M488" s="70">
        <v>7.6928921298799144</v>
      </c>
      <c r="N488" s="70">
        <v>1.3838088935812229</v>
      </c>
      <c r="O488" s="70">
        <v>5.5592157020837778</v>
      </c>
    </row>
    <row r="489" spans="1:15" x14ac:dyDescent="0.25">
      <c r="C489" s="67" t="s">
        <v>368</v>
      </c>
      <c r="D489">
        <v>1</v>
      </c>
      <c r="E489">
        <v>4</v>
      </c>
      <c r="F489">
        <v>11</v>
      </c>
      <c r="G489" t="s">
        <v>374</v>
      </c>
      <c r="H489" t="s">
        <v>259</v>
      </c>
      <c r="I489">
        <v>0.83</v>
      </c>
      <c r="J489">
        <v>4.54</v>
      </c>
      <c r="K489" s="171">
        <f t="shared" si="41"/>
        <v>0.18281938325991187</v>
      </c>
      <c r="M489" s="70">
        <v>5.6474915918135693</v>
      </c>
      <c r="N489" s="70">
        <v>0.95948381797178739</v>
      </c>
      <c r="O489" s="70">
        <v>5.8859685656310132</v>
      </c>
    </row>
    <row r="490" spans="1:15" x14ac:dyDescent="0.25">
      <c r="C490" s="67" t="s">
        <v>369</v>
      </c>
      <c r="D490">
        <v>1</v>
      </c>
      <c r="E490">
        <v>3</v>
      </c>
      <c r="F490">
        <v>14</v>
      </c>
      <c r="G490" t="s">
        <v>374</v>
      </c>
      <c r="H490" t="s">
        <v>259</v>
      </c>
      <c r="I490">
        <v>2.06</v>
      </c>
      <c r="J490">
        <v>6.37</v>
      </c>
      <c r="K490" s="171">
        <f t="shared" si="41"/>
        <v>0.32339089481946626</v>
      </c>
      <c r="M490" s="70">
        <v>8.3164424543858964</v>
      </c>
      <c r="N490" s="70">
        <v>0.81765992644689711</v>
      </c>
      <c r="O490" s="70">
        <v>10.17102854792531</v>
      </c>
    </row>
    <row r="493" spans="1:15" x14ac:dyDescent="0.25">
      <c r="A493" s="72" t="s">
        <v>375</v>
      </c>
      <c r="C493" t="s">
        <v>377</v>
      </c>
      <c r="D493" t="s">
        <v>378</v>
      </c>
      <c r="E493" t="s">
        <v>379</v>
      </c>
      <c r="F493" t="s">
        <v>380</v>
      </c>
      <c r="G493" t="s">
        <v>211</v>
      </c>
      <c r="H493" t="s">
        <v>142</v>
      </c>
      <c r="I493" t="s">
        <v>147</v>
      </c>
      <c r="K493" t="s">
        <v>148</v>
      </c>
      <c r="L493" t="s">
        <v>147</v>
      </c>
      <c r="M493" t="s">
        <v>211</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392</v>
      </c>
    </row>
    <row r="505" spans="1:13" x14ac:dyDescent="0.25">
      <c r="C505" t="s">
        <v>198</v>
      </c>
      <c r="D505" t="s">
        <v>339</v>
      </c>
      <c r="E505" t="s">
        <v>142</v>
      </c>
      <c r="F505" t="s">
        <v>147</v>
      </c>
      <c r="H505" t="s">
        <v>148</v>
      </c>
      <c r="I505" t="s">
        <v>147</v>
      </c>
      <c r="J505" t="s">
        <v>149</v>
      </c>
    </row>
    <row r="506" spans="1:13" x14ac:dyDescent="0.25">
      <c r="B506" s="78" t="s">
        <v>394</v>
      </c>
      <c r="C506">
        <v>3</v>
      </c>
      <c r="D506" s="67" t="s">
        <v>176</v>
      </c>
      <c r="E506" s="67">
        <v>0.20699999999999999</v>
      </c>
      <c r="F506" s="67">
        <v>1.7999999999999999E-2</v>
      </c>
      <c r="G506" s="67"/>
      <c r="H506" s="70">
        <v>6.4720844936184907</v>
      </c>
      <c r="I506" s="70">
        <v>0.52927299665427563</v>
      </c>
      <c r="J506" s="70">
        <v>12.22825372639613</v>
      </c>
    </row>
    <row r="507" spans="1:13" x14ac:dyDescent="0.25">
      <c r="B507" s="78" t="s">
        <v>393</v>
      </c>
      <c r="C507">
        <v>3</v>
      </c>
      <c r="D507" s="67" t="s">
        <v>176</v>
      </c>
      <c r="E507">
        <v>9.4E-2</v>
      </c>
      <c r="F507">
        <v>1.6E-2</v>
      </c>
      <c r="H507" s="70">
        <v>3.0399819644272301</v>
      </c>
      <c r="I507" s="70">
        <v>0.50232776094784748</v>
      </c>
      <c r="J507" s="70">
        <v>6.0517896894470971</v>
      </c>
    </row>
    <row r="508" spans="1:13" x14ac:dyDescent="0.25">
      <c r="B508" s="78" t="s">
        <v>39</v>
      </c>
      <c r="C508">
        <v>6</v>
      </c>
      <c r="D508" s="67" t="s">
        <v>176</v>
      </c>
      <c r="E508">
        <v>0.29799999999999999</v>
      </c>
      <c r="F508">
        <v>1.6E-2</v>
      </c>
      <c r="H508" s="70">
        <v>4.4429464893505077</v>
      </c>
      <c r="I508" s="70">
        <v>0.21457205236641089</v>
      </c>
      <c r="J508" s="70">
        <v>20.70608189813823</v>
      </c>
    </row>
    <row r="509" spans="1:13" x14ac:dyDescent="0.25">
      <c r="B509" s="78" t="s">
        <v>394</v>
      </c>
      <c r="C509">
        <v>3</v>
      </c>
      <c r="D509" s="67" t="s">
        <v>395</v>
      </c>
      <c r="E509">
        <v>0.16600000000000001</v>
      </c>
      <c r="F509">
        <v>1.7999999999999999E-2</v>
      </c>
      <c r="H509" s="70">
        <v>5.2526042050797814</v>
      </c>
      <c r="I509" s="70">
        <v>0.54160859796782046</v>
      </c>
      <c r="J509" s="70">
        <v>9.698155134147008</v>
      </c>
    </row>
    <row r="510" spans="1:13" x14ac:dyDescent="0.25">
      <c r="B510" s="78" t="s">
        <v>393</v>
      </c>
      <c r="C510">
        <v>3</v>
      </c>
      <c r="D510" s="67" t="s">
        <v>395</v>
      </c>
      <c r="E510">
        <v>7.6999999999999999E-2</v>
      </c>
      <c r="F510">
        <v>1.6E-2</v>
      </c>
      <c r="H510" s="70">
        <v>2.503470039176614</v>
      </c>
      <c r="I510" s="70">
        <v>0.50759997543386748</v>
      </c>
      <c r="J510" s="70">
        <v>4.9319743111429251</v>
      </c>
    </row>
    <row r="511" spans="1:13" x14ac:dyDescent="0.25">
      <c r="B511" s="78" t="s">
        <v>39</v>
      </c>
      <c r="C511">
        <v>6</v>
      </c>
      <c r="D511" s="67" t="s">
        <v>395</v>
      </c>
      <c r="E511">
        <v>0.249</v>
      </c>
      <c r="F511">
        <v>1.6E-2</v>
      </c>
      <c r="H511" s="70">
        <v>3.775238396309422</v>
      </c>
      <c r="I511" s="70">
        <v>0.22156442678688951</v>
      </c>
      <c r="J511" s="70">
        <v>17.039009605727969</v>
      </c>
    </row>
    <row r="512" spans="1:13" x14ac:dyDescent="0.25">
      <c r="B512" s="78" t="s">
        <v>394</v>
      </c>
      <c r="C512">
        <v>3</v>
      </c>
      <c r="D512" s="67" t="s">
        <v>396</v>
      </c>
      <c r="E512">
        <v>0.315</v>
      </c>
      <c r="F512">
        <v>5.2999999999999999E-2</v>
      </c>
      <c r="H512" s="70">
        <v>9.5574505834125745</v>
      </c>
      <c r="I512" s="70">
        <v>1.471874494530004</v>
      </c>
      <c r="J512" s="70">
        <v>6.4933869150741952</v>
      </c>
    </row>
    <row r="513" spans="1:10" x14ac:dyDescent="0.25">
      <c r="B513" s="78" t="s">
        <v>393</v>
      </c>
      <c r="C513">
        <v>3</v>
      </c>
      <c r="D513" s="67" t="s">
        <v>396</v>
      </c>
      <c r="E513">
        <v>0.17</v>
      </c>
      <c r="F513">
        <v>3.5000000000000003E-2</v>
      </c>
      <c r="H513" s="70">
        <v>5.3728243029631084</v>
      </c>
      <c r="I513" s="70">
        <v>1.050726168263165</v>
      </c>
      <c r="J513" s="70">
        <v>5.1134391292874239</v>
      </c>
    </row>
    <row r="514" spans="1:10" x14ac:dyDescent="0.25">
      <c r="B514" s="78" t="s">
        <v>39</v>
      </c>
      <c r="C514">
        <v>6</v>
      </c>
      <c r="D514" s="67" t="s">
        <v>396</v>
      </c>
      <c r="E514">
        <v>0.39300000000000002</v>
      </c>
      <c r="F514">
        <v>2.9000000000000001E-2</v>
      </c>
      <c r="H514" s="70">
        <v>5.6797683750887007</v>
      </c>
      <c r="I514" s="70">
        <v>0.36668022049265042</v>
      </c>
      <c r="J514" s="70">
        <v>15.489704809977731</v>
      </c>
    </row>
    <row r="515" spans="1:10" x14ac:dyDescent="0.25">
      <c r="B515" s="78" t="s">
        <v>394</v>
      </c>
      <c r="C515">
        <v>3</v>
      </c>
      <c r="D515" s="67" t="s">
        <v>397</v>
      </c>
      <c r="E515">
        <v>0.28899999999999998</v>
      </c>
      <c r="F515">
        <v>0.01</v>
      </c>
      <c r="H515" s="70">
        <v>8.8305872046383183</v>
      </c>
      <c r="I515" s="70">
        <v>0.2814341536194423</v>
      </c>
      <c r="J515" s="70">
        <v>31.37709866080829</v>
      </c>
    </row>
    <row r="516" spans="1:10" x14ac:dyDescent="0.25">
      <c r="B516" s="78" t="s">
        <v>393</v>
      </c>
      <c r="C516">
        <v>3</v>
      </c>
      <c r="D516" s="67" t="s">
        <v>397</v>
      </c>
      <c r="E516">
        <v>0.16600000000000001</v>
      </c>
      <c r="F516">
        <v>6.8000000000000005E-2</v>
      </c>
      <c r="H516" s="70">
        <v>5.2526042050797814</v>
      </c>
      <c r="I516" s="70">
        <v>2.046076925656211</v>
      </c>
      <c r="J516" s="70">
        <v>2.56715871198009</v>
      </c>
    </row>
    <row r="517" spans="1:10" x14ac:dyDescent="0.25">
      <c r="B517" s="78" t="s">
        <v>39</v>
      </c>
      <c r="C517">
        <v>6</v>
      </c>
      <c r="D517" s="67" t="s">
        <v>397</v>
      </c>
      <c r="E517">
        <v>0.373</v>
      </c>
      <c r="F517">
        <v>6.3E-2</v>
      </c>
      <c r="H517" s="70">
        <v>5.4253592348699966</v>
      </c>
      <c r="I517" s="70">
        <v>0.8062390910168501</v>
      </c>
      <c r="J517" s="70">
        <v>6.7292187830131018</v>
      </c>
    </row>
    <row r="518" spans="1:10" x14ac:dyDescent="0.25">
      <c r="B518" s="78" t="s">
        <v>394</v>
      </c>
      <c r="C518">
        <v>3</v>
      </c>
      <c r="D518" s="67" t="s">
        <v>398</v>
      </c>
      <c r="E518">
        <v>0.221</v>
      </c>
      <c r="F518">
        <v>0.01</v>
      </c>
      <c r="H518" s="70">
        <v>6.8821598431665576</v>
      </c>
      <c r="I518" s="70">
        <v>0.29178858816043279</v>
      </c>
      <c r="J518" s="70">
        <v>23.586117217793898</v>
      </c>
    </row>
    <row r="519" spans="1:10" x14ac:dyDescent="0.25">
      <c r="B519" s="78" t="s">
        <v>393</v>
      </c>
      <c r="C519">
        <v>3</v>
      </c>
      <c r="D519" s="67" t="s">
        <v>398</v>
      </c>
      <c r="E519">
        <v>0.155</v>
      </c>
      <c r="F519">
        <v>0.13700000000000001</v>
      </c>
      <c r="H519" s="70">
        <v>4.9205748562267893</v>
      </c>
      <c r="I519" s="70">
        <v>4.1483748211552864</v>
      </c>
      <c r="J519" s="70">
        <v>1.1861451938078369</v>
      </c>
    </row>
    <row r="520" spans="1:10" x14ac:dyDescent="0.25">
      <c r="B520" s="78" t="s">
        <v>39</v>
      </c>
      <c r="C520">
        <v>6</v>
      </c>
      <c r="D520" s="67" t="s">
        <v>398</v>
      </c>
      <c r="E520">
        <v>0.33100000000000002</v>
      </c>
      <c r="F520">
        <v>0.153</v>
      </c>
      <c r="H520" s="70">
        <v>4.8808848170151631</v>
      </c>
      <c r="I520" s="70">
        <v>2.0093633079142652</v>
      </c>
      <c r="J520" s="70">
        <v>2.4290703417300681</v>
      </c>
    </row>
    <row r="523" spans="1:10" x14ac:dyDescent="0.25">
      <c r="A523" s="72" t="s">
        <v>400</v>
      </c>
      <c r="C523" t="s">
        <v>401</v>
      </c>
    </row>
    <row r="525" spans="1:10" x14ac:dyDescent="0.25">
      <c r="A525" t="s">
        <v>403</v>
      </c>
      <c r="B525" t="s">
        <v>198</v>
      </c>
      <c r="C525" t="s">
        <v>328</v>
      </c>
    </row>
    <row r="526" spans="1:10" x14ac:dyDescent="0.25">
      <c r="A526" t="s">
        <v>402</v>
      </c>
      <c r="B526">
        <v>4</v>
      </c>
      <c r="C526">
        <v>4</v>
      </c>
    </row>
    <row r="527" spans="1:10" x14ac:dyDescent="0.25">
      <c r="A527" t="s">
        <v>404</v>
      </c>
      <c r="B527">
        <v>6</v>
      </c>
      <c r="C527">
        <v>10</v>
      </c>
    </row>
    <row r="528" spans="1:10" x14ac:dyDescent="0.25">
      <c r="A528" t="s">
        <v>405</v>
      </c>
      <c r="B528">
        <v>2</v>
      </c>
      <c r="C528">
        <v>12</v>
      </c>
    </row>
    <row r="529" spans="1:11" x14ac:dyDescent="0.25">
      <c r="A529" t="s">
        <v>406</v>
      </c>
      <c r="B529">
        <v>2</v>
      </c>
      <c r="C529">
        <v>14</v>
      </c>
    </row>
    <row r="530" spans="1:11" x14ac:dyDescent="0.25">
      <c r="A530" t="s">
        <v>246</v>
      </c>
      <c r="B530">
        <v>4</v>
      </c>
      <c r="C530">
        <v>16</v>
      </c>
    </row>
    <row r="531" spans="1:11" x14ac:dyDescent="0.25">
      <c r="A531" t="s">
        <v>407</v>
      </c>
      <c r="B531">
        <v>2</v>
      </c>
      <c r="C531">
        <v>18</v>
      </c>
    </row>
    <row r="532" spans="1:11" x14ac:dyDescent="0.25">
      <c r="A532" t="s">
        <v>408</v>
      </c>
      <c r="B532">
        <v>2</v>
      </c>
      <c r="C532">
        <v>18</v>
      </c>
    </row>
    <row r="533" spans="1:11" x14ac:dyDescent="0.25">
      <c r="A533" t="s">
        <v>409</v>
      </c>
      <c r="B533">
        <v>4</v>
      </c>
      <c r="C533">
        <v>22</v>
      </c>
    </row>
    <row r="536" spans="1:11" x14ac:dyDescent="0.25">
      <c r="D536" t="s">
        <v>416</v>
      </c>
    </row>
    <row r="538" spans="1:11" x14ac:dyDescent="0.25">
      <c r="B538" t="s">
        <v>415</v>
      </c>
      <c r="C538" t="s">
        <v>198</v>
      </c>
      <c r="D538" t="s">
        <v>328</v>
      </c>
      <c r="E538" t="s">
        <v>339</v>
      </c>
      <c r="F538" t="s">
        <v>142</v>
      </c>
      <c r="G538" t="s">
        <v>147</v>
      </c>
      <c r="I538" t="s">
        <v>148</v>
      </c>
      <c r="J538" t="s">
        <v>147</v>
      </c>
      <c r="K538" t="s">
        <v>149</v>
      </c>
    </row>
    <row r="539" spans="1:11" x14ac:dyDescent="0.25">
      <c r="B539" t="s">
        <v>164</v>
      </c>
      <c r="C539">
        <v>2</v>
      </c>
      <c r="D539">
        <v>2</v>
      </c>
      <c r="E539" t="s">
        <v>176</v>
      </c>
      <c r="F539">
        <v>6.7699999999999996E-2</v>
      </c>
      <c r="G539">
        <v>1.2E-2</v>
      </c>
      <c r="I539" s="70">
        <v>3.329569823937617</v>
      </c>
      <c r="J539" s="70">
        <v>0.58066630977205735</v>
      </c>
      <c r="K539" s="70">
        <v>5.7340502934372957</v>
      </c>
    </row>
    <row r="540" spans="1:11" x14ac:dyDescent="0.25">
      <c r="B540" t="s">
        <v>410</v>
      </c>
      <c r="C540">
        <v>2</v>
      </c>
      <c r="D540">
        <v>4</v>
      </c>
      <c r="E540" t="s">
        <v>176</v>
      </c>
      <c r="F540">
        <v>5.9400000000000001E-2</v>
      </c>
      <c r="G540">
        <v>1.7000000000000001E-2</v>
      </c>
      <c r="I540" s="70">
        <v>1.453022975882035</v>
      </c>
      <c r="J540" s="70">
        <v>0.40699957301066519</v>
      </c>
      <c r="K540" s="70">
        <v>3.5700847672485372</v>
      </c>
    </row>
    <row r="541" spans="1:11" x14ac:dyDescent="0.25">
      <c r="B541" t="s">
        <v>411</v>
      </c>
      <c r="C541">
        <v>2</v>
      </c>
      <c r="D541">
        <v>6</v>
      </c>
      <c r="E541" t="s">
        <v>176</v>
      </c>
      <c r="F541">
        <v>0.22059999999999999</v>
      </c>
      <c r="G541">
        <v>1.4999999999999999E-2</v>
      </c>
      <c r="I541" s="70">
        <v>3.3781829134533981</v>
      </c>
      <c r="J541" s="70">
        <v>0.21173640609833971</v>
      </c>
      <c r="K541" s="70">
        <v>15.954662571746971</v>
      </c>
    </row>
    <row r="542" spans="1:11" x14ac:dyDescent="0.25">
      <c r="B542" t="s">
        <v>412</v>
      </c>
      <c r="C542">
        <v>4</v>
      </c>
      <c r="D542">
        <v>8</v>
      </c>
      <c r="E542" t="s">
        <v>176</v>
      </c>
      <c r="F542">
        <v>0.35560000000000003</v>
      </c>
      <c r="G542">
        <v>8.7999999999999995E-2</v>
      </c>
      <c r="I542" s="70">
        <v>3.8762935536986509</v>
      </c>
      <c r="J542" s="70">
        <v>0.84290294267533572</v>
      </c>
      <c r="K542" s="70">
        <v>4.5987424618491319</v>
      </c>
    </row>
    <row r="543" spans="1:11" x14ac:dyDescent="0.25">
      <c r="B543" t="s">
        <v>413</v>
      </c>
      <c r="C543">
        <v>2</v>
      </c>
      <c r="D543">
        <v>8</v>
      </c>
      <c r="E543" t="s">
        <v>176</v>
      </c>
      <c r="F543">
        <v>0.52170000000000005</v>
      </c>
      <c r="G543">
        <v>3.7999999999999999E-2</v>
      </c>
      <c r="I543" s="70">
        <v>5.3879920666931591</v>
      </c>
      <c r="J543" s="70">
        <v>0.32896954873943118</v>
      </c>
      <c r="K543" s="70">
        <v>16.378391517814489</v>
      </c>
    </row>
    <row r="544" spans="1:11" x14ac:dyDescent="0.25">
      <c r="B544" t="s">
        <v>414</v>
      </c>
      <c r="C544">
        <v>2</v>
      </c>
      <c r="D544">
        <v>12</v>
      </c>
      <c r="E544" t="s">
        <v>176</v>
      </c>
      <c r="F544">
        <v>1.0491999999999999</v>
      </c>
      <c r="G544">
        <v>7.8E-2</v>
      </c>
      <c r="I544" s="70">
        <v>6.1610883636721514</v>
      </c>
      <c r="J544" s="70">
        <v>0.33673973958806802</v>
      </c>
      <c r="K544" s="70">
        <v>18.296291287773101</v>
      </c>
    </row>
    <row r="545" spans="1:11" x14ac:dyDescent="0.25">
      <c r="B545" t="s">
        <v>164</v>
      </c>
      <c r="C545">
        <v>2</v>
      </c>
      <c r="D545">
        <v>2</v>
      </c>
      <c r="E545" t="s">
        <v>176</v>
      </c>
      <c r="F545">
        <v>3.3399999999999999E-2</v>
      </c>
      <c r="G545">
        <v>5.8000000000000003E-2</v>
      </c>
      <c r="I545" s="70">
        <v>1.6562836228041671</v>
      </c>
      <c r="J545" s="70">
        <v>2.852750362939152</v>
      </c>
      <c r="K545" s="70">
        <v>0.58059185420546877</v>
      </c>
    </row>
    <row r="546" spans="1:11" x14ac:dyDescent="0.25">
      <c r="B546" t="s">
        <v>410</v>
      </c>
      <c r="C546">
        <v>2</v>
      </c>
      <c r="D546">
        <v>4</v>
      </c>
      <c r="E546" t="s">
        <v>176</v>
      </c>
      <c r="F546">
        <v>0.38540000000000002</v>
      </c>
      <c r="G546">
        <v>6.0999999999999999E-2</v>
      </c>
      <c r="I546" s="70">
        <v>8.4910208745827109</v>
      </c>
      <c r="J546" s="70">
        <v>1.194231318274424</v>
      </c>
      <c r="K546" s="70">
        <v>7.1100303137683678</v>
      </c>
    </row>
    <row r="547" spans="1:11" x14ac:dyDescent="0.25">
      <c r="B547" t="s">
        <v>411</v>
      </c>
      <c r="C547">
        <v>2</v>
      </c>
      <c r="D547">
        <v>6</v>
      </c>
      <c r="E547" t="s">
        <v>176</v>
      </c>
      <c r="F547">
        <v>0.50729999999999997</v>
      </c>
      <c r="G547">
        <v>5.7000000000000002E-2</v>
      </c>
      <c r="I547" s="70">
        <v>7.0779257885790647</v>
      </c>
      <c r="J547" s="70">
        <v>0.67487580109566869</v>
      </c>
      <c r="K547" s="70">
        <v>10.487745711267131</v>
      </c>
    </row>
    <row r="548" spans="1:11" x14ac:dyDescent="0.25">
      <c r="B548" t="s">
        <v>412</v>
      </c>
      <c r="C548">
        <v>4</v>
      </c>
      <c r="D548">
        <v>8</v>
      </c>
      <c r="E548" t="s">
        <v>176</v>
      </c>
      <c r="F548">
        <v>0.74619999999999997</v>
      </c>
      <c r="G548">
        <v>0.109</v>
      </c>
      <c r="I548" s="70">
        <v>7.2165301368908308</v>
      </c>
      <c r="J548" s="70">
        <v>0.83657383066953228</v>
      </c>
      <c r="K548" s="70">
        <v>8.6262919928002653</v>
      </c>
    </row>
    <row r="549" spans="1:11" x14ac:dyDescent="0.25">
      <c r="B549" t="s">
        <v>413</v>
      </c>
      <c r="C549">
        <v>2</v>
      </c>
      <c r="D549">
        <v>8</v>
      </c>
      <c r="E549" t="s">
        <v>176</v>
      </c>
      <c r="F549">
        <v>0.8579</v>
      </c>
      <c r="G549">
        <v>6.8400000000000002E-2</v>
      </c>
      <c r="I549" s="70">
        <v>8.0507515161814869</v>
      </c>
      <c r="J549" s="70">
        <v>0.49724631329100161</v>
      </c>
      <c r="K549" s="70">
        <v>16.19067110402079</v>
      </c>
    </row>
    <row r="550" spans="1:11" x14ac:dyDescent="0.25">
      <c r="B550" t="s">
        <v>414</v>
      </c>
      <c r="C550">
        <v>2</v>
      </c>
      <c r="D550">
        <v>12</v>
      </c>
      <c r="E550" t="s">
        <v>176</v>
      </c>
      <c r="F550">
        <v>1.0858000000000001</v>
      </c>
      <c r="G550">
        <v>0.13500000000000001</v>
      </c>
      <c r="I550" s="70">
        <v>6.3178181029901692</v>
      </c>
      <c r="J550" s="70">
        <v>0.57343726803079853</v>
      </c>
      <c r="K550" s="70">
        <v>11.017452919803681</v>
      </c>
    </row>
    <row r="553" spans="1:11" x14ac:dyDescent="0.25">
      <c r="A553" s="72" t="s">
        <v>3798</v>
      </c>
    </row>
    <row r="554" spans="1:11" x14ac:dyDescent="0.25">
      <c r="C554" t="s">
        <v>3799</v>
      </c>
    </row>
    <row r="555" spans="1:11" x14ac:dyDescent="0.25">
      <c r="C555" t="s">
        <v>3800</v>
      </c>
    </row>
    <row r="557" spans="1:11" x14ac:dyDescent="0.25">
      <c r="B557" t="s">
        <v>3802</v>
      </c>
      <c r="C557" t="s">
        <v>4041</v>
      </c>
      <c r="D557" t="s">
        <v>328</v>
      </c>
      <c r="E557" t="s">
        <v>339</v>
      </c>
      <c r="F557" t="s">
        <v>142</v>
      </c>
      <c r="G557" t="s">
        <v>147</v>
      </c>
      <c r="I557" t="s">
        <v>148</v>
      </c>
      <c r="J557" t="s">
        <v>147</v>
      </c>
      <c r="K557" t="s">
        <v>149</v>
      </c>
    </row>
    <row r="558" spans="1:11" x14ac:dyDescent="0.25">
      <c r="B558" t="s">
        <v>3803</v>
      </c>
      <c r="C558">
        <v>1</v>
      </c>
      <c r="D558">
        <v>3</v>
      </c>
      <c r="E558" t="s">
        <v>176</v>
      </c>
      <c r="F558">
        <v>8.7999999999999995E-2</v>
      </c>
      <c r="G558">
        <v>2E-3</v>
      </c>
      <c r="I558" s="70">
        <v>8.7999999999999995E-2</v>
      </c>
      <c r="J558" s="70">
        <v>2.8512636263294144E-2</v>
      </c>
      <c r="K558" s="70">
        <v>2.8512636263294144</v>
      </c>
    </row>
    <row r="559" spans="1:11" x14ac:dyDescent="0.25">
      <c r="B559" t="s">
        <v>3803</v>
      </c>
      <c r="C559">
        <v>1</v>
      </c>
      <c r="D559">
        <v>3</v>
      </c>
      <c r="E559" t="s">
        <v>3801</v>
      </c>
      <c r="F559">
        <v>0.126</v>
      </c>
      <c r="G559">
        <v>1.2E-2</v>
      </c>
      <c r="I559" s="70">
        <v>0.126</v>
      </c>
      <c r="J559" s="70">
        <v>4.034998083055874E-2</v>
      </c>
      <c r="K559" s="70">
        <v>4.034998083055874</v>
      </c>
    </row>
    <row r="560" spans="1:11" x14ac:dyDescent="0.25">
      <c r="B560" t="s">
        <v>3803</v>
      </c>
      <c r="C560">
        <v>1</v>
      </c>
      <c r="D560">
        <v>3</v>
      </c>
      <c r="E560" t="s">
        <v>176</v>
      </c>
      <c r="F560">
        <v>7.0999999999999994E-2</v>
      </c>
      <c r="G560">
        <v>2E-3</v>
      </c>
      <c r="I560" s="70">
        <v>7.0999999999999994E-2</v>
      </c>
      <c r="J560" s="70">
        <v>2.3127654683995136E-2</v>
      </c>
      <c r="K560" s="70">
        <v>2.3127654683995136</v>
      </c>
    </row>
    <row r="561" spans="1:11" x14ac:dyDescent="0.25">
      <c r="B561" t="s">
        <v>3803</v>
      </c>
      <c r="C561">
        <v>1</v>
      </c>
      <c r="D561">
        <v>3</v>
      </c>
      <c r="E561" t="s">
        <v>3801</v>
      </c>
      <c r="F561">
        <v>8.9999999999999993E-3</v>
      </c>
      <c r="G561">
        <v>1.6E-2</v>
      </c>
      <c r="I561" s="70">
        <v>8.9999999999999993E-3</v>
      </c>
      <c r="J561" s="70">
        <v>2.9910447317695876E-3</v>
      </c>
      <c r="K561" s="70">
        <v>0.29910447317695876</v>
      </c>
    </row>
    <row r="562" spans="1:11" x14ac:dyDescent="0.25">
      <c r="B562" t="s">
        <v>258</v>
      </c>
      <c r="C562">
        <v>1</v>
      </c>
      <c r="D562">
        <v>3</v>
      </c>
      <c r="E562" t="s">
        <v>176</v>
      </c>
      <c r="F562">
        <v>9.2999999999999999E-2</v>
      </c>
      <c r="G562">
        <v>3.0000000000000001E-3</v>
      </c>
      <c r="I562" s="70">
        <v>9.2999999999999999E-2</v>
      </c>
      <c r="J562" s="70">
        <v>3.0085769085459013E-2</v>
      </c>
      <c r="K562" s="70">
        <v>3.0085769085459013</v>
      </c>
    </row>
    <row r="563" spans="1:11" x14ac:dyDescent="0.25">
      <c r="B563" t="s">
        <v>258</v>
      </c>
      <c r="C563">
        <v>1</v>
      </c>
      <c r="D563">
        <v>3</v>
      </c>
      <c r="E563" t="s">
        <v>3801</v>
      </c>
      <c r="F563">
        <v>-1.0999999999999999E-2</v>
      </c>
      <c r="G563">
        <v>1.4999999999999999E-2</v>
      </c>
      <c r="I563" s="70">
        <v>-1.0999999999999999E-2</v>
      </c>
      <c r="J563" s="70">
        <v>-3.6801938790174127E-3</v>
      </c>
      <c r="K563" s="70">
        <v>-0.36801938790174127</v>
      </c>
    </row>
    <row r="564" spans="1:11" x14ac:dyDescent="0.25">
      <c r="B564" t="s">
        <v>258</v>
      </c>
      <c r="C564">
        <v>1</v>
      </c>
      <c r="D564">
        <v>3</v>
      </c>
      <c r="E564" t="s">
        <v>176</v>
      </c>
      <c r="F564">
        <v>8.5000000000000006E-2</v>
      </c>
      <c r="G564">
        <v>3.0000000000000001E-3</v>
      </c>
      <c r="I564" s="70">
        <v>8.5000000000000006E-2</v>
      </c>
      <c r="J564" s="70">
        <v>2.7566441951573761E-2</v>
      </c>
      <c r="K564" s="70">
        <v>2.7566441951573761</v>
      </c>
    </row>
    <row r="565" spans="1:11" x14ac:dyDescent="0.25">
      <c r="B565" t="s">
        <v>258</v>
      </c>
      <c r="C565">
        <v>1</v>
      </c>
      <c r="D565">
        <v>3</v>
      </c>
      <c r="E565" t="s">
        <v>3801</v>
      </c>
      <c r="F565">
        <v>-9.0999999999999998E-2</v>
      </c>
      <c r="G565">
        <v>2.1999999999999999E-2</v>
      </c>
      <c r="I565" s="70">
        <v>-9.0999999999999998E-2</v>
      </c>
      <c r="J565" s="70">
        <v>-3.1302985901833114E-2</v>
      </c>
      <c r="K565" s="70">
        <v>-3.1302985901833114</v>
      </c>
    </row>
    <row r="566" spans="1:11" x14ac:dyDescent="0.25">
      <c r="B566" t="s">
        <v>259</v>
      </c>
      <c r="C566">
        <v>1</v>
      </c>
      <c r="D566">
        <v>3</v>
      </c>
      <c r="E566" t="s">
        <v>176</v>
      </c>
      <c r="F566">
        <v>5.1999999999999998E-2</v>
      </c>
      <c r="G566">
        <v>3.0000000000000001E-3</v>
      </c>
      <c r="I566" s="70">
        <v>5.1999999999999998E-2</v>
      </c>
      <c r="J566" s="70">
        <v>1.7041278534103421E-2</v>
      </c>
      <c r="K566" s="70">
        <v>1.7041278534103421</v>
      </c>
    </row>
    <row r="567" spans="1:11" x14ac:dyDescent="0.25">
      <c r="B567" t="s">
        <v>259</v>
      </c>
      <c r="C567">
        <v>1</v>
      </c>
      <c r="D567">
        <v>3</v>
      </c>
      <c r="E567" t="s">
        <v>3801</v>
      </c>
      <c r="F567">
        <v>0.222</v>
      </c>
      <c r="G567">
        <v>2.5000000000000001E-2</v>
      </c>
      <c r="I567" s="70">
        <v>0.222</v>
      </c>
      <c r="J567" s="70">
        <v>6.9113307397686619E-2</v>
      </c>
      <c r="K567" s="70">
        <v>6.9113307397686619</v>
      </c>
    </row>
    <row r="568" spans="1:11" x14ac:dyDescent="0.25">
      <c r="B568" t="s">
        <v>259</v>
      </c>
      <c r="C568">
        <v>1</v>
      </c>
      <c r="D568">
        <v>3</v>
      </c>
      <c r="E568" t="s">
        <v>176</v>
      </c>
      <c r="F568">
        <v>3.6999999999999998E-2</v>
      </c>
      <c r="G568">
        <v>3.0000000000000001E-3</v>
      </c>
      <c r="I568" s="70">
        <v>3.6999999999999998E-2</v>
      </c>
      <c r="J568" s="70">
        <v>1.2184273858861783E-2</v>
      </c>
      <c r="K568" s="70">
        <v>1.2184273858861783</v>
      </c>
    </row>
    <row r="569" spans="1:11" x14ac:dyDescent="0.25">
      <c r="B569" t="s">
        <v>259</v>
      </c>
      <c r="C569">
        <v>1</v>
      </c>
      <c r="D569">
        <v>3</v>
      </c>
      <c r="E569" t="s">
        <v>3801</v>
      </c>
      <c r="F569">
        <v>0.23</v>
      </c>
      <c r="G569">
        <v>3.5000000000000003E-2</v>
      </c>
      <c r="I569" s="70">
        <v>0.23</v>
      </c>
      <c r="J569" s="70">
        <v>7.1441269690773135E-2</v>
      </c>
      <c r="K569" s="70">
        <v>7.1441269690773135</v>
      </c>
    </row>
    <row r="573" spans="1:11" x14ac:dyDescent="0.25">
      <c r="A573" s="72" t="s">
        <v>3854</v>
      </c>
    </row>
    <row r="574" spans="1:11" x14ac:dyDescent="0.25">
      <c r="C574" t="s">
        <v>3861</v>
      </c>
    </row>
    <row r="576" spans="1:11" x14ac:dyDescent="0.25">
      <c r="B576" t="s">
        <v>3862</v>
      </c>
      <c r="C576" t="s">
        <v>293</v>
      </c>
      <c r="D576" t="s">
        <v>144</v>
      </c>
      <c r="E576" t="s">
        <v>3863</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206</v>
      </c>
      <c r="C580">
        <v>2518</v>
      </c>
      <c r="D580">
        <v>1251</v>
      </c>
      <c r="E580">
        <f>D580/C580</f>
        <v>0.49682287529785546</v>
      </c>
    </row>
    <row r="583" spans="1:5" x14ac:dyDescent="0.25">
      <c r="A583" s="72" t="s">
        <v>3935</v>
      </c>
    </row>
    <row r="585" spans="1:5" x14ac:dyDescent="0.25">
      <c r="B585" t="s">
        <v>3944</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3992</v>
      </c>
    </row>
    <row r="623" spans="1:9" x14ac:dyDescent="0.25">
      <c r="B623" t="s">
        <v>3997</v>
      </c>
      <c r="C623" t="s">
        <v>3998</v>
      </c>
      <c r="D623" t="s">
        <v>4001</v>
      </c>
      <c r="G623" t="s">
        <v>3999</v>
      </c>
      <c r="H623" t="s">
        <v>4002</v>
      </c>
      <c r="I623" t="s">
        <v>4003</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4000</v>
      </c>
      <c r="H633" t="s">
        <v>4004</v>
      </c>
      <c r="I633" t="s">
        <v>4005</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4006</v>
      </c>
    </row>
    <row r="648" spans="1:9" x14ac:dyDescent="0.25">
      <c r="C648" t="s">
        <v>4010</v>
      </c>
    </row>
    <row r="651" spans="1:9" x14ac:dyDescent="0.25">
      <c r="D651" t="s">
        <v>156</v>
      </c>
      <c r="E651" t="s">
        <v>145</v>
      </c>
      <c r="F651" t="s">
        <v>4016</v>
      </c>
    </row>
    <row r="652" spans="1:9" x14ac:dyDescent="0.25">
      <c r="C652" t="s">
        <v>167</v>
      </c>
      <c r="D652">
        <v>1991</v>
      </c>
      <c r="E652">
        <v>6</v>
      </c>
      <c r="F652">
        <v>4.2</v>
      </c>
    </row>
    <row r="653" spans="1:9" x14ac:dyDescent="0.25">
      <c r="C653" t="s">
        <v>4011</v>
      </c>
      <c r="D653">
        <v>1991</v>
      </c>
      <c r="E653">
        <v>7</v>
      </c>
      <c r="F653">
        <v>18.399999999999999</v>
      </c>
      <c r="H653" t="s">
        <v>4020</v>
      </c>
      <c r="I653" s="70">
        <f>SUMPRODUCT(E652:E658,F652:F658)/100</f>
        <v>10.900500000000001</v>
      </c>
    </row>
    <row r="654" spans="1:9" x14ac:dyDescent="0.25">
      <c r="C654" t="s">
        <v>4012</v>
      </c>
      <c r="D654">
        <v>1991</v>
      </c>
      <c r="E654">
        <v>10</v>
      </c>
      <c r="F654">
        <v>19.399999999999999</v>
      </c>
      <c r="H654" t="s">
        <v>4017</v>
      </c>
      <c r="I654" s="70">
        <f>SUMPRODUCT(E660:E665,F660:F665)/100</f>
        <v>11.75</v>
      </c>
    </row>
    <row r="655" spans="1:9" x14ac:dyDescent="0.25">
      <c r="C655" t="s">
        <v>4013</v>
      </c>
      <c r="D655">
        <v>1991</v>
      </c>
      <c r="E655">
        <v>12</v>
      </c>
      <c r="F655">
        <v>18.7</v>
      </c>
      <c r="H655" t="s">
        <v>4018</v>
      </c>
      <c r="I655" s="70">
        <f>SUMPRODUCT(E666:E672,F666:F672)/100</f>
        <v>11.290999999999999</v>
      </c>
    </row>
    <row r="656" spans="1:9" x14ac:dyDescent="0.25">
      <c r="C656" t="s">
        <v>4014</v>
      </c>
      <c r="D656">
        <v>1991</v>
      </c>
      <c r="E656">
        <v>12</v>
      </c>
      <c r="F656">
        <v>22.6</v>
      </c>
    </row>
    <row r="657" spans="3:12" x14ac:dyDescent="0.25">
      <c r="C657" t="s">
        <v>4015</v>
      </c>
      <c r="D657">
        <v>1991</v>
      </c>
      <c r="E657">
        <v>13.5</v>
      </c>
      <c r="F657">
        <v>1.7</v>
      </c>
    </row>
    <row r="658" spans="3:12" x14ac:dyDescent="0.25">
      <c r="C658" t="s">
        <v>39</v>
      </c>
      <c r="D658">
        <v>1991</v>
      </c>
      <c r="E658">
        <v>15</v>
      </c>
      <c r="F658">
        <v>14.9</v>
      </c>
      <c r="H658" t="s">
        <v>4019</v>
      </c>
      <c r="I658" t="s">
        <v>221</v>
      </c>
      <c r="J658" t="s">
        <v>37</v>
      </c>
      <c r="K658" t="s">
        <v>38</v>
      </c>
      <c r="L658" t="s">
        <v>39</v>
      </c>
    </row>
    <row r="659" spans="3:12" x14ac:dyDescent="0.25">
      <c r="C659" t="s">
        <v>167</v>
      </c>
      <c r="D659">
        <v>1993</v>
      </c>
      <c r="E659">
        <v>6</v>
      </c>
      <c r="F659">
        <v>2.6</v>
      </c>
      <c r="H659">
        <v>1991</v>
      </c>
      <c r="I659">
        <f>100-J659-K659-L659</f>
        <v>2.2000000000000011</v>
      </c>
      <c r="J659">
        <f>F653+F652/2</f>
        <v>20.5</v>
      </c>
      <c r="K659">
        <f>F654+F655+F656+F657</f>
        <v>62.4</v>
      </c>
      <c r="L659">
        <f>F658</f>
        <v>14.9</v>
      </c>
    </row>
    <row r="660" spans="3:12" x14ac:dyDescent="0.25">
      <c r="C660" t="s">
        <v>4011</v>
      </c>
      <c r="D660">
        <v>1993</v>
      </c>
      <c r="E660">
        <v>7</v>
      </c>
      <c r="F660">
        <v>5.9</v>
      </c>
      <c r="H660">
        <v>1993</v>
      </c>
      <c r="I660">
        <f>100-J660-K660-L660</f>
        <v>1.3000000000000043</v>
      </c>
      <c r="J660">
        <f>F660+F659/2</f>
        <v>7.2</v>
      </c>
      <c r="K660">
        <f>F661+F662+F663+F664</f>
        <v>68.599999999999994</v>
      </c>
      <c r="L660">
        <f>F665</f>
        <v>22.9</v>
      </c>
    </row>
    <row r="661" spans="3:12" x14ac:dyDescent="0.25">
      <c r="C661" t="s">
        <v>4012</v>
      </c>
      <c r="D661">
        <v>1993</v>
      </c>
      <c r="E661">
        <v>10</v>
      </c>
      <c r="F661">
        <v>18</v>
      </c>
      <c r="H661">
        <v>1994</v>
      </c>
      <c r="I661">
        <f>100-J661-K661-L661</f>
        <v>1.3500000000000032</v>
      </c>
      <c r="J661">
        <f>F667+F666/2</f>
        <v>12.75</v>
      </c>
      <c r="K661">
        <f>F668+F669+F670+F671</f>
        <v>72.8</v>
      </c>
      <c r="L661">
        <f>F672</f>
        <v>13.1</v>
      </c>
    </row>
    <row r="662" spans="3:12" x14ac:dyDescent="0.25">
      <c r="C662" t="s">
        <v>4013</v>
      </c>
      <c r="D662">
        <v>1993</v>
      </c>
      <c r="E662">
        <v>12</v>
      </c>
      <c r="F662">
        <v>17.100000000000001</v>
      </c>
    </row>
    <row r="663" spans="3:12" x14ac:dyDescent="0.25">
      <c r="C663" t="s">
        <v>4014</v>
      </c>
      <c r="D663">
        <v>1993</v>
      </c>
      <c r="E663">
        <v>12</v>
      </c>
      <c r="F663">
        <v>31.5</v>
      </c>
      <c r="H663" t="s">
        <v>4021</v>
      </c>
      <c r="I663" t="s">
        <v>221</v>
      </c>
      <c r="J663" t="s">
        <v>37</v>
      </c>
      <c r="K663" t="s">
        <v>38</v>
      </c>
      <c r="L663" t="s">
        <v>39</v>
      </c>
    </row>
    <row r="664" spans="3:12" x14ac:dyDescent="0.25">
      <c r="C664" t="s">
        <v>4015</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167</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4011</v>
      </c>
      <c r="D667">
        <v>1994</v>
      </c>
      <c r="E667">
        <v>7</v>
      </c>
      <c r="F667">
        <v>11.3</v>
      </c>
    </row>
    <row r="668" spans="3:12" x14ac:dyDescent="0.25">
      <c r="C668" t="s">
        <v>4012</v>
      </c>
      <c r="D668">
        <v>1994</v>
      </c>
      <c r="E668">
        <v>10</v>
      </c>
      <c r="F668">
        <v>20.100000000000001</v>
      </c>
    </row>
    <row r="669" spans="3:12" x14ac:dyDescent="0.25">
      <c r="C669" t="s">
        <v>4013</v>
      </c>
      <c r="D669">
        <v>1994</v>
      </c>
      <c r="E669">
        <v>12</v>
      </c>
      <c r="F669">
        <v>19.8</v>
      </c>
    </row>
    <row r="670" spans="3:12" x14ac:dyDescent="0.25">
      <c r="C670" t="s">
        <v>4014</v>
      </c>
      <c r="D670">
        <v>1994</v>
      </c>
      <c r="E670">
        <v>12</v>
      </c>
      <c r="F670">
        <v>31.1</v>
      </c>
    </row>
    <row r="671" spans="3:12" x14ac:dyDescent="0.25">
      <c r="C671" t="s">
        <v>4015</v>
      </c>
      <c r="D671">
        <v>1994</v>
      </c>
      <c r="E671">
        <v>13.5</v>
      </c>
      <c r="F671">
        <v>1.8</v>
      </c>
    </row>
    <row r="672" spans="3:12" x14ac:dyDescent="0.25">
      <c r="C672" t="s">
        <v>39</v>
      </c>
      <c r="D672">
        <v>1994</v>
      </c>
      <c r="E672">
        <v>15</v>
      </c>
      <c r="F672">
        <v>13.1</v>
      </c>
    </row>
    <row r="677" spans="1:11" x14ac:dyDescent="0.25">
      <c r="A677" s="72" t="s">
        <v>4022</v>
      </c>
      <c r="C677" t="s">
        <v>212</v>
      </c>
    </row>
    <row r="679" spans="1:11" x14ac:dyDescent="0.25">
      <c r="B679" t="s">
        <v>4032</v>
      </c>
      <c r="C679" t="s">
        <v>4031</v>
      </c>
      <c r="D679" t="s">
        <v>4041</v>
      </c>
      <c r="E679" t="s">
        <v>145</v>
      </c>
      <c r="F679" t="s">
        <v>4030</v>
      </c>
      <c r="G679" t="s">
        <v>147</v>
      </c>
      <c r="I679" t="s">
        <v>148</v>
      </c>
      <c r="J679" t="s">
        <v>147</v>
      </c>
      <c r="K679" t="s">
        <v>149</v>
      </c>
    </row>
    <row r="680" spans="1:11" x14ac:dyDescent="0.25">
      <c r="B680">
        <v>2</v>
      </c>
      <c r="C680" t="s">
        <v>4027</v>
      </c>
      <c r="D680">
        <v>1</v>
      </c>
      <c r="E680">
        <v>6</v>
      </c>
      <c r="F680">
        <v>9.6799999999999997E-2</v>
      </c>
      <c r="G680">
        <v>4.0000000000000001E-3</v>
      </c>
      <c r="I680" s="70">
        <v>1.5518657789766801</v>
      </c>
      <c r="J680" s="70">
        <v>6.1726152309127563E-2</v>
      </c>
      <c r="K680" s="70">
        <v>25.141139062173529</v>
      </c>
    </row>
    <row r="681" spans="1:11" x14ac:dyDescent="0.25">
      <c r="B681">
        <v>2</v>
      </c>
      <c r="C681" t="s">
        <v>4028</v>
      </c>
      <c r="D681">
        <v>2</v>
      </c>
      <c r="E681">
        <v>2</v>
      </c>
      <c r="F681">
        <v>0.13699999999999998</v>
      </c>
      <c r="G681">
        <v>4.0000000000000001E-3</v>
      </c>
      <c r="I681" s="70">
        <v>1.990195607224909</v>
      </c>
      <c r="J681" s="70">
        <v>0.27732343367972001</v>
      </c>
      <c r="K681" s="70">
        <v>7.176442253067516</v>
      </c>
    </row>
    <row r="682" spans="1:11" x14ac:dyDescent="0.25">
      <c r="B682">
        <v>2</v>
      </c>
      <c r="C682" t="s">
        <v>4029</v>
      </c>
      <c r="D682">
        <v>2</v>
      </c>
      <c r="E682">
        <v>4</v>
      </c>
      <c r="F682">
        <v>0.26899999999999996</v>
      </c>
      <c r="G682">
        <v>5.0000000000000001E-3</v>
      </c>
      <c r="I682" s="70">
        <v>4.0519992789316728</v>
      </c>
      <c r="J682" s="70">
        <v>0.14209560623960771</v>
      </c>
      <c r="K682" s="70">
        <v>28.516006836263589</v>
      </c>
    </row>
    <row r="683" spans="1:11" x14ac:dyDescent="0.25">
      <c r="B683">
        <v>3</v>
      </c>
      <c r="C683" t="s">
        <v>4027</v>
      </c>
      <c r="D683">
        <v>1</v>
      </c>
      <c r="E683">
        <v>6</v>
      </c>
      <c r="F683">
        <v>0.10300000000000001</v>
      </c>
      <c r="G683">
        <v>4.0000000000000001E-3</v>
      </c>
      <c r="I683" s="70">
        <v>1.647316742310911</v>
      </c>
      <c r="J683" s="70">
        <v>6.1436879264013852E-2</v>
      </c>
      <c r="K683" s="70">
        <v>26.813157862915961</v>
      </c>
    </row>
    <row r="684" spans="1:11" x14ac:dyDescent="0.25">
      <c r="B684">
        <v>3</v>
      </c>
      <c r="C684" t="s">
        <v>4028</v>
      </c>
      <c r="D684">
        <v>2</v>
      </c>
      <c r="E684">
        <v>2</v>
      </c>
      <c r="F684">
        <v>0.14499999999999999</v>
      </c>
      <c r="G684">
        <v>4.0000000000000001E-3</v>
      </c>
      <c r="I684" s="70">
        <v>2.0784012413987529</v>
      </c>
      <c r="J684" s="70">
        <v>0.27708379934922978</v>
      </c>
      <c r="K684" s="70">
        <v>7.5009843458194601</v>
      </c>
    </row>
    <row r="685" spans="1:11" x14ac:dyDescent="0.25">
      <c r="B685">
        <v>3</v>
      </c>
      <c r="C685" t="s">
        <v>4029</v>
      </c>
      <c r="D685">
        <v>2</v>
      </c>
      <c r="E685">
        <v>4</v>
      </c>
      <c r="F685">
        <v>0.28399999999999997</v>
      </c>
      <c r="G685">
        <v>5.0000000000000001E-3</v>
      </c>
      <c r="I685" s="70">
        <v>4.2467380281883349</v>
      </c>
      <c r="J685" s="70">
        <v>0.14130076522895971</v>
      </c>
      <c r="K685" s="70">
        <v>30.054600350585819</v>
      </c>
    </row>
    <row r="686" spans="1:11" x14ac:dyDescent="0.25">
      <c r="B686">
        <v>4</v>
      </c>
      <c r="C686" t="s">
        <v>4027</v>
      </c>
      <c r="D686">
        <v>1</v>
      </c>
      <c r="E686">
        <v>6</v>
      </c>
      <c r="F686">
        <v>9.9399999999999988E-2</v>
      </c>
      <c r="G686">
        <v>4.0000000000000001E-3</v>
      </c>
      <c r="I686" s="70">
        <v>1.5919482059154391</v>
      </c>
      <c r="J686" s="70">
        <v>6.160448014426987E-2</v>
      </c>
      <c r="K686" s="70">
        <v>25.841435593438959</v>
      </c>
    </row>
    <row r="687" spans="1:11" x14ac:dyDescent="0.25">
      <c r="B687">
        <v>4</v>
      </c>
      <c r="C687" t="s">
        <v>4028</v>
      </c>
      <c r="D687">
        <v>2</v>
      </c>
      <c r="E687">
        <v>2</v>
      </c>
      <c r="F687">
        <v>0.13900000000000001</v>
      </c>
      <c r="G687">
        <v>4.0000000000000001E-3</v>
      </c>
      <c r="I687" s="70">
        <v>1.9607767722470859</v>
      </c>
      <c r="J687" s="70">
        <v>0.27740345006042222</v>
      </c>
      <c r="K687" s="70">
        <v>7.0683215072487462</v>
      </c>
    </row>
    <row r="688" spans="1:11" x14ac:dyDescent="0.25">
      <c r="B688">
        <v>4</v>
      </c>
      <c r="C688" t="s">
        <v>4029</v>
      </c>
      <c r="D688">
        <v>2</v>
      </c>
      <c r="E688">
        <v>4</v>
      </c>
      <c r="F688">
        <v>0.27699999999999997</v>
      </c>
      <c r="G688">
        <v>5.0000000000000001E-3</v>
      </c>
      <c r="I688" s="70">
        <v>4.1716274856087088</v>
      </c>
      <c r="J688" s="70">
        <v>0.14160663060587789</v>
      </c>
      <c r="K688" s="70">
        <v>29.45926661597689</v>
      </c>
    </row>
    <row r="689" spans="1:11" x14ac:dyDescent="0.25">
      <c r="B689" t="s">
        <v>4033</v>
      </c>
      <c r="C689" t="s">
        <v>4027</v>
      </c>
      <c r="D689">
        <v>1</v>
      </c>
      <c r="E689">
        <v>6</v>
      </c>
      <c r="F689">
        <v>5.5E-2</v>
      </c>
      <c r="G689">
        <v>0.01</v>
      </c>
      <c r="I689" s="70">
        <v>0.89633939252906636</v>
      </c>
      <c r="J689" s="70">
        <v>0.15939390109404281</v>
      </c>
      <c r="K689" s="70">
        <v>5.6234233956054824</v>
      </c>
    </row>
    <row r="690" spans="1:11" x14ac:dyDescent="0.25">
      <c r="B690" t="s">
        <v>4033</v>
      </c>
      <c r="C690" t="s">
        <v>4028</v>
      </c>
      <c r="D690">
        <v>2</v>
      </c>
      <c r="E690">
        <v>2</v>
      </c>
      <c r="F690">
        <v>0.11</v>
      </c>
      <c r="G690">
        <v>1.2E-2</v>
      </c>
      <c r="I690" s="70">
        <v>2.713192920870688</v>
      </c>
      <c r="J690" s="70">
        <v>0.76039401111049088</v>
      </c>
      <c r="K690" s="70">
        <v>3.568140833866249</v>
      </c>
    </row>
    <row r="691" spans="1:11" x14ac:dyDescent="0.25">
      <c r="B691" t="s">
        <v>4033</v>
      </c>
      <c r="C691" t="s">
        <v>4029</v>
      </c>
      <c r="D691">
        <v>2</v>
      </c>
      <c r="E691">
        <v>4</v>
      </c>
      <c r="F691">
        <v>0.21899999999999997</v>
      </c>
      <c r="G691">
        <v>1.7000000000000001E-2</v>
      </c>
      <c r="I691" s="70">
        <v>3.869548797561162</v>
      </c>
      <c r="J691" s="70">
        <v>0.43999736343249979</v>
      </c>
      <c r="K691" s="70">
        <v>8.7944817836500313</v>
      </c>
    </row>
    <row r="692" spans="1:11" x14ac:dyDescent="0.25">
      <c r="B692" t="s">
        <v>4034</v>
      </c>
      <c r="C692" t="s">
        <v>4027</v>
      </c>
      <c r="D692">
        <v>1</v>
      </c>
      <c r="E692">
        <v>6</v>
      </c>
      <c r="F692">
        <v>6.0999999999999999E-2</v>
      </c>
      <c r="G692">
        <v>0.01</v>
      </c>
      <c r="I692" s="70">
        <v>0.99174989126973312</v>
      </c>
      <c r="J692" s="70">
        <v>0.1586423969388466</v>
      </c>
      <c r="K692" s="70">
        <v>6.2514807542401956</v>
      </c>
    </row>
    <row r="693" spans="1:11" x14ac:dyDescent="0.25">
      <c r="B693" t="s">
        <v>4034</v>
      </c>
      <c r="C693" t="s">
        <v>4028</v>
      </c>
      <c r="D693">
        <v>2</v>
      </c>
      <c r="E693">
        <v>2</v>
      </c>
      <c r="F693">
        <v>0.122</v>
      </c>
      <c r="G693">
        <v>1.2E-2</v>
      </c>
      <c r="I693" s="70">
        <v>3.0048542545447088</v>
      </c>
      <c r="J693" s="70">
        <v>0.75824093266575887</v>
      </c>
      <c r="K693" s="70">
        <v>3.962928041856693</v>
      </c>
    </row>
    <row r="694" spans="1:11" x14ac:dyDescent="0.25">
      <c r="B694" t="s">
        <v>4034</v>
      </c>
      <c r="C694" t="s">
        <v>4029</v>
      </c>
      <c r="D694">
        <v>2</v>
      </c>
      <c r="E694">
        <v>4</v>
      </c>
      <c r="F694">
        <v>0.24600000000000002</v>
      </c>
      <c r="G694">
        <v>1.7000000000000001E-2</v>
      </c>
      <c r="I694" s="70">
        <v>4.3348960249571578</v>
      </c>
      <c r="J694" s="70">
        <v>0.43413624601176892</v>
      </c>
      <c r="K694" s="70">
        <v>9.9851050557977228</v>
      </c>
    </row>
    <row r="695" spans="1:11" x14ac:dyDescent="0.25">
      <c r="B695">
        <v>5</v>
      </c>
      <c r="C695" t="s">
        <v>4027</v>
      </c>
      <c r="D695">
        <v>1</v>
      </c>
      <c r="E695">
        <v>6</v>
      </c>
      <c r="F695">
        <v>4.8000000000000001E-2</v>
      </c>
      <c r="G695">
        <v>9.0000000000000011E-3</v>
      </c>
      <c r="I695" s="70">
        <v>0.78445394139614599</v>
      </c>
      <c r="J695" s="70">
        <v>0.14425255812222729</v>
      </c>
      <c r="K695" s="70">
        <v>5.4380591346703646</v>
      </c>
    </row>
    <row r="696" spans="1:11" x14ac:dyDescent="0.25">
      <c r="B696">
        <v>5</v>
      </c>
      <c r="C696" t="s">
        <v>4028</v>
      </c>
      <c r="D696">
        <v>2</v>
      </c>
      <c r="E696">
        <v>2</v>
      </c>
      <c r="F696">
        <v>0.10800000000000001</v>
      </c>
      <c r="G696">
        <v>1.1000000000000001E-2</v>
      </c>
      <c r="I696" s="70">
        <v>2.9563014098699991</v>
      </c>
      <c r="J696" s="70">
        <v>0.69022829146567344</v>
      </c>
      <c r="K696" s="70">
        <v>4.2830777098290271</v>
      </c>
    </row>
    <row r="697" spans="1:11" x14ac:dyDescent="0.25">
      <c r="B697">
        <v>5</v>
      </c>
      <c r="C697" t="s">
        <v>4029</v>
      </c>
      <c r="D697">
        <v>2</v>
      </c>
      <c r="E697">
        <v>4</v>
      </c>
      <c r="F697">
        <v>0.22399999999999998</v>
      </c>
      <c r="G697">
        <v>1.6E-2</v>
      </c>
      <c r="I697" s="70">
        <v>4.1362250582416937</v>
      </c>
      <c r="J697" s="70">
        <v>0.40639604033110932</v>
      </c>
      <c r="K697" s="70">
        <v>10.177818304705241</v>
      </c>
    </row>
    <row r="698" spans="1:11" x14ac:dyDescent="0.25">
      <c r="B698">
        <v>6</v>
      </c>
      <c r="C698" t="s">
        <v>4027</v>
      </c>
      <c r="D698">
        <v>1</v>
      </c>
      <c r="E698">
        <v>6</v>
      </c>
      <c r="F698">
        <v>5.2999999999999999E-2</v>
      </c>
      <c r="G698">
        <v>1.1000000000000001E-2</v>
      </c>
      <c r="I698" s="70">
        <v>0.86443540238798633</v>
      </c>
      <c r="J698" s="70">
        <v>0.17561076122606331</v>
      </c>
      <c r="K698" s="70">
        <v>4.922451200329351</v>
      </c>
    </row>
    <row r="699" spans="1:11" x14ac:dyDescent="0.25">
      <c r="B699">
        <v>6</v>
      </c>
      <c r="C699" t="s">
        <v>4028</v>
      </c>
      <c r="D699">
        <v>2</v>
      </c>
      <c r="E699">
        <v>2</v>
      </c>
      <c r="F699">
        <v>0.12</v>
      </c>
      <c r="G699">
        <v>1.3000000000000001E-2</v>
      </c>
      <c r="I699" s="70">
        <v>3.2956920689338309</v>
      </c>
      <c r="J699" s="70">
        <v>0.82430283513478619</v>
      </c>
      <c r="K699" s="70">
        <v>3.998156901152639</v>
      </c>
    </row>
    <row r="700" spans="1:11" x14ac:dyDescent="0.25">
      <c r="B700">
        <v>6</v>
      </c>
      <c r="C700" t="s">
        <v>4029</v>
      </c>
      <c r="D700">
        <v>2</v>
      </c>
      <c r="E700">
        <v>4</v>
      </c>
      <c r="F700">
        <v>0.22600000000000001</v>
      </c>
      <c r="G700">
        <v>1.8000000000000002E-2</v>
      </c>
      <c r="I700" s="70">
        <v>4.0697480214584081</v>
      </c>
      <c r="J700" s="70">
        <v>0.46789295386537472</v>
      </c>
      <c r="K700" s="70">
        <v>8.6980322910128365</v>
      </c>
    </row>
    <row r="704" spans="1:11" x14ac:dyDescent="0.25">
      <c r="A704" s="72" t="s">
        <v>4035</v>
      </c>
      <c r="C704" t="s">
        <v>4040</v>
      </c>
    </row>
    <row r="708" spans="3:11" x14ac:dyDescent="0.25">
      <c r="C708" t="s">
        <v>156</v>
      </c>
      <c r="D708" t="s">
        <v>4041</v>
      </c>
      <c r="E708" t="s">
        <v>145</v>
      </c>
      <c r="F708" t="s">
        <v>4030</v>
      </c>
      <c r="G708" t="s">
        <v>147</v>
      </c>
      <c r="I708" t="s">
        <v>148</v>
      </c>
      <c r="J708" t="s">
        <v>147</v>
      </c>
      <c r="K708" t="s">
        <v>149</v>
      </c>
    </row>
    <row r="709" spans="3:11" x14ac:dyDescent="0.25">
      <c r="C709">
        <v>1980</v>
      </c>
      <c r="D709" t="s">
        <v>4042</v>
      </c>
      <c r="E709">
        <v>4</v>
      </c>
      <c r="F709">
        <v>0.23630000000000001</v>
      </c>
      <c r="G709">
        <v>7.7999999999999996E-3</v>
      </c>
      <c r="I709" s="70">
        <v>5.4462081991112576</v>
      </c>
      <c r="J709" s="70">
        <v>0.16631894037714709</v>
      </c>
      <c r="K709" s="70">
        <v>32.745568164163153</v>
      </c>
    </row>
    <row r="710" spans="3:11" x14ac:dyDescent="0.25">
      <c r="C710">
        <v>1981</v>
      </c>
      <c r="D710" t="s">
        <v>4042</v>
      </c>
      <c r="E710">
        <v>4</v>
      </c>
      <c r="F710">
        <v>0.24310000000000001</v>
      </c>
      <c r="G710">
        <v>8.6999999999999994E-3</v>
      </c>
      <c r="I710" s="70">
        <v>5.5909060847234127</v>
      </c>
      <c r="J710" s="70">
        <v>0.1847479854671977</v>
      </c>
      <c r="K710" s="70">
        <v>30.26233856128346</v>
      </c>
    </row>
    <row r="711" spans="3:11" x14ac:dyDescent="0.25">
      <c r="C711">
        <v>1982</v>
      </c>
      <c r="D711" t="s">
        <v>4042</v>
      </c>
      <c r="E711">
        <v>4</v>
      </c>
      <c r="F711">
        <v>0.28349999999999997</v>
      </c>
      <c r="G711">
        <v>8.8000000000000005E-3</v>
      </c>
      <c r="I711" s="70">
        <v>6.4385545770590191</v>
      </c>
      <c r="J711" s="70">
        <v>0.18244239974252419</v>
      </c>
      <c r="K711" s="70">
        <v>35.290889541825628</v>
      </c>
    </row>
    <row r="712" spans="3:11" x14ac:dyDescent="0.25">
      <c r="C712">
        <v>1983</v>
      </c>
      <c r="D712" t="s">
        <v>4042</v>
      </c>
      <c r="E712">
        <v>4</v>
      </c>
      <c r="F712">
        <v>0.30230000000000001</v>
      </c>
      <c r="G712">
        <v>8.6E-3</v>
      </c>
      <c r="I712" s="70">
        <v>6.8261951066597826</v>
      </c>
      <c r="J712" s="70">
        <v>0.17636206671221569</v>
      </c>
      <c r="K712" s="70">
        <v>38.705574469132522</v>
      </c>
    </row>
    <row r="713" spans="3:11" x14ac:dyDescent="0.25">
      <c r="C713">
        <v>1984</v>
      </c>
      <c r="D713" t="s">
        <v>4042</v>
      </c>
      <c r="E713">
        <v>4</v>
      </c>
      <c r="F713">
        <v>0.30880000000000002</v>
      </c>
      <c r="G713">
        <v>8.3999999999999995E-3</v>
      </c>
      <c r="I713" s="70">
        <v>6.9592432511565328</v>
      </c>
      <c r="J713" s="70">
        <v>0.17161859017988129</v>
      </c>
      <c r="K713" s="70">
        <v>40.550637572900627</v>
      </c>
    </row>
    <row r="714" spans="3:11" x14ac:dyDescent="0.25">
      <c r="C714">
        <v>1985</v>
      </c>
      <c r="D714" t="s">
        <v>4042</v>
      </c>
      <c r="E714">
        <v>4</v>
      </c>
      <c r="F714">
        <v>0.33189999999999997</v>
      </c>
      <c r="G714">
        <v>8.3999999999999995E-3</v>
      </c>
      <c r="I714" s="70">
        <v>7.4281024662567594</v>
      </c>
      <c r="J714" s="70">
        <v>0.16938134633166091</v>
      </c>
      <c r="K714" s="70">
        <v>43.854312337983167</v>
      </c>
    </row>
    <row r="715" spans="3:11" x14ac:dyDescent="0.25">
      <c r="C715">
        <v>1986</v>
      </c>
      <c r="D715" t="s">
        <v>4042</v>
      </c>
      <c r="E715">
        <v>4</v>
      </c>
      <c r="F715">
        <v>0.3367</v>
      </c>
      <c r="G715">
        <v>8.6E-3</v>
      </c>
      <c r="I715" s="70">
        <v>7.524761275100178</v>
      </c>
      <c r="J715" s="70">
        <v>0.17294698641540021</v>
      </c>
      <c r="K715" s="70">
        <v>43.509062696394757</v>
      </c>
    </row>
    <row r="716" spans="3:11" x14ac:dyDescent="0.25">
      <c r="C716">
        <v>1987</v>
      </c>
      <c r="D716" t="s">
        <v>4042</v>
      </c>
      <c r="E716">
        <v>4</v>
      </c>
      <c r="F716">
        <v>0.33939999999999998</v>
      </c>
      <c r="G716">
        <v>8.2000000000000007E-3</v>
      </c>
      <c r="I716" s="70">
        <v>7.5790175050109099</v>
      </c>
      <c r="J716" s="70">
        <v>0.16465356569006451</v>
      </c>
      <c r="K716" s="70">
        <v>46.030084275716611</v>
      </c>
    </row>
    <row r="717" spans="3:11" x14ac:dyDescent="0.25">
      <c r="C717">
        <v>1988</v>
      </c>
      <c r="D717" t="s">
        <v>4042</v>
      </c>
      <c r="E717">
        <v>4</v>
      </c>
      <c r="F717">
        <v>0.3402</v>
      </c>
      <c r="G717">
        <v>9.1000000000000004E-3</v>
      </c>
      <c r="I717" s="70">
        <v>7.59507767079457</v>
      </c>
      <c r="J717" s="70">
        <v>0.18264348731611521</v>
      </c>
      <c r="K717" s="70">
        <v>41.584169150522079</v>
      </c>
    </row>
    <row r="718" spans="3:11" x14ac:dyDescent="0.25">
      <c r="C718">
        <v>1989</v>
      </c>
      <c r="D718" t="s">
        <v>4042</v>
      </c>
      <c r="E718">
        <v>4</v>
      </c>
      <c r="F718">
        <v>0.36809999999999998</v>
      </c>
      <c r="G718">
        <v>8.3999999999999995E-3</v>
      </c>
      <c r="I718" s="70">
        <v>8.1507313749599408</v>
      </c>
      <c r="J718" s="70">
        <v>0.16600872442615</v>
      </c>
      <c r="K718" s="70">
        <v>49.098210971350753</v>
      </c>
    </row>
    <row r="719" spans="3:11" x14ac:dyDescent="0.25">
      <c r="C719">
        <v>1990</v>
      </c>
      <c r="D719" t="s">
        <v>4042</v>
      </c>
      <c r="E719">
        <v>4</v>
      </c>
      <c r="F719">
        <v>0.37640000000000001</v>
      </c>
      <c r="G719">
        <v>8.6E-3</v>
      </c>
      <c r="I719" s="70">
        <v>8.3143919377751665</v>
      </c>
      <c r="J719" s="70">
        <v>0.16919205366624279</v>
      </c>
      <c r="K719" s="70">
        <v>49.141740156287582</v>
      </c>
    </row>
    <row r="720" spans="3:11" x14ac:dyDescent="0.25">
      <c r="C720">
        <v>1991</v>
      </c>
      <c r="D720" t="s">
        <v>4042</v>
      </c>
      <c r="E720">
        <v>4</v>
      </c>
      <c r="F720">
        <v>0.39329999999999998</v>
      </c>
      <c r="G720">
        <v>8.6999999999999994E-3</v>
      </c>
      <c r="I720" s="70">
        <v>8.6453539884810304</v>
      </c>
      <c r="J720" s="70">
        <v>0.16959997482591421</v>
      </c>
      <c r="K720" s="70">
        <v>50.974972121045703</v>
      </c>
    </row>
    <row r="721" spans="3:11" x14ac:dyDescent="0.25">
      <c r="C721">
        <v>1992</v>
      </c>
      <c r="D721" t="s">
        <v>4042</v>
      </c>
      <c r="E721">
        <v>4</v>
      </c>
      <c r="F721">
        <v>0.39660000000000001</v>
      </c>
      <c r="G721">
        <v>8.6999999999999994E-3</v>
      </c>
      <c r="I721" s="70">
        <v>8.7096279547539179</v>
      </c>
      <c r="J721" s="70">
        <v>0.16929932751080459</v>
      </c>
      <c r="K721" s="70">
        <v>51.445142061760841</v>
      </c>
    </row>
    <row r="722" spans="3:11" x14ac:dyDescent="0.25">
      <c r="C722">
        <v>1993</v>
      </c>
      <c r="D722" t="s">
        <v>4042</v>
      </c>
      <c r="E722">
        <v>4</v>
      </c>
      <c r="F722">
        <v>0.3962</v>
      </c>
      <c r="G722">
        <v>9.1999999999999998E-3</v>
      </c>
      <c r="I722" s="70">
        <v>8.7018432414701188</v>
      </c>
      <c r="J722" s="70">
        <v>0.17906764034907699</v>
      </c>
      <c r="K722" s="70">
        <v>48.595286253320943</v>
      </c>
    </row>
    <row r="723" spans="3:11" x14ac:dyDescent="0.25">
      <c r="C723">
        <v>1994</v>
      </c>
      <c r="D723" t="s">
        <v>4042</v>
      </c>
      <c r="E723">
        <v>4</v>
      </c>
      <c r="F723">
        <v>0.3957</v>
      </c>
      <c r="G723">
        <v>9.1000000000000004E-3</v>
      </c>
      <c r="I723" s="70">
        <v>8.692109997289732</v>
      </c>
      <c r="J723" s="70">
        <v>0.1771688401833017</v>
      </c>
      <c r="K723" s="70">
        <v>49.061166671841043</v>
      </c>
    </row>
    <row r="724" spans="3:11" x14ac:dyDescent="0.25">
      <c r="C724">
        <v>1995</v>
      </c>
      <c r="D724" t="s">
        <v>4042</v>
      </c>
      <c r="E724">
        <v>4</v>
      </c>
      <c r="F724">
        <v>0.44519999999999998</v>
      </c>
      <c r="G724">
        <v>1.01E-2</v>
      </c>
      <c r="I724" s="70">
        <v>9.6432722136610352</v>
      </c>
      <c r="J724" s="70">
        <v>0.1915646708687338</v>
      </c>
      <c r="K724" s="70">
        <v>50.339512864921268</v>
      </c>
    </row>
    <row r="725" spans="3:11" x14ac:dyDescent="0.25">
      <c r="C725">
        <v>1996</v>
      </c>
      <c r="D725" t="s">
        <v>4042</v>
      </c>
      <c r="E725">
        <v>4</v>
      </c>
      <c r="F725">
        <v>0.4365</v>
      </c>
      <c r="G725">
        <v>1.03E-2</v>
      </c>
      <c r="I725" s="70">
        <v>9.4778872397561109</v>
      </c>
      <c r="J725" s="70">
        <v>0.1962447334788528</v>
      </c>
      <c r="K725" s="70">
        <v>48.296262894501787</v>
      </c>
    </row>
    <row r="726" spans="3:11" x14ac:dyDescent="0.25">
      <c r="C726">
        <v>1997</v>
      </c>
      <c r="D726" t="s">
        <v>4042</v>
      </c>
      <c r="E726">
        <v>4</v>
      </c>
      <c r="F726">
        <v>0.44890000000000002</v>
      </c>
      <c r="G726">
        <v>9.9000000000000008E-3</v>
      </c>
      <c r="I726" s="70">
        <v>9.7133820954460539</v>
      </c>
      <c r="J726" s="70">
        <v>0.18741156786957619</v>
      </c>
      <c r="K726" s="70">
        <v>51.829149106771297</v>
      </c>
    </row>
    <row r="727" spans="3:11" x14ac:dyDescent="0.25">
      <c r="C727">
        <v>1998</v>
      </c>
      <c r="D727" t="s">
        <v>4042</v>
      </c>
      <c r="E727">
        <v>4</v>
      </c>
      <c r="F727">
        <v>0.47420000000000001</v>
      </c>
      <c r="G727">
        <v>0.01</v>
      </c>
      <c r="I727" s="70">
        <v>10.18921819719403</v>
      </c>
      <c r="J727" s="70">
        <v>0.1868627360554776</v>
      </c>
      <c r="K727" s="70">
        <v>54.527823001419357</v>
      </c>
    </row>
    <row r="728" spans="3:11" x14ac:dyDescent="0.25">
      <c r="C728">
        <v>1999</v>
      </c>
      <c r="D728" t="s">
        <v>4042</v>
      </c>
      <c r="E728">
        <v>4</v>
      </c>
      <c r="F728">
        <v>0.4793</v>
      </c>
      <c r="G728">
        <v>9.7000000000000003E-3</v>
      </c>
      <c r="I728" s="70">
        <v>10.28439480749037</v>
      </c>
      <c r="J728" s="70">
        <v>0.1807879790496614</v>
      </c>
      <c r="K728" s="70">
        <v>56.886496887413657</v>
      </c>
    </row>
    <row r="729" spans="3:11" x14ac:dyDescent="0.25">
      <c r="C729">
        <v>2000</v>
      </c>
      <c r="D729" t="s">
        <v>4042</v>
      </c>
      <c r="E729">
        <v>4</v>
      </c>
      <c r="F729">
        <v>0.50680000000000003</v>
      </c>
      <c r="G729">
        <v>8.8000000000000005E-3</v>
      </c>
      <c r="I729" s="70">
        <v>10.793403262313969</v>
      </c>
      <c r="J729" s="70">
        <v>0.16176366284648969</v>
      </c>
      <c r="K729" s="70">
        <v>66.723286752950713</v>
      </c>
    </row>
    <row r="730" spans="3:11" x14ac:dyDescent="0.25">
      <c r="C730">
        <v>2001</v>
      </c>
      <c r="D730" t="s">
        <v>4042</v>
      </c>
      <c r="E730">
        <v>4</v>
      </c>
      <c r="F730">
        <v>0.52710000000000001</v>
      </c>
      <c r="G730">
        <v>8.8000000000000005E-3</v>
      </c>
      <c r="I730" s="70">
        <v>11.164692063472719</v>
      </c>
      <c r="J730" s="70">
        <v>0.16014820413832759</v>
      </c>
      <c r="K730" s="70">
        <v>69.714750306093052</v>
      </c>
    </row>
    <row r="731" spans="3:11" x14ac:dyDescent="0.25">
      <c r="C731">
        <v>2002</v>
      </c>
      <c r="D731" t="s">
        <v>4042</v>
      </c>
      <c r="E731">
        <v>4</v>
      </c>
      <c r="F731">
        <v>0.502</v>
      </c>
      <c r="G731">
        <v>8.8000000000000005E-3</v>
      </c>
      <c r="I731" s="70">
        <v>10.705062936989579</v>
      </c>
      <c r="J731" s="70">
        <v>0.16215122400890619</v>
      </c>
      <c r="K731" s="70">
        <v>66.019007888596676</v>
      </c>
    </row>
    <row r="732" spans="3:11" x14ac:dyDescent="0.25">
      <c r="C732">
        <v>2003</v>
      </c>
      <c r="D732" t="s">
        <v>4042</v>
      </c>
      <c r="E732">
        <v>4</v>
      </c>
      <c r="F732">
        <v>0.48780000000000001</v>
      </c>
      <c r="G732">
        <v>8.9999999999999993E-3</v>
      </c>
      <c r="I732" s="70">
        <v>10.442477044561519</v>
      </c>
      <c r="J732" s="70">
        <v>0.1670221624884147</v>
      </c>
      <c r="K732" s="70">
        <v>62.521505463598857</v>
      </c>
    </row>
    <row r="733" spans="3:11" x14ac:dyDescent="0.25">
      <c r="C733">
        <v>2004</v>
      </c>
      <c r="D733" t="s">
        <v>4042</v>
      </c>
      <c r="E733">
        <v>4</v>
      </c>
      <c r="F733">
        <v>0.51980000000000004</v>
      </c>
      <c r="G733">
        <v>9.1999999999999998E-3</v>
      </c>
      <c r="I733" s="70">
        <v>11.031603033322851</v>
      </c>
      <c r="J733" s="70">
        <v>0.16803045596568139</v>
      </c>
      <c r="K733" s="70">
        <v>65.652401940609778</v>
      </c>
    </row>
    <row r="734" spans="3:11" x14ac:dyDescent="0.25">
      <c r="C734">
        <v>2005</v>
      </c>
      <c r="D734" t="s">
        <v>4042</v>
      </c>
      <c r="E734">
        <v>4</v>
      </c>
      <c r="F734">
        <v>0.54369999999999996</v>
      </c>
      <c r="G734">
        <v>8.8999999999999999E-3</v>
      </c>
      <c r="I734" s="70">
        <v>11.46556610563985</v>
      </c>
      <c r="J734" s="70">
        <v>0.16066002758635009</v>
      </c>
      <c r="K734" s="70">
        <v>71.365393607177339</v>
      </c>
    </row>
    <row r="735" spans="3:11" x14ac:dyDescent="0.25">
      <c r="C735">
        <v>2006</v>
      </c>
      <c r="D735" t="s">
        <v>4042</v>
      </c>
      <c r="E735">
        <v>4</v>
      </c>
      <c r="F735">
        <v>0.53879999999999995</v>
      </c>
      <c r="G735">
        <v>9.1999999999999998E-3</v>
      </c>
      <c r="I735" s="70">
        <v>11.37700734877269</v>
      </c>
      <c r="J735" s="70">
        <v>0.16647200214594299</v>
      </c>
      <c r="K735" s="70">
        <v>68.341866512776562</v>
      </c>
    </row>
    <row r="736" spans="3:11" x14ac:dyDescent="0.25">
      <c r="C736">
        <v>2007</v>
      </c>
      <c r="D736" t="s">
        <v>4042</v>
      </c>
      <c r="E736">
        <v>4</v>
      </c>
      <c r="F736">
        <v>0.53820000000000001</v>
      </c>
      <c r="G736">
        <v>8.6999999999999994E-3</v>
      </c>
      <c r="I736" s="70">
        <v>11.366148891238391</v>
      </c>
      <c r="J736" s="70">
        <v>0.1574706630076996</v>
      </c>
      <c r="K736" s="70">
        <v>72.179469331901146</v>
      </c>
    </row>
    <row r="737" spans="3:11" x14ac:dyDescent="0.25">
      <c r="C737">
        <v>2008</v>
      </c>
      <c r="D737" t="s">
        <v>4042</v>
      </c>
      <c r="E737">
        <v>4</v>
      </c>
      <c r="F737">
        <v>0.54690000000000005</v>
      </c>
      <c r="G737">
        <v>8.8000000000000005E-3</v>
      </c>
      <c r="I737" s="70">
        <v>11.523286658922499</v>
      </c>
      <c r="J737" s="70">
        <v>0.15860833321457729</v>
      </c>
      <c r="K737" s="70">
        <v>72.652466773816585</v>
      </c>
    </row>
    <row r="738" spans="3:11" x14ac:dyDescent="0.25">
      <c r="C738">
        <v>2009</v>
      </c>
      <c r="D738" t="s">
        <v>4042</v>
      </c>
      <c r="E738">
        <v>4</v>
      </c>
      <c r="F738">
        <v>0.54969999999999997</v>
      </c>
      <c r="G738">
        <v>9.1999999999999998E-3</v>
      </c>
      <c r="I738" s="70">
        <v>11.57371872753707</v>
      </c>
      <c r="J738" s="70">
        <v>0.16559305225097459</v>
      </c>
      <c r="K738" s="70">
        <v>69.892538184487506</v>
      </c>
    </row>
    <row r="739" spans="3:11" x14ac:dyDescent="0.25">
      <c r="C739">
        <v>2010</v>
      </c>
      <c r="D739" t="s">
        <v>4042</v>
      </c>
      <c r="E739">
        <v>4</v>
      </c>
      <c r="F739">
        <v>0.55030000000000001</v>
      </c>
      <c r="G739">
        <v>8.8000000000000005E-3</v>
      </c>
      <c r="I739" s="70">
        <v>11.584516706797411</v>
      </c>
      <c r="J739" s="70">
        <v>0.15834737583368011</v>
      </c>
      <c r="K739" s="70">
        <v>73.158880251764856</v>
      </c>
    </row>
    <row r="740" spans="3:11" x14ac:dyDescent="0.25">
      <c r="C740">
        <v>1980</v>
      </c>
      <c r="D740" t="s">
        <v>4042</v>
      </c>
      <c r="E740">
        <v>4</v>
      </c>
      <c r="F740">
        <v>0.15379999999999999</v>
      </c>
      <c r="G740">
        <v>1.0500000000000001E-2</v>
      </c>
      <c r="I740" s="70">
        <v>3.6412479372035289</v>
      </c>
      <c r="J740" s="70">
        <v>0.23579327078796949</v>
      </c>
      <c r="K740" s="70">
        <v>15.4425439073612</v>
      </c>
    </row>
    <row r="741" spans="3:11" x14ac:dyDescent="0.25">
      <c r="C741">
        <v>1981</v>
      </c>
      <c r="D741" t="s">
        <v>4042</v>
      </c>
      <c r="E741">
        <v>4</v>
      </c>
      <c r="F741">
        <v>0.14280000000000001</v>
      </c>
      <c r="G741">
        <v>1.15E-2</v>
      </c>
      <c r="I741" s="70">
        <v>3.3933383343153878</v>
      </c>
      <c r="J741" s="70">
        <v>0.26011187234087918</v>
      </c>
      <c r="K741" s="70">
        <v>13.045688010228091</v>
      </c>
    </row>
    <row r="742" spans="3:11" x14ac:dyDescent="0.25">
      <c r="C742">
        <v>1982</v>
      </c>
      <c r="D742" t="s">
        <v>4042</v>
      </c>
      <c r="E742">
        <v>4</v>
      </c>
      <c r="F742">
        <v>0.18959999999999999</v>
      </c>
      <c r="G742">
        <v>1.1599999999999999E-2</v>
      </c>
      <c r="I742" s="70">
        <v>4.4360022384464237</v>
      </c>
      <c r="J742" s="70">
        <v>0.2545934822557957</v>
      </c>
      <c r="K742" s="70">
        <v>17.42386411129517</v>
      </c>
    </row>
    <row r="743" spans="3:11" x14ac:dyDescent="0.25">
      <c r="C743">
        <v>1983</v>
      </c>
      <c r="D743" t="s">
        <v>4042</v>
      </c>
      <c r="E743">
        <v>4</v>
      </c>
      <c r="F743">
        <v>0.1908</v>
      </c>
      <c r="G743">
        <v>1.1299999999999999E-2</v>
      </c>
      <c r="I743" s="70">
        <v>4.4623295382741901</v>
      </c>
      <c r="J743" s="70">
        <v>0.24782170049179089</v>
      </c>
      <c r="K743" s="70">
        <v>18.006209825123872</v>
      </c>
    </row>
    <row r="744" spans="3:11" x14ac:dyDescent="0.25">
      <c r="C744">
        <v>1984</v>
      </c>
      <c r="D744" t="s">
        <v>4042</v>
      </c>
      <c r="E744">
        <v>4</v>
      </c>
      <c r="F744">
        <v>0.18179999999999999</v>
      </c>
      <c r="G744">
        <v>1.0999999999999999E-2</v>
      </c>
      <c r="I744" s="70">
        <v>4.2643875231113793</v>
      </c>
      <c r="J744" s="70">
        <v>0.2426189420278865</v>
      </c>
      <c r="K744" s="70">
        <v>17.576482229574768</v>
      </c>
    </row>
    <row r="745" spans="3:11" x14ac:dyDescent="0.25">
      <c r="C745">
        <v>1985</v>
      </c>
      <c r="D745" t="s">
        <v>4042</v>
      </c>
      <c r="E745">
        <v>4</v>
      </c>
      <c r="F745">
        <v>0.2137</v>
      </c>
      <c r="G745">
        <v>1.17E-2</v>
      </c>
      <c r="I745" s="70">
        <v>4.9609705774644963</v>
      </c>
      <c r="J745" s="70">
        <v>0.25295446892896412</v>
      </c>
      <c r="K745" s="70">
        <v>19.612108845001909</v>
      </c>
    </row>
    <row r="746" spans="3:11" x14ac:dyDescent="0.25">
      <c r="C746">
        <v>1986</v>
      </c>
      <c r="D746" t="s">
        <v>4042</v>
      </c>
      <c r="E746">
        <v>4</v>
      </c>
      <c r="F746">
        <v>0.20030000000000001</v>
      </c>
      <c r="G746">
        <v>1.14E-2</v>
      </c>
      <c r="I746" s="70">
        <v>4.6700547956584071</v>
      </c>
      <c r="J746" s="70">
        <v>0.24852924782773181</v>
      </c>
      <c r="K746" s="70">
        <v>18.790765418867149</v>
      </c>
    </row>
    <row r="747" spans="3:11" x14ac:dyDescent="0.25">
      <c r="C747">
        <v>1987</v>
      </c>
      <c r="D747" t="s">
        <v>4042</v>
      </c>
      <c r="E747">
        <v>4</v>
      </c>
      <c r="F747">
        <v>0.20619999999999999</v>
      </c>
      <c r="G747">
        <v>1.0800000000000001E-2</v>
      </c>
      <c r="I747" s="70">
        <v>4.7984431666746152</v>
      </c>
      <c r="J747" s="70">
        <v>0.2345844773255028</v>
      </c>
      <c r="K747" s="70">
        <v>20.455075380015149</v>
      </c>
    </row>
    <row r="748" spans="3:11" x14ac:dyDescent="0.25">
      <c r="C748">
        <v>1988</v>
      </c>
      <c r="D748" t="s">
        <v>4042</v>
      </c>
      <c r="E748">
        <v>4</v>
      </c>
      <c r="F748">
        <v>0.18629999999999999</v>
      </c>
      <c r="G748">
        <v>1.2200000000000001E-2</v>
      </c>
      <c r="I748" s="70">
        <v>4.3634993163400804</v>
      </c>
      <c r="J748" s="70">
        <v>0.26832055375102187</v>
      </c>
      <c r="K748" s="70">
        <v>16.26226263825107</v>
      </c>
    </row>
    <row r="749" spans="3:11" x14ac:dyDescent="0.25">
      <c r="C749">
        <v>1989</v>
      </c>
      <c r="D749" t="s">
        <v>4042</v>
      </c>
      <c r="E749">
        <v>4</v>
      </c>
      <c r="F749">
        <v>0.21820000000000001</v>
      </c>
      <c r="G749">
        <v>1.1299999999999999E-2</v>
      </c>
      <c r="I749" s="70">
        <v>5.0581257796572956</v>
      </c>
      <c r="J749" s="70">
        <v>0.24362929348836959</v>
      </c>
      <c r="K749" s="70">
        <v>20.761566506364151</v>
      </c>
    </row>
    <row r="750" spans="3:11" x14ac:dyDescent="0.25">
      <c r="C750">
        <v>1990</v>
      </c>
      <c r="D750" t="s">
        <v>4042</v>
      </c>
      <c r="E750">
        <v>4</v>
      </c>
      <c r="F750">
        <v>0.21690000000000001</v>
      </c>
      <c r="G750">
        <v>1.17E-2</v>
      </c>
      <c r="I750" s="70">
        <v>5.030086407540324</v>
      </c>
      <c r="J750" s="70">
        <v>0.25245542176189939</v>
      </c>
      <c r="K750" s="70">
        <v>19.92465193432999</v>
      </c>
    </row>
    <row r="751" spans="3:11" x14ac:dyDescent="0.25">
      <c r="C751">
        <v>1991</v>
      </c>
      <c r="D751" t="s">
        <v>4042</v>
      </c>
      <c r="E751">
        <v>4</v>
      </c>
      <c r="F751">
        <v>0.21840000000000001</v>
      </c>
      <c r="G751">
        <v>1.1900000000000001E-2</v>
      </c>
      <c r="I751" s="70">
        <v>5.0624375371012498</v>
      </c>
      <c r="J751" s="70">
        <v>0.25653377517471793</v>
      </c>
      <c r="K751" s="70">
        <v>19.734000069399698</v>
      </c>
    </row>
    <row r="752" spans="3:11" x14ac:dyDescent="0.25">
      <c r="C752">
        <v>1992</v>
      </c>
      <c r="D752" t="s">
        <v>4042</v>
      </c>
      <c r="E752">
        <v>4</v>
      </c>
      <c r="F752">
        <v>0.20269999999999999</v>
      </c>
      <c r="G752">
        <v>1.2E-2</v>
      </c>
      <c r="I752" s="70">
        <v>4.7223375566132431</v>
      </c>
      <c r="J752" s="70">
        <v>0.2612181031594244</v>
      </c>
      <c r="K752" s="70">
        <v>18.078140448524529</v>
      </c>
    </row>
    <row r="753" spans="3:11" x14ac:dyDescent="0.25">
      <c r="C753">
        <v>1993</v>
      </c>
      <c r="D753" t="s">
        <v>4042</v>
      </c>
      <c r="E753">
        <v>4</v>
      </c>
      <c r="F753">
        <v>0.21340000000000001</v>
      </c>
      <c r="G753">
        <v>1.23E-2</v>
      </c>
      <c r="I753" s="70">
        <v>4.954483964154055</v>
      </c>
      <c r="J753" s="70">
        <v>0.26597580203541599</v>
      </c>
      <c r="K753" s="70">
        <v>18.627574111025108</v>
      </c>
    </row>
    <row r="754" spans="3:11" x14ac:dyDescent="0.25">
      <c r="C754">
        <v>1994</v>
      </c>
      <c r="D754" t="s">
        <v>4042</v>
      </c>
      <c r="E754">
        <v>4</v>
      </c>
      <c r="F754">
        <v>0.21190000000000001</v>
      </c>
      <c r="G754">
        <v>1.2E-2</v>
      </c>
      <c r="I754" s="70">
        <v>4.922032843381019</v>
      </c>
      <c r="J754" s="70">
        <v>0.25972943190869141</v>
      </c>
      <c r="K754" s="70">
        <v>18.950616444236381</v>
      </c>
    </row>
    <row r="755" spans="3:11" x14ac:dyDescent="0.25">
      <c r="C755">
        <v>1995</v>
      </c>
      <c r="D755" t="s">
        <v>4043</v>
      </c>
      <c r="E755">
        <v>4</v>
      </c>
      <c r="F755">
        <v>0.24110000000000001</v>
      </c>
      <c r="G755">
        <v>1.37E-2</v>
      </c>
      <c r="I755" s="70">
        <v>5.5484096354667223</v>
      </c>
      <c r="J755" s="70">
        <v>0.29127653130406378</v>
      </c>
      <c r="K755" s="70">
        <v>19.048598287771881</v>
      </c>
    </row>
    <row r="756" spans="3:11" x14ac:dyDescent="0.25">
      <c r="C756">
        <v>1996</v>
      </c>
      <c r="D756" t="s">
        <v>4043</v>
      </c>
      <c r="E756">
        <v>4</v>
      </c>
      <c r="F756">
        <v>0.2283</v>
      </c>
      <c r="G756">
        <v>1.3599999999999999E-2</v>
      </c>
      <c r="I756" s="70">
        <v>5.2752091638231802</v>
      </c>
      <c r="J756" s="70">
        <v>0.29140740141414873</v>
      </c>
      <c r="K756" s="70">
        <v>18.102522922285161</v>
      </c>
    </row>
    <row r="757" spans="3:11" x14ac:dyDescent="0.25">
      <c r="C757">
        <v>1997</v>
      </c>
      <c r="D757" t="s">
        <v>4043</v>
      </c>
      <c r="E757">
        <v>4</v>
      </c>
      <c r="F757">
        <v>0.25369999999999998</v>
      </c>
      <c r="G757">
        <v>1.3100000000000001E-2</v>
      </c>
      <c r="I757" s="70">
        <v>5.8152851147362128</v>
      </c>
      <c r="J757" s="70">
        <v>0.27641785016412312</v>
      </c>
      <c r="K757" s="70">
        <v>21.038023091791601</v>
      </c>
    </row>
    <row r="758" spans="3:11" x14ac:dyDescent="0.25">
      <c r="C758">
        <v>1998</v>
      </c>
      <c r="D758" t="s">
        <v>4043</v>
      </c>
      <c r="E758">
        <v>4</v>
      </c>
      <c r="F758">
        <v>0.25</v>
      </c>
      <c r="G758">
        <v>1.2999999999999999E-2</v>
      </c>
      <c r="I758" s="70">
        <v>5.7371263440564091</v>
      </c>
      <c r="J758" s="70">
        <v>0.27491652849454667</v>
      </c>
      <c r="K758" s="70">
        <v>20.86861192185545</v>
      </c>
    </row>
    <row r="759" spans="3:11" x14ac:dyDescent="0.25">
      <c r="C759">
        <v>1999</v>
      </c>
      <c r="D759" t="s">
        <v>4043</v>
      </c>
      <c r="E759">
        <v>4</v>
      </c>
      <c r="F759">
        <v>0.25590000000000002</v>
      </c>
      <c r="G759">
        <v>1.2800000000000001E-2</v>
      </c>
      <c r="I759" s="70">
        <v>5.8616759166673296</v>
      </c>
      <c r="J759" s="70">
        <v>0.26973275175836892</v>
      </c>
      <c r="K759" s="70">
        <v>21.731420743144749</v>
      </c>
    </row>
    <row r="760" spans="3:11" x14ac:dyDescent="0.25">
      <c r="C760">
        <v>2000</v>
      </c>
      <c r="D760" t="s">
        <v>4043</v>
      </c>
      <c r="E760">
        <v>4</v>
      </c>
      <c r="F760">
        <v>0.26229999999999998</v>
      </c>
      <c r="G760">
        <v>1.11E-2</v>
      </c>
      <c r="I760" s="70">
        <v>5.9962853290306706</v>
      </c>
      <c r="J760" s="70">
        <v>0.23301884796645811</v>
      </c>
      <c r="K760" s="70">
        <v>25.733048555341782</v>
      </c>
    </row>
    <row r="761" spans="3:11" x14ac:dyDescent="0.25">
      <c r="C761">
        <v>2001</v>
      </c>
      <c r="D761" t="s">
        <v>4043</v>
      </c>
      <c r="E761">
        <v>4</v>
      </c>
      <c r="F761">
        <v>0.27760000000000001</v>
      </c>
      <c r="G761">
        <v>1.12E-2</v>
      </c>
      <c r="I761" s="70">
        <v>6.3160238193464169</v>
      </c>
      <c r="J761" s="70">
        <v>0.23300318307308229</v>
      </c>
      <c r="K761" s="70">
        <v>27.10702805019352</v>
      </c>
    </row>
    <row r="762" spans="3:11" x14ac:dyDescent="0.25">
      <c r="C762">
        <v>2002</v>
      </c>
      <c r="D762" t="s">
        <v>4043</v>
      </c>
      <c r="E762">
        <v>4</v>
      </c>
      <c r="F762">
        <v>0.27350000000000002</v>
      </c>
      <c r="G762">
        <v>1.18E-2</v>
      </c>
      <c r="I762" s="70">
        <v>6.2306251712867189</v>
      </c>
      <c r="J762" s="70">
        <v>0.24607800883808079</v>
      </c>
      <c r="K762" s="70">
        <v>25.31971548658974</v>
      </c>
    </row>
    <row r="763" spans="3:11" x14ac:dyDescent="0.25">
      <c r="C763">
        <v>2003</v>
      </c>
      <c r="D763" t="s">
        <v>4043</v>
      </c>
      <c r="E763">
        <v>4</v>
      </c>
      <c r="F763">
        <v>0.20880000000000001</v>
      </c>
      <c r="G763">
        <v>1.1599999999999999E-2</v>
      </c>
      <c r="I763" s="70">
        <v>4.8548716155229599</v>
      </c>
      <c r="J763" s="70">
        <v>0.25155453977913339</v>
      </c>
      <c r="K763" s="70">
        <v>19.299479229377329</v>
      </c>
    </row>
    <row r="764" spans="3:11" x14ac:dyDescent="0.25">
      <c r="C764">
        <v>2004</v>
      </c>
      <c r="D764" t="s">
        <v>4043</v>
      </c>
      <c r="E764">
        <v>4</v>
      </c>
      <c r="F764">
        <v>0.2651</v>
      </c>
      <c r="G764">
        <v>1.14E-2</v>
      </c>
      <c r="I764" s="70">
        <v>6.0550160277257126</v>
      </c>
      <c r="J764" s="70">
        <v>0.23891929150187199</v>
      </c>
      <c r="K764" s="70">
        <v>25.343353354445512</v>
      </c>
    </row>
    <row r="765" spans="3:11" x14ac:dyDescent="0.25">
      <c r="C765">
        <v>2005</v>
      </c>
      <c r="D765" t="s">
        <v>4043</v>
      </c>
      <c r="E765">
        <v>4</v>
      </c>
      <c r="F765">
        <v>0.26740000000000003</v>
      </c>
      <c r="G765">
        <v>1.1299999999999999E-2</v>
      </c>
      <c r="I765" s="70">
        <v>6.1031862143922533</v>
      </c>
      <c r="J765" s="70">
        <v>0.23650110545657099</v>
      </c>
      <c r="K765" s="70">
        <v>25.806163580546091</v>
      </c>
    </row>
    <row r="766" spans="3:11" x14ac:dyDescent="0.25">
      <c r="C766">
        <v>2006</v>
      </c>
      <c r="D766" t="s">
        <v>4043</v>
      </c>
      <c r="E766">
        <v>4</v>
      </c>
      <c r="F766">
        <v>0.26040000000000002</v>
      </c>
      <c r="G766">
        <v>1.1599999999999999E-2</v>
      </c>
      <c r="I766" s="70">
        <v>5.956376686582443</v>
      </c>
      <c r="J766" s="70">
        <v>0.24379045730806809</v>
      </c>
      <c r="K766" s="70">
        <v>24.432361924058458</v>
      </c>
    </row>
    <row r="767" spans="3:11" x14ac:dyDescent="0.25">
      <c r="C767">
        <v>2007</v>
      </c>
      <c r="D767" t="s">
        <v>4043</v>
      </c>
      <c r="E767">
        <v>4</v>
      </c>
      <c r="F767">
        <v>0.25879999999999997</v>
      </c>
      <c r="G767">
        <v>1.12E-2</v>
      </c>
      <c r="I767" s="70">
        <v>5.9227343973171864</v>
      </c>
      <c r="J767" s="70">
        <v>0.2356082430191358</v>
      </c>
      <c r="K767" s="70">
        <v>25.138061051778021</v>
      </c>
    </row>
    <row r="768" spans="3:11" x14ac:dyDescent="0.25">
      <c r="C768">
        <v>2008</v>
      </c>
      <c r="D768" t="s">
        <v>4043</v>
      </c>
      <c r="E768">
        <v>4</v>
      </c>
      <c r="F768">
        <v>0.28289999999999998</v>
      </c>
      <c r="G768">
        <v>1.15E-2</v>
      </c>
      <c r="I768" s="70">
        <v>6.4261131413112293</v>
      </c>
      <c r="J768" s="70">
        <v>0.2385026699518823</v>
      </c>
      <c r="K768" s="70">
        <v>26.943568986492661</v>
      </c>
    </row>
    <row r="769" spans="1:11" x14ac:dyDescent="0.25">
      <c r="C769">
        <v>2009</v>
      </c>
      <c r="D769" t="s">
        <v>4043</v>
      </c>
      <c r="E769">
        <v>4</v>
      </c>
      <c r="F769">
        <v>0.26850000000000002</v>
      </c>
      <c r="G769">
        <v>1.1299999999999999E-2</v>
      </c>
      <c r="I769" s="70">
        <v>6.126200956654837</v>
      </c>
      <c r="J769" s="70">
        <v>0.2363472744994482</v>
      </c>
      <c r="K769" s="70">
        <v>25.920336799437649</v>
      </c>
    </row>
    <row r="770" spans="1:11" x14ac:dyDescent="0.25">
      <c r="C770">
        <v>2010</v>
      </c>
      <c r="D770" t="s">
        <v>4043</v>
      </c>
      <c r="E770">
        <v>4</v>
      </c>
      <c r="F770">
        <v>0.27460000000000001</v>
      </c>
      <c r="G770">
        <v>1.14E-2</v>
      </c>
      <c r="I770" s="70">
        <v>6.2535572200919542</v>
      </c>
      <c r="J770" s="70">
        <v>0.23758248711537899</v>
      </c>
      <c r="K770" s="70">
        <v>26.321625369023899</v>
      </c>
    </row>
    <row r="773" spans="1:11" x14ac:dyDescent="0.25">
      <c r="A773" s="72" t="s">
        <v>4063</v>
      </c>
      <c r="C773" t="s">
        <v>4040</v>
      </c>
    </row>
    <row r="775" spans="1:11" x14ac:dyDescent="0.25">
      <c r="B775" t="s">
        <v>4067</v>
      </c>
      <c r="C775" t="s">
        <v>415</v>
      </c>
      <c r="D775" t="s">
        <v>198</v>
      </c>
      <c r="E775" t="s">
        <v>328</v>
      </c>
      <c r="F775" t="s">
        <v>4030</v>
      </c>
      <c r="G775" t="s">
        <v>147</v>
      </c>
      <c r="I775" t="s">
        <v>148</v>
      </c>
      <c r="J775" t="s">
        <v>147</v>
      </c>
      <c r="K775" t="s">
        <v>149</v>
      </c>
    </row>
    <row r="776" spans="1:11" x14ac:dyDescent="0.25">
      <c r="B776" t="s">
        <v>4068</v>
      </c>
      <c r="C776" t="s">
        <v>179</v>
      </c>
      <c r="D776">
        <v>0</v>
      </c>
      <c r="E776">
        <v>0</v>
      </c>
      <c r="F776" t="s">
        <v>85</v>
      </c>
      <c r="G776" t="s">
        <v>85</v>
      </c>
      <c r="I776" s="70" t="s">
        <v>85</v>
      </c>
      <c r="J776" s="70" t="s">
        <v>85</v>
      </c>
      <c r="K776" s="70" t="s">
        <v>85</v>
      </c>
    </row>
    <row r="777" spans="1:11" x14ac:dyDescent="0.25">
      <c r="B777" t="s">
        <v>4069</v>
      </c>
      <c r="C777" t="s">
        <v>4076</v>
      </c>
      <c r="D777">
        <v>4</v>
      </c>
      <c r="E777">
        <v>4</v>
      </c>
      <c r="F777">
        <v>0.36720000000000003</v>
      </c>
      <c r="G777">
        <v>1.0880000000000001E-2</v>
      </c>
      <c r="I777" s="70">
        <v>8.1329403363969099</v>
      </c>
      <c r="J777" s="70">
        <v>0.21512697316778789</v>
      </c>
      <c r="K777" s="70">
        <v>37.805302685375658</v>
      </c>
    </row>
    <row r="778" spans="1:11" x14ac:dyDescent="0.25">
      <c r="B778" t="s">
        <v>4070</v>
      </c>
      <c r="C778" t="s">
        <v>4077</v>
      </c>
      <c r="D778">
        <v>4</v>
      </c>
      <c r="E778">
        <v>8</v>
      </c>
      <c r="F778">
        <v>0.69072</v>
      </c>
      <c r="G778">
        <v>1.619E-2</v>
      </c>
      <c r="I778" s="70">
        <v>6.7846826330989263</v>
      </c>
      <c r="J778" s="70">
        <v>0.12781862252693171</v>
      </c>
      <c r="K778" s="70">
        <v>53.080548819632106</v>
      </c>
    </row>
    <row r="779" spans="1:11" x14ac:dyDescent="0.25">
      <c r="B779" t="s">
        <v>4071</v>
      </c>
      <c r="C779" t="s">
        <v>4078</v>
      </c>
      <c r="D779">
        <v>3</v>
      </c>
      <c r="E779">
        <v>11</v>
      </c>
      <c r="F779">
        <v>1.18726</v>
      </c>
      <c r="G779">
        <v>2.266E-2</v>
      </c>
      <c r="I779" s="70">
        <v>7.3742237934721233</v>
      </c>
      <c r="J779" s="70">
        <v>0.10112693553329399</v>
      </c>
      <c r="K779" s="70">
        <v>72.920471233347243</v>
      </c>
    </row>
    <row r="780" spans="1:11" x14ac:dyDescent="0.25">
      <c r="B780" t="s">
        <v>4072</v>
      </c>
      <c r="C780" t="s">
        <v>4079</v>
      </c>
      <c r="D780">
        <v>3</v>
      </c>
      <c r="E780">
        <v>11</v>
      </c>
      <c r="F780">
        <v>1.1603699999999999</v>
      </c>
      <c r="G780">
        <v>2.7810000000000001E-2</v>
      </c>
      <c r="I780" s="70">
        <v>7.2535433382302061</v>
      </c>
      <c r="J780" s="70">
        <v>0.12551389725060491</v>
      </c>
      <c r="K780" s="70">
        <v>57.79075861016058</v>
      </c>
    </row>
    <row r="781" spans="1:11" x14ac:dyDescent="0.25">
      <c r="B781" t="s">
        <v>4073</v>
      </c>
      <c r="C781" t="s">
        <v>4080</v>
      </c>
      <c r="D781">
        <v>4</v>
      </c>
      <c r="E781">
        <v>15</v>
      </c>
      <c r="F781">
        <v>2.3220299999999998</v>
      </c>
      <c r="G781">
        <v>3.9969999999999999E-2</v>
      </c>
      <c r="I781" s="70">
        <v>8.332866971988139</v>
      </c>
      <c r="J781" s="70">
        <v>8.6895958051158795E-2</v>
      </c>
      <c r="K781" s="70">
        <v>95.894759191011843</v>
      </c>
    </row>
    <row r="782" spans="1:11" x14ac:dyDescent="0.25">
      <c r="B782" t="s">
        <v>4074</v>
      </c>
      <c r="C782" t="s">
        <v>4081</v>
      </c>
      <c r="D782">
        <v>4</v>
      </c>
      <c r="E782">
        <v>15</v>
      </c>
      <c r="F782">
        <v>2.09362</v>
      </c>
      <c r="G782">
        <v>4.2680000000000003E-2</v>
      </c>
      <c r="I782" s="70">
        <v>7.8196202278534077</v>
      </c>
      <c r="J782" s="70">
        <v>9.9166271042226348E-2</v>
      </c>
      <c r="K782" s="70">
        <v>78.85362780782296</v>
      </c>
    </row>
    <row r="783" spans="1:11" x14ac:dyDescent="0.25">
      <c r="B783" t="s">
        <v>4075</v>
      </c>
      <c r="C783" t="s">
        <v>4082</v>
      </c>
      <c r="D783">
        <v>4</v>
      </c>
      <c r="E783">
        <v>15</v>
      </c>
      <c r="F783">
        <v>1.72776</v>
      </c>
      <c r="G783">
        <v>4.8939999999999997E-2</v>
      </c>
      <c r="I783" s="70">
        <v>6.9187182530897173</v>
      </c>
      <c r="J783" s="70">
        <v>0.12788520180920629</v>
      </c>
      <c r="K783" s="70">
        <v>54.101007428614359</v>
      </c>
    </row>
    <row r="787" spans="1:13" x14ac:dyDescent="0.25">
      <c r="A787" s="72" t="s">
        <v>4087</v>
      </c>
      <c r="C787" t="s">
        <v>212</v>
      </c>
    </row>
    <row r="790" spans="1:13" x14ac:dyDescent="0.25">
      <c r="B790" t="s">
        <v>4096</v>
      </c>
      <c r="C790" t="s">
        <v>4094</v>
      </c>
      <c r="D790" t="s">
        <v>415</v>
      </c>
      <c r="E790" t="s">
        <v>198</v>
      </c>
      <c r="F790" t="s">
        <v>328</v>
      </c>
      <c r="G790" t="s">
        <v>4030</v>
      </c>
      <c r="H790" t="s">
        <v>4093</v>
      </c>
      <c r="I790" t="s">
        <v>147</v>
      </c>
      <c r="K790" t="s">
        <v>148</v>
      </c>
      <c r="L790" t="s">
        <v>147</v>
      </c>
      <c r="M790" t="s">
        <v>149</v>
      </c>
    </row>
    <row r="791" spans="1:13" x14ac:dyDescent="0.25">
      <c r="B791" t="s">
        <v>176</v>
      </c>
      <c r="C791" t="s">
        <v>4095</v>
      </c>
      <c r="D791" t="s">
        <v>167</v>
      </c>
      <c r="E791">
        <v>5</v>
      </c>
      <c r="F791">
        <v>5</v>
      </c>
      <c r="G791">
        <v>0.39500000000000002</v>
      </c>
      <c r="H791">
        <v>41.75</v>
      </c>
      <c r="I791">
        <f>G791/H791</f>
        <v>9.4610778443113778E-3</v>
      </c>
      <c r="K791" s="70">
        <v>6.8845274530016756</v>
      </c>
      <c r="L791" s="70">
        <v>0.1449810515534459</v>
      </c>
      <c r="M791" s="70">
        <v>47.48570505755891</v>
      </c>
    </row>
    <row r="792" spans="1:13" x14ac:dyDescent="0.25">
      <c r="B792" t="s">
        <v>176</v>
      </c>
      <c r="C792" t="s">
        <v>4095</v>
      </c>
      <c r="D792" t="s">
        <v>163</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176</v>
      </c>
      <c r="C793" t="s">
        <v>4095</v>
      </c>
      <c r="D793" t="s">
        <v>164</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176</v>
      </c>
      <c r="C794" t="s">
        <v>4095</v>
      </c>
      <c r="D794" t="s">
        <v>4091</v>
      </c>
      <c r="E794">
        <v>2</v>
      </c>
      <c r="F794">
        <v>12</v>
      </c>
      <c r="G794">
        <v>1.149</v>
      </c>
      <c r="H794">
        <v>90.04</v>
      </c>
      <c r="I794">
        <f t="shared" si="54"/>
        <v>1.2760995113282984E-2</v>
      </c>
      <c r="K794" s="70">
        <v>6.5826141471972077</v>
      </c>
      <c r="L794" s="70">
        <v>5.2741593698360081E-2</v>
      </c>
      <c r="M794" s="70">
        <v>124.8087834593039</v>
      </c>
    </row>
    <row r="795" spans="1:13" x14ac:dyDescent="0.25">
      <c r="B795" t="s">
        <v>176</v>
      </c>
      <c r="C795" t="s">
        <v>4095</v>
      </c>
      <c r="D795" t="s">
        <v>4092</v>
      </c>
      <c r="E795">
        <v>3</v>
      </c>
      <c r="F795">
        <v>15</v>
      </c>
      <c r="G795">
        <v>1.5</v>
      </c>
      <c r="H795">
        <v>142.78</v>
      </c>
      <c r="I795">
        <f t="shared" si="54"/>
        <v>1.0505673063454265E-2</v>
      </c>
      <c r="K795" s="70">
        <v>6.2990379289539433</v>
      </c>
      <c r="L795" s="70">
        <v>2.9779811718435051E-2</v>
      </c>
      <c r="M795" s="70">
        <v>211.52040813792499</v>
      </c>
    </row>
    <row r="796" spans="1:13" x14ac:dyDescent="0.25">
      <c r="B796" t="s">
        <v>4097</v>
      </c>
      <c r="C796" t="s">
        <v>4095</v>
      </c>
      <c r="D796" t="s">
        <v>167</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4097</v>
      </c>
      <c r="C797" t="s">
        <v>4095</v>
      </c>
      <c r="D797" t="s">
        <v>163</v>
      </c>
      <c r="E797">
        <v>3</v>
      </c>
      <c r="F797">
        <v>8</v>
      </c>
      <c r="G797">
        <v>0.61</v>
      </c>
      <c r="H797">
        <v>64.02</v>
      </c>
      <c r="I797">
        <f t="shared" si="54"/>
        <v>9.5282724148703542E-3</v>
      </c>
      <c r="K797" s="70">
        <v>6.133682837398613</v>
      </c>
      <c r="L797" s="70">
        <v>7.8514801433865244E-2</v>
      </c>
      <c r="M797" s="70">
        <v>78.121357061128791</v>
      </c>
    </row>
    <row r="798" spans="1:13" x14ac:dyDescent="0.25">
      <c r="B798" t="s">
        <v>4097</v>
      </c>
      <c r="C798" t="s">
        <v>4095</v>
      </c>
      <c r="D798" t="s">
        <v>164</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4097</v>
      </c>
      <c r="C799" t="s">
        <v>4095</v>
      </c>
      <c r="D799" t="s">
        <v>4091</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4097</v>
      </c>
      <c r="C800" t="s">
        <v>4095</v>
      </c>
      <c r="D800" t="s">
        <v>4092</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176</v>
      </c>
      <c r="C801" t="s">
        <v>310</v>
      </c>
      <c r="D801" t="s">
        <v>167</v>
      </c>
      <c r="E801">
        <v>5</v>
      </c>
      <c r="F801">
        <v>5</v>
      </c>
      <c r="G801">
        <v>0.313</v>
      </c>
      <c r="H801">
        <v>30.46</v>
      </c>
      <c r="I801">
        <f t="shared" si="54"/>
        <v>1.0275771503611293E-2</v>
      </c>
      <c r="K801" s="70">
        <v>5.5973319208808334</v>
      </c>
      <c r="L801" s="70">
        <v>0.16528469980349891</v>
      </c>
      <c r="M801" s="70">
        <v>33.864791644570253</v>
      </c>
    </row>
    <row r="802" spans="2:13" x14ac:dyDescent="0.25">
      <c r="B802" t="s">
        <v>176</v>
      </c>
      <c r="C802" t="s">
        <v>310</v>
      </c>
      <c r="D802" t="s">
        <v>163</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176</v>
      </c>
      <c r="C803" t="s">
        <v>310</v>
      </c>
      <c r="D803" t="s">
        <v>164</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176</v>
      </c>
      <c r="C804" t="s">
        <v>310</v>
      </c>
      <c r="D804" t="s">
        <v>4091</v>
      </c>
      <c r="E804">
        <v>2</v>
      </c>
      <c r="F804">
        <v>12</v>
      </c>
      <c r="G804">
        <v>0.999</v>
      </c>
      <c r="H804">
        <v>72.19</v>
      </c>
      <c r="I804">
        <f t="shared" si="54"/>
        <v>1.3838481784180635E-2</v>
      </c>
      <c r="K804" s="70">
        <v>5.9418939944062998</v>
      </c>
      <c r="L804" s="70">
        <v>6.1117015600433033E-2</v>
      </c>
      <c r="M804" s="70">
        <v>97.221599190196727</v>
      </c>
    </row>
    <row r="805" spans="2:13" x14ac:dyDescent="0.25">
      <c r="B805" t="s">
        <v>176</v>
      </c>
      <c r="C805" t="s">
        <v>310</v>
      </c>
      <c r="D805" t="s">
        <v>4092</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4097</v>
      </c>
      <c r="C806" t="s">
        <v>310</v>
      </c>
      <c r="D806" t="s">
        <v>167</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4097</v>
      </c>
      <c r="C807" t="s">
        <v>310</v>
      </c>
      <c r="D807" t="s">
        <v>163</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4097</v>
      </c>
      <c r="C808" t="s">
        <v>310</v>
      </c>
      <c r="D808" t="s">
        <v>164</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4097</v>
      </c>
      <c r="C809" t="s">
        <v>310</v>
      </c>
      <c r="D809" t="s">
        <v>4091</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4097</v>
      </c>
      <c r="C810" t="s">
        <v>310</v>
      </c>
      <c r="D810" t="s">
        <v>4092</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176</v>
      </c>
      <c r="C811" t="s">
        <v>311</v>
      </c>
      <c r="D811" t="s">
        <v>167</v>
      </c>
      <c r="E811">
        <v>5</v>
      </c>
      <c r="F811">
        <v>5</v>
      </c>
      <c r="G811">
        <v>0.192</v>
      </c>
      <c r="H811">
        <v>8.42</v>
      </c>
      <c r="I811">
        <f t="shared" si="54"/>
        <v>2.2802850356294539E-2</v>
      </c>
      <c r="K811" s="70">
        <v>3.5750737198698701</v>
      </c>
      <c r="L811" s="70">
        <v>0.39627632662355172</v>
      </c>
      <c r="M811" s="70">
        <v>9.021668668252449</v>
      </c>
    </row>
    <row r="812" spans="2:13" x14ac:dyDescent="0.25">
      <c r="B812" t="s">
        <v>176</v>
      </c>
      <c r="C812" t="s">
        <v>311</v>
      </c>
      <c r="D812" t="s">
        <v>163</v>
      </c>
      <c r="E812">
        <v>3</v>
      </c>
      <c r="F812">
        <v>8</v>
      </c>
      <c r="G812">
        <v>0.502</v>
      </c>
      <c r="H812">
        <v>19.59</v>
      </c>
      <c r="I812">
        <f t="shared" si="54"/>
        <v>2.5625319040326697E-2</v>
      </c>
      <c r="K812" s="70">
        <v>5.2164734901287044</v>
      </c>
      <c r="L812" s="70">
        <v>0.22438462895161659</v>
      </c>
      <c r="M812" s="70">
        <v>23.24790924628584</v>
      </c>
    </row>
    <row r="813" spans="2:13" x14ac:dyDescent="0.25">
      <c r="B813" t="s">
        <v>176</v>
      </c>
      <c r="C813" t="s">
        <v>311</v>
      </c>
      <c r="D813" t="s">
        <v>164</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176</v>
      </c>
      <c r="C814" t="s">
        <v>311</v>
      </c>
      <c r="D814" t="s">
        <v>4091</v>
      </c>
      <c r="E814">
        <v>2</v>
      </c>
      <c r="F814">
        <v>12</v>
      </c>
      <c r="G814">
        <v>1.411</v>
      </c>
      <c r="H814">
        <v>47.17</v>
      </c>
      <c r="I814">
        <f t="shared" si="54"/>
        <v>2.991308034767861E-2</v>
      </c>
      <c r="K814" s="70">
        <v>7.6092903906898268</v>
      </c>
      <c r="L814" s="70">
        <v>0.1112583073971169</v>
      </c>
      <c r="M814" s="70">
        <v>68.39300874432513</v>
      </c>
    </row>
    <row r="815" spans="2:13" x14ac:dyDescent="0.25">
      <c r="B815" t="s">
        <v>176</v>
      </c>
      <c r="C815" t="s">
        <v>311</v>
      </c>
      <c r="D815" t="s">
        <v>4092</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4097</v>
      </c>
      <c r="C816" t="s">
        <v>311</v>
      </c>
      <c r="D816" t="s">
        <v>167</v>
      </c>
      <c r="E816">
        <v>5</v>
      </c>
      <c r="F816">
        <v>5</v>
      </c>
      <c r="G816">
        <v>0.155</v>
      </c>
      <c r="H816">
        <v>6.27</v>
      </c>
      <c r="I816">
        <f t="shared" si="54"/>
        <v>2.4720893141945775E-2</v>
      </c>
      <c r="K816" s="70">
        <v>2.9239385530068329</v>
      </c>
      <c r="L816" s="70">
        <v>0.44058384185577049</v>
      </c>
      <c r="M816" s="70">
        <v>6.6365088213199002</v>
      </c>
    </row>
    <row r="817" spans="1:13" x14ac:dyDescent="0.25">
      <c r="B817" t="s">
        <v>4097</v>
      </c>
      <c r="C817" t="s">
        <v>311</v>
      </c>
      <c r="D817" t="s">
        <v>163</v>
      </c>
      <c r="E817">
        <v>3</v>
      </c>
      <c r="F817">
        <v>8</v>
      </c>
      <c r="G817">
        <v>0.46</v>
      </c>
      <c r="H817">
        <v>16.41</v>
      </c>
      <c r="I817">
        <f t="shared" si="54"/>
        <v>2.8031687995124926E-2</v>
      </c>
      <c r="K817" s="70">
        <v>4.8441267930804388</v>
      </c>
      <c r="L817" s="70">
        <v>0.25162310362884832</v>
      </c>
      <c r="M817" s="70">
        <v>19.251518335238689</v>
      </c>
    </row>
    <row r="818" spans="1:13" x14ac:dyDescent="0.25">
      <c r="B818" t="s">
        <v>4097</v>
      </c>
      <c r="C818" t="s">
        <v>311</v>
      </c>
      <c r="D818" t="s">
        <v>164</v>
      </c>
      <c r="E818">
        <v>2</v>
      </c>
      <c r="F818">
        <v>10</v>
      </c>
      <c r="G818">
        <v>1.157</v>
      </c>
      <c r="H818">
        <v>46.37</v>
      </c>
      <c r="I818">
        <f t="shared" si="54"/>
        <v>2.4951477248220836E-2</v>
      </c>
      <c r="K818" s="70">
        <v>7.9903663549820703</v>
      </c>
      <c r="L818" s="70">
        <v>0.1249197574934338</v>
      </c>
      <c r="M818" s="70">
        <v>63.963991888169232</v>
      </c>
    </row>
    <row r="819" spans="1:13" x14ac:dyDescent="0.25">
      <c r="B819" t="s">
        <v>4097</v>
      </c>
      <c r="C819" t="s">
        <v>311</v>
      </c>
      <c r="D819" t="s">
        <v>4091</v>
      </c>
      <c r="E819">
        <v>2</v>
      </c>
      <c r="F819">
        <v>12</v>
      </c>
      <c r="G819">
        <v>1.419</v>
      </c>
      <c r="H819">
        <v>47.09</v>
      </c>
      <c r="I819">
        <f t="shared" si="54"/>
        <v>3.0133786366532172E-2</v>
      </c>
      <c r="K819" s="70">
        <v>7.639000326671419</v>
      </c>
      <c r="L819" s="70">
        <v>0.1117393771720753</v>
      </c>
      <c r="M819" s="70">
        <v>68.36444340393615</v>
      </c>
    </row>
    <row r="820" spans="1:13" x14ac:dyDescent="0.25">
      <c r="B820" t="s">
        <v>4097</v>
      </c>
      <c r="C820" t="s">
        <v>311</v>
      </c>
      <c r="D820" t="s">
        <v>4092</v>
      </c>
      <c r="E820">
        <v>3</v>
      </c>
      <c r="F820">
        <v>15</v>
      </c>
      <c r="G820">
        <v>1.73</v>
      </c>
      <c r="H820">
        <v>66.95</v>
      </c>
      <c r="I820">
        <f t="shared" si="54"/>
        <v>2.584017923823749E-2</v>
      </c>
      <c r="K820" s="70">
        <v>6.9245693591726498</v>
      </c>
      <c r="L820" s="70">
        <v>6.7471307380033638E-2</v>
      </c>
      <c r="M820" s="70">
        <v>102.6298381943284</v>
      </c>
    </row>
    <row r="823" spans="1:13" x14ac:dyDescent="0.25">
      <c r="A823" s="72" t="s">
        <v>4098</v>
      </c>
      <c r="C823" t="s">
        <v>4102</v>
      </c>
      <c r="D823" t="s">
        <v>4104</v>
      </c>
    </row>
    <row r="826" spans="1:13" x14ac:dyDescent="0.25">
      <c r="B826" t="s">
        <v>284</v>
      </c>
      <c r="C826" t="s">
        <v>4103</v>
      </c>
      <c r="D826" t="s">
        <v>415</v>
      </c>
      <c r="E826" t="s">
        <v>198</v>
      </c>
      <c r="F826" t="s">
        <v>328</v>
      </c>
      <c r="G826" t="s">
        <v>4030</v>
      </c>
      <c r="H826" t="s">
        <v>147</v>
      </c>
      <c r="K826" t="s">
        <v>148</v>
      </c>
      <c r="L826" t="s">
        <v>147</v>
      </c>
      <c r="M826" t="s">
        <v>149</v>
      </c>
    </row>
    <row r="827" spans="1:13" x14ac:dyDescent="0.25">
      <c r="B827">
        <v>1979</v>
      </c>
      <c r="C827">
        <v>2</v>
      </c>
      <c r="D827" t="s">
        <v>4105</v>
      </c>
      <c r="E827">
        <v>2</v>
      </c>
      <c r="F827">
        <v>2</v>
      </c>
      <c r="G827">
        <v>5.0999999999999997E-2</v>
      </c>
      <c r="H827">
        <v>1.9E-2</v>
      </c>
      <c r="K827" s="70">
        <v>2.5182910509144119</v>
      </c>
      <c r="L827" s="70">
        <v>0.92666390578847491</v>
      </c>
      <c r="M827" s="70">
        <v>2.7175883674584931</v>
      </c>
    </row>
    <row r="828" spans="1:13" x14ac:dyDescent="0.25">
      <c r="B828">
        <v>1979</v>
      </c>
      <c r="C828">
        <v>2</v>
      </c>
      <c r="D828" t="s">
        <v>4106</v>
      </c>
      <c r="E828">
        <v>2</v>
      </c>
      <c r="F828">
        <v>2</v>
      </c>
      <c r="G828">
        <v>5.1999999999999998E-2</v>
      </c>
      <c r="H828">
        <v>1.4E-2</v>
      </c>
      <c r="K828" s="70">
        <v>2.567051239664675</v>
      </c>
      <c r="L828" s="70">
        <v>0.68248037897115288</v>
      </c>
      <c r="M828" s="70">
        <v>3.7613553719075918</v>
      </c>
    </row>
    <row r="829" spans="1:13" x14ac:dyDescent="0.25">
      <c r="B829">
        <v>1979</v>
      </c>
      <c r="C829">
        <v>2</v>
      </c>
      <c r="D829" t="s">
        <v>210</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4107</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4105</v>
      </c>
      <c r="E831">
        <v>2</v>
      </c>
      <c r="F831">
        <v>2</v>
      </c>
      <c r="G831">
        <v>5.2999999999999999E-2</v>
      </c>
      <c r="H831">
        <v>1.9E-2</v>
      </c>
      <c r="K831" s="70">
        <v>2.615788258922414</v>
      </c>
      <c r="L831" s="70">
        <v>0.92578346482408647</v>
      </c>
      <c r="M831" s="70">
        <v>2.8254860432395552</v>
      </c>
    </row>
    <row r="832" spans="1:13" x14ac:dyDescent="0.25">
      <c r="B832">
        <v>1979</v>
      </c>
      <c r="C832">
        <v>3</v>
      </c>
      <c r="D832" t="s">
        <v>4106</v>
      </c>
      <c r="E832">
        <v>2</v>
      </c>
      <c r="F832">
        <v>2</v>
      </c>
      <c r="G832">
        <v>5.0999999999999997E-2</v>
      </c>
      <c r="H832">
        <v>1.4E-2</v>
      </c>
      <c r="K832" s="70">
        <v>2.5182910509144119</v>
      </c>
      <c r="L832" s="70">
        <v>0.68280498321256045</v>
      </c>
      <c r="M832" s="70">
        <v>3.6881556415508112</v>
      </c>
    </row>
    <row r="833" spans="2:93" x14ac:dyDescent="0.25">
      <c r="B833">
        <v>1979</v>
      </c>
      <c r="C833">
        <v>3</v>
      </c>
      <c r="D833" t="s">
        <v>210</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4107</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4105</v>
      </c>
      <c r="E835">
        <v>2</v>
      </c>
      <c r="F835">
        <v>2</v>
      </c>
      <c r="G835">
        <v>4.8000000000000001E-2</v>
      </c>
      <c r="H835">
        <v>1.9E-2</v>
      </c>
      <c r="K835" s="70">
        <v>2.3718711365578131</v>
      </c>
      <c r="L835" s="70">
        <v>0.92798928988291918</v>
      </c>
      <c r="M835" s="70">
        <v>2.5559251194128141</v>
      </c>
    </row>
    <row r="836" spans="2:93" x14ac:dyDescent="0.25">
      <c r="B836">
        <v>1979</v>
      </c>
      <c r="C836">
        <v>4</v>
      </c>
      <c r="D836" t="s">
        <v>4106</v>
      </c>
      <c r="E836">
        <v>2</v>
      </c>
      <c r="F836">
        <v>2</v>
      </c>
      <c r="G836">
        <v>4.3999999999999997E-2</v>
      </c>
      <c r="H836">
        <v>1.4E-2</v>
      </c>
      <c r="K836" s="70">
        <v>2.1763181955584132</v>
      </c>
      <c r="L836" s="70">
        <v>0.68509025610048746</v>
      </c>
      <c r="M836" s="70">
        <v>3.1766882920594268</v>
      </c>
    </row>
    <row r="837" spans="2:93" x14ac:dyDescent="0.25">
      <c r="B837">
        <v>1979</v>
      </c>
      <c r="C837">
        <v>4</v>
      </c>
      <c r="D837" t="s">
        <v>210</v>
      </c>
      <c r="E837">
        <v>4</v>
      </c>
      <c r="F837">
        <v>4</v>
      </c>
      <c r="G837">
        <v>0.128</v>
      </c>
      <c r="H837">
        <v>1.7999999999999999E-2</v>
      </c>
      <c r="K837" s="70">
        <v>3.056947547855327</v>
      </c>
      <c r="L837" s="70">
        <v>0.41113143968559301</v>
      </c>
      <c r="M837" s="70">
        <v>7.4354506923457002</v>
      </c>
    </row>
    <row r="838" spans="2:93" x14ac:dyDescent="0.25">
      <c r="B838">
        <v>1979</v>
      </c>
      <c r="C838">
        <v>4</v>
      </c>
      <c r="D838" t="s">
        <v>4107</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4105</v>
      </c>
      <c r="E839">
        <v>2</v>
      </c>
      <c r="F839">
        <v>2</v>
      </c>
      <c r="G839">
        <v>3.1E-2</v>
      </c>
      <c r="H839">
        <v>2.7E-2</v>
      </c>
      <c r="K839" s="70">
        <v>1.5381701627520841</v>
      </c>
      <c r="L839" s="70">
        <v>1.3295492698323499</v>
      </c>
      <c r="M839" s="70">
        <v>1.156910990553994</v>
      </c>
    </row>
    <row r="840" spans="2:93" x14ac:dyDescent="0.25">
      <c r="B840">
        <v>1986</v>
      </c>
      <c r="C840">
        <v>2</v>
      </c>
      <c r="D840" t="s">
        <v>4106</v>
      </c>
      <c r="E840">
        <v>2</v>
      </c>
      <c r="F840">
        <v>2</v>
      </c>
      <c r="G840">
        <v>9.4E-2</v>
      </c>
      <c r="H840">
        <v>2.3E-2</v>
      </c>
      <c r="K840" s="70">
        <v>4.5944549199430584</v>
      </c>
      <c r="L840" s="70">
        <v>1.099484672376001</v>
      </c>
      <c r="M840" s="70">
        <v>4.1787348522234344</v>
      </c>
    </row>
    <row r="841" spans="2:93" x14ac:dyDescent="0.25">
      <c r="B841">
        <v>1986</v>
      </c>
      <c r="C841">
        <v>2</v>
      </c>
      <c r="D841" t="s">
        <v>210</v>
      </c>
      <c r="E841">
        <v>4</v>
      </c>
      <c r="F841">
        <v>4</v>
      </c>
      <c r="G841">
        <v>0.21</v>
      </c>
      <c r="H841">
        <v>2.7E-2</v>
      </c>
      <c r="K841" s="70">
        <v>4.8808848170151631</v>
      </c>
      <c r="L841" s="70">
        <v>0.58507931612797703</v>
      </c>
      <c r="M841" s="70">
        <v>8.3422617796790224</v>
      </c>
    </row>
    <row r="842" spans="2:93" x14ac:dyDescent="0.25">
      <c r="B842">
        <v>1986</v>
      </c>
      <c r="C842">
        <v>2</v>
      </c>
      <c r="D842" t="s">
        <v>4107</v>
      </c>
      <c r="E842">
        <v>3</v>
      </c>
      <c r="F842">
        <v>7</v>
      </c>
      <c r="G842">
        <v>0.316</v>
      </c>
      <c r="H842">
        <v>3.4000000000000002E-2</v>
      </c>
      <c r="K842" s="70">
        <v>4.0007702094714936</v>
      </c>
      <c r="L842" s="70">
        <v>0.38384999860204411</v>
      </c>
      <c r="M842" s="70">
        <v>10.422743842756359</v>
      </c>
    </row>
    <row r="843" spans="2:93" x14ac:dyDescent="0.25">
      <c r="B843">
        <v>1986</v>
      </c>
      <c r="C843">
        <v>3</v>
      </c>
      <c r="D843" t="s">
        <v>4105</v>
      </c>
      <c r="E843">
        <v>2</v>
      </c>
      <c r="F843">
        <v>2</v>
      </c>
      <c r="G843">
        <v>2.8000000000000001E-2</v>
      </c>
      <c r="H843">
        <v>2.7E-2</v>
      </c>
      <c r="K843" s="70">
        <v>1.390334845092611</v>
      </c>
      <c r="L843" s="70">
        <v>1.3314878603197959</v>
      </c>
      <c r="M843" s="70">
        <v>1.044196411042517</v>
      </c>
    </row>
    <row r="844" spans="2:93" x14ac:dyDescent="0.25">
      <c r="B844">
        <v>1986</v>
      </c>
      <c r="C844">
        <v>3</v>
      </c>
      <c r="D844" t="s">
        <v>4106</v>
      </c>
      <c r="E844">
        <v>2</v>
      </c>
      <c r="F844">
        <v>2</v>
      </c>
      <c r="G844">
        <v>8.8999999999999996E-2</v>
      </c>
      <c r="H844">
        <v>2.3E-2</v>
      </c>
      <c r="K844" s="70">
        <v>4.3551627855565211</v>
      </c>
      <c r="L844" s="70">
        <v>1.1020058512707991</v>
      </c>
      <c r="M844" s="70">
        <v>3.95203236038564</v>
      </c>
    </row>
    <row r="845" spans="2:93" x14ac:dyDescent="0.25">
      <c r="B845">
        <v>1986</v>
      </c>
      <c r="C845">
        <v>3</v>
      </c>
      <c r="D845" t="s">
        <v>210</v>
      </c>
      <c r="E845">
        <v>4</v>
      </c>
      <c r="F845">
        <v>4</v>
      </c>
      <c r="G845">
        <v>0.20300000000000001</v>
      </c>
      <c r="H845">
        <v>2.7E-2</v>
      </c>
      <c r="K845" s="70">
        <v>4.7288673984255958</v>
      </c>
      <c r="L845" s="70">
        <v>0.58763080211086671</v>
      </c>
      <c r="M845" s="70">
        <v>8.0473443213642391</v>
      </c>
    </row>
    <row r="846" spans="2:93" x14ac:dyDescent="0.25">
      <c r="B846">
        <v>1986</v>
      </c>
      <c r="C846">
        <v>3</v>
      </c>
      <c r="D846" t="s">
        <v>4107</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4105</v>
      </c>
      <c r="E847">
        <v>2</v>
      </c>
      <c r="F847">
        <v>2</v>
      </c>
      <c r="G847">
        <v>2.3E-2</v>
      </c>
      <c r="H847">
        <v>2.7E-2</v>
      </c>
      <c r="K847" s="70">
        <v>1.143462467922252</v>
      </c>
      <c r="L847" s="70">
        <v>1.3347377745033731</v>
      </c>
      <c r="M847" s="70">
        <v>0.8566944682057186</v>
      </c>
    </row>
    <row r="848" spans="2:93" x14ac:dyDescent="0.25">
      <c r="B848">
        <v>1986</v>
      </c>
      <c r="C848">
        <v>4</v>
      </c>
      <c r="D848" t="s">
        <v>4106</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417</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210</v>
      </c>
      <c r="E849">
        <v>4</v>
      </c>
      <c r="F849">
        <v>4</v>
      </c>
      <c r="G849">
        <v>0.189</v>
      </c>
      <c r="H849">
        <v>2.7E-2</v>
      </c>
      <c r="K849" s="70">
        <v>4.4228311186168989</v>
      </c>
      <c r="L849" s="70">
        <v>0.592812539992148</v>
      </c>
      <c r="M849" s="70">
        <v>7.4607583683629244</v>
      </c>
      <c r="AR849">
        <v>1</v>
      </c>
    </row>
    <row r="850" spans="2:44" x14ac:dyDescent="0.25">
      <c r="B850">
        <v>1986</v>
      </c>
      <c r="C850">
        <v>4</v>
      </c>
      <c r="D850" t="s">
        <v>4107</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4105</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4106</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210</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4107</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4105</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4106</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210</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4107</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4105</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4106</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210</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4107</v>
      </c>
      <c r="E862">
        <v>3</v>
      </c>
      <c r="F862">
        <v>7</v>
      </c>
      <c r="G862">
        <v>0.432</v>
      </c>
      <c r="H862">
        <v>3.5999999999999997E-2</v>
      </c>
      <c r="K862" s="70">
        <v>5.2634437270888226</v>
      </c>
      <c r="L862" s="70">
        <v>0.37804109878044673</v>
      </c>
      <c r="M862" s="70">
        <v>13.922940505856619</v>
      </c>
    </row>
    <row r="865" spans="1:12" x14ac:dyDescent="0.25">
      <c r="A865" s="72" t="s">
        <v>4108</v>
      </c>
    </row>
    <row r="866" spans="1:12" x14ac:dyDescent="0.25">
      <c r="C866" t="s">
        <v>4112</v>
      </c>
    </row>
    <row r="869" spans="1:12" x14ac:dyDescent="0.25">
      <c r="C869" t="s">
        <v>4103</v>
      </c>
      <c r="D869" t="s">
        <v>415</v>
      </c>
      <c r="E869" t="s">
        <v>198</v>
      </c>
      <c r="F869" t="s">
        <v>328</v>
      </c>
      <c r="G869" t="s">
        <v>4030</v>
      </c>
      <c r="H869" t="s">
        <v>147</v>
      </c>
      <c r="J869" t="s">
        <v>148</v>
      </c>
      <c r="K869" t="s">
        <v>147</v>
      </c>
      <c r="L869" t="s">
        <v>149</v>
      </c>
    </row>
    <row r="870" spans="1:12" x14ac:dyDescent="0.25">
      <c r="B870" t="s">
        <v>257</v>
      </c>
      <c r="C870">
        <v>1</v>
      </c>
      <c r="D870" t="s">
        <v>4113</v>
      </c>
      <c r="E870">
        <v>2</v>
      </c>
      <c r="F870">
        <v>2</v>
      </c>
      <c r="G870">
        <v>0.159</v>
      </c>
      <c r="H870">
        <v>0.03</v>
      </c>
      <c r="J870" s="70">
        <v>7.6568622986941781</v>
      </c>
      <c r="K870" s="70">
        <v>1.393315732942547</v>
      </c>
      <c r="L870" s="70">
        <v>5.4954251342038818</v>
      </c>
    </row>
    <row r="871" spans="1:12" x14ac:dyDescent="0.25">
      <c r="B871" t="s">
        <v>310</v>
      </c>
      <c r="C871">
        <v>1</v>
      </c>
      <c r="D871" t="s">
        <v>4114</v>
      </c>
      <c r="E871">
        <v>4</v>
      </c>
      <c r="F871">
        <v>4</v>
      </c>
      <c r="G871">
        <v>0.35899999999999999</v>
      </c>
      <c r="H871">
        <v>3.3000000000000002E-2</v>
      </c>
      <c r="J871" s="70">
        <v>7.9704382534185436</v>
      </c>
      <c r="K871" s="70">
        <v>0.65544968034635998</v>
      </c>
      <c r="L871" s="70">
        <v>12.16025957813682</v>
      </c>
    </row>
    <row r="872" spans="1:12" x14ac:dyDescent="0.25">
      <c r="B872" t="s">
        <v>310</v>
      </c>
      <c r="C872">
        <v>1</v>
      </c>
      <c r="D872" t="s">
        <v>4115</v>
      </c>
      <c r="E872">
        <v>2</v>
      </c>
      <c r="F872">
        <v>6</v>
      </c>
      <c r="G872">
        <v>0.52200000000000002</v>
      </c>
      <c r="H872">
        <v>5.6000000000000001E-2</v>
      </c>
      <c r="J872" s="70">
        <v>7.2512696422972533</v>
      </c>
      <c r="K872" s="70">
        <v>0.65769503941838003</v>
      </c>
      <c r="L872" s="70">
        <v>11.02527646963823</v>
      </c>
    </row>
    <row r="873" spans="1:12" x14ac:dyDescent="0.25">
      <c r="B873" t="s">
        <v>310</v>
      </c>
      <c r="C873">
        <v>2</v>
      </c>
      <c r="D873" t="s">
        <v>4113</v>
      </c>
      <c r="E873">
        <v>2</v>
      </c>
      <c r="F873">
        <v>2</v>
      </c>
      <c r="G873">
        <v>0.23</v>
      </c>
      <c r="H873">
        <v>0.04</v>
      </c>
      <c r="J873" s="70">
        <v>10.905365064094161</v>
      </c>
      <c r="K873" s="70">
        <v>1.8033392693348651</v>
      </c>
      <c r="L873" s="70">
        <v>6.047317467952908</v>
      </c>
    </row>
    <row r="874" spans="1:12" x14ac:dyDescent="0.25">
      <c r="B874" t="s">
        <v>310</v>
      </c>
      <c r="C874">
        <v>2</v>
      </c>
      <c r="D874" t="s">
        <v>4114</v>
      </c>
      <c r="E874">
        <v>4</v>
      </c>
      <c r="F874">
        <v>4</v>
      </c>
      <c r="G874">
        <v>0.41399999999999998</v>
      </c>
      <c r="H874">
        <v>3.5999999999999997E-2</v>
      </c>
      <c r="J874" s="70">
        <v>9.046656055817671</v>
      </c>
      <c r="K874" s="70">
        <v>0.69407348267493574</v>
      </c>
      <c r="L874" s="70">
        <v>13.03414736571143</v>
      </c>
    </row>
    <row r="875" spans="1:12" x14ac:dyDescent="0.25">
      <c r="B875" t="s">
        <v>310</v>
      </c>
      <c r="C875">
        <v>2</v>
      </c>
      <c r="D875" t="s">
        <v>4115</v>
      </c>
      <c r="E875">
        <v>2</v>
      </c>
      <c r="F875">
        <v>6</v>
      </c>
      <c r="G875">
        <v>0.57999999999999996</v>
      </c>
      <c r="H875">
        <v>5.8000000000000003E-2</v>
      </c>
      <c r="J875" s="70">
        <v>7.9218830688083663</v>
      </c>
      <c r="K875" s="70">
        <v>0.66028156307920727</v>
      </c>
      <c r="L875" s="70">
        <v>11.99773477221574</v>
      </c>
    </row>
    <row r="876" spans="1:12" x14ac:dyDescent="0.25">
      <c r="B876" t="s">
        <v>310</v>
      </c>
      <c r="C876">
        <v>3</v>
      </c>
      <c r="D876" t="s">
        <v>4113</v>
      </c>
      <c r="E876">
        <v>2</v>
      </c>
      <c r="F876">
        <v>2</v>
      </c>
      <c r="G876">
        <v>0.151</v>
      </c>
      <c r="H876">
        <v>5.8000000000000003E-2</v>
      </c>
      <c r="J876" s="70">
        <v>7.2846680565308084</v>
      </c>
      <c r="K876" s="70">
        <v>2.7030889432140688</v>
      </c>
      <c r="L876" s="70">
        <v>2.6949420494721412</v>
      </c>
    </row>
    <row r="877" spans="1:12" x14ac:dyDescent="0.25">
      <c r="B877" t="s">
        <v>310</v>
      </c>
      <c r="C877">
        <v>3</v>
      </c>
      <c r="D877" t="s">
        <v>4114</v>
      </c>
      <c r="E877">
        <v>4</v>
      </c>
      <c r="F877">
        <v>4</v>
      </c>
      <c r="G877">
        <v>0.32200000000000001</v>
      </c>
      <c r="H877">
        <v>5.8000000000000003E-2</v>
      </c>
      <c r="J877" s="70">
        <v>7.2279155884504176</v>
      </c>
      <c r="K877" s="70">
        <v>1.1761004357280871</v>
      </c>
      <c r="L877" s="70">
        <v>6.1456618575061066</v>
      </c>
    </row>
    <row r="878" spans="1:12" x14ac:dyDescent="0.25">
      <c r="B878" t="s">
        <v>310</v>
      </c>
      <c r="C878">
        <v>3</v>
      </c>
      <c r="D878" t="s">
        <v>4115</v>
      </c>
      <c r="E878">
        <v>2</v>
      </c>
      <c r="F878">
        <v>6</v>
      </c>
      <c r="G878">
        <v>0.57999999999999996</v>
      </c>
      <c r="H878">
        <v>5.7000000000000002E-2</v>
      </c>
      <c r="J878" s="70">
        <v>7.9218830688083663</v>
      </c>
      <c r="K878" s="70">
        <v>0.64889739819853132</v>
      </c>
      <c r="L878" s="70">
        <v>12.208221347166891</v>
      </c>
    </row>
    <row r="879" spans="1:12" x14ac:dyDescent="0.25">
      <c r="B879" t="s">
        <v>311</v>
      </c>
      <c r="C879">
        <v>1</v>
      </c>
      <c r="D879" t="s">
        <v>4113</v>
      </c>
      <c r="E879">
        <v>2</v>
      </c>
      <c r="F879">
        <v>2</v>
      </c>
      <c r="G879">
        <v>9.9000000000000005E-2</v>
      </c>
      <c r="H879">
        <v>0.03</v>
      </c>
      <c r="J879" s="70">
        <v>4.833200847823016</v>
      </c>
      <c r="K879" s="70">
        <v>1.4308444155753819</v>
      </c>
      <c r="L879" s="70">
        <v>3.3778661014513252</v>
      </c>
    </row>
    <row r="880" spans="1:12" x14ac:dyDescent="0.25">
      <c r="B880" t="s">
        <v>311</v>
      </c>
      <c r="C880">
        <v>1</v>
      </c>
      <c r="D880" t="s">
        <v>4114</v>
      </c>
      <c r="E880">
        <v>4</v>
      </c>
      <c r="F880">
        <v>4</v>
      </c>
      <c r="G880">
        <v>0.41399999999999998</v>
      </c>
      <c r="H880">
        <v>3.5000000000000003E-2</v>
      </c>
      <c r="J880" s="70">
        <v>9.046656055817671</v>
      </c>
      <c r="K880" s="70">
        <v>0.67479366371174321</v>
      </c>
      <c r="L880" s="70">
        <v>13.40655157616033</v>
      </c>
    </row>
    <row r="881" spans="1:17" x14ac:dyDescent="0.25">
      <c r="B881" t="s">
        <v>311</v>
      </c>
      <c r="C881">
        <v>1</v>
      </c>
      <c r="D881" t="s">
        <v>4115</v>
      </c>
      <c r="E881">
        <v>2</v>
      </c>
      <c r="F881">
        <v>6</v>
      </c>
      <c r="G881">
        <v>0.60799999999999998</v>
      </c>
      <c r="H881">
        <v>6.2E-2</v>
      </c>
      <c r="J881" s="70">
        <v>8.2383111716979087</v>
      </c>
      <c r="K881" s="70">
        <v>0.69556128655112659</v>
      </c>
      <c r="L881" s="70">
        <v>11.844119750463371</v>
      </c>
    </row>
    <row r="882" spans="1:17" x14ac:dyDescent="0.25">
      <c r="B882" t="s">
        <v>311</v>
      </c>
      <c r="C882">
        <v>2</v>
      </c>
      <c r="D882" t="s">
        <v>4113</v>
      </c>
      <c r="E882">
        <v>2</v>
      </c>
      <c r="F882">
        <v>2</v>
      </c>
      <c r="G882">
        <v>0.155</v>
      </c>
      <c r="H882">
        <v>4.2000000000000003E-2</v>
      </c>
      <c r="J882" s="70">
        <v>7.4709263010233951</v>
      </c>
      <c r="K882" s="70">
        <v>1.9540168418367889</v>
      </c>
      <c r="L882" s="70">
        <v>3.8233684280841072</v>
      </c>
    </row>
    <row r="883" spans="1:17" x14ac:dyDescent="0.25">
      <c r="B883" t="s">
        <v>311</v>
      </c>
      <c r="C883">
        <v>2</v>
      </c>
      <c r="D883" t="s">
        <v>4114</v>
      </c>
      <c r="E883">
        <v>4</v>
      </c>
      <c r="F883">
        <v>4</v>
      </c>
      <c r="G883">
        <v>0.47699999999999998</v>
      </c>
      <c r="H883">
        <v>3.9E-2</v>
      </c>
      <c r="J883" s="70">
        <v>10.241502538451799</v>
      </c>
      <c r="K883" s="70">
        <v>0.72772826658761347</v>
      </c>
      <c r="L883" s="70">
        <v>14.07325097659758</v>
      </c>
    </row>
    <row r="884" spans="1:17" x14ac:dyDescent="0.25">
      <c r="B884" t="s">
        <v>311</v>
      </c>
      <c r="C884">
        <v>2</v>
      </c>
      <c r="D884" t="s">
        <v>4115</v>
      </c>
      <c r="E884">
        <v>2</v>
      </c>
      <c r="F884">
        <v>6</v>
      </c>
      <c r="G884">
        <v>0.67100000000000004</v>
      </c>
      <c r="H884">
        <v>6.4000000000000001E-2</v>
      </c>
      <c r="J884" s="70">
        <v>8.9338220753653275</v>
      </c>
      <c r="K884" s="70">
        <v>0.69536850317408538</v>
      </c>
      <c r="L884" s="70">
        <v>12.847608188443861</v>
      </c>
    </row>
    <row r="885" spans="1:17" x14ac:dyDescent="0.25">
      <c r="B885" t="s">
        <v>311</v>
      </c>
      <c r="C885">
        <v>3</v>
      </c>
      <c r="D885" t="s">
        <v>4113</v>
      </c>
      <c r="E885">
        <v>2</v>
      </c>
      <c r="F885">
        <v>2</v>
      </c>
      <c r="G885">
        <v>0.156</v>
      </c>
      <c r="H885">
        <v>5.8000000000000003E-2</v>
      </c>
      <c r="J885" s="70">
        <v>7.5174404457248878</v>
      </c>
      <c r="K885" s="70">
        <v>2.6972368277906771</v>
      </c>
      <c r="L885" s="70">
        <v>2.7870895014741701</v>
      </c>
    </row>
    <row r="886" spans="1:17" x14ac:dyDescent="0.25">
      <c r="B886" t="s">
        <v>311</v>
      </c>
      <c r="C886">
        <v>3</v>
      </c>
      <c r="D886" t="s">
        <v>4114</v>
      </c>
      <c r="E886">
        <v>4</v>
      </c>
      <c r="F886">
        <v>4</v>
      </c>
      <c r="G886">
        <v>0.48499999999999999</v>
      </c>
      <c r="H886">
        <v>0.06</v>
      </c>
      <c r="J886" s="70">
        <v>10.390477881717411</v>
      </c>
      <c r="K886" s="70">
        <v>1.1150553321385599</v>
      </c>
      <c r="L886" s="70">
        <v>9.3183518182811227</v>
      </c>
    </row>
    <row r="887" spans="1:17" x14ac:dyDescent="0.25">
      <c r="B887" t="s">
        <v>311</v>
      </c>
      <c r="C887">
        <v>3</v>
      </c>
      <c r="D887" t="s">
        <v>4115</v>
      </c>
      <c r="E887">
        <v>2</v>
      </c>
      <c r="F887">
        <v>6</v>
      </c>
      <c r="G887">
        <v>0.67300000000000004</v>
      </c>
      <c r="H887">
        <v>6.4000000000000001E-2</v>
      </c>
      <c r="J887" s="70">
        <v>8.9555415120525339</v>
      </c>
      <c r="K887" s="70">
        <v>0.69467569802464246</v>
      </c>
      <c r="L887" s="70">
        <v>12.891686779195281</v>
      </c>
    </row>
    <row r="891" spans="1:17" x14ac:dyDescent="0.25">
      <c r="A891" s="72" t="s">
        <v>4116</v>
      </c>
      <c r="F891" t="s">
        <v>4121</v>
      </c>
      <c r="N891" t="s">
        <v>4122</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4123</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4124</v>
      </c>
    </row>
    <row r="934" spans="1:12" x14ac:dyDescent="0.25">
      <c r="A934" t="s">
        <v>213</v>
      </c>
      <c r="B934" t="s">
        <v>257</v>
      </c>
      <c r="C934" t="s">
        <v>4103</v>
      </c>
      <c r="D934" t="s">
        <v>415</v>
      </c>
      <c r="E934" t="s">
        <v>198</v>
      </c>
      <c r="F934" t="s">
        <v>328</v>
      </c>
      <c r="G934" t="s">
        <v>4030</v>
      </c>
      <c r="H934" t="s">
        <v>147</v>
      </c>
      <c r="J934" t="s">
        <v>148</v>
      </c>
      <c r="K934" t="s">
        <v>147</v>
      </c>
      <c r="L934" t="s">
        <v>149</v>
      </c>
    </row>
    <row r="935" spans="1:12" x14ac:dyDescent="0.25">
      <c r="B935" t="s">
        <v>310</v>
      </c>
      <c r="C935">
        <v>1</v>
      </c>
      <c r="D935" t="s">
        <v>210</v>
      </c>
      <c r="E935">
        <v>4</v>
      </c>
      <c r="F935">
        <v>4</v>
      </c>
      <c r="G935">
        <v>3.5999999999999999E-3</v>
      </c>
      <c r="H935">
        <v>1.3599999999999999E-2</v>
      </c>
      <c r="J935" s="70">
        <v>8.9878754520200665E-2</v>
      </c>
      <c r="K935" s="70">
        <v>0.33908488218948651</v>
      </c>
      <c r="L935" s="70">
        <v>0.26506270034762219</v>
      </c>
    </row>
    <row r="936" spans="1:12" x14ac:dyDescent="0.25">
      <c r="B936" t="s">
        <v>310</v>
      </c>
      <c r="C936">
        <v>1</v>
      </c>
      <c r="D936" t="s">
        <v>4107</v>
      </c>
      <c r="E936">
        <v>6</v>
      </c>
      <c r="F936">
        <v>6</v>
      </c>
      <c r="G936">
        <v>0.1091</v>
      </c>
      <c r="H936">
        <v>3.4799999999999998E-2</v>
      </c>
      <c r="J936" s="70">
        <v>1.740792815250503</v>
      </c>
      <c r="K936" s="70">
        <v>0.53204994890312218</v>
      </c>
      <c r="L936" s="70">
        <v>3.2718597545950958</v>
      </c>
    </row>
    <row r="937" spans="1:12" x14ac:dyDescent="0.25">
      <c r="B937" t="s">
        <v>310</v>
      </c>
      <c r="C937">
        <v>1</v>
      </c>
      <c r="D937" t="s">
        <v>4106</v>
      </c>
      <c r="E937">
        <v>2</v>
      </c>
      <c r="F937">
        <v>2</v>
      </c>
      <c r="G937">
        <v>-0.04</v>
      </c>
      <c r="H937">
        <v>9.7999999999999997E-3</v>
      </c>
      <c r="J937" s="70">
        <v>-2.0204102886728799</v>
      </c>
      <c r="K937" s="70">
        <v>0.50010415581823231</v>
      </c>
      <c r="L937" s="70">
        <v>-4.0399790027084226</v>
      </c>
    </row>
    <row r="938" spans="1:12" x14ac:dyDescent="0.25">
      <c r="B938" t="s">
        <v>311</v>
      </c>
      <c r="C938">
        <v>4</v>
      </c>
      <c r="D938" t="s">
        <v>210</v>
      </c>
      <c r="E938">
        <v>4</v>
      </c>
      <c r="F938">
        <v>4</v>
      </c>
      <c r="G938">
        <v>0.23730000000000001</v>
      </c>
      <c r="H938">
        <v>1.2200000000000001E-2</v>
      </c>
      <c r="J938" s="70">
        <v>5.4675246754662288</v>
      </c>
      <c r="K938" s="70">
        <v>0.25998217914828409</v>
      </c>
      <c r="L938" s="70">
        <v>21.030382518440842</v>
      </c>
    </row>
    <row r="939" spans="1:12" x14ac:dyDescent="0.25">
      <c r="B939" t="s">
        <v>311</v>
      </c>
      <c r="C939">
        <v>4</v>
      </c>
      <c r="D939" t="s">
        <v>4107</v>
      </c>
      <c r="E939">
        <v>6</v>
      </c>
      <c r="F939">
        <v>6</v>
      </c>
      <c r="G939">
        <v>0.34200000000000003</v>
      </c>
      <c r="H939">
        <v>2.7300000000000001E-2</v>
      </c>
      <c r="J939" s="70">
        <v>5.0248538778627783</v>
      </c>
      <c r="K939" s="70">
        <v>0.35608277581540659</v>
      </c>
      <c r="L939" s="70">
        <v>14.11147693498004</v>
      </c>
    </row>
    <row r="940" spans="1:12" x14ac:dyDescent="0.25">
      <c r="B940" t="s">
        <v>311</v>
      </c>
      <c r="C940">
        <v>4</v>
      </c>
      <c r="D940" t="s">
        <v>4106</v>
      </c>
      <c r="E940">
        <v>2</v>
      </c>
      <c r="F940">
        <v>2</v>
      </c>
      <c r="G940">
        <v>6.6400000000000001E-2</v>
      </c>
      <c r="H940">
        <v>9.1000000000000004E-3</v>
      </c>
      <c r="J940" s="70">
        <v>3.2666451474046898</v>
      </c>
      <c r="K940" s="70">
        <v>0.4406069349406333</v>
      </c>
      <c r="L940" s="70">
        <v>7.413966709000694</v>
      </c>
    </row>
    <row r="941" spans="1:12" x14ac:dyDescent="0.25">
      <c r="A941" t="s">
        <v>192</v>
      </c>
      <c r="B941" t="s">
        <v>310</v>
      </c>
      <c r="C941">
        <v>1</v>
      </c>
      <c r="D941" t="s">
        <v>210</v>
      </c>
      <c r="E941">
        <v>4</v>
      </c>
      <c r="F941">
        <v>4</v>
      </c>
      <c r="G941">
        <v>-5.33E-2</v>
      </c>
      <c r="H941">
        <v>1.4999999999999999E-2</v>
      </c>
      <c r="J941" s="70">
        <v>-1.3599930290932321</v>
      </c>
      <c r="K941" s="70">
        <v>0.39072570628594111</v>
      </c>
      <c r="L941" s="70">
        <v>-3.4806848057700122</v>
      </c>
    </row>
    <row r="942" spans="1:12" x14ac:dyDescent="0.25">
      <c r="B942" t="s">
        <v>310</v>
      </c>
      <c r="C942">
        <v>1</v>
      </c>
      <c r="D942" t="s">
        <v>4107</v>
      </c>
      <c r="E942">
        <v>6</v>
      </c>
      <c r="F942">
        <v>6</v>
      </c>
      <c r="G942">
        <v>3.95E-2</v>
      </c>
      <c r="H942">
        <v>3.5799999999999998E-2</v>
      </c>
      <c r="J942" s="70">
        <v>0.64775270735424328</v>
      </c>
      <c r="K942" s="70">
        <v>0.57771196840200101</v>
      </c>
      <c r="L942" s="70">
        <v>1.1212381650080421</v>
      </c>
    </row>
    <row r="943" spans="1:12" x14ac:dyDescent="0.25">
      <c r="B943" t="s">
        <v>310</v>
      </c>
      <c r="C943">
        <v>1</v>
      </c>
      <c r="D943" t="s">
        <v>4106</v>
      </c>
      <c r="E943">
        <v>2</v>
      </c>
      <c r="F943">
        <v>2</v>
      </c>
      <c r="G943">
        <v>-6.1499999999999999E-2</v>
      </c>
      <c r="H943">
        <v>1.01E-2</v>
      </c>
      <c r="J943" s="70">
        <v>-3.1237903301331689</v>
      </c>
      <c r="K943" s="70">
        <v>0.5212838133541049</v>
      </c>
      <c r="L943" s="70">
        <v>-5.9924943957759096</v>
      </c>
    </row>
    <row r="944" spans="1:12" x14ac:dyDescent="0.25">
      <c r="B944" t="s">
        <v>311</v>
      </c>
      <c r="C944">
        <v>4</v>
      </c>
      <c r="D944" t="s">
        <v>210</v>
      </c>
      <c r="E944">
        <v>4</v>
      </c>
      <c r="F944">
        <v>4</v>
      </c>
      <c r="G944">
        <v>0.17699999999999999</v>
      </c>
      <c r="H944">
        <v>1.3299999999999999E-2</v>
      </c>
      <c r="J944" s="70">
        <v>4.1583558054389291</v>
      </c>
      <c r="K944" s="70">
        <v>0.29424514278087038</v>
      </c>
      <c r="L944" s="70">
        <v>14.132283599106779</v>
      </c>
    </row>
    <row r="945" spans="1:12" x14ac:dyDescent="0.25">
      <c r="B945" t="s">
        <v>311</v>
      </c>
      <c r="C945">
        <v>4</v>
      </c>
      <c r="D945" t="s">
        <v>4107</v>
      </c>
      <c r="E945">
        <v>6</v>
      </c>
      <c r="F945">
        <v>6</v>
      </c>
      <c r="G945">
        <v>0.2712</v>
      </c>
      <c r="H945">
        <v>2.81E-2</v>
      </c>
      <c r="J945" s="70">
        <v>4.0804067271065447</v>
      </c>
      <c r="K945" s="70">
        <v>0.38345125721518952</v>
      </c>
      <c r="L945" s="70">
        <v>10.64126574193668</v>
      </c>
    </row>
    <row r="946" spans="1:12" x14ac:dyDescent="0.25">
      <c r="B946" t="s">
        <v>311</v>
      </c>
      <c r="C946">
        <v>4</v>
      </c>
      <c r="D946" t="s">
        <v>4106</v>
      </c>
      <c r="E946">
        <v>2</v>
      </c>
      <c r="F946">
        <v>2</v>
      </c>
      <c r="G946">
        <v>5.0099999999999999E-2</v>
      </c>
      <c r="H946">
        <v>9.4000000000000004E-3</v>
      </c>
      <c r="J946" s="70">
        <v>2.4743870437876851</v>
      </c>
      <c r="K946" s="70">
        <v>0.45865119427273793</v>
      </c>
      <c r="L946" s="70">
        <v>5.3949211834304851</v>
      </c>
    </row>
    <row r="947" spans="1:12" x14ac:dyDescent="0.25">
      <c r="A947" t="s">
        <v>4112</v>
      </c>
      <c r="B947" t="s">
        <v>310</v>
      </c>
      <c r="C947">
        <v>1</v>
      </c>
      <c r="D947" t="s">
        <v>4107</v>
      </c>
      <c r="E947">
        <v>6</v>
      </c>
      <c r="F947">
        <v>6</v>
      </c>
      <c r="G947">
        <v>4.1000000000000002E-2</v>
      </c>
      <c r="H947">
        <v>3.5799999999999998E-2</v>
      </c>
      <c r="J947" s="70">
        <v>0.67194397515000226</v>
      </c>
      <c r="K947" s="70">
        <v>0.57701818672916583</v>
      </c>
      <c r="L947" s="70">
        <v>1.16451091248774</v>
      </c>
    </row>
    <row r="948" spans="1:12" x14ac:dyDescent="0.25">
      <c r="B948" t="s">
        <v>310</v>
      </c>
      <c r="C948">
        <v>1</v>
      </c>
      <c r="D948" t="s">
        <v>4106</v>
      </c>
      <c r="E948">
        <v>2</v>
      </c>
      <c r="F948">
        <v>2</v>
      </c>
      <c r="G948">
        <v>-6.0199999999999997E-2</v>
      </c>
      <c r="H948">
        <v>1.01E-2</v>
      </c>
      <c r="J948" s="70">
        <v>-3.0567176128227009</v>
      </c>
      <c r="K948" s="70">
        <v>0.52092314966508346</v>
      </c>
      <c r="L948" s="70">
        <v>-5.8678859152025664</v>
      </c>
    </row>
    <row r="949" spans="1:12" x14ac:dyDescent="0.25">
      <c r="B949" t="s">
        <v>311</v>
      </c>
      <c r="C949">
        <v>4</v>
      </c>
      <c r="D949" t="s">
        <v>4107</v>
      </c>
      <c r="E949">
        <v>6</v>
      </c>
      <c r="F949">
        <v>6</v>
      </c>
      <c r="G949">
        <v>4.8300000000000003E-2</v>
      </c>
      <c r="H949">
        <v>2.7799999999999998E-2</v>
      </c>
      <c r="J949" s="70">
        <v>0.78926178657732216</v>
      </c>
      <c r="K949" s="70">
        <v>0.44547385889326357</v>
      </c>
      <c r="L949" s="70">
        <v>1.771735357352205</v>
      </c>
    </row>
    <row r="950" spans="1:12" x14ac:dyDescent="0.25">
      <c r="B950" t="s">
        <v>311</v>
      </c>
      <c r="C950">
        <v>4</v>
      </c>
      <c r="D950" t="s">
        <v>4106</v>
      </c>
      <c r="E950">
        <v>2</v>
      </c>
      <c r="F950">
        <v>2</v>
      </c>
      <c r="G950">
        <v>4.1000000000000003E-3</v>
      </c>
      <c r="H950">
        <v>9.2999999999999992E-3</v>
      </c>
      <c r="J950" s="70">
        <v>0.20479030465558881</v>
      </c>
      <c r="K950" s="70">
        <v>0.46404967126446411</v>
      </c>
      <c r="L950" s="70">
        <v>0.44131117278365189</v>
      </c>
    </row>
    <row r="951" spans="1:12" x14ac:dyDescent="0.25">
      <c r="A951" t="s">
        <v>241</v>
      </c>
      <c r="B951" t="s">
        <v>310</v>
      </c>
      <c r="C951">
        <v>1</v>
      </c>
      <c r="D951" t="s">
        <v>4107</v>
      </c>
      <c r="E951">
        <v>6</v>
      </c>
      <c r="F951">
        <v>6</v>
      </c>
      <c r="G951">
        <v>7.7899999999999997E-2</v>
      </c>
      <c r="H951">
        <v>3.6999999999999998E-2</v>
      </c>
      <c r="J951" s="70">
        <v>1.258093300309993</v>
      </c>
      <c r="K951" s="70">
        <v>0.57929762379185901</v>
      </c>
      <c r="L951" s="70">
        <v>2.1717563626016601</v>
      </c>
    </row>
    <row r="952" spans="1:12" x14ac:dyDescent="0.25">
      <c r="B952" t="s">
        <v>310</v>
      </c>
      <c r="C952">
        <v>1</v>
      </c>
      <c r="D952" t="s">
        <v>4106</v>
      </c>
      <c r="E952">
        <v>2</v>
      </c>
      <c r="F952">
        <v>2</v>
      </c>
      <c r="G952">
        <v>-4.3999999999999997E-2</v>
      </c>
      <c r="H952">
        <v>1.04E-2</v>
      </c>
      <c r="J952" s="70">
        <v>-2.2247475073574718</v>
      </c>
      <c r="K952" s="70">
        <v>0.53183191732399704</v>
      </c>
      <c r="L952" s="70">
        <v>-4.1831778704664213</v>
      </c>
    </row>
    <row r="953" spans="1:12" x14ac:dyDescent="0.25">
      <c r="B953" t="s">
        <v>311</v>
      </c>
      <c r="C953">
        <v>4</v>
      </c>
      <c r="D953" t="s">
        <v>4107</v>
      </c>
      <c r="E953">
        <v>6</v>
      </c>
      <c r="F953">
        <v>6</v>
      </c>
      <c r="G953">
        <v>0.26079999999999998</v>
      </c>
      <c r="H953">
        <v>2.9100000000000001E-2</v>
      </c>
      <c r="J953" s="70">
        <v>3.9380026140558582</v>
      </c>
      <c r="K953" s="70">
        <v>0.39982496246682342</v>
      </c>
      <c r="L953" s="70">
        <v>9.8493165353141876</v>
      </c>
    </row>
    <row r="954" spans="1:12" x14ac:dyDescent="0.25">
      <c r="B954" t="s">
        <v>311</v>
      </c>
      <c r="C954">
        <v>4</v>
      </c>
      <c r="D954" t="s">
        <v>4106</v>
      </c>
      <c r="E954">
        <v>2</v>
      </c>
      <c r="F954">
        <v>2</v>
      </c>
      <c r="G954">
        <v>5.6899999999999999E-2</v>
      </c>
      <c r="H954">
        <v>9.5999999999999992E-3</v>
      </c>
      <c r="J954" s="70">
        <v>2.8056418685278079</v>
      </c>
      <c r="K954" s="70">
        <v>0.46690044561352401</v>
      </c>
      <c r="L954" s="70">
        <v>6.0090794405670227</v>
      </c>
    </row>
    <row r="957" spans="1:12" x14ac:dyDescent="0.25">
      <c r="A957" s="72" t="s">
        <v>4140</v>
      </c>
      <c r="C957" t="s">
        <v>4144</v>
      </c>
      <c r="E957" t="s">
        <v>4145</v>
      </c>
    </row>
    <row r="959" spans="1:12" x14ac:dyDescent="0.25">
      <c r="C959" t="s">
        <v>4103</v>
      </c>
      <c r="D959" t="s">
        <v>284</v>
      </c>
      <c r="E959" t="s">
        <v>328</v>
      </c>
      <c r="F959" t="s">
        <v>4030</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4159</v>
      </c>
      <c r="D982" t="s">
        <v>4171</v>
      </c>
    </row>
    <row r="984" spans="1:15" x14ac:dyDescent="0.25">
      <c r="B984" t="s">
        <v>257</v>
      </c>
      <c r="C984" t="s">
        <v>4164</v>
      </c>
      <c r="D984" t="s">
        <v>4103</v>
      </c>
      <c r="E984" t="s">
        <v>415</v>
      </c>
      <c r="F984" t="s">
        <v>198</v>
      </c>
      <c r="G984" t="s">
        <v>328</v>
      </c>
      <c r="H984" t="s">
        <v>4030</v>
      </c>
      <c r="I984" t="s">
        <v>147</v>
      </c>
      <c r="M984" t="s">
        <v>148</v>
      </c>
      <c r="N984" t="s">
        <v>147</v>
      </c>
      <c r="O984" t="s">
        <v>149</v>
      </c>
    </row>
    <row r="985" spans="1:15" x14ac:dyDescent="0.25">
      <c r="A985" t="s">
        <v>4163</v>
      </c>
      <c r="B985" t="s">
        <v>310</v>
      </c>
      <c r="C985" t="s">
        <v>4165</v>
      </c>
      <c r="D985" t="s">
        <v>4166</v>
      </c>
      <c r="E985" t="s">
        <v>4115</v>
      </c>
      <c r="F985">
        <v>6</v>
      </c>
      <c r="G985">
        <v>6</v>
      </c>
      <c r="H985">
        <v>0.2858</v>
      </c>
      <c r="I985">
        <v>4.87E-2</v>
      </c>
      <c r="M985" s="70">
        <v>4.2786908468946514</v>
      </c>
      <c r="N985" s="70">
        <v>0.65826362890078405</v>
      </c>
      <c r="O985" s="70">
        <v>6.4999654531111144</v>
      </c>
    </row>
    <row r="986" spans="1:15" x14ac:dyDescent="0.25">
      <c r="B986" t="s">
        <v>310</v>
      </c>
      <c r="C986" t="s">
        <v>4165</v>
      </c>
      <c r="D986" t="s">
        <v>4167</v>
      </c>
      <c r="E986" t="s">
        <v>4115</v>
      </c>
      <c r="F986">
        <v>6</v>
      </c>
      <c r="G986">
        <v>6</v>
      </c>
      <c r="H986">
        <v>0.36880000000000002</v>
      </c>
      <c r="I986">
        <v>5.3699999999999998E-2</v>
      </c>
      <c r="M986" s="70">
        <v>5.3715413259768363</v>
      </c>
      <c r="N986" s="70">
        <v>0.68897961343329384</v>
      </c>
      <c r="O986" s="70">
        <v>7.7963719408323282</v>
      </c>
    </row>
    <row r="987" spans="1:15" x14ac:dyDescent="0.25">
      <c r="B987" t="s">
        <v>310</v>
      </c>
      <c r="C987" t="s">
        <v>4169</v>
      </c>
      <c r="D987" t="s">
        <v>4166</v>
      </c>
      <c r="E987" t="s">
        <v>4115</v>
      </c>
      <c r="F987">
        <v>6</v>
      </c>
      <c r="G987">
        <v>6</v>
      </c>
      <c r="H987">
        <v>0.44240000000000002</v>
      </c>
      <c r="I987">
        <v>5.4100000000000002E-2</v>
      </c>
      <c r="M987" s="70">
        <v>6.2953547338883364</v>
      </c>
      <c r="N987" s="70">
        <v>0.66446878941386545</v>
      </c>
      <c r="O987" s="70">
        <v>9.4742670147705983</v>
      </c>
    </row>
    <row r="988" spans="1:15" x14ac:dyDescent="0.25">
      <c r="B988" t="s">
        <v>310</v>
      </c>
      <c r="C988" t="s">
        <v>4169</v>
      </c>
      <c r="D988" t="s">
        <v>4167</v>
      </c>
      <c r="E988" t="s">
        <v>4115</v>
      </c>
      <c r="F988">
        <v>6</v>
      </c>
      <c r="G988">
        <v>6</v>
      </c>
      <c r="H988">
        <v>0.66920000000000002</v>
      </c>
      <c r="I988">
        <v>7.0599999999999996E-2</v>
      </c>
      <c r="M988" s="70">
        <v>8.9142560524957624</v>
      </c>
      <c r="N988" s="70">
        <v>0.76776764091642691</v>
      </c>
      <c r="O988" s="70">
        <v>11.61061703753948</v>
      </c>
    </row>
    <row r="989" spans="1:15" x14ac:dyDescent="0.25">
      <c r="A989" t="s">
        <v>4168</v>
      </c>
      <c r="B989" t="s">
        <v>311</v>
      </c>
      <c r="C989" t="s">
        <v>4165</v>
      </c>
      <c r="D989" t="s">
        <v>4166</v>
      </c>
      <c r="E989" t="s">
        <v>4115</v>
      </c>
      <c r="F989">
        <v>6</v>
      </c>
      <c r="G989">
        <v>6</v>
      </c>
      <c r="H989">
        <v>0.40739999999999998</v>
      </c>
      <c r="I989">
        <v>4.5100000000000001E-2</v>
      </c>
      <c r="M989" s="70">
        <v>5.8610647434669039</v>
      </c>
      <c r="N989" s="70">
        <v>0.56538463596352106</v>
      </c>
      <c r="O989" s="70">
        <v>10.366508692756669</v>
      </c>
    </row>
    <row r="990" spans="1:15" x14ac:dyDescent="0.25">
      <c r="B990" t="s">
        <v>311</v>
      </c>
      <c r="C990" t="s">
        <v>4165</v>
      </c>
      <c r="D990" t="s">
        <v>4167</v>
      </c>
      <c r="E990" t="s">
        <v>4115</v>
      </c>
      <c r="F990">
        <v>6</v>
      </c>
      <c r="G990">
        <v>6</v>
      </c>
      <c r="H990">
        <v>0.41660000000000003</v>
      </c>
      <c r="I990">
        <v>6.5500000000000003E-2</v>
      </c>
      <c r="M990" s="70">
        <v>5.9760853102581279</v>
      </c>
      <c r="N990" s="70">
        <v>0.81667767751681331</v>
      </c>
      <c r="O990" s="70">
        <v>7.3175568217181937</v>
      </c>
    </row>
    <row r="991" spans="1:15" x14ac:dyDescent="0.25">
      <c r="B991" t="s">
        <v>311</v>
      </c>
      <c r="C991" t="s">
        <v>4169</v>
      </c>
      <c r="D991" t="s">
        <v>4166</v>
      </c>
      <c r="E991" t="s">
        <v>4115</v>
      </c>
      <c r="F991">
        <v>6</v>
      </c>
      <c r="G991">
        <v>6</v>
      </c>
      <c r="H991">
        <v>0.42649999999999999</v>
      </c>
      <c r="I991">
        <v>5.5800000000000002E-2</v>
      </c>
      <c r="M991" s="70">
        <v>6.0991641807428554</v>
      </c>
      <c r="N991" s="70">
        <v>0.69170853619411754</v>
      </c>
      <c r="O991" s="70">
        <v>8.8175349321281438</v>
      </c>
    </row>
    <row r="992" spans="1:15" x14ac:dyDescent="0.25">
      <c r="B992" t="s">
        <v>311</v>
      </c>
      <c r="C992" t="s">
        <v>4169</v>
      </c>
      <c r="D992" t="s">
        <v>4167</v>
      </c>
      <c r="E992" t="s">
        <v>4115</v>
      </c>
      <c r="F992">
        <v>6</v>
      </c>
      <c r="G992">
        <v>6</v>
      </c>
      <c r="H992">
        <v>0.57269999999999999</v>
      </c>
      <c r="I992">
        <v>8.1299999999999997E-2</v>
      </c>
      <c r="M992" s="70">
        <v>7.8386182272375926</v>
      </c>
      <c r="N992" s="70">
        <v>0.9291112589680609</v>
      </c>
      <c r="O992" s="70">
        <v>8.4366841447425109</v>
      </c>
    </row>
    <row r="993" spans="1:23" x14ac:dyDescent="0.25">
      <c r="A993" t="s">
        <v>4163</v>
      </c>
      <c r="B993" t="s">
        <v>310</v>
      </c>
      <c r="C993" t="s">
        <v>4165</v>
      </c>
      <c r="D993" t="s">
        <v>4166</v>
      </c>
      <c r="E993" t="s">
        <v>4170</v>
      </c>
      <c r="F993">
        <v>2</v>
      </c>
      <c r="G993">
        <v>2</v>
      </c>
      <c r="H993">
        <v>6.25E-2</v>
      </c>
      <c r="I993">
        <v>5.2200000000000003E-2</v>
      </c>
      <c r="M993" s="70">
        <v>3.0776406404415151</v>
      </c>
      <c r="N993" s="70">
        <v>2.532071925379316</v>
      </c>
      <c r="O993" s="70">
        <v>1.2154633561526771</v>
      </c>
    </row>
    <row r="994" spans="1:23" x14ac:dyDescent="0.25">
      <c r="B994" t="s">
        <v>310</v>
      </c>
      <c r="C994" t="s">
        <v>4165</v>
      </c>
      <c r="D994" t="s">
        <v>4167</v>
      </c>
      <c r="E994" t="s">
        <v>4170</v>
      </c>
      <c r="F994">
        <v>2</v>
      </c>
      <c r="G994">
        <v>2</v>
      </c>
      <c r="H994">
        <v>9.5399999999999999E-2</v>
      </c>
      <c r="I994">
        <v>5.62E-2</v>
      </c>
      <c r="M994" s="70">
        <v>4.6613586764475254</v>
      </c>
      <c r="N994" s="70">
        <v>2.6848495333286251</v>
      </c>
      <c r="O994" s="70">
        <v>1.7361712895204451</v>
      </c>
    </row>
    <row r="995" spans="1:23" x14ac:dyDescent="0.25">
      <c r="B995" t="s">
        <v>310</v>
      </c>
      <c r="C995" t="s">
        <v>4169</v>
      </c>
      <c r="D995" t="s">
        <v>4166</v>
      </c>
      <c r="E995" t="s">
        <v>4170</v>
      </c>
      <c r="F995">
        <v>2</v>
      </c>
      <c r="G995">
        <v>2</v>
      </c>
      <c r="H995">
        <v>0.20680000000000001</v>
      </c>
      <c r="I995">
        <v>3.9600000000000003E-2</v>
      </c>
      <c r="M995" s="70">
        <v>9.8544491588756777</v>
      </c>
      <c r="N995" s="70">
        <v>1.802384896706777</v>
      </c>
      <c r="O995" s="70">
        <v>5.4674499197597646</v>
      </c>
    </row>
    <row r="996" spans="1:23" x14ac:dyDescent="0.25">
      <c r="B996" t="s">
        <v>310</v>
      </c>
      <c r="C996" t="s">
        <v>4169</v>
      </c>
      <c r="D996" t="s">
        <v>4167</v>
      </c>
      <c r="E996" t="s">
        <v>4170</v>
      </c>
      <c r="F996">
        <v>2</v>
      </c>
      <c r="G996">
        <v>2</v>
      </c>
      <c r="H996">
        <v>0.23569999999999999</v>
      </c>
      <c r="I996">
        <v>5.3699999999999998E-2</v>
      </c>
      <c r="M996" s="70">
        <v>11.162043881893441</v>
      </c>
      <c r="N996" s="70">
        <v>2.41539279617127</v>
      </c>
      <c r="O996" s="70">
        <v>4.6212127069298257</v>
      </c>
    </row>
    <row r="997" spans="1:23" x14ac:dyDescent="0.25">
      <c r="A997" t="s">
        <v>4168</v>
      </c>
      <c r="B997" t="s">
        <v>311</v>
      </c>
      <c r="C997" t="s">
        <v>4165</v>
      </c>
      <c r="D997" t="s">
        <v>4166</v>
      </c>
      <c r="E997" t="s">
        <v>4170</v>
      </c>
      <c r="F997">
        <v>2</v>
      </c>
      <c r="G997">
        <v>2</v>
      </c>
      <c r="H997">
        <v>0.29549999999999998</v>
      </c>
      <c r="I997">
        <v>4.3299999999999998E-2</v>
      </c>
      <c r="M997" s="70">
        <v>13.820033386043249</v>
      </c>
      <c r="N997" s="70">
        <v>1.902125606181271</v>
      </c>
      <c r="O997" s="70">
        <v>7.2655734937444576</v>
      </c>
    </row>
    <row r="998" spans="1:23" x14ac:dyDescent="0.25">
      <c r="B998" t="s">
        <v>311</v>
      </c>
      <c r="C998" t="s">
        <v>4165</v>
      </c>
      <c r="D998" t="s">
        <v>4167</v>
      </c>
      <c r="E998" t="s">
        <v>4170</v>
      </c>
      <c r="F998">
        <v>2</v>
      </c>
      <c r="G998">
        <v>2</v>
      </c>
      <c r="H998">
        <v>0.28549999999999998</v>
      </c>
      <c r="I998">
        <v>6.3200000000000006E-2</v>
      </c>
      <c r="M998" s="70">
        <v>13.37989239719712</v>
      </c>
      <c r="N998" s="70">
        <v>2.7870903148591442</v>
      </c>
      <c r="O998" s="70">
        <v>4.8006669629122971</v>
      </c>
    </row>
    <row r="999" spans="1:23" x14ac:dyDescent="0.25">
      <c r="B999" t="s">
        <v>311</v>
      </c>
      <c r="C999" t="s">
        <v>4169</v>
      </c>
      <c r="D999" t="s">
        <v>4166</v>
      </c>
      <c r="E999" t="s">
        <v>4170</v>
      </c>
      <c r="F999">
        <v>2</v>
      </c>
      <c r="G999">
        <v>2</v>
      </c>
      <c r="H999">
        <v>0.18770000000000001</v>
      </c>
      <c r="I999">
        <v>3.61E-2</v>
      </c>
      <c r="M999" s="70">
        <v>8.9816498315198103</v>
      </c>
      <c r="N999" s="70">
        <v>1.656242131395919</v>
      </c>
      <c r="O999" s="70">
        <v>5.4229086805984528</v>
      </c>
      <c r="S999" s="73" t="s">
        <v>4376</v>
      </c>
    </row>
    <row r="1000" spans="1:23" x14ac:dyDescent="0.25">
      <c r="B1000" t="s">
        <v>311</v>
      </c>
      <c r="C1000" t="s">
        <v>4169</v>
      </c>
      <c r="D1000" t="s">
        <v>4167</v>
      </c>
      <c r="E1000" t="s">
        <v>4170</v>
      </c>
      <c r="F1000">
        <v>2</v>
      </c>
      <c r="G1000">
        <v>2</v>
      </c>
      <c r="H1000">
        <v>0.3085</v>
      </c>
      <c r="I1000">
        <v>5.4199999999999998E-2</v>
      </c>
      <c r="M1000" s="70">
        <v>14.389684849640179</v>
      </c>
      <c r="N1000" s="70">
        <v>2.369094733989491</v>
      </c>
      <c r="O1000" s="70">
        <v>6.0739170296530718</v>
      </c>
      <c r="S1000" t="s">
        <v>145</v>
      </c>
      <c r="T1000" t="s">
        <v>4372</v>
      </c>
      <c r="U1000" t="s">
        <v>148</v>
      </c>
      <c r="V1000" t="s">
        <v>4374</v>
      </c>
    </row>
    <row r="1001" spans="1:23" x14ac:dyDescent="0.25">
      <c r="S1001">
        <v>10</v>
      </c>
      <c r="T1001">
        <v>0.9</v>
      </c>
      <c r="U1001">
        <f>(1+T1001)^(1/S1001)-1</f>
        <v>6.629005847852576E-2</v>
      </c>
      <c r="V1001">
        <f>U1001*100</f>
        <v>6.629005847852576</v>
      </c>
    </row>
    <row r="1003" spans="1:23" x14ac:dyDescent="0.25">
      <c r="A1003" s="72" t="s">
        <v>4172</v>
      </c>
      <c r="C1003" t="s">
        <v>4177</v>
      </c>
      <c r="E1003" t="s">
        <v>4178</v>
      </c>
      <c r="S1003" s="73" t="s">
        <v>4375</v>
      </c>
    </row>
    <row r="1004" spans="1:23" x14ac:dyDescent="0.25">
      <c r="S1004" t="s">
        <v>145</v>
      </c>
      <c r="T1004" t="s">
        <v>4372</v>
      </c>
      <c r="U1004" t="s">
        <v>4373</v>
      </c>
      <c r="V1004" t="s">
        <v>148</v>
      </c>
      <c r="W1004" t="s">
        <v>4374</v>
      </c>
    </row>
    <row r="1005" spans="1:23" x14ac:dyDescent="0.25">
      <c r="S1005">
        <v>8</v>
      </c>
      <c r="T1005">
        <v>0.9</v>
      </c>
      <c r="U1005">
        <v>0.2</v>
      </c>
      <c r="V1005">
        <f>(1+T1005-U1005)^(1/S1005)-1</f>
        <v>6.8577720821198174E-2</v>
      </c>
      <c r="W1005">
        <f>V1005*100</f>
        <v>6.8577720821198174</v>
      </c>
    </row>
    <row r="1006" spans="1:23" x14ac:dyDescent="0.25">
      <c r="B1006" t="s">
        <v>284</v>
      </c>
      <c r="C1006" t="s">
        <v>4103</v>
      </c>
      <c r="D1006" t="s">
        <v>415</v>
      </c>
      <c r="E1006" t="s">
        <v>198</v>
      </c>
      <c r="F1006" t="s">
        <v>328</v>
      </c>
      <c r="G1006" t="s">
        <v>4030</v>
      </c>
      <c r="H1006" t="s">
        <v>4093</v>
      </c>
      <c r="I1006" t="s">
        <v>147</v>
      </c>
      <c r="K1006" t="s">
        <v>148</v>
      </c>
      <c r="L1006" t="s">
        <v>147</v>
      </c>
      <c r="M1006" t="s">
        <v>149</v>
      </c>
    </row>
    <row r="1007" spans="1:23" x14ac:dyDescent="0.25">
      <c r="B1007">
        <v>1983</v>
      </c>
      <c r="C1007">
        <v>1</v>
      </c>
      <c r="D1007" t="s">
        <v>167</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164</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276</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167</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164</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276</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167</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164</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276</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167</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164</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276</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167</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164</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276</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167</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164</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276</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167</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164</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276</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167</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164</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276</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4179</v>
      </c>
      <c r="D1033" t="s">
        <v>4180</v>
      </c>
      <c r="E1033" t="s">
        <v>4182</v>
      </c>
      <c r="F1033" t="s">
        <v>4181</v>
      </c>
      <c r="G1033" t="s">
        <v>4183</v>
      </c>
      <c r="I1033" t="s">
        <v>4184</v>
      </c>
      <c r="J1033" t="s">
        <v>4180</v>
      </c>
      <c r="K1033" t="s">
        <v>4182</v>
      </c>
      <c r="L1033" t="s">
        <v>4181</v>
      </c>
      <c r="M1033" t="s">
        <v>4183</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239</v>
      </c>
      <c r="K1038" s="70">
        <f>SUMPRODUCT(I1034:I1037,K1034:K1037)</f>
        <v>37.152500000000003</v>
      </c>
      <c r="M1038" s="70">
        <f>SUMPRODUCT(I1034:I1037,M1034:M1037)</f>
        <v>37.773000000000003</v>
      </c>
    </row>
    <row r="1039" spans="2:13" x14ac:dyDescent="0.25">
      <c r="D1039" t="s">
        <v>239</v>
      </c>
      <c r="E1039" s="70">
        <f>SUMPRODUCT(C1034:C1038,E1034:E1038)</f>
        <v>25.259999999999998</v>
      </c>
      <c r="G1039" s="70">
        <f>SUMPRODUCT(C1034:C1038,G1034:G1038)</f>
        <v>24.265000000000001</v>
      </c>
    </row>
    <row r="1041" spans="1:12" x14ac:dyDescent="0.25">
      <c r="C1041" t="s">
        <v>4185</v>
      </c>
    </row>
    <row r="1044" spans="1:12" x14ac:dyDescent="0.25">
      <c r="A1044" s="72" t="s">
        <v>4201</v>
      </c>
    </row>
    <row r="1047" spans="1:12" x14ac:dyDescent="0.25">
      <c r="A1047" t="s">
        <v>192</v>
      </c>
      <c r="B1047" t="s">
        <v>4103</v>
      </c>
      <c r="C1047" t="s">
        <v>415</v>
      </c>
      <c r="D1047" t="s">
        <v>4207</v>
      </c>
      <c r="E1047" t="s">
        <v>4210</v>
      </c>
      <c r="F1047" t="s">
        <v>198</v>
      </c>
      <c r="G1047" t="s">
        <v>4030</v>
      </c>
      <c r="H1047" t="s">
        <v>147</v>
      </c>
      <c r="J1047" t="s">
        <v>148</v>
      </c>
      <c r="K1047" t="s">
        <v>147</v>
      </c>
      <c r="L1047" t="s">
        <v>149</v>
      </c>
    </row>
    <row r="1048" spans="1:12" x14ac:dyDescent="0.25">
      <c r="B1048">
        <v>1</v>
      </c>
      <c r="C1048" t="s">
        <v>4106</v>
      </c>
      <c r="D1048" t="s">
        <v>169</v>
      </c>
      <c r="E1048">
        <v>0</v>
      </c>
      <c r="F1048">
        <v>0</v>
      </c>
      <c r="G1048">
        <v>0.193</v>
      </c>
      <c r="H1048">
        <v>1.2999999999999999E-2</v>
      </c>
      <c r="J1048" t="s">
        <v>85</v>
      </c>
      <c r="K1048" t="s">
        <v>85</v>
      </c>
      <c r="L1048" t="s">
        <v>85</v>
      </c>
    </row>
    <row r="1049" spans="1:12" x14ac:dyDescent="0.25">
      <c r="B1049">
        <v>2</v>
      </c>
      <c r="C1049" t="s">
        <v>4106</v>
      </c>
      <c r="D1049" t="s">
        <v>4208</v>
      </c>
      <c r="E1049">
        <v>0</v>
      </c>
      <c r="F1049">
        <v>0</v>
      </c>
      <c r="G1049">
        <v>0.16700000000000001</v>
      </c>
      <c r="H1049">
        <v>1.4999999999999999E-2</v>
      </c>
      <c r="J1049" t="s">
        <v>85</v>
      </c>
      <c r="K1049" t="s">
        <v>85</v>
      </c>
      <c r="L1049" t="s">
        <v>85</v>
      </c>
    </row>
    <row r="1050" spans="1:12" x14ac:dyDescent="0.25">
      <c r="B1050">
        <v>3</v>
      </c>
      <c r="C1050" t="s">
        <v>4106</v>
      </c>
      <c r="D1050" t="s">
        <v>4208</v>
      </c>
      <c r="E1050">
        <v>0</v>
      </c>
      <c r="F1050">
        <v>0</v>
      </c>
      <c r="G1050">
        <v>0.158</v>
      </c>
      <c r="H1050">
        <v>1.6E-2</v>
      </c>
      <c r="J1050" t="s">
        <v>85</v>
      </c>
      <c r="K1050" t="s">
        <v>85</v>
      </c>
      <c r="L1050" t="s">
        <v>85</v>
      </c>
    </row>
    <row r="1051" spans="1:12" x14ac:dyDescent="0.25">
      <c r="B1051">
        <v>4</v>
      </c>
      <c r="C1051" t="s">
        <v>4106</v>
      </c>
      <c r="D1051" t="s">
        <v>4208</v>
      </c>
      <c r="E1051">
        <v>0</v>
      </c>
      <c r="F1051">
        <v>0</v>
      </c>
      <c r="G1051">
        <v>0.113</v>
      </c>
      <c r="H1051">
        <v>1.6E-2</v>
      </c>
      <c r="J1051" t="s">
        <v>85</v>
      </c>
      <c r="K1051" t="s">
        <v>85</v>
      </c>
      <c r="L1051" t="s">
        <v>85</v>
      </c>
    </row>
    <row r="1052" spans="1:12" x14ac:dyDescent="0.25">
      <c r="B1052">
        <v>5</v>
      </c>
      <c r="C1052" t="s">
        <v>4106</v>
      </c>
      <c r="D1052" t="s">
        <v>4208</v>
      </c>
      <c r="E1052">
        <v>0</v>
      </c>
      <c r="F1052">
        <v>0</v>
      </c>
      <c r="G1052">
        <v>8.7999999999999995E-2</v>
      </c>
      <c r="H1052">
        <v>1.9E-2</v>
      </c>
      <c r="J1052" t="s">
        <v>85</v>
      </c>
      <c r="K1052" t="s">
        <v>85</v>
      </c>
      <c r="L1052" t="s">
        <v>85</v>
      </c>
    </row>
    <row r="1053" spans="1:12" x14ac:dyDescent="0.25">
      <c r="B1053">
        <v>2</v>
      </c>
      <c r="C1053" t="s">
        <v>4106</v>
      </c>
      <c r="D1053" t="s">
        <v>4209</v>
      </c>
      <c r="E1053">
        <v>0</v>
      </c>
      <c r="F1053">
        <v>0</v>
      </c>
      <c r="G1053">
        <v>0.23699999999999999</v>
      </c>
      <c r="H1053">
        <v>1.9E-2</v>
      </c>
      <c r="J1053" t="s">
        <v>85</v>
      </c>
      <c r="K1053" t="s">
        <v>85</v>
      </c>
      <c r="L1053" t="s">
        <v>85</v>
      </c>
    </row>
    <row r="1054" spans="1:12" x14ac:dyDescent="0.25">
      <c r="B1054">
        <v>3</v>
      </c>
      <c r="C1054" t="s">
        <v>4106</v>
      </c>
      <c r="D1054" t="s">
        <v>4209</v>
      </c>
      <c r="E1054">
        <v>0</v>
      </c>
      <c r="F1054">
        <v>0</v>
      </c>
      <c r="G1054">
        <v>0.22600000000000001</v>
      </c>
      <c r="H1054">
        <v>0.02</v>
      </c>
      <c r="J1054" t="s">
        <v>85</v>
      </c>
      <c r="K1054" t="s">
        <v>85</v>
      </c>
      <c r="L1054" t="s">
        <v>85</v>
      </c>
    </row>
    <row r="1055" spans="1:12" x14ac:dyDescent="0.25">
      <c r="B1055">
        <v>4</v>
      </c>
      <c r="C1055" t="s">
        <v>4106</v>
      </c>
      <c r="D1055" t="s">
        <v>4209</v>
      </c>
      <c r="E1055">
        <v>0</v>
      </c>
      <c r="F1055">
        <v>0</v>
      </c>
      <c r="G1055">
        <v>0.16700000000000001</v>
      </c>
      <c r="H1055">
        <v>0.02</v>
      </c>
      <c r="J1055" t="s">
        <v>85</v>
      </c>
      <c r="K1055" t="s">
        <v>85</v>
      </c>
      <c r="L1055" t="s">
        <v>85</v>
      </c>
    </row>
    <row r="1056" spans="1:12" x14ac:dyDescent="0.25">
      <c r="B1056">
        <v>5</v>
      </c>
      <c r="C1056" t="s">
        <v>4106</v>
      </c>
      <c r="D1056" t="s">
        <v>4209</v>
      </c>
      <c r="E1056">
        <v>0</v>
      </c>
      <c r="F1056">
        <v>0</v>
      </c>
      <c r="G1056">
        <v>0.105</v>
      </c>
      <c r="H1056">
        <v>2.7E-2</v>
      </c>
      <c r="J1056" t="s">
        <v>85</v>
      </c>
      <c r="K1056" t="s">
        <v>85</v>
      </c>
      <c r="L1056" t="s">
        <v>85</v>
      </c>
    </row>
    <row r="1057" spans="1:12" x14ac:dyDescent="0.25">
      <c r="B1057">
        <v>1</v>
      </c>
      <c r="C1057" t="s">
        <v>4205</v>
      </c>
      <c r="D1057" t="s">
        <v>169</v>
      </c>
      <c r="E1057">
        <v>1</v>
      </c>
      <c r="F1057">
        <v>1</v>
      </c>
      <c r="G1057">
        <v>0.28599999999999998</v>
      </c>
      <c r="H1057">
        <v>2.1000000000000001E-2</v>
      </c>
      <c r="J1057" s="70">
        <v>9.2999999999999972</v>
      </c>
      <c r="K1057" s="70">
        <v>2.4698178070456942</v>
      </c>
      <c r="L1057" s="70">
        <v>3.765459935331958</v>
      </c>
    </row>
    <row r="1058" spans="1:12" x14ac:dyDescent="0.25">
      <c r="B1058">
        <v>2</v>
      </c>
      <c r="C1058" t="s">
        <v>4205</v>
      </c>
      <c r="D1058" t="s">
        <v>4208</v>
      </c>
      <c r="E1058">
        <v>1</v>
      </c>
      <c r="F1058">
        <v>1</v>
      </c>
      <c r="G1058">
        <v>0.27400000000000002</v>
      </c>
      <c r="H1058">
        <v>2.5000000000000001E-2</v>
      </c>
      <c r="J1058" s="70">
        <v>10.7</v>
      </c>
      <c r="K1058" s="70">
        <v>2.9154759474226499</v>
      </c>
      <c r="L1058" s="70">
        <v>3.6700697220496892</v>
      </c>
    </row>
    <row r="1059" spans="1:12" x14ac:dyDescent="0.25">
      <c r="B1059">
        <v>3</v>
      </c>
      <c r="C1059" t="s">
        <v>4205</v>
      </c>
      <c r="D1059" t="s">
        <v>4208</v>
      </c>
      <c r="E1059">
        <v>1</v>
      </c>
      <c r="F1059">
        <v>1</v>
      </c>
      <c r="G1059">
        <v>0.27500000000000002</v>
      </c>
      <c r="H1059">
        <v>2.7E-2</v>
      </c>
      <c r="J1059" s="70">
        <v>11.7</v>
      </c>
      <c r="K1059" s="70">
        <v>3.1384709652950429</v>
      </c>
      <c r="L1059" s="70">
        <v>3.7279299790814209</v>
      </c>
    </row>
    <row r="1060" spans="1:12" x14ac:dyDescent="0.25">
      <c r="B1060">
        <v>4</v>
      </c>
      <c r="C1060" t="s">
        <v>4205</v>
      </c>
      <c r="D1060" t="s">
        <v>4208</v>
      </c>
      <c r="E1060">
        <v>1</v>
      </c>
      <c r="F1060">
        <v>1</v>
      </c>
      <c r="G1060">
        <v>0.21</v>
      </c>
      <c r="H1060">
        <v>2.7E-2</v>
      </c>
      <c r="J1060" s="70">
        <v>9.6999999999999975</v>
      </c>
      <c r="K1060" s="70">
        <v>3.1384709652950429</v>
      </c>
      <c r="L1060" s="70">
        <v>3.0906769912042549</v>
      </c>
    </row>
    <row r="1061" spans="1:12" x14ac:dyDescent="0.25">
      <c r="B1061">
        <v>5</v>
      </c>
      <c r="C1061" t="s">
        <v>4205</v>
      </c>
      <c r="D1061" t="s">
        <v>4208</v>
      </c>
      <c r="E1061">
        <v>1</v>
      </c>
      <c r="F1061">
        <v>1</v>
      </c>
      <c r="G1061">
        <v>0.17299999999999999</v>
      </c>
      <c r="H1061">
        <v>3.1E-2</v>
      </c>
      <c r="J1061" s="70">
        <v>8.4999999999999964</v>
      </c>
      <c r="K1061" s="70">
        <v>3.635931792539568</v>
      </c>
      <c r="L1061" s="70">
        <v>2.3377776275783901</v>
      </c>
    </row>
    <row r="1062" spans="1:12" x14ac:dyDescent="0.25">
      <c r="B1062">
        <v>1</v>
      </c>
      <c r="C1062" t="s">
        <v>4206</v>
      </c>
      <c r="D1062" t="s">
        <v>169</v>
      </c>
      <c r="E1062">
        <v>1</v>
      </c>
      <c r="F1062">
        <v>2</v>
      </c>
      <c r="G1062">
        <v>0.48499999999999999</v>
      </c>
      <c r="H1062">
        <v>1.7999999999999999E-2</v>
      </c>
      <c r="J1062" s="70">
        <v>13.66617790706257</v>
      </c>
      <c r="K1062" s="70">
        <v>0.97670229262608599</v>
      </c>
      <c r="L1062" s="70">
        <v>13.992163231559481</v>
      </c>
    </row>
    <row r="1063" spans="1:12" x14ac:dyDescent="0.25">
      <c r="B1063">
        <v>2</v>
      </c>
      <c r="C1063" t="s">
        <v>4206</v>
      </c>
      <c r="D1063" t="s">
        <v>4209</v>
      </c>
      <c r="E1063">
        <v>1</v>
      </c>
      <c r="F1063">
        <v>2</v>
      </c>
      <c r="G1063">
        <v>0.48799999999999999</v>
      </c>
      <c r="H1063">
        <v>1.9E-2</v>
      </c>
      <c r="J1063" s="70">
        <v>11.848111293843489</v>
      </c>
      <c r="K1063" s="70">
        <v>1.2011851328672289</v>
      </c>
      <c r="L1063" s="70">
        <v>9.8636845975291436</v>
      </c>
    </row>
    <row r="1064" spans="1:12" x14ac:dyDescent="0.25">
      <c r="B1064">
        <v>3</v>
      </c>
      <c r="C1064" t="s">
        <v>4206</v>
      </c>
      <c r="D1064" t="s">
        <v>4209</v>
      </c>
      <c r="E1064">
        <v>1</v>
      </c>
      <c r="F1064">
        <v>2</v>
      </c>
      <c r="G1064">
        <v>0.47799999999999998</v>
      </c>
      <c r="H1064">
        <v>0.02</v>
      </c>
      <c r="J1064" s="70">
        <v>11.892805845594911</v>
      </c>
      <c r="K1064" s="70">
        <v>1.263900347913897</v>
      </c>
      <c r="L1064" s="70">
        <v>9.4096072251458143</v>
      </c>
    </row>
    <row r="1065" spans="1:12" x14ac:dyDescent="0.25">
      <c r="B1065">
        <v>4</v>
      </c>
      <c r="C1065" t="s">
        <v>4206</v>
      </c>
      <c r="D1065" t="s">
        <v>4209</v>
      </c>
      <c r="E1065">
        <v>1</v>
      </c>
      <c r="F1065">
        <v>2</v>
      </c>
      <c r="G1065">
        <v>0.35799999999999998</v>
      </c>
      <c r="H1065">
        <v>2.1000000000000001E-2</v>
      </c>
      <c r="J1065" s="70">
        <v>9.1329464460664145</v>
      </c>
      <c r="K1065" s="70">
        <v>1.328654679654041</v>
      </c>
      <c r="L1065" s="70">
        <v>6.8738300371955772</v>
      </c>
    </row>
    <row r="1066" spans="1:12" x14ac:dyDescent="0.25">
      <c r="B1066">
        <v>5</v>
      </c>
      <c r="C1066" t="s">
        <v>4206</v>
      </c>
      <c r="D1066" t="s">
        <v>4209</v>
      </c>
      <c r="E1066">
        <v>1</v>
      </c>
      <c r="F1066">
        <v>2</v>
      </c>
      <c r="G1066">
        <v>0.23699999999999999</v>
      </c>
      <c r="H1066">
        <v>4.2000000000000003E-2</v>
      </c>
      <c r="J1066" s="70">
        <v>6.3954886261631039</v>
      </c>
      <c r="K1066" s="70">
        <v>2.3464317696174262</v>
      </c>
      <c r="L1066" s="70">
        <v>2.7256230967269319</v>
      </c>
    </row>
    <row r="1069" spans="1:12" x14ac:dyDescent="0.25">
      <c r="A1069" s="72" t="s">
        <v>4244</v>
      </c>
    </row>
    <row r="1071" spans="1:12" x14ac:dyDescent="0.25">
      <c r="C1071" t="s">
        <v>4103</v>
      </c>
      <c r="D1071" t="s">
        <v>415</v>
      </c>
      <c r="E1071" t="s">
        <v>198</v>
      </c>
      <c r="F1071" t="s">
        <v>328</v>
      </c>
      <c r="G1071" t="s">
        <v>4030</v>
      </c>
      <c r="H1071" t="s">
        <v>147</v>
      </c>
      <c r="J1071" t="s">
        <v>148</v>
      </c>
      <c r="K1071" t="s">
        <v>147</v>
      </c>
      <c r="L1071" t="s">
        <v>149</v>
      </c>
    </row>
    <row r="1072" spans="1:12" x14ac:dyDescent="0.25">
      <c r="C1072">
        <v>1</v>
      </c>
      <c r="D1072" t="s">
        <v>4248</v>
      </c>
      <c r="E1072">
        <v>2</v>
      </c>
      <c r="F1072">
        <v>11</v>
      </c>
      <c r="G1072">
        <v>0.15</v>
      </c>
      <c r="H1072">
        <v>2E-3</v>
      </c>
      <c r="J1072" s="70">
        <v>7.2380529476360866</v>
      </c>
      <c r="K1072" s="70">
        <v>9.3250480824031381E-2</v>
      </c>
      <c r="L1072" s="70">
        <v>77.619470523639208</v>
      </c>
    </row>
    <row r="1073" spans="3:12" x14ac:dyDescent="0.25">
      <c r="C1073">
        <v>1</v>
      </c>
      <c r="D1073" t="s">
        <v>4106</v>
      </c>
      <c r="E1073">
        <v>4</v>
      </c>
      <c r="F1073">
        <v>13</v>
      </c>
      <c r="G1073">
        <v>0.24</v>
      </c>
      <c r="H1073">
        <v>2E-3</v>
      </c>
      <c r="J1073" s="70">
        <v>5.5250146915888587</v>
      </c>
      <c r="K1073" s="70">
        <v>4.2550409149834219E-2</v>
      </c>
      <c r="L1073" s="70">
        <v>129.84633525222841</v>
      </c>
    </row>
    <row r="1074" spans="3:12" x14ac:dyDescent="0.25">
      <c r="C1074">
        <v>1</v>
      </c>
      <c r="D1074" t="s">
        <v>4114</v>
      </c>
      <c r="E1074">
        <v>6</v>
      </c>
      <c r="F1074">
        <v>15</v>
      </c>
      <c r="G1074">
        <v>0.48</v>
      </c>
      <c r="H1074">
        <v>2E-3</v>
      </c>
      <c r="J1074" s="70">
        <v>6.7522291599108941</v>
      </c>
      <c r="K1074" s="70">
        <v>2.4043294855835791E-2</v>
      </c>
      <c r="L1074" s="70">
        <v>280.83626642677018</v>
      </c>
    </row>
    <row r="1075" spans="3:12" x14ac:dyDescent="0.25">
      <c r="C1075">
        <v>1</v>
      </c>
      <c r="D1075" t="s">
        <v>166</v>
      </c>
      <c r="E1075">
        <v>8</v>
      </c>
      <c r="F1075">
        <v>17</v>
      </c>
      <c r="G1075">
        <v>0.64</v>
      </c>
      <c r="H1075">
        <v>3.0000000000000001E-3</v>
      </c>
      <c r="J1075" s="70">
        <v>6.3788965157105082</v>
      </c>
      <c r="K1075" s="70">
        <v>2.4324442800848441E-2</v>
      </c>
      <c r="L1075" s="70">
        <v>262.24224611994038</v>
      </c>
    </row>
    <row r="1076" spans="3:12" x14ac:dyDescent="0.25">
      <c r="C1076">
        <v>2</v>
      </c>
      <c r="D1076" t="s">
        <v>4248</v>
      </c>
      <c r="E1076">
        <v>2</v>
      </c>
      <c r="F1076">
        <v>11</v>
      </c>
      <c r="G1076">
        <v>0.11</v>
      </c>
      <c r="H1076">
        <v>5.0000000000000001E-3</v>
      </c>
      <c r="J1076" s="70">
        <v>5.3565375285273831</v>
      </c>
      <c r="K1076" s="70">
        <v>0.2372894989381247</v>
      </c>
      <c r="L1076" s="70">
        <v>22.573849885890429</v>
      </c>
    </row>
    <row r="1077" spans="3:12" x14ac:dyDescent="0.25">
      <c r="C1077">
        <v>2</v>
      </c>
      <c r="D1077" t="s">
        <v>4106</v>
      </c>
      <c r="E1077">
        <v>4</v>
      </c>
      <c r="F1077">
        <v>13</v>
      </c>
      <c r="G1077">
        <v>0.19</v>
      </c>
      <c r="H1077">
        <v>6.0000000000000001E-3</v>
      </c>
      <c r="J1077" s="70">
        <v>4.4447802172789874</v>
      </c>
      <c r="K1077" s="70">
        <v>0.13165308430749451</v>
      </c>
      <c r="L1077" s="70">
        <v>33.76130715553591</v>
      </c>
    </row>
    <row r="1078" spans="3:12" x14ac:dyDescent="0.25">
      <c r="C1078">
        <v>2</v>
      </c>
      <c r="D1078" t="s">
        <v>4114</v>
      </c>
      <c r="E1078">
        <v>6</v>
      </c>
      <c r="F1078">
        <v>15</v>
      </c>
      <c r="G1078">
        <v>0.39</v>
      </c>
      <c r="H1078">
        <v>8.9999999999999993E-3</v>
      </c>
      <c r="J1078" s="70">
        <v>5.6418018551802618</v>
      </c>
      <c r="K1078" s="70">
        <v>0.1140019444480362</v>
      </c>
      <c r="L1078" s="70">
        <v>49.488645851579129</v>
      </c>
    </row>
    <row r="1079" spans="3:12" x14ac:dyDescent="0.25">
      <c r="C1079">
        <v>2</v>
      </c>
      <c r="D1079" t="s">
        <v>166</v>
      </c>
      <c r="E1079">
        <v>8</v>
      </c>
      <c r="F1079">
        <v>17</v>
      </c>
      <c r="G1079">
        <v>0.55000000000000004</v>
      </c>
      <c r="H1079">
        <v>1.2E-2</v>
      </c>
      <c r="J1079" s="70">
        <v>5.6310172766642408</v>
      </c>
      <c r="K1079" s="70">
        <v>0.1022235651064493</v>
      </c>
      <c r="L1079" s="70">
        <v>55.085314925188229</v>
      </c>
    </row>
    <row r="1080" spans="3:12" x14ac:dyDescent="0.25">
      <c r="C1080">
        <v>4</v>
      </c>
      <c r="D1080" t="s">
        <v>4248</v>
      </c>
      <c r="E1080">
        <v>2</v>
      </c>
      <c r="F1080">
        <v>11</v>
      </c>
      <c r="G1080">
        <v>0.09</v>
      </c>
      <c r="H1080">
        <v>5.0000000000000001E-3</v>
      </c>
      <c r="J1080" s="70">
        <v>4.4030650891055068</v>
      </c>
      <c r="K1080" s="70">
        <v>0.23945657130528791</v>
      </c>
      <c r="L1080" s="70">
        <v>18.387739643578008</v>
      </c>
    </row>
    <row r="1081" spans="3:12" x14ac:dyDescent="0.25">
      <c r="C1081">
        <v>4</v>
      </c>
      <c r="D1081" t="s">
        <v>4106</v>
      </c>
      <c r="E1081">
        <v>4</v>
      </c>
      <c r="F1081">
        <v>13</v>
      </c>
      <c r="G1081">
        <v>0.16</v>
      </c>
      <c r="H1081">
        <v>6.0000000000000001E-3</v>
      </c>
      <c r="J1081" s="70">
        <v>3.7801985653766579</v>
      </c>
      <c r="K1081" s="70">
        <v>0.13419853262764231</v>
      </c>
      <c r="L1081" s="70">
        <v>28.168702677737119</v>
      </c>
    </row>
    <row r="1082" spans="3:12" x14ac:dyDescent="0.25">
      <c r="C1082">
        <v>4</v>
      </c>
      <c r="D1082" t="s">
        <v>4114</v>
      </c>
      <c r="E1082">
        <v>6</v>
      </c>
      <c r="F1082">
        <v>15</v>
      </c>
      <c r="G1082">
        <v>0.35</v>
      </c>
      <c r="H1082">
        <v>8.0000000000000002E-3</v>
      </c>
      <c r="J1082" s="70">
        <v>5.1289422372410298</v>
      </c>
      <c r="K1082" s="70">
        <v>0.1038310540614726</v>
      </c>
      <c r="L1082" s="70">
        <v>49.396996723200637</v>
      </c>
    </row>
    <row r="1083" spans="3:12" x14ac:dyDescent="0.25">
      <c r="C1083">
        <v>4</v>
      </c>
      <c r="D1083" t="s">
        <v>166</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2023-06-06T17:30:56Z</dcterms:modified>
</cp:coreProperties>
</file>