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Dokumenty\Příspěvky do RM\RM 2020\10. RM (16.03.2020)\Rozbor hospodaření k 31. 12. 2019\"/>
    </mc:Choice>
  </mc:AlternateContent>
  <bookViews>
    <workbookView xWindow="0" yWindow="0" windowWidth="28800" windowHeight="11700"/>
  </bookViews>
  <sheets>
    <sheet name="Tabulka č. 1 Plnění příjmů" sheetId="110" r:id="rId1"/>
    <sheet name="Tabulka č. 2 Plnění SP" sheetId="102" r:id="rId2"/>
    <sheet name="Tabulka č. 3 Čerpání výdajů " sheetId="84" r:id="rId3"/>
    <sheet name="Tab. č. 4 - Investice dle akcí " sheetId="115" r:id="rId4"/>
    <sheet name="Tabulka č. 5 Opravy a udržování" sheetId="114" r:id="rId5"/>
    <sheet name="Tab. č. 6 Přehled transferů" sheetId="108" r:id="rId6"/>
    <sheet name="Tab. č. 7 Přehled N a V VHČ" sheetId="103" r:id="rId7"/>
    <sheet name="Tab. č. 8 Pohl a Záv." sheetId="104" r:id="rId8"/>
    <sheet name="Tab. č. 9 Rozpočet fondů" sheetId="109" r:id="rId9"/>
    <sheet name="Tab. č. 10 - Pohledávky" sheetId="111" r:id="rId10"/>
    <sheet name=" Tab. č. 11 Majetek  " sheetId="112" r:id="rId11"/>
    <sheet name="Tab. č. 12 Monitoring" sheetId="113" r:id="rId12"/>
    <sheet name="Zkratky" sheetId="107" r:id="rId13"/>
  </sheets>
  <externalReferences>
    <externalReference r:id="rId14"/>
  </externalReferences>
  <definedNames>
    <definedName name="_xlnm._FilterDatabase" localSheetId="0" hidden="1">'Tabulka č. 1 Plnění příjmů'!$D$1:$D$268</definedName>
    <definedName name="_xlnm._FilterDatabase" localSheetId="1" hidden="1">'Tabulka č. 2 Plnění SP'!$B$1:$B$48</definedName>
    <definedName name="_xlnm._FilterDatabase" localSheetId="2" hidden="1">'Tabulka č. 3 Čerpání výdajů '!$B$1:$B$973</definedName>
    <definedName name="_xlnm._FilterDatabase" localSheetId="4" hidden="1">'Tabulka č. 5 Opravy a udržování'!$B$1:$B$976</definedName>
    <definedName name="_xlnm.Print_Titles" localSheetId="3">'Tab. č. 4 - Investice dle akcí '!$1:$4</definedName>
    <definedName name="_xlnm.Print_Titles" localSheetId="5">'Tab. č. 6 Přehled transferů'!$1:$5</definedName>
    <definedName name="_xlnm.Print_Titles" localSheetId="0">'Tabulka č. 1 Plnění příjmů'!$1:$4</definedName>
    <definedName name="_xlnm.Print_Titles" localSheetId="2">'Tabulka č. 3 Čerpání výdajů '!$1:$4</definedName>
    <definedName name="_xlnm.Print_Titles" localSheetId="4">'Tabulka č. 5 Opravy a udržování'!$1:$4</definedName>
    <definedName name="_xlnm.Print_Area" localSheetId="10">' Tab. č. 11 Majetek  '!$A$1:$J$45</definedName>
    <definedName name="_xlnm.Print_Area" localSheetId="9">'Tab. č. 10 - Pohledávky'!$A$1:$G$55</definedName>
    <definedName name="_xlnm.Print_Area" localSheetId="11">'Tab. č. 12 Monitoring'!$A$1:$D$53</definedName>
    <definedName name="_xlnm.Print_Area" localSheetId="3">'Tab. č. 4 - Investice dle akcí '!$A$1:$I$135</definedName>
    <definedName name="_xlnm.Print_Area" localSheetId="5">'Tab. č. 6 Přehled transferů'!$A$1:$H$127</definedName>
    <definedName name="_xlnm.Print_Area" localSheetId="7">'Tab. č. 8 Pohl a Záv.'!$A$1:$F$56</definedName>
    <definedName name="_xlnm.Print_Area" localSheetId="8">'Tab. č. 9 Rozpočet fondů'!$A$1:$I$105</definedName>
    <definedName name="_xlnm.Print_Area" localSheetId="0">'Tabulka č. 1 Plnění příjmů'!$A$1:$J$280</definedName>
    <definedName name="_xlnm.Print_Area" localSheetId="1">'Tabulka č. 2 Plnění SP'!$A$1:$I$51</definedName>
    <definedName name="_xlnm.Print_Area" localSheetId="2">'Tabulka č. 3 Čerpání výdajů '!$A$1:$J$1026</definedName>
    <definedName name="_xlnm.Print_Area" localSheetId="4">'Tabulka č. 5 Opravy a udržování'!$A$1:$J$998</definedName>
    <definedName name="_xlnm.Print_Area" localSheetId="12">Zkratky!$A$1:$D$133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7" i="110" l="1"/>
  <c r="I277" i="110" l="1"/>
  <c r="H277" i="110"/>
  <c r="G278" i="110"/>
  <c r="J35" i="110" l="1"/>
  <c r="J1018" i="84" l="1"/>
  <c r="F21" i="103" l="1"/>
  <c r="C21" i="103"/>
  <c r="F15" i="103"/>
  <c r="F14" i="103"/>
  <c r="F10" i="103"/>
  <c r="H119" i="115" l="1"/>
  <c r="G119" i="115"/>
  <c r="G131" i="115"/>
  <c r="G129" i="115"/>
  <c r="G128" i="115"/>
  <c r="G127" i="115"/>
  <c r="G126" i="115"/>
  <c r="G125" i="115"/>
  <c r="G124" i="115"/>
  <c r="G123" i="115"/>
  <c r="I122" i="115"/>
  <c r="H122" i="115"/>
  <c r="G122" i="115"/>
  <c r="H115" i="115"/>
  <c r="G115" i="115"/>
  <c r="I37" i="115"/>
  <c r="G1011" i="84"/>
  <c r="H77" i="115"/>
  <c r="G77" i="115"/>
  <c r="I76" i="115"/>
  <c r="I75" i="115"/>
  <c r="I8" i="115"/>
  <c r="H995" i="114"/>
  <c r="I995" i="114"/>
  <c r="G995" i="114"/>
  <c r="I77" i="115" l="1"/>
  <c r="I5" i="115"/>
  <c r="I7" i="115"/>
  <c r="I9" i="115"/>
  <c r="I10" i="115"/>
  <c r="I11" i="115"/>
  <c r="I12" i="115"/>
  <c r="I13" i="115"/>
  <c r="I14" i="115"/>
  <c r="G15" i="115"/>
  <c r="H15" i="115"/>
  <c r="I18" i="115"/>
  <c r="I19" i="115"/>
  <c r="I20" i="115"/>
  <c r="I21" i="115"/>
  <c r="G22" i="115"/>
  <c r="I23" i="115"/>
  <c r="I26" i="115"/>
  <c r="I28" i="115"/>
  <c r="I29" i="115"/>
  <c r="G30" i="115"/>
  <c r="H30" i="115"/>
  <c r="I32" i="115"/>
  <c r="I33" i="115"/>
  <c r="G34" i="115"/>
  <c r="H34" i="115"/>
  <c r="I36" i="115"/>
  <c r="I39" i="115"/>
  <c r="I41" i="115"/>
  <c r="I43" i="115"/>
  <c r="I44" i="115"/>
  <c r="G45" i="115"/>
  <c r="H45" i="115"/>
  <c r="I47" i="115"/>
  <c r="I48" i="115"/>
  <c r="I49" i="115"/>
  <c r="I50" i="115"/>
  <c r="G52" i="115"/>
  <c r="H52" i="115"/>
  <c r="I54" i="115"/>
  <c r="H55" i="115"/>
  <c r="H60" i="115" s="1"/>
  <c r="I56" i="115"/>
  <c r="I57" i="115"/>
  <c r="I58" i="115"/>
  <c r="I59" i="115"/>
  <c r="G60" i="115"/>
  <c r="I62" i="115"/>
  <c r="I63" i="115"/>
  <c r="I64" i="115"/>
  <c r="I65" i="115"/>
  <c r="G66" i="115"/>
  <c r="H66" i="115"/>
  <c r="I68" i="115"/>
  <c r="I69" i="115"/>
  <c r="I70" i="115"/>
  <c r="I71" i="115"/>
  <c r="I72" i="115"/>
  <c r="I73" i="115"/>
  <c r="I79" i="115"/>
  <c r="I80" i="115"/>
  <c r="I81" i="115"/>
  <c r="I82" i="115"/>
  <c r="I83" i="115"/>
  <c r="G84" i="115"/>
  <c r="H84" i="115"/>
  <c r="I86" i="115"/>
  <c r="I87" i="115"/>
  <c r="I88" i="115"/>
  <c r="I89" i="115"/>
  <c r="I90" i="115"/>
  <c r="I91" i="115"/>
  <c r="I92" i="115"/>
  <c r="I94" i="115"/>
  <c r="I95" i="115"/>
  <c r="I96" i="115"/>
  <c r="G97" i="115"/>
  <c r="H97" i="115"/>
  <c r="I99" i="115"/>
  <c r="I101" i="115"/>
  <c r="I102" i="115"/>
  <c r="I103" i="115"/>
  <c r="I104" i="115"/>
  <c r="I105" i="115"/>
  <c r="G106" i="115"/>
  <c r="H106" i="115"/>
  <c r="I108" i="115"/>
  <c r="I109" i="115"/>
  <c r="I110" i="115"/>
  <c r="I111" i="115"/>
  <c r="I112" i="115"/>
  <c r="I113" i="115"/>
  <c r="G121" i="115"/>
  <c r="H121" i="115"/>
  <c r="H123" i="115"/>
  <c r="H124" i="115"/>
  <c r="H125" i="115"/>
  <c r="H126" i="115"/>
  <c r="H127" i="115"/>
  <c r="H128" i="115"/>
  <c r="H129" i="115"/>
  <c r="I992" i="114"/>
  <c r="H992" i="114"/>
  <c r="G992" i="114"/>
  <c r="J991" i="114"/>
  <c r="J990" i="114"/>
  <c r="J989" i="114"/>
  <c r="I985" i="114"/>
  <c r="J985" i="114" s="1"/>
  <c r="H985" i="114"/>
  <c r="G985" i="114"/>
  <c r="J984" i="114"/>
  <c r="J983" i="114"/>
  <c r="J982" i="114"/>
  <c r="J981" i="114"/>
  <c r="J980" i="114"/>
  <c r="J979" i="114"/>
  <c r="J978" i="114"/>
  <c r="J977" i="114"/>
  <c r="I975" i="114"/>
  <c r="H975" i="114"/>
  <c r="G975" i="114"/>
  <c r="J974" i="114"/>
  <c r="J973" i="114"/>
  <c r="I971" i="114"/>
  <c r="H971" i="114"/>
  <c r="G971" i="114"/>
  <c r="J970" i="114"/>
  <c r="I968" i="114"/>
  <c r="H968" i="114"/>
  <c r="G968" i="114"/>
  <c r="J967" i="114"/>
  <c r="J966" i="114"/>
  <c r="I961" i="114"/>
  <c r="H961" i="114"/>
  <c r="G961" i="114"/>
  <c r="J959" i="114"/>
  <c r="J958" i="114"/>
  <c r="J957" i="114"/>
  <c r="J956" i="114"/>
  <c r="I953" i="114"/>
  <c r="H953" i="114"/>
  <c r="G953" i="114"/>
  <c r="J952" i="114"/>
  <c r="J951" i="114"/>
  <c r="J950" i="114"/>
  <c r="J949" i="114"/>
  <c r="I946" i="114"/>
  <c r="H946" i="114"/>
  <c r="G946" i="114"/>
  <c r="J945" i="114"/>
  <c r="I942" i="114"/>
  <c r="H942" i="114"/>
  <c r="G942" i="114"/>
  <c r="J941" i="114"/>
  <c r="J940" i="114"/>
  <c r="J939" i="114"/>
  <c r="J937" i="114"/>
  <c r="J936" i="114"/>
  <c r="J935" i="114"/>
  <c r="J934" i="114"/>
  <c r="I931" i="114"/>
  <c r="H931" i="114"/>
  <c r="G931" i="114"/>
  <c r="J930" i="114"/>
  <c r="J929" i="114"/>
  <c r="J928" i="114"/>
  <c r="I925" i="114"/>
  <c r="H925" i="114"/>
  <c r="G925" i="114"/>
  <c r="J924" i="114"/>
  <c r="J923" i="114"/>
  <c r="J922" i="114"/>
  <c r="J921" i="114"/>
  <c r="J920" i="114"/>
  <c r="J919" i="114"/>
  <c r="J918" i="114"/>
  <c r="J917" i="114"/>
  <c r="J916" i="114"/>
  <c r="J915" i="114"/>
  <c r="J914" i="114"/>
  <c r="J913" i="114"/>
  <c r="J912" i="114"/>
  <c r="J911" i="114"/>
  <c r="J910" i="114"/>
  <c r="J909" i="114"/>
  <c r="J908" i="114"/>
  <c r="J907" i="114"/>
  <c r="J906" i="114"/>
  <c r="J905" i="114"/>
  <c r="J904" i="114"/>
  <c r="J903" i="114"/>
  <c r="J902" i="114"/>
  <c r="J901" i="114"/>
  <c r="J900" i="114"/>
  <c r="J899" i="114"/>
  <c r="J898" i="114"/>
  <c r="J897" i="114"/>
  <c r="J896" i="114"/>
  <c r="J895" i="114"/>
  <c r="J894" i="114"/>
  <c r="J893" i="114"/>
  <c r="J892" i="114"/>
  <c r="I889" i="114"/>
  <c r="H889" i="114"/>
  <c r="G889" i="114"/>
  <c r="J888" i="114"/>
  <c r="J887" i="114"/>
  <c r="J886" i="114"/>
  <c r="J885" i="114"/>
  <c r="J884" i="114"/>
  <c r="J883" i="114"/>
  <c r="J882" i="114"/>
  <c r="I880" i="114"/>
  <c r="H880" i="114"/>
  <c r="G880" i="114"/>
  <c r="J879" i="114"/>
  <c r="J878" i="114"/>
  <c r="J877" i="114"/>
  <c r="J876" i="114"/>
  <c r="J875" i="114"/>
  <c r="J874" i="114"/>
  <c r="J873" i="114"/>
  <c r="J872" i="114"/>
  <c r="J871" i="114"/>
  <c r="J870" i="114"/>
  <c r="J869" i="114"/>
  <c r="J868" i="114"/>
  <c r="J867" i="114"/>
  <c r="J866" i="114"/>
  <c r="J865" i="114"/>
  <c r="J864" i="114"/>
  <c r="J863" i="114"/>
  <c r="J862" i="114"/>
  <c r="J861" i="114"/>
  <c r="J860" i="114"/>
  <c r="J859" i="114"/>
  <c r="J858" i="114"/>
  <c r="J857" i="114"/>
  <c r="J856" i="114"/>
  <c r="J855" i="114"/>
  <c r="J854" i="114"/>
  <c r="I847" i="114"/>
  <c r="H847" i="114"/>
  <c r="G847" i="114"/>
  <c r="J846" i="114"/>
  <c r="J845" i="114"/>
  <c r="I842" i="114"/>
  <c r="H842" i="114"/>
  <c r="G842" i="114"/>
  <c r="J841" i="114"/>
  <c r="J840" i="114"/>
  <c r="J839" i="114"/>
  <c r="J838" i="114"/>
  <c r="I836" i="114"/>
  <c r="H836" i="114"/>
  <c r="G836" i="114"/>
  <c r="J835" i="114"/>
  <c r="J834" i="114"/>
  <c r="J833" i="114"/>
  <c r="I831" i="114"/>
  <c r="J831" i="114" s="1"/>
  <c r="H831" i="114"/>
  <c r="G831" i="114"/>
  <c r="J830" i="114"/>
  <c r="J829" i="114"/>
  <c r="I827" i="114"/>
  <c r="H827" i="114"/>
  <c r="J827" i="114" s="1"/>
  <c r="G827" i="114"/>
  <c r="J826" i="114"/>
  <c r="J825" i="114"/>
  <c r="I823" i="114"/>
  <c r="H823" i="114"/>
  <c r="G823" i="114"/>
  <c r="J822" i="114"/>
  <c r="J821" i="114"/>
  <c r="J820" i="114"/>
  <c r="J819" i="114"/>
  <c r="I816" i="114"/>
  <c r="H816" i="114"/>
  <c r="G816" i="114"/>
  <c r="J814" i="114"/>
  <c r="J813" i="114"/>
  <c r="J812" i="114"/>
  <c r="J811" i="114"/>
  <c r="J810" i="114"/>
  <c r="J809" i="114"/>
  <c r="J808" i="114"/>
  <c r="J807" i="114"/>
  <c r="J806" i="114"/>
  <c r="J805" i="114"/>
  <c r="J804" i="114"/>
  <c r="J803" i="114"/>
  <c r="J802" i="114"/>
  <c r="J801" i="114"/>
  <c r="J800" i="114"/>
  <c r="J799" i="114"/>
  <c r="J798" i="114"/>
  <c r="J795" i="114"/>
  <c r="J794" i="114"/>
  <c r="I791" i="114"/>
  <c r="H791" i="114"/>
  <c r="G791" i="114"/>
  <c r="J790" i="114"/>
  <c r="J789" i="114"/>
  <c r="J788" i="114"/>
  <c r="J787" i="114"/>
  <c r="J786" i="114"/>
  <c r="J785" i="114"/>
  <c r="J784" i="114"/>
  <c r="J783" i="114"/>
  <c r="J782" i="114"/>
  <c r="J781" i="114"/>
  <c r="J780" i="114"/>
  <c r="J778" i="114"/>
  <c r="J777" i="114"/>
  <c r="J776" i="114"/>
  <c r="J775" i="114"/>
  <c r="J774" i="114"/>
  <c r="J773" i="114"/>
  <c r="J772" i="114"/>
  <c r="J771" i="114"/>
  <c r="J770" i="114"/>
  <c r="J769" i="114"/>
  <c r="J768" i="114"/>
  <c r="J767" i="114"/>
  <c r="J766" i="114"/>
  <c r="J765" i="114"/>
  <c r="J764" i="114"/>
  <c r="I761" i="114"/>
  <c r="J761" i="114" s="1"/>
  <c r="H761" i="114"/>
  <c r="G761" i="114"/>
  <c r="J760" i="114"/>
  <c r="I757" i="114"/>
  <c r="H757" i="114"/>
  <c r="G757" i="114"/>
  <c r="J756" i="114"/>
  <c r="I754" i="114"/>
  <c r="H754" i="114"/>
  <c r="G754" i="114"/>
  <c r="J753" i="114"/>
  <c r="J752" i="114"/>
  <c r="J751" i="114"/>
  <c r="J750" i="114"/>
  <c r="J749" i="114"/>
  <c r="J748" i="114"/>
  <c r="J747" i="114"/>
  <c r="J746" i="114"/>
  <c r="J745" i="114"/>
  <c r="J744" i="114"/>
  <c r="I739" i="114"/>
  <c r="H739" i="114"/>
  <c r="G739" i="114"/>
  <c r="J738" i="114"/>
  <c r="I736" i="114"/>
  <c r="H736" i="114"/>
  <c r="G736" i="114"/>
  <c r="J734" i="114"/>
  <c r="J733" i="114"/>
  <c r="J732" i="114"/>
  <c r="J731" i="114"/>
  <c r="J730" i="114"/>
  <c r="I728" i="114"/>
  <c r="H728" i="114"/>
  <c r="G728" i="114"/>
  <c r="J727" i="114"/>
  <c r="I725" i="114"/>
  <c r="H725" i="114"/>
  <c r="G725" i="114"/>
  <c r="J724" i="114"/>
  <c r="J723" i="114"/>
  <c r="J722" i="114"/>
  <c r="J721" i="114"/>
  <c r="I718" i="114"/>
  <c r="H718" i="114"/>
  <c r="G718" i="114"/>
  <c r="J717" i="114"/>
  <c r="J716" i="114"/>
  <c r="J715" i="114"/>
  <c r="J714" i="114"/>
  <c r="I712" i="114"/>
  <c r="H712" i="114"/>
  <c r="G712" i="114"/>
  <c r="J711" i="114"/>
  <c r="J710" i="114"/>
  <c r="J709" i="114"/>
  <c r="J708" i="114"/>
  <c r="J707" i="114"/>
  <c r="J706" i="114"/>
  <c r="J705" i="114"/>
  <c r="J704" i="114"/>
  <c r="I701" i="114"/>
  <c r="H701" i="114"/>
  <c r="G701" i="114"/>
  <c r="J700" i="114"/>
  <c r="I697" i="114"/>
  <c r="H697" i="114"/>
  <c r="G697" i="114"/>
  <c r="J695" i="114"/>
  <c r="J694" i="114"/>
  <c r="J693" i="114"/>
  <c r="J692" i="114"/>
  <c r="J691" i="114"/>
  <c r="J690" i="114"/>
  <c r="J689" i="114"/>
  <c r="J688" i="114"/>
  <c r="J687" i="114"/>
  <c r="J686" i="114"/>
  <c r="J685" i="114"/>
  <c r="J684" i="114"/>
  <c r="I681" i="114"/>
  <c r="H681" i="114"/>
  <c r="G681" i="114"/>
  <c r="J680" i="114"/>
  <c r="I678" i="114"/>
  <c r="H678" i="114"/>
  <c r="G678" i="114"/>
  <c r="J677" i="114"/>
  <c r="J676" i="114"/>
  <c r="J675" i="114"/>
  <c r="I673" i="114"/>
  <c r="H673" i="114"/>
  <c r="G673" i="114"/>
  <c r="J672" i="114"/>
  <c r="J671" i="114"/>
  <c r="J670" i="114"/>
  <c r="J669" i="114"/>
  <c r="J668" i="114"/>
  <c r="J667" i="114"/>
  <c r="J666" i="114"/>
  <c r="J665" i="114"/>
  <c r="J664" i="114"/>
  <c r="J663" i="114"/>
  <c r="J662" i="114"/>
  <c r="J655" i="114"/>
  <c r="J654" i="114"/>
  <c r="I652" i="114"/>
  <c r="I656" i="114" s="1"/>
  <c r="H652" i="114"/>
  <c r="H656" i="114" s="1"/>
  <c r="G652" i="114"/>
  <c r="G656" i="114" s="1"/>
  <c r="J651" i="114"/>
  <c r="J650" i="114"/>
  <c r="J649" i="114"/>
  <c r="J648" i="114"/>
  <c r="J647" i="114"/>
  <c r="J643" i="114"/>
  <c r="J642" i="114"/>
  <c r="I639" i="114"/>
  <c r="H639" i="114"/>
  <c r="G639" i="114"/>
  <c r="J638" i="114"/>
  <c r="J637" i="114"/>
  <c r="J635" i="114"/>
  <c r="J634" i="114"/>
  <c r="J633" i="114"/>
  <c r="J632" i="114"/>
  <c r="J631" i="114"/>
  <c r="I628" i="114"/>
  <c r="H628" i="114"/>
  <c r="G628" i="114"/>
  <c r="J627" i="114"/>
  <c r="J626" i="114"/>
  <c r="J625" i="114"/>
  <c r="J624" i="114"/>
  <c r="J623" i="114"/>
  <c r="J622" i="114"/>
  <c r="J621" i="114"/>
  <c r="I618" i="114"/>
  <c r="H618" i="114"/>
  <c r="G618" i="114"/>
  <c r="J617" i="114"/>
  <c r="J616" i="114"/>
  <c r="J615" i="114"/>
  <c r="J614" i="114"/>
  <c r="J613" i="114"/>
  <c r="J612" i="114"/>
  <c r="I609" i="114"/>
  <c r="H609" i="114"/>
  <c r="G609" i="114"/>
  <c r="J608" i="114"/>
  <c r="J607" i="114"/>
  <c r="J606" i="114"/>
  <c r="J605" i="114"/>
  <c r="I602" i="114"/>
  <c r="H602" i="114"/>
  <c r="G602" i="114"/>
  <c r="J601" i="114"/>
  <c r="J600" i="114"/>
  <c r="J599" i="114"/>
  <c r="J598" i="114"/>
  <c r="J597" i="114"/>
  <c r="J596" i="114"/>
  <c r="J595" i="114"/>
  <c r="I593" i="114"/>
  <c r="H593" i="114"/>
  <c r="G593" i="114"/>
  <c r="J592" i="114"/>
  <c r="J591" i="114"/>
  <c r="I588" i="114"/>
  <c r="H588" i="114"/>
  <c r="G588" i="114"/>
  <c r="J587" i="114"/>
  <c r="J586" i="114"/>
  <c r="I583" i="114"/>
  <c r="H583" i="114"/>
  <c r="G583" i="114"/>
  <c r="J582" i="114"/>
  <c r="J580" i="114"/>
  <c r="J579" i="114"/>
  <c r="I576" i="114"/>
  <c r="H576" i="114"/>
  <c r="G576" i="114"/>
  <c r="J575" i="114"/>
  <c r="J574" i="114"/>
  <c r="J573" i="114"/>
  <c r="I571" i="114"/>
  <c r="H571" i="114"/>
  <c r="J571" i="114" s="1"/>
  <c r="G571" i="114"/>
  <c r="J570" i="114"/>
  <c r="J569" i="114"/>
  <c r="J568" i="114"/>
  <c r="I566" i="114"/>
  <c r="H566" i="114"/>
  <c r="G566" i="114"/>
  <c r="J565" i="114"/>
  <c r="J564" i="114"/>
  <c r="J563" i="114"/>
  <c r="I561" i="114"/>
  <c r="H561" i="114"/>
  <c r="G561" i="114"/>
  <c r="J560" i="114"/>
  <c r="I555" i="114"/>
  <c r="H555" i="114"/>
  <c r="G555" i="114"/>
  <c r="J554" i="114"/>
  <c r="J553" i="114"/>
  <c r="J552" i="114"/>
  <c r="I549" i="114"/>
  <c r="H549" i="114"/>
  <c r="G549" i="114"/>
  <c r="J547" i="114"/>
  <c r="J545" i="114"/>
  <c r="J544" i="114"/>
  <c r="J542" i="114"/>
  <c r="J541" i="114"/>
  <c r="J540" i="114"/>
  <c r="J539" i="114"/>
  <c r="J538" i="114"/>
  <c r="J537" i="114"/>
  <c r="J536" i="114"/>
  <c r="J535" i="114"/>
  <c r="I532" i="114"/>
  <c r="H532" i="114"/>
  <c r="G532" i="114"/>
  <c r="J531" i="114"/>
  <c r="J530" i="114"/>
  <c r="J529" i="114"/>
  <c r="J528" i="114"/>
  <c r="I525" i="114"/>
  <c r="H525" i="114"/>
  <c r="G525" i="114"/>
  <c r="J524" i="114"/>
  <c r="J523" i="114"/>
  <c r="J522" i="114"/>
  <c r="J521" i="114"/>
  <c r="J520" i="114"/>
  <c r="G517" i="114"/>
  <c r="J516" i="114"/>
  <c r="J515" i="114"/>
  <c r="I514" i="114"/>
  <c r="H514" i="114"/>
  <c r="H517" i="114" s="1"/>
  <c r="J513" i="114"/>
  <c r="J512" i="114"/>
  <c r="J511" i="114"/>
  <c r="J510" i="114"/>
  <c r="J509" i="114"/>
  <c r="J508" i="114"/>
  <c r="J507" i="114"/>
  <c r="J506" i="114"/>
  <c r="J505" i="114"/>
  <c r="J504" i="114"/>
  <c r="J503" i="114"/>
  <c r="J502" i="114"/>
  <c r="J501" i="114"/>
  <c r="J500" i="114"/>
  <c r="I497" i="114"/>
  <c r="H497" i="114"/>
  <c r="G497" i="114"/>
  <c r="J496" i="114"/>
  <c r="J495" i="114"/>
  <c r="J494" i="114"/>
  <c r="J493" i="114"/>
  <c r="J492" i="114"/>
  <c r="J491" i="114"/>
  <c r="J490" i="114"/>
  <c r="J489" i="114"/>
  <c r="J488" i="114"/>
  <c r="J487" i="114"/>
  <c r="I484" i="114"/>
  <c r="H484" i="114"/>
  <c r="G484" i="114"/>
  <c r="J483" i="114"/>
  <c r="J482" i="114"/>
  <c r="J481" i="114"/>
  <c r="J480" i="114"/>
  <c r="J479" i="114"/>
  <c r="J478" i="114"/>
  <c r="J477" i="114"/>
  <c r="J476" i="114"/>
  <c r="J475" i="114"/>
  <c r="I472" i="114"/>
  <c r="H472" i="114"/>
  <c r="G472" i="114"/>
  <c r="J471" i="114"/>
  <c r="J470" i="114"/>
  <c r="J469" i="114"/>
  <c r="J468" i="114"/>
  <c r="J467" i="114"/>
  <c r="J466" i="114"/>
  <c r="I464" i="114"/>
  <c r="H464" i="114"/>
  <c r="G464" i="114"/>
  <c r="I461" i="114"/>
  <c r="H461" i="114"/>
  <c r="G461" i="114"/>
  <c r="J460" i="114"/>
  <c r="J458" i="114"/>
  <c r="J457" i="114"/>
  <c r="I455" i="114"/>
  <c r="H455" i="114"/>
  <c r="G455" i="114"/>
  <c r="J454" i="114"/>
  <c r="J453" i="114"/>
  <c r="J452" i="114"/>
  <c r="J451" i="114"/>
  <c r="J450" i="114"/>
  <c r="J449" i="114"/>
  <c r="J448" i="114"/>
  <c r="J447" i="114"/>
  <c r="J446" i="114"/>
  <c r="J445" i="114"/>
  <c r="J444" i="114"/>
  <c r="J443" i="114"/>
  <c r="J442" i="114"/>
  <c r="I439" i="114"/>
  <c r="H439" i="114"/>
  <c r="G439" i="114"/>
  <c r="J438" i="114"/>
  <c r="I432" i="114"/>
  <c r="H432" i="114"/>
  <c r="G432" i="114"/>
  <c r="J431" i="114"/>
  <c r="J430" i="114"/>
  <c r="I428" i="114"/>
  <c r="H428" i="114"/>
  <c r="G428" i="114"/>
  <c r="J427" i="114"/>
  <c r="J426" i="114"/>
  <c r="J425" i="114"/>
  <c r="I420" i="114"/>
  <c r="H420" i="114"/>
  <c r="G420" i="114"/>
  <c r="J419" i="114"/>
  <c r="J418" i="114"/>
  <c r="J417" i="114"/>
  <c r="J416" i="114"/>
  <c r="J415" i="114"/>
  <c r="J414" i="114"/>
  <c r="J413" i="114"/>
  <c r="J412" i="114"/>
  <c r="J411" i="114"/>
  <c r="J410" i="114"/>
  <c r="J409" i="114"/>
  <c r="J408" i="114"/>
  <c r="J406" i="114"/>
  <c r="J405" i="114"/>
  <c r="J404" i="114"/>
  <c r="J403" i="114"/>
  <c r="I398" i="114"/>
  <c r="H398" i="114"/>
  <c r="G398" i="114"/>
  <c r="J397" i="114"/>
  <c r="J396" i="114"/>
  <c r="J395" i="114"/>
  <c r="J394" i="114"/>
  <c r="J393" i="114"/>
  <c r="J392" i="114"/>
  <c r="J391" i="114"/>
  <c r="J390" i="114"/>
  <c r="J389" i="114"/>
  <c r="J388" i="114"/>
  <c r="J387" i="114"/>
  <c r="J386" i="114"/>
  <c r="J385" i="114"/>
  <c r="J384" i="114"/>
  <c r="J383" i="114"/>
  <c r="J382" i="114"/>
  <c r="J381" i="114"/>
  <c r="J380" i="114"/>
  <c r="I377" i="114"/>
  <c r="H377" i="114"/>
  <c r="G377" i="114"/>
  <c r="J376" i="114"/>
  <c r="J375" i="114"/>
  <c r="J374" i="114"/>
  <c r="J373" i="114"/>
  <c r="J372" i="114"/>
  <c r="J371" i="114"/>
  <c r="J370" i="114"/>
  <c r="J369" i="114"/>
  <c r="J368" i="114"/>
  <c r="J367" i="114"/>
  <c r="J366" i="114"/>
  <c r="J365" i="114"/>
  <c r="J364" i="114"/>
  <c r="J363" i="114"/>
  <c r="J362" i="114"/>
  <c r="J361" i="114"/>
  <c r="J360" i="114"/>
  <c r="J359" i="114"/>
  <c r="I356" i="114"/>
  <c r="H356" i="114"/>
  <c r="G356" i="114"/>
  <c r="J355" i="114"/>
  <c r="J354" i="114"/>
  <c r="J353" i="114"/>
  <c r="J352" i="114"/>
  <c r="J351" i="114"/>
  <c r="J350" i="114"/>
  <c r="J349" i="114"/>
  <c r="J348" i="114"/>
  <c r="J347" i="114"/>
  <c r="J346" i="114"/>
  <c r="J345" i="114"/>
  <c r="J344" i="114"/>
  <c r="I339" i="114"/>
  <c r="H339" i="114"/>
  <c r="G339" i="114"/>
  <c r="J338" i="114"/>
  <c r="J337" i="114"/>
  <c r="J336" i="114"/>
  <c r="J335" i="114"/>
  <c r="J334" i="114"/>
  <c r="J333" i="114"/>
  <c r="J332" i="114"/>
  <c r="J331" i="114"/>
  <c r="J330" i="114"/>
  <c r="J329" i="114"/>
  <c r="J328" i="114"/>
  <c r="J327" i="114"/>
  <c r="J326" i="114"/>
  <c r="J325" i="114"/>
  <c r="J324" i="114"/>
  <c r="J323" i="114"/>
  <c r="J322" i="114"/>
  <c r="J321" i="114"/>
  <c r="J320" i="114"/>
  <c r="J319" i="114"/>
  <c r="J318" i="114"/>
  <c r="J317" i="114"/>
  <c r="J316" i="114"/>
  <c r="J315" i="114"/>
  <c r="J314" i="114"/>
  <c r="J313" i="114"/>
  <c r="J312" i="114"/>
  <c r="J311" i="114"/>
  <c r="J310" i="114"/>
  <c r="J309" i="114"/>
  <c r="J308" i="114"/>
  <c r="J307" i="114"/>
  <c r="J306" i="114"/>
  <c r="J305" i="114"/>
  <c r="J304" i="114"/>
  <c r="J303" i="114"/>
  <c r="J302" i="114"/>
  <c r="J301" i="114"/>
  <c r="J300" i="114"/>
  <c r="J299" i="114"/>
  <c r="J298" i="114"/>
  <c r="J297" i="114"/>
  <c r="J296" i="114"/>
  <c r="J295" i="114"/>
  <c r="J294" i="114"/>
  <c r="J293" i="114"/>
  <c r="I290" i="114"/>
  <c r="J290" i="114" s="1"/>
  <c r="H290" i="114"/>
  <c r="G290" i="114"/>
  <c r="J289" i="114"/>
  <c r="J288" i="114"/>
  <c r="J287" i="114"/>
  <c r="J286" i="114"/>
  <c r="J285" i="114"/>
  <c r="I282" i="114"/>
  <c r="H282" i="114"/>
  <c r="J282" i="114" s="1"/>
  <c r="G282" i="114"/>
  <c r="J281" i="114"/>
  <c r="J280" i="114"/>
  <c r="J279" i="114"/>
  <c r="J278" i="114"/>
  <c r="J277" i="114"/>
  <c r="I274" i="114"/>
  <c r="H274" i="114"/>
  <c r="G274" i="114"/>
  <c r="J273" i="114"/>
  <c r="I271" i="114"/>
  <c r="H271" i="114"/>
  <c r="G271" i="114"/>
  <c r="J270" i="114"/>
  <c r="I268" i="114"/>
  <c r="H268" i="114"/>
  <c r="G268" i="114"/>
  <c r="J267" i="114"/>
  <c r="J266" i="114"/>
  <c r="J265" i="114"/>
  <c r="J264" i="114"/>
  <c r="J263" i="114"/>
  <c r="J262" i="114"/>
  <c r="I260" i="114"/>
  <c r="H260" i="114"/>
  <c r="G260" i="114"/>
  <c r="J259" i="114"/>
  <c r="J258" i="114"/>
  <c r="J257" i="114"/>
  <c r="J256" i="114"/>
  <c r="J255" i="114"/>
  <c r="J254" i="114"/>
  <c r="I251" i="114"/>
  <c r="H251" i="114"/>
  <c r="G251" i="114"/>
  <c r="J250" i="114"/>
  <c r="J249" i="114"/>
  <c r="J248" i="114"/>
  <c r="J247" i="114"/>
  <c r="J246" i="114"/>
  <c r="I244" i="114"/>
  <c r="H244" i="114"/>
  <c r="G244" i="114"/>
  <c r="J243" i="114"/>
  <c r="J242" i="114"/>
  <c r="J241" i="114"/>
  <c r="J240" i="114"/>
  <c r="I238" i="114"/>
  <c r="H238" i="114"/>
  <c r="G238" i="114"/>
  <c r="J237" i="114"/>
  <c r="I235" i="114"/>
  <c r="H235" i="114"/>
  <c r="G235" i="114"/>
  <c r="J234" i="114"/>
  <c r="J233" i="114"/>
  <c r="J232" i="114"/>
  <c r="J231" i="114"/>
  <c r="I226" i="114"/>
  <c r="H226" i="114"/>
  <c r="G226" i="114"/>
  <c r="J225" i="114"/>
  <c r="I223" i="114"/>
  <c r="H223" i="114"/>
  <c r="G223" i="114"/>
  <c r="J222" i="114"/>
  <c r="J221" i="114"/>
  <c r="I218" i="114"/>
  <c r="H218" i="114"/>
  <c r="G218" i="114"/>
  <c r="J217" i="114"/>
  <c r="J216" i="114"/>
  <c r="J215" i="114"/>
  <c r="J214" i="114"/>
  <c r="J213" i="114"/>
  <c r="J212" i="114"/>
  <c r="J211" i="114"/>
  <c r="J210" i="114"/>
  <c r="J209" i="114"/>
  <c r="J208" i="114"/>
  <c r="J207" i="114"/>
  <c r="I204" i="114"/>
  <c r="H204" i="114"/>
  <c r="G204" i="114"/>
  <c r="J203" i="114"/>
  <c r="J202" i="114"/>
  <c r="J201" i="114"/>
  <c r="J200" i="114"/>
  <c r="J199" i="114"/>
  <c r="J198" i="114"/>
  <c r="J196" i="114"/>
  <c r="J195" i="114"/>
  <c r="J194" i="114"/>
  <c r="J193" i="114"/>
  <c r="J192" i="114"/>
  <c r="J191" i="114"/>
  <c r="J190" i="114"/>
  <c r="J189" i="114"/>
  <c r="J188" i="114"/>
  <c r="J187" i="114"/>
  <c r="J186" i="114"/>
  <c r="I183" i="114"/>
  <c r="H183" i="114"/>
  <c r="G183" i="114"/>
  <c r="J182" i="114"/>
  <c r="J181" i="114"/>
  <c r="J180" i="114"/>
  <c r="J179" i="114"/>
  <c r="J178" i="114"/>
  <c r="J177" i="114"/>
  <c r="J176" i="114"/>
  <c r="J175" i="114"/>
  <c r="J174" i="114"/>
  <c r="I171" i="114"/>
  <c r="H171" i="114"/>
  <c r="G171" i="114"/>
  <c r="J170" i="114"/>
  <c r="J169" i="114"/>
  <c r="J168" i="114"/>
  <c r="J167" i="114"/>
  <c r="J165" i="114"/>
  <c r="J164" i="114"/>
  <c r="J163" i="114"/>
  <c r="J162" i="114"/>
  <c r="J161" i="114"/>
  <c r="J160" i="114"/>
  <c r="J159" i="114"/>
  <c r="J158" i="114"/>
  <c r="J157" i="114"/>
  <c r="J156" i="114"/>
  <c r="I151" i="114"/>
  <c r="H151" i="114"/>
  <c r="G151" i="114"/>
  <c r="J150" i="114"/>
  <c r="I148" i="114"/>
  <c r="H148" i="114"/>
  <c r="G148" i="114"/>
  <c r="J147" i="114"/>
  <c r="I145" i="114"/>
  <c r="G145" i="114"/>
  <c r="J144" i="114"/>
  <c r="J143" i="114"/>
  <c r="H142" i="114"/>
  <c r="J142" i="114" s="1"/>
  <c r="J141" i="114"/>
  <c r="H140" i="114"/>
  <c r="J140" i="114" s="1"/>
  <c r="J139" i="114"/>
  <c r="J138" i="114"/>
  <c r="H135" i="114"/>
  <c r="G135" i="114"/>
  <c r="J134" i="114"/>
  <c r="J133" i="114"/>
  <c r="J132" i="114"/>
  <c r="J131" i="114"/>
  <c r="J130" i="114"/>
  <c r="J129" i="114"/>
  <c r="I128" i="114"/>
  <c r="I135" i="114" s="1"/>
  <c r="H128" i="114"/>
  <c r="J127" i="114"/>
  <c r="I123" i="114"/>
  <c r="H123" i="114"/>
  <c r="G123" i="114"/>
  <c r="J122" i="114"/>
  <c r="J121" i="114"/>
  <c r="J120" i="114"/>
  <c r="I118" i="114"/>
  <c r="H118" i="114"/>
  <c r="G118" i="114"/>
  <c r="J117" i="114"/>
  <c r="J116" i="114"/>
  <c r="I114" i="114"/>
  <c r="H114" i="114"/>
  <c r="G114" i="114"/>
  <c r="J113" i="114"/>
  <c r="I110" i="114"/>
  <c r="H110" i="114"/>
  <c r="G110" i="114"/>
  <c r="J107" i="114"/>
  <c r="J106" i="114"/>
  <c r="J105" i="114"/>
  <c r="J104" i="114"/>
  <c r="J103" i="114"/>
  <c r="J102" i="114"/>
  <c r="J101" i="114"/>
  <c r="J100" i="114"/>
  <c r="J99" i="114"/>
  <c r="J98" i="114"/>
  <c r="J97" i="114"/>
  <c r="J96" i="114"/>
  <c r="G94" i="114"/>
  <c r="J91" i="114"/>
  <c r="J90" i="114"/>
  <c r="J89" i="114"/>
  <c r="J88" i="114"/>
  <c r="J87" i="114"/>
  <c r="I85" i="114"/>
  <c r="I94" i="114" s="1"/>
  <c r="H85" i="114"/>
  <c r="J84" i="114"/>
  <c r="J83" i="114"/>
  <c r="J82" i="114"/>
  <c r="J81" i="114"/>
  <c r="J80" i="114"/>
  <c r="J79" i="114"/>
  <c r="J78" i="114"/>
  <c r="J77" i="114"/>
  <c r="J76" i="114"/>
  <c r="J75" i="114"/>
  <c r="J74" i="114"/>
  <c r="J72" i="114"/>
  <c r="I71" i="114"/>
  <c r="H71" i="114"/>
  <c r="G71" i="114"/>
  <c r="J70" i="114"/>
  <c r="J69" i="114"/>
  <c r="I67" i="114"/>
  <c r="H67" i="114"/>
  <c r="G67" i="114"/>
  <c r="J66" i="114"/>
  <c r="J65" i="114"/>
  <c r="J64" i="114"/>
  <c r="J63" i="114"/>
  <c r="J62" i="114"/>
  <c r="J61" i="114"/>
  <c r="J60" i="114"/>
  <c r="J59" i="114"/>
  <c r="J58" i="114"/>
  <c r="J57" i="114"/>
  <c r="J56" i="114"/>
  <c r="J55" i="114"/>
  <c r="J54" i="114"/>
  <c r="J53" i="114"/>
  <c r="J52" i="114"/>
  <c r="J51" i="114"/>
  <c r="I49" i="114"/>
  <c r="H49" i="114"/>
  <c r="G49" i="114"/>
  <c r="J48" i="114"/>
  <c r="J47" i="114"/>
  <c r="J46" i="114"/>
  <c r="J45" i="114"/>
  <c r="J44" i="114"/>
  <c r="J43" i="114"/>
  <c r="J41" i="114"/>
  <c r="J40" i="114"/>
  <c r="J39" i="114"/>
  <c r="J37" i="114"/>
  <c r="J36" i="114"/>
  <c r="J35" i="114"/>
  <c r="J34" i="114"/>
  <c r="J33" i="114"/>
  <c r="I29" i="114"/>
  <c r="H29" i="114"/>
  <c r="G29" i="114"/>
  <c r="J28" i="114"/>
  <c r="J27" i="114"/>
  <c r="I25" i="114"/>
  <c r="H25" i="114"/>
  <c r="G25" i="114"/>
  <c r="J24" i="114"/>
  <c r="I22" i="114"/>
  <c r="H22" i="114"/>
  <c r="G22" i="114"/>
  <c r="J21" i="114"/>
  <c r="I19" i="114"/>
  <c r="H19" i="114"/>
  <c r="G19" i="114"/>
  <c r="J18" i="114"/>
  <c r="J17" i="114"/>
  <c r="I15" i="114"/>
  <c r="H15" i="114"/>
  <c r="G15" i="114"/>
  <c r="J14" i="114"/>
  <c r="J13" i="114"/>
  <c r="J12" i="114"/>
  <c r="J11" i="114"/>
  <c r="J10" i="114"/>
  <c r="J9" i="114"/>
  <c r="J8" i="114"/>
  <c r="J7" i="114"/>
  <c r="I123" i="115" l="1"/>
  <c r="I60" i="115"/>
  <c r="I129" i="115"/>
  <c r="I66" i="115"/>
  <c r="I55" i="115"/>
  <c r="I34" i="115"/>
  <c r="I30" i="115"/>
  <c r="I97" i="115"/>
  <c r="I127" i="115"/>
  <c r="I106" i="115"/>
  <c r="I45" i="115"/>
  <c r="I17" i="115"/>
  <c r="I126" i="115"/>
  <c r="I124" i="115"/>
  <c r="I128" i="115"/>
  <c r="I22" i="115"/>
  <c r="I15" i="115"/>
  <c r="G24" i="115"/>
  <c r="I119" i="115"/>
  <c r="I84" i="115"/>
  <c r="I52" i="115"/>
  <c r="J19" i="114"/>
  <c r="J268" i="114"/>
  <c r="J274" i="114"/>
  <c r="J549" i="114"/>
  <c r="J593" i="114"/>
  <c r="J946" i="114"/>
  <c r="J975" i="114"/>
  <c r="J29" i="114"/>
  <c r="H340" i="114"/>
  <c r="G400" i="114"/>
  <c r="J218" i="114"/>
  <c r="J639" i="114"/>
  <c r="J583" i="114"/>
  <c r="J602" i="114"/>
  <c r="J618" i="114"/>
  <c r="J697" i="114"/>
  <c r="J85" i="114"/>
  <c r="J226" i="114"/>
  <c r="J235" i="114"/>
  <c r="G433" i="114"/>
  <c r="J472" i="114"/>
  <c r="J484" i="114"/>
  <c r="J497" i="114"/>
  <c r="J525" i="114"/>
  <c r="J681" i="114"/>
  <c r="J725" i="114"/>
  <c r="J728" i="114"/>
  <c r="J736" i="114"/>
  <c r="J880" i="114"/>
  <c r="J931" i="114"/>
  <c r="J961" i="114"/>
  <c r="J110" i="114"/>
  <c r="J953" i="114"/>
  <c r="J123" i="114"/>
  <c r="J244" i="114"/>
  <c r="J377" i="114"/>
  <c r="J555" i="114"/>
  <c r="J609" i="114"/>
  <c r="J791" i="114"/>
  <c r="J889" i="114"/>
  <c r="J942" i="114"/>
  <c r="J67" i="114"/>
  <c r="J151" i="114"/>
  <c r="J238" i="114"/>
  <c r="H986" i="114"/>
  <c r="J25" i="114"/>
  <c r="J171" i="114"/>
  <c r="J183" i="114"/>
  <c r="J428" i="114"/>
  <c r="J432" i="114"/>
  <c r="J439" i="114"/>
  <c r="J588" i="114"/>
  <c r="G698" i="114"/>
  <c r="I698" i="114"/>
  <c r="H719" i="114"/>
  <c r="J757" i="114"/>
  <c r="G848" i="114"/>
  <c r="G849" i="114" s="1"/>
  <c r="J71" i="114"/>
  <c r="I124" i="114"/>
  <c r="J223" i="114"/>
  <c r="G556" i="114"/>
  <c r="G557" i="114" s="1"/>
  <c r="G589" i="114"/>
  <c r="J566" i="114"/>
  <c r="J628" i="114"/>
  <c r="G640" i="114"/>
  <c r="G657" i="114" s="1"/>
  <c r="J718" i="114"/>
  <c r="J739" i="114"/>
  <c r="H848" i="114"/>
  <c r="H849" i="114" s="1"/>
  <c r="J823" i="114"/>
  <c r="J842" i="114"/>
  <c r="G962" i="114"/>
  <c r="G963" i="114" s="1"/>
  <c r="J968" i="114"/>
  <c r="I986" i="114"/>
  <c r="J986" i="114" s="1"/>
  <c r="J992" i="114"/>
  <c r="J49" i="114"/>
  <c r="G152" i="114"/>
  <c r="J251" i="114"/>
  <c r="J339" i="114"/>
  <c r="G422" i="114"/>
  <c r="J22" i="114"/>
  <c r="H30" i="114"/>
  <c r="J118" i="114"/>
  <c r="J148" i="114"/>
  <c r="H219" i="114"/>
  <c r="H228" i="114" s="1"/>
  <c r="J260" i="114"/>
  <c r="J271" i="114"/>
  <c r="H400" i="114"/>
  <c r="H422" i="114" s="1"/>
  <c r="J420" i="114"/>
  <c r="I433" i="114"/>
  <c r="J455" i="114"/>
  <c r="J514" i="114"/>
  <c r="J532" i="114"/>
  <c r="H589" i="114"/>
  <c r="J576" i="114"/>
  <c r="H640" i="114"/>
  <c r="H657" i="114" s="1"/>
  <c r="J673" i="114"/>
  <c r="J712" i="114"/>
  <c r="J754" i="114"/>
  <c r="I848" i="114"/>
  <c r="J836" i="114"/>
  <c r="J847" i="114"/>
  <c r="J925" i="114"/>
  <c r="H962" i="114"/>
  <c r="H963" i="114" s="1"/>
  <c r="G30" i="114"/>
  <c r="J128" i="114"/>
  <c r="I219" i="114"/>
  <c r="J15" i="114"/>
  <c r="I30" i="114"/>
  <c r="J30" i="114" s="1"/>
  <c r="G124" i="114"/>
  <c r="H124" i="114"/>
  <c r="G219" i="114"/>
  <c r="G228" i="114" s="1"/>
  <c r="G340" i="114"/>
  <c r="G341" i="114" s="1"/>
  <c r="J356" i="114"/>
  <c r="I400" i="114"/>
  <c r="I422" i="114" s="1"/>
  <c r="J461" i="114"/>
  <c r="H556" i="114"/>
  <c r="H557" i="114" s="1"/>
  <c r="I517" i="114"/>
  <c r="J517" i="114" s="1"/>
  <c r="I589" i="114"/>
  <c r="I640" i="114"/>
  <c r="I657" i="114" s="1"/>
  <c r="J657" i="114" s="1"/>
  <c r="H698" i="114"/>
  <c r="J698" i="114" s="1"/>
  <c r="J701" i="114"/>
  <c r="G719" i="114"/>
  <c r="I962" i="114"/>
  <c r="J962" i="114" s="1"/>
  <c r="G986" i="114"/>
  <c r="G740" i="114"/>
  <c r="J656" i="114"/>
  <c r="I849" i="114"/>
  <c r="J135" i="114"/>
  <c r="H145" i="114"/>
  <c r="H433" i="114"/>
  <c r="H94" i="114"/>
  <c r="J94" i="114" s="1"/>
  <c r="I152" i="114"/>
  <c r="J204" i="114"/>
  <c r="I340" i="114"/>
  <c r="I341" i="114" s="1"/>
  <c r="J398" i="114"/>
  <c r="J561" i="114"/>
  <c r="J652" i="114"/>
  <c r="J678" i="114"/>
  <c r="I719" i="114"/>
  <c r="J719" i="114" s="1"/>
  <c r="J816" i="114"/>
  <c r="J971" i="114"/>
  <c r="J114" i="114"/>
  <c r="I125" i="115"/>
  <c r="I121" i="115"/>
  <c r="H24" i="115"/>
  <c r="H341" i="114"/>
  <c r="I228" i="114"/>
  <c r="J433" i="114" l="1"/>
  <c r="G658" i="114"/>
  <c r="I740" i="114"/>
  <c r="I556" i="114"/>
  <c r="J556" i="114" s="1"/>
  <c r="J849" i="114"/>
  <c r="H152" i="114"/>
  <c r="J152" i="114" s="1"/>
  <c r="J848" i="114"/>
  <c r="H658" i="114"/>
  <c r="J422" i="114"/>
  <c r="J124" i="114"/>
  <c r="J228" i="114"/>
  <c r="H740" i="114"/>
  <c r="J740" i="114" s="1"/>
  <c r="I963" i="114"/>
  <c r="J963" i="114" s="1"/>
  <c r="J589" i="114"/>
  <c r="J219" i="114"/>
  <c r="J340" i="114"/>
  <c r="J400" i="114"/>
  <c r="J341" i="114"/>
  <c r="J640" i="114"/>
  <c r="J145" i="114"/>
  <c r="I24" i="115"/>
  <c r="I557" i="114"/>
  <c r="H131" i="115" l="1"/>
  <c r="I131" i="115" s="1"/>
  <c r="I115" i="115"/>
  <c r="J557" i="114"/>
  <c r="I658" i="114"/>
  <c r="J658" i="114" s="1"/>
  <c r="J995" i="114" l="1"/>
  <c r="G1012" i="84" l="1"/>
  <c r="G1010" i="84"/>
  <c r="H1010" i="84" l="1"/>
  <c r="I1010" i="84"/>
  <c r="J1010" i="84" l="1"/>
  <c r="G1009" i="84"/>
  <c r="H997" i="84"/>
  <c r="I997" i="84"/>
  <c r="G997" i="84"/>
  <c r="J997" i="84" l="1"/>
  <c r="G1013" i="84"/>
  <c r="D23" i="113"/>
  <c r="D24" i="113" s="1"/>
  <c r="D27" i="113"/>
  <c r="D30" i="113"/>
  <c r="D33" i="113"/>
  <c r="G6" i="112" l="1"/>
  <c r="H6" i="112"/>
  <c r="H7" i="112"/>
  <c r="G8" i="112"/>
  <c r="H8" i="112"/>
  <c r="G9" i="112"/>
  <c r="H9" i="112"/>
  <c r="G10" i="112"/>
  <c r="G27" i="112" s="1"/>
  <c r="H10" i="112"/>
  <c r="G11" i="112"/>
  <c r="H11" i="112"/>
  <c r="G12" i="112"/>
  <c r="H12" i="112"/>
  <c r="G13" i="112"/>
  <c r="H13" i="112"/>
  <c r="G14" i="112"/>
  <c r="H14" i="112"/>
  <c r="G15" i="112"/>
  <c r="H15" i="112"/>
  <c r="G16" i="112"/>
  <c r="H16" i="112"/>
  <c r="G17" i="112"/>
  <c r="H17" i="112"/>
  <c r="G18" i="112"/>
  <c r="H18" i="112"/>
  <c r="G19" i="112"/>
  <c r="H19" i="112"/>
  <c r="G20" i="112"/>
  <c r="H20" i="112"/>
  <c r="G21" i="112"/>
  <c r="H21" i="112"/>
  <c r="G22" i="112"/>
  <c r="H22" i="112"/>
  <c r="G23" i="112"/>
  <c r="H23" i="112"/>
  <c r="G24" i="112"/>
  <c r="H24" i="112"/>
  <c r="G25" i="112"/>
  <c r="H25" i="112"/>
  <c r="G26" i="112"/>
  <c r="H26" i="112"/>
  <c r="D27" i="112"/>
  <c r="E27" i="112"/>
  <c r="F27" i="112"/>
  <c r="G28" i="112"/>
  <c r="H28" i="112"/>
  <c r="H29" i="112"/>
  <c r="H30" i="112"/>
  <c r="G31" i="112"/>
  <c r="H31" i="112"/>
  <c r="H32" i="112"/>
  <c r="G33" i="112"/>
  <c r="H33" i="112"/>
  <c r="G34" i="112"/>
  <c r="H34" i="112"/>
  <c r="H35" i="112"/>
  <c r="H36" i="112"/>
  <c r="G37" i="112"/>
  <c r="H37" i="112"/>
  <c r="H38" i="112"/>
  <c r="D39" i="112"/>
  <c r="E39" i="112"/>
  <c r="F39" i="112"/>
  <c r="H39" i="112"/>
  <c r="G39" i="112" l="1"/>
  <c r="G39" i="111"/>
  <c r="G47" i="111"/>
  <c r="J7" i="110" l="1"/>
  <c r="J8" i="110"/>
  <c r="J9" i="110"/>
  <c r="J10" i="110"/>
  <c r="J11" i="110"/>
  <c r="J12" i="110"/>
  <c r="G13" i="110"/>
  <c r="G15" i="110" s="1"/>
  <c r="H13" i="110"/>
  <c r="H15" i="110" s="1"/>
  <c r="H40" i="110" s="1"/>
  <c r="H271" i="110" s="1"/>
  <c r="I13" i="110"/>
  <c r="J14" i="110"/>
  <c r="J18" i="110"/>
  <c r="J19" i="110"/>
  <c r="G20" i="110"/>
  <c r="J20" i="110"/>
  <c r="J23" i="110"/>
  <c r="J24" i="110"/>
  <c r="J25" i="110"/>
  <c r="J26" i="110"/>
  <c r="J27" i="110"/>
  <c r="G28" i="110"/>
  <c r="J28" i="110"/>
  <c r="J31" i="110"/>
  <c r="J32" i="110"/>
  <c r="J34" i="110"/>
  <c r="J36" i="110"/>
  <c r="G37" i="110"/>
  <c r="J37" i="110"/>
  <c r="J39" i="110"/>
  <c r="J45" i="110"/>
  <c r="J46" i="110"/>
  <c r="G47" i="110"/>
  <c r="G48" i="110" s="1"/>
  <c r="H47" i="110"/>
  <c r="H48" i="110" s="1"/>
  <c r="I47" i="110"/>
  <c r="J51" i="110"/>
  <c r="J52" i="110"/>
  <c r="J53" i="110"/>
  <c r="J56" i="110"/>
  <c r="G57" i="110"/>
  <c r="H57" i="110"/>
  <c r="I57" i="110"/>
  <c r="J60" i="110"/>
  <c r="J61" i="110"/>
  <c r="J62" i="110"/>
  <c r="J63" i="110"/>
  <c r="J64" i="110"/>
  <c r="J65" i="110"/>
  <c r="G66" i="110"/>
  <c r="H66" i="110"/>
  <c r="I66" i="110"/>
  <c r="J69" i="110"/>
  <c r="J70" i="110"/>
  <c r="J71" i="110"/>
  <c r="G72" i="110"/>
  <c r="H72" i="110"/>
  <c r="I72" i="110"/>
  <c r="J74" i="110"/>
  <c r="G75" i="110"/>
  <c r="H75" i="110"/>
  <c r="I75" i="110"/>
  <c r="J77" i="110"/>
  <c r="G78" i="110"/>
  <c r="H78" i="110"/>
  <c r="I78" i="110"/>
  <c r="J80" i="110"/>
  <c r="J81" i="110"/>
  <c r="J82" i="110"/>
  <c r="J83" i="110"/>
  <c r="G84" i="110"/>
  <c r="H84" i="110"/>
  <c r="I84" i="110"/>
  <c r="J87" i="110"/>
  <c r="J88" i="110"/>
  <c r="G89" i="110"/>
  <c r="H89" i="110"/>
  <c r="I89" i="110"/>
  <c r="J91" i="110"/>
  <c r="J92" i="110"/>
  <c r="G93" i="110"/>
  <c r="H93" i="110"/>
  <c r="I93" i="110"/>
  <c r="J98" i="110"/>
  <c r="J99" i="110"/>
  <c r="J100" i="110"/>
  <c r="J101" i="110"/>
  <c r="G102" i="110"/>
  <c r="H102" i="110"/>
  <c r="I102" i="110"/>
  <c r="J105" i="110"/>
  <c r="G106" i="110"/>
  <c r="H106" i="110"/>
  <c r="I106" i="110"/>
  <c r="J108" i="110"/>
  <c r="J109" i="110"/>
  <c r="J110" i="110"/>
  <c r="J111" i="110"/>
  <c r="J112" i="110"/>
  <c r="G113" i="110"/>
  <c r="H113" i="110"/>
  <c r="I113" i="110"/>
  <c r="J116" i="110"/>
  <c r="J117" i="110"/>
  <c r="G118" i="110"/>
  <c r="H118" i="110"/>
  <c r="I118" i="110"/>
  <c r="J120" i="110"/>
  <c r="G121" i="110"/>
  <c r="H121" i="110"/>
  <c r="I121" i="110"/>
  <c r="J124" i="110"/>
  <c r="J125" i="110"/>
  <c r="J126" i="110"/>
  <c r="G127" i="110"/>
  <c r="H127" i="110"/>
  <c r="I127" i="110"/>
  <c r="J129" i="110"/>
  <c r="G130" i="110"/>
  <c r="H130" i="110"/>
  <c r="I130" i="110"/>
  <c r="J132" i="110"/>
  <c r="J133" i="110"/>
  <c r="J134" i="110"/>
  <c r="J135" i="110"/>
  <c r="J137" i="110"/>
  <c r="J138" i="110"/>
  <c r="J139" i="110"/>
  <c r="J140" i="110"/>
  <c r="J141" i="110"/>
  <c r="J142" i="110"/>
  <c r="J143" i="110"/>
  <c r="G144" i="110"/>
  <c r="H144" i="110"/>
  <c r="I144" i="110"/>
  <c r="J147" i="110"/>
  <c r="G148" i="110"/>
  <c r="H148" i="110"/>
  <c r="I148" i="110"/>
  <c r="J151" i="110"/>
  <c r="G152" i="110"/>
  <c r="H152" i="110"/>
  <c r="I152" i="110"/>
  <c r="J154" i="110"/>
  <c r="G155" i="110"/>
  <c r="H155" i="110"/>
  <c r="I155" i="110"/>
  <c r="J157" i="110"/>
  <c r="J158" i="110"/>
  <c r="J159" i="110"/>
  <c r="G160" i="110"/>
  <c r="H160" i="110"/>
  <c r="I160" i="110"/>
  <c r="J162" i="110"/>
  <c r="J163" i="110"/>
  <c r="G164" i="110"/>
  <c r="H164" i="110"/>
  <c r="I164" i="110"/>
  <c r="J166" i="110"/>
  <c r="J167" i="110"/>
  <c r="J168" i="110"/>
  <c r="G169" i="110"/>
  <c r="H169" i="110"/>
  <c r="I169" i="110"/>
  <c r="J174" i="110"/>
  <c r="J175" i="110"/>
  <c r="J176" i="110"/>
  <c r="J177" i="110"/>
  <c r="G178" i="110"/>
  <c r="H178" i="110"/>
  <c r="I178" i="110"/>
  <c r="J181" i="110"/>
  <c r="J182" i="110"/>
  <c r="G183" i="110"/>
  <c r="H183" i="110"/>
  <c r="I183" i="110"/>
  <c r="J188" i="110"/>
  <c r="J189" i="110"/>
  <c r="J190" i="110"/>
  <c r="J191" i="110"/>
  <c r="J192" i="110"/>
  <c r="J193" i="110"/>
  <c r="G194" i="110"/>
  <c r="H194" i="110"/>
  <c r="I194" i="110"/>
  <c r="J197" i="110"/>
  <c r="G198" i="110"/>
  <c r="H198" i="110"/>
  <c r="I198" i="110"/>
  <c r="J201" i="110"/>
  <c r="J202" i="110"/>
  <c r="G203" i="110"/>
  <c r="H203" i="110"/>
  <c r="I203" i="110"/>
  <c r="J207" i="110"/>
  <c r="J208" i="110"/>
  <c r="G209" i="110"/>
  <c r="H209" i="110"/>
  <c r="I209" i="110"/>
  <c r="J213" i="110"/>
  <c r="J214" i="110"/>
  <c r="G215" i="110"/>
  <c r="H215" i="110"/>
  <c r="I215" i="110"/>
  <c r="J217" i="110"/>
  <c r="G218" i="110"/>
  <c r="H218" i="110"/>
  <c r="I218" i="110"/>
  <c r="J220" i="110"/>
  <c r="G221" i="110"/>
  <c r="H221" i="110"/>
  <c r="I221" i="110"/>
  <c r="J223" i="110"/>
  <c r="G224" i="110"/>
  <c r="H224" i="110"/>
  <c r="I224" i="110"/>
  <c r="G227" i="110"/>
  <c r="H227" i="110"/>
  <c r="I227" i="110"/>
  <c r="J229" i="110"/>
  <c r="G230" i="110"/>
  <c r="H230" i="110"/>
  <c r="I230" i="110"/>
  <c r="J232" i="110"/>
  <c r="G233" i="110"/>
  <c r="H233" i="110"/>
  <c r="I233" i="110"/>
  <c r="J238" i="110"/>
  <c r="J239" i="110"/>
  <c r="J240" i="110"/>
  <c r="J241" i="110"/>
  <c r="G242" i="110"/>
  <c r="H242" i="110"/>
  <c r="I242" i="110"/>
  <c r="J245" i="110"/>
  <c r="J246" i="110"/>
  <c r="J248" i="110"/>
  <c r="G249" i="110"/>
  <c r="H249" i="110"/>
  <c r="I249" i="110"/>
  <c r="J251" i="110"/>
  <c r="G252" i="110"/>
  <c r="H252" i="110"/>
  <c r="I252" i="110"/>
  <c r="J257" i="110"/>
  <c r="G258" i="110"/>
  <c r="H258" i="110"/>
  <c r="I258" i="110"/>
  <c r="J260" i="110"/>
  <c r="G261" i="110"/>
  <c r="H261" i="110"/>
  <c r="I261" i="110"/>
  <c r="J263" i="110"/>
  <c r="G264" i="110"/>
  <c r="H264" i="110"/>
  <c r="I264" i="110"/>
  <c r="J267" i="110"/>
  <c r="J249" i="110" l="1"/>
  <c r="J233" i="110"/>
  <c r="J121" i="110"/>
  <c r="J47" i="110"/>
  <c r="I15" i="110"/>
  <c r="J224" i="110"/>
  <c r="J230" i="110"/>
  <c r="G184" i="110"/>
  <c r="J198" i="110"/>
  <c r="J258" i="110"/>
  <c r="J106" i="110"/>
  <c r="H170" i="110"/>
  <c r="J264" i="110"/>
  <c r="J148" i="110"/>
  <c r="J155" i="110"/>
  <c r="J57" i="110"/>
  <c r="G254" i="110"/>
  <c r="J178" i="110"/>
  <c r="J169" i="110"/>
  <c r="I48" i="110"/>
  <c r="J252" i="110"/>
  <c r="G234" i="110"/>
  <c r="G273" i="110" s="1"/>
  <c r="J218" i="110"/>
  <c r="J209" i="110"/>
  <c r="G205" i="110"/>
  <c r="J183" i="110"/>
  <c r="J160" i="110"/>
  <c r="J130" i="110"/>
  <c r="J113" i="110"/>
  <c r="J89" i="110"/>
  <c r="J78" i="110"/>
  <c r="J72" i="110"/>
  <c r="G94" i="110"/>
  <c r="G265" i="110"/>
  <c r="G1004" i="84" s="1"/>
  <c r="J221" i="110"/>
  <c r="J215" i="110"/>
  <c r="J194" i="110"/>
  <c r="I184" i="110"/>
  <c r="J118" i="110"/>
  <c r="G170" i="110"/>
  <c r="J84" i="110"/>
  <c r="J75" i="110"/>
  <c r="H94" i="110"/>
  <c r="H254" i="110"/>
  <c r="I234" i="110"/>
  <c r="J152" i="110"/>
  <c r="J127" i="110"/>
  <c r="J261" i="110"/>
  <c r="I254" i="110"/>
  <c r="J242" i="110"/>
  <c r="J203" i="110"/>
  <c r="J164" i="110"/>
  <c r="J144" i="110"/>
  <c r="I170" i="110"/>
  <c r="J93" i="110"/>
  <c r="J66" i="110"/>
  <c r="G40" i="110"/>
  <c r="G271" i="110" s="1"/>
  <c r="I265" i="110"/>
  <c r="H234" i="110"/>
  <c r="H273" i="110" s="1"/>
  <c r="H205" i="110"/>
  <c r="J102" i="110"/>
  <c r="I205" i="110"/>
  <c r="H184" i="110"/>
  <c r="I94" i="110"/>
  <c r="J13" i="110"/>
  <c r="H265" i="110"/>
  <c r="H989" i="84"/>
  <c r="I989" i="84"/>
  <c r="G989" i="84"/>
  <c r="J986" i="84"/>
  <c r="J987" i="84"/>
  <c r="J988" i="84"/>
  <c r="I273" i="110" l="1"/>
  <c r="I1004" i="84" s="1"/>
  <c r="J1004" i="84" s="1"/>
  <c r="I40" i="110"/>
  <c r="J48" i="110"/>
  <c r="J40" i="110"/>
  <c r="J15" i="110"/>
  <c r="G268" i="110"/>
  <c r="G995" i="84" s="1"/>
  <c r="G210" i="110"/>
  <c r="G272" i="110" s="1"/>
  <c r="J184" i="110"/>
  <c r="J273" i="110"/>
  <c r="J170" i="110"/>
  <c r="J254" i="110"/>
  <c r="H268" i="110"/>
  <c r="H995" i="84" s="1"/>
  <c r="J995" i="84" s="1"/>
  <c r="H1004" i="84"/>
  <c r="I210" i="110"/>
  <c r="J94" i="110"/>
  <c r="H210" i="110"/>
  <c r="H272" i="110" s="1"/>
  <c r="J205" i="110"/>
  <c r="J234" i="110"/>
  <c r="J265" i="110"/>
  <c r="I268" i="110"/>
  <c r="J857" i="84"/>
  <c r="J622" i="84"/>
  <c r="I514" i="84"/>
  <c r="H514" i="84"/>
  <c r="H1009" i="84" s="1"/>
  <c r="I271" i="110" l="1"/>
  <c r="J271" i="110" s="1"/>
  <c r="G274" i="110"/>
  <c r="G275" i="110" s="1"/>
  <c r="H274" i="110"/>
  <c r="H275" i="110" s="1"/>
  <c r="I1009" i="84"/>
  <c r="J1009" i="84" s="1"/>
  <c r="J268" i="110"/>
  <c r="I274" i="110"/>
  <c r="I272" i="110"/>
  <c r="J210" i="110"/>
  <c r="H85" i="84"/>
  <c r="J274" i="110" l="1"/>
  <c r="G1002" i="84"/>
  <c r="J277" i="110"/>
  <c r="H278" i="110"/>
  <c r="H1002" i="84"/>
  <c r="J272" i="110"/>
  <c r="I275" i="110"/>
  <c r="I1002" i="84" s="1"/>
  <c r="J1002" i="84" s="1"/>
  <c r="I85" i="84"/>
  <c r="J78" i="84"/>
  <c r="J7" i="84"/>
  <c r="J8" i="84"/>
  <c r="J9" i="84"/>
  <c r="J10" i="84"/>
  <c r="J11" i="84"/>
  <c r="J12" i="84"/>
  <c r="J13" i="84"/>
  <c r="J14" i="84"/>
  <c r="J17" i="84"/>
  <c r="J18" i="84"/>
  <c r="J21" i="84"/>
  <c r="J24" i="84"/>
  <c r="J27" i="84"/>
  <c r="J28" i="84"/>
  <c r="J33" i="84"/>
  <c r="J34" i="84"/>
  <c r="J35" i="84"/>
  <c r="J36" i="84"/>
  <c r="J37" i="84"/>
  <c r="J39" i="84"/>
  <c r="J40" i="84"/>
  <c r="J41" i="84"/>
  <c r="J43" i="84"/>
  <c r="J44" i="84"/>
  <c r="J45" i="84"/>
  <c r="J46" i="84"/>
  <c r="J47" i="84"/>
  <c r="J48" i="84"/>
  <c r="J51" i="84"/>
  <c r="J52" i="84"/>
  <c r="J53" i="84"/>
  <c r="J54" i="84"/>
  <c r="J55" i="84"/>
  <c r="J56" i="84"/>
  <c r="J57" i="84"/>
  <c r="J58" i="84"/>
  <c r="J59" i="84"/>
  <c r="J60" i="84"/>
  <c r="J61" i="84"/>
  <c r="J62" i="84"/>
  <c r="J63" i="84"/>
  <c r="J64" i="84"/>
  <c r="J65" i="84"/>
  <c r="J66" i="84"/>
  <c r="J69" i="84"/>
  <c r="J70" i="84"/>
  <c r="J74" i="84"/>
  <c r="J75" i="84"/>
  <c r="J76" i="84"/>
  <c r="J77" i="84"/>
  <c r="J79" i="84"/>
  <c r="J80" i="84"/>
  <c r="J81" i="84"/>
  <c r="J82" i="84"/>
  <c r="J83" i="84"/>
  <c r="J84" i="84"/>
  <c r="J87" i="84"/>
  <c r="J88" i="84"/>
  <c r="J89" i="84"/>
  <c r="J90" i="84"/>
  <c r="J91" i="84"/>
  <c r="J96" i="84"/>
  <c r="J97" i="84"/>
  <c r="J98" i="84"/>
  <c r="J99" i="84"/>
  <c r="J100" i="84"/>
  <c r="J101" i="84"/>
  <c r="J102" i="84"/>
  <c r="J103" i="84"/>
  <c r="J104" i="84"/>
  <c r="J105" i="84"/>
  <c r="J106" i="84"/>
  <c r="J107" i="84"/>
  <c r="J113" i="84"/>
  <c r="J116" i="84"/>
  <c r="J117" i="84"/>
  <c r="J120" i="84"/>
  <c r="J121" i="84"/>
  <c r="J122" i="84"/>
  <c r="J127" i="84"/>
  <c r="J129" i="84"/>
  <c r="J130" i="84"/>
  <c r="J131" i="84"/>
  <c r="J132" i="84"/>
  <c r="J133" i="84"/>
  <c r="J134" i="84"/>
  <c r="J138" i="84"/>
  <c r="J139" i="84"/>
  <c r="J141" i="84"/>
  <c r="J143" i="84"/>
  <c r="J144" i="84"/>
  <c r="J147" i="84"/>
  <c r="J150" i="84"/>
  <c r="J156" i="84"/>
  <c r="J157" i="84"/>
  <c r="J158" i="84"/>
  <c r="J159" i="84"/>
  <c r="J160" i="84"/>
  <c r="J161" i="84"/>
  <c r="J162" i="84"/>
  <c r="J163" i="84"/>
  <c r="J164" i="84"/>
  <c r="J165" i="84"/>
  <c r="J167" i="84"/>
  <c r="J168" i="84"/>
  <c r="J169" i="84"/>
  <c r="J170" i="84"/>
  <c r="J174" i="84"/>
  <c r="J175" i="84"/>
  <c r="J176" i="84"/>
  <c r="J177" i="84"/>
  <c r="J178" i="84"/>
  <c r="J179" i="84"/>
  <c r="J180" i="84"/>
  <c r="J181" i="84"/>
  <c r="J182" i="84"/>
  <c r="J186" i="84"/>
  <c r="J187" i="84"/>
  <c r="J188" i="84"/>
  <c r="J189" i="84"/>
  <c r="J190" i="84"/>
  <c r="J191" i="84"/>
  <c r="J192" i="84"/>
  <c r="J193" i="84"/>
  <c r="J194" i="84"/>
  <c r="J195" i="84"/>
  <c r="J196" i="84"/>
  <c r="J198" i="84"/>
  <c r="J199" i="84"/>
  <c r="J200" i="84"/>
  <c r="J201" i="84"/>
  <c r="J202" i="84"/>
  <c r="J203" i="84"/>
  <c r="J207" i="84"/>
  <c r="J208" i="84"/>
  <c r="J209" i="84"/>
  <c r="J210" i="84"/>
  <c r="J211" i="84"/>
  <c r="J212" i="84"/>
  <c r="J213" i="84"/>
  <c r="J214" i="84"/>
  <c r="J215" i="84"/>
  <c r="J216" i="84"/>
  <c r="J217" i="84"/>
  <c r="J221" i="84"/>
  <c r="J222" i="84"/>
  <c r="J225" i="84"/>
  <c r="J231" i="84"/>
  <c r="J232" i="84"/>
  <c r="J233" i="84"/>
  <c r="J234" i="84"/>
  <c r="J237" i="84"/>
  <c r="J240" i="84"/>
  <c r="J241" i="84"/>
  <c r="J242" i="84"/>
  <c r="J243" i="84"/>
  <c r="J246" i="84"/>
  <c r="J247" i="84"/>
  <c r="J248" i="84"/>
  <c r="J249" i="84"/>
  <c r="J250" i="84"/>
  <c r="J254" i="84"/>
  <c r="J255" i="84"/>
  <c r="J256" i="84"/>
  <c r="J257" i="84"/>
  <c r="J258" i="84"/>
  <c r="J259" i="84"/>
  <c r="J262" i="84"/>
  <c r="J263" i="84"/>
  <c r="J264" i="84"/>
  <c r="J265" i="84"/>
  <c r="J266" i="84"/>
  <c r="J267" i="84"/>
  <c r="J270" i="84"/>
  <c r="J273" i="84"/>
  <c r="J277" i="84"/>
  <c r="J278" i="84"/>
  <c r="J279" i="84"/>
  <c r="J280" i="84"/>
  <c r="J281" i="84"/>
  <c r="J285" i="84"/>
  <c r="J286" i="84"/>
  <c r="J287" i="84"/>
  <c r="J288" i="84"/>
  <c r="J289" i="84"/>
  <c r="J293" i="84"/>
  <c r="J294" i="84"/>
  <c r="J295" i="84"/>
  <c r="J296" i="84"/>
  <c r="J297" i="84"/>
  <c r="J298" i="84"/>
  <c r="J299" i="84"/>
  <c r="J300" i="84"/>
  <c r="J301" i="84"/>
  <c r="J302" i="84"/>
  <c r="J303" i="84"/>
  <c r="J304" i="84"/>
  <c r="J305" i="84"/>
  <c r="J306" i="84"/>
  <c r="J307" i="84"/>
  <c r="J308" i="84"/>
  <c r="J309" i="84"/>
  <c r="J310" i="84"/>
  <c r="J311" i="84"/>
  <c r="J312" i="84"/>
  <c r="J313" i="84"/>
  <c r="J314" i="84"/>
  <c r="J315" i="84"/>
  <c r="J316" i="84"/>
  <c r="J317" i="84"/>
  <c r="J318" i="84"/>
  <c r="J319" i="84"/>
  <c r="J320" i="84"/>
  <c r="J321" i="84"/>
  <c r="J322" i="84"/>
  <c r="J323" i="84"/>
  <c r="J324" i="84"/>
  <c r="J325" i="84"/>
  <c r="J326" i="84"/>
  <c r="J327" i="84"/>
  <c r="J328" i="84"/>
  <c r="J329" i="84"/>
  <c r="J330" i="84"/>
  <c r="J331" i="84"/>
  <c r="J332" i="84"/>
  <c r="J333" i="84"/>
  <c r="J334" i="84"/>
  <c r="J335" i="84"/>
  <c r="J336" i="84"/>
  <c r="J337" i="84"/>
  <c r="J338" i="84"/>
  <c r="J344" i="84"/>
  <c r="J345" i="84"/>
  <c r="J346" i="84"/>
  <c r="J347" i="84"/>
  <c r="J348" i="84"/>
  <c r="J349" i="84"/>
  <c r="J350" i="84"/>
  <c r="J351" i="84"/>
  <c r="J352" i="84"/>
  <c r="J353" i="84"/>
  <c r="J354" i="84"/>
  <c r="J355" i="84"/>
  <c r="J359" i="84"/>
  <c r="J360" i="84"/>
  <c r="J361" i="84"/>
  <c r="J362" i="84"/>
  <c r="J363" i="84"/>
  <c r="J364" i="84"/>
  <c r="J365" i="84"/>
  <c r="J366" i="84"/>
  <c r="J367" i="84"/>
  <c r="J368" i="84"/>
  <c r="J369" i="84"/>
  <c r="J370" i="84"/>
  <c r="J371" i="84"/>
  <c r="J372" i="84"/>
  <c r="J373" i="84"/>
  <c r="J374" i="84"/>
  <c r="J375" i="84"/>
  <c r="J376" i="84"/>
  <c r="J380" i="84"/>
  <c r="J381" i="84"/>
  <c r="J382" i="84"/>
  <c r="J383" i="84"/>
  <c r="J384" i="84"/>
  <c r="J385" i="84"/>
  <c r="J386" i="84"/>
  <c r="J387" i="84"/>
  <c r="J388" i="84"/>
  <c r="J389" i="84"/>
  <c r="J390" i="84"/>
  <c r="J391" i="84"/>
  <c r="J392" i="84"/>
  <c r="J393" i="84"/>
  <c r="J394" i="84"/>
  <c r="J395" i="84"/>
  <c r="J396" i="84"/>
  <c r="J397" i="84"/>
  <c r="J403" i="84"/>
  <c r="J404" i="84"/>
  <c r="J405" i="84"/>
  <c r="J406" i="84"/>
  <c r="J408" i="84"/>
  <c r="J409" i="84"/>
  <c r="J410" i="84"/>
  <c r="J411" i="84"/>
  <c r="J412" i="84"/>
  <c r="J413" i="84"/>
  <c r="J414" i="84"/>
  <c r="J415" i="84"/>
  <c r="J416" i="84"/>
  <c r="J417" i="84"/>
  <c r="J418" i="84"/>
  <c r="J419" i="84"/>
  <c r="J425" i="84"/>
  <c r="J426" i="84"/>
  <c r="J427" i="84"/>
  <c r="J430" i="84"/>
  <c r="J431" i="84"/>
  <c r="J438" i="84"/>
  <c r="J442" i="84"/>
  <c r="J443" i="84"/>
  <c r="J444" i="84"/>
  <c r="J445" i="84"/>
  <c r="J446" i="84"/>
  <c r="J447" i="84"/>
  <c r="J448" i="84"/>
  <c r="J449" i="84"/>
  <c r="J450" i="84"/>
  <c r="J451" i="84"/>
  <c r="J452" i="84"/>
  <c r="J453" i="84"/>
  <c r="J454" i="84"/>
  <c r="J457" i="84"/>
  <c r="J458" i="84"/>
  <c r="J460" i="84"/>
  <c r="J466" i="84"/>
  <c r="J467" i="84"/>
  <c r="J468" i="84"/>
  <c r="J469" i="84"/>
  <c r="J470" i="84"/>
  <c r="J471" i="84"/>
  <c r="J475" i="84"/>
  <c r="J476" i="84"/>
  <c r="J477" i="84"/>
  <c r="J478" i="84"/>
  <c r="J479" i="84"/>
  <c r="J480" i="84"/>
  <c r="J481" i="84"/>
  <c r="J482" i="84"/>
  <c r="J483" i="84"/>
  <c r="J487" i="84"/>
  <c r="J488" i="84"/>
  <c r="J489" i="84"/>
  <c r="J490" i="84"/>
  <c r="J491" i="84"/>
  <c r="J492" i="84"/>
  <c r="J493" i="84"/>
  <c r="J494" i="84"/>
  <c r="J495" i="84"/>
  <c r="J496" i="84"/>
  <c r="J500" i="84"/>
  <c r="J501" i="84"/>
  <c r="J502" i="84"/>
  <c r="J503" i="84"/>
  <c r="J504" i="84"/>
  <c r="J506" i="84"/>
  <c r="J507" i="84"/>
  <c r="J508" i="84"/>
  <c r="J509" i="84"/>
  <c r="J510" i="84"/>
  <c r="J511" i="84"/>
  <c r="J512" i="84"/>
  <c r="J513" i="84"/>
  <c r="J515" i="84"/>
  <c r="J516" i="84"/>
  <c r="J520" i="84"/>
  <c r="J521" i="84"/>
  <c r="J522" i="84"/>
  <c r="J523" i="84"/>
  <c r="J524" i="84"/>
  <c r="J528" i="84"/>
  <c r="J529" i="84"/>
  <c r="J530" i="84"/>
  <c r="J531" i="84"/>
  <c r="J535" i="84"/>
  <c r="J536" i="84"/>
  <c r="J537" i="84"/>
  <c r="J538" i="84"/>
  <c r="J539" i="84"/>
  <c r="J540" i="84"/>
  <c r="J541" i="84"/>
  <c r="J542" i="84"/>
  <c r="J544" i="84"/>
  <c r="J545" i="84"/>
  <c r="J547" i="84"/>
  <c r="J552" i="84"/>
  <c r="J553" i="84"/>
  <c r="J554" i="84"/>
  <c r="J560" i="84"/>
  <c r="J563" i="84"/>
  <c r="J564" i="84"/>
  <c r="J565" i="84"/>
  <c r="J568" i="84"/>
  <c r="J569" i="84"/>
  <c r="J570" i="84"/>
  <c r="J573" i="84"/>
  <c r="J574" i="84"/>
  <c r="J575" i="84"/>
  <c r="J579" i="84"/>
  <c r="J580" i="84"/>
  <c r="J582" i="84"/>
  <c r="J586" i="84"/>
  <c r="J587" i="84"/>
  <c r="J591" i="84"/>
  <c r="J592" i="84"/>
  <c r="J595" i="84"/>
  <c r="J596" i="84"/>
  <c r="J597" i="84"/>
  <c r="J598" i="84"/>
  <c r="J599" i="84"/>
  <c r="J600" i="84"/>
  <c r="J601" i="84"/>
  <c r="J605" i="84"/>
  <c r="J606" i="84"/>
  <c r="J607" i="84"/>
  <c r="J608" i="84"/>
  <c r="J612" i="84"/>
  <c r="J613" i="84"/>
  <c r="J614" i="84"/>
  <c r="J615" i="84"/>
  <c r="J616" i="84"/>
  <c r="J617" i="84"/>
  <c r="J621" i="84"/>
  <c r="J623" i="84"/>
  <c r="J624" i="84"/>
  <c r="J625" i="84"/>
  <c r="J626" i="84"/>
  <c r="J627" i="84"/>
  <c r="J631" i="84"/>
  <c r="J632" i="84"/>
  <c r="J633" i="84"/>
  <c r="J634" i="84"/>
  <c r="J635" i="84"/>
  <c r="J637" i="84"/>
  <c r="J638" i="84"/>
  <c r="J642" i="84"/>
  <c r="J643" i="84"/>
  <c r="J647" i="84"/>
  <c r="J648" i="84"/>
  <c r="J649" i="84"/>
  <c r="J650" i="84"/>
  <c r="J651" i="84"/>
  <c r="J654" i="84"/>
  <c r="J655" i="84"/>
  <c r="J662" i="84"/>
  <c r="J663" i="84"/>
  <c r="J664" i="84"/>
  <c r="J665" i="84"/>
  <c r="J666" i="84"/>
  <c r="J667" i="84"/>
  <c r="J668" i="84"/>
  <c r="J669" i="84"/>
  <c r="J670" i="84"/>
  <c r="J671" i="84"/>
  <c r="J672" i="84"/>
  <c r="J675" i="84"/>
  <c r="J676" i="84"/>
  <c r="J677" i="84"/>
  <c r="J680" i="84"/>
  <c r="J684" i="84"/>
  <c r="J685" i="84"/>
  <c r="J686" i="84"/>
  <c r="J687" i="84"/>
  <c r="J688" i="84"/>
  <c r="J689" i="84"/>
  <c r="J690" i="84"/>
  <c r="J691" i="84"/>
  <c r="J692" i="84"/>
  <c r="J693" i="84"/>
  <c r="J694" i="84"/>
  <c r="J695" i="84"/>
  <c r="J700" i="84"/>
  <c r="J704" i="84"/>
  <c r="J705" i="84"/>
  <c r="J706" i="84"/>
  <c r="J707" i="84"/>
  <c r="J708" i="84"/>
  <c r="J709" i="84"/>
  <c r="J710" i="84"/>
  <c r="J711" i="84"/>
  <c r="J714" i="84"/>
  <c r="J715" i="84"/>
  <c r="J716" i="84"/>
  <c r="J717" i="84"/>
  <c r="J721" i="84"/>
  <c r="J722" i="84"/>
  <c r="J723" i="84"/>
  <c r="J724" i="84"/>
  <c r="J727" i="84"/>
  <c r="J730" i="84"/>
  <c r="J731" i="84"/>
  <c r="J732" i="84"/>
  <c r="J733" i="84"/>
  <c r="J734" i="84"/>
  <c r="J738" i="84"/>
  <c r="J744" i="84"/>
  <c r="J745" i="84"/>
  <c r="J746" i="84"/>
  <c r="J747" i="84"/>
  <c r="J748" i="84"/>
  <c r="J749" i="84"/>
  <c r="J750" i="84"/>
  <c r="J751" i="84"/>
  <c r="J752" i="84"/>
  <c r="J753" i="84"/>
  <c r="J756" i="84"/>
  <c r="J760" i="84"/>
  <c r="J764" i="84"/>
  <c r="J765" i="84"/>
  <c r="J766" i="84"/>
  <c r="J767" i="84"/>
  <c r="J768" i="84"/>
  <c r="J769" i="84"/>
  <c r="J770" i="84"/>
  <c r="J771" i="84"/>
  <c r="J772" i="84"/>
  <c r="J773" i="84"/>
  <c r="J774" i="84"/>
  <c r="J775" i="84"/>
  <c r="J776" i="84"/>
  <c r="J777" i="84"/>
  <c r="J778" i="84"/>
  <c r="J780" i="84"/>
  <c r="J781" i="84"/>
  <c r="J782" i="84"/>
  <c r="J783" i="84"/>
  <c r="J784" i="84"/>
  <c r="J785" i="84"/>
  <c r="J786" i="84"/>
  <c r="J787" i="84"/>
  <c r="J788" i="84"/>
  <c r="J789" i="84"/>
  <c r="J790" i="84"/>
  <c r="J794" i="84"/>
  <c r="J795" i="84"/>
  <c r="J798" i="84"/>
  <c r="J799" i="84"/>
  <c r="J800" i="84"/>
  <c r="J801" i="84"/>
  <c r="J802" i="84"/>
  <c r="J803" i="84"/>
  <c r="J804" i="84"/>
  <c r="J805" i="84"/>
  <c r="J806" i="84"/>
  <c r="J807" i="84"/>
  <c r="J808" i="84"/>
  <c r="J809" i="84"/>
  <c r="J810" i="84"/>
  <c r="J811" i="84"/>
  <c r="J812" i="84"/>
  <c r="J813" i="84"/>
  <c r="J814" i="84"/>
  <c r="J818" i="84"/>
  <c r="J819" i="84"/>
  <c r="J820" i="84"/>
  <c r="J821" i="84"/>
  <c r="J824" i="84"/>
  <c r="J825" i="84"/>
  <c r="J828" i="84"/>
  <c r="J829" i="84"/>
  <c r="J832" i="84"/>
  <c r="J833" i="84"/>
  <c r="J834" i="84"/>
  <c r="J837" i="84"/>
  <c r="J838" i="84"/>
  <c r="J839" i="84"/>
  <c r="J840" i="84"/>
  <c r="J842" i="84"/>
  <c r="J843" i="84"/>
  <c r="J851" i="84"/>
  <c r="J852" i="84"/>
  <c r="J853" i="84"/>
  <c r="J854" i="84"/>
  <c r="J855" i="84"/>
  <c r="J856" i="84"/>
  <c r="J858" i="84"/>
  <c r="J859" i="84"/>
  <c r="J860" i="84"/>
  <c r="J861" i="84"/>
  <c r="J862" i="84"/>
  <c r="J863" i="84"/>
  <c r="J864" i="84"/>
  <c r="J865" i="84"/>
  <c r="J866" i="84"/>
  <c r="J867" i="84"/>
  <c r="J868" i="84"/>
  <c r="J869" i="84"/>
  <c r="J870" i="84"/>
  <c r="J871" i="84"/>
  <c r="J872" i="84"/>
  <c r="J873" i="84"/>
  <c r="J874" i="84"/>
  <c r="J875" i="84"/>
  <c r="J876" i="84"/>
  <c r="J879" i="84"/>
  <c r="J880" i="84"/>
  <c r="J881" i="84"/>
  <c r="J882" i="84"/>
  <c r="J883" i="84"/>
  <c r="J884" i="84"/>
  <c r="J885" i="84"/>
  <c r="J889" i="84"/>
  <c r="J890" i="84"/>
  <c r="J891" i="84"/>
  <c r="J892" i="84"/>
  <c r="J893" i="84"/>
  <c r="J894" i="84"/>
  <c r="J895" i="84"/>
  <c r="J896" i="84"/>
  <c r="J897" i="84"/>
  <c r="J898" i="84"/>
  <c r="J899" i="84"/>
  <c r="J900" i="84"/>
  <c r="J901" i="84"/>
  <c r="J902" i="84"/>
  <c r="J903" i="84"/>
  <c r="J904" i="84"/>
  <c r="J905" i="84"/>
  <c r="J906" i="84"/>
  <c r="J907" i="84"/>
  <c r="J908" i="84"/>
  <c r="J909" i="84"/>
  <c r="J910" i="84"/>
  <c r="J911" i="84"/>
  <c r="J912" i="84"/>
  <c r="J913" i="84"/>
  <c r="J914" i="84"/>
  <c r="J915" i="84"/>
  <c r="J916" i="84"/>
  <c r="J917" i="84"/>
  <c r="J918" i="84"/>
  <c r="J919" i="84"/>
  <c r="J920" i="84"/>
  <c r="J921" i="84"/>
  <c r="J925" i="84"/>
  <c r="J926" i="84"/>
  <c r="J927" i="84"/>
  <c r="J931" i="84"/>
  <c r="J932" i="84"/>
  <c r="J933" i="84"/>
  <c r="J934" i="84"/>
  <c r="J936" i="84"/>
  <c r="J937" i="84"/>
  <c r="J938" i="84"/>
  <c r="J942" i="84"/>
  <c r="J946" i="84"/>
  <c r="J947" i="84"/>
  <c r="J948" i="84"/>
  <c r="J949" i="84"/>
  <c r="J953" i="84"/>
  <c r="J954" i="84"/>
  <c r="J955" i="84"/>
  <c r="J956" i="84"/>
  <c r="J963" i="84"/>
  <c r="J964" i="84"/>
  <c r="J967" i="84"/>
  <c r="J970" i="84"/>
  <c r="J971" i="84"/>
  <c r="J974" i="84"/>
  <c r="J975" i="84"/>
  <c r="J976" i="84"/>
  <c r="J977" i="84"/>
  <c r="J978" i="84"/>
  <c r="J979" i="84"/>
  <c r="J980" i="84"/>
  <c r="J981" i="84"/>
  <c r="J275" i="110" l="1"/>
  <c r="I278" i="110"/>
  <c r="J278" i="110" s="1"/>
  <c r="I290" i="84"/>
  <c r="H290" i="84"/>
  <c r="G290" i="84"/>
  <c r="J290" i="84" l="1"/>
  <c r="H14" i="109" l="1"/>
  <c r="I14" i="109"/>
  <c r="H22" i="109"/>
  <c r="I22" i="109"/>
  <c r="I24" i="109" s="1"/>
  <c r="H24" i="109"/>
  <c r="H40" i="109"/>
  <c r="I40" i="109"/>
  <c r="H45" i="109"/>
  <c r="H47" i="109" s="1"/>
  <c r="I45" i="109"/>
  <c r="I47" i="109"/>
  <c r="H70" i="109"/>
  <c r="I70" i="109"/>
  <c r="H81" i="109"/>
  <c r="I81" i="109"/>
  <c r="I83" i="109" s="1"/>
  <c r="H83" i="109"/>
  <c r="F12" i="108"/>
  <c r="G12" i="108"/>
  <c r="G86" i="108" s="1"/>
  <c r="H12" i="108"/>
  <c r="F16" i="108"/>
  <c r="G16" i="108"/>
  <c r="H16" i="108"/>
  <c r="H86" i="108" s="1"/>
  <c r="F22" i="108"/>
  <c r="G22" i="108"/>
  <c r="H22" i="108"/>
  <c r="F49" i="108"/>
  <c r="F51" i="108" s="1"/>
  <c r="G49" i="108"/>
  <c r="H49" i="108"/>
  <c r="H51" i="108" s="1"/>
  <c r="G51" i="108"/>
  <c r="F65" i="108"/>
  <c r="F80" i="108" s="1"/>
  <c r="G65" i="108"/>
  <c r="H65" i="108"/>
  <c r="H80" i="108" s="1"/>
  <c r="G80" i="108"/>
  <c r="F95" i="108"/>
  <c r="G95" i="108"/>
  <c r="G114" i="108" s="1"/>
  <c r="H95" i="108"/>
  <c r="F101" i="108"/>
  <c r="G101" i="108"/>
  <c r="G107" i="108" s="1"/>
  <c r="F107" i="108"/>
  <c r="F114" i="108" s="1"/>
  <c r="H107" i="108"/>
  <c r="F112" i="108"/>
  <c r="G112" i="108"/>
  <c r="H112" i="108"/>
  <c r="H114" i="108"/>
  <c r="F123" i="108"/>
  <c r="G123" i="108"/>
  <c r="H123" i="108"/>
  <c r="H116" i="108" l="1"/>
  <c r="H125" i="108" s="1"/>
  <c r="F86" i="108"/>
  <c r="F116" i="108" s="1"/>
  <c r="F125" i="108" s="1"/>
  <c r="G116" i="108"/>
  <c r="G125" i="108" s="1"/>
  <c r="I3" i="102" l="1"/>
  <c r="F8" i="104" l="1"/>
  <c r="F9" i="104"/>
  <c r="F10" i="104"/>
  <c r="F11" i="104"/>
  <c r="F12" i="104"/>
  <c r="F13" i="104"/>
  <c r="F14" i="104"/>
  <c r="F15" i="104"/>
  <c r="F16" i="104"/>
  <c r="F17" i="104"/>
  <c r="F18" i="104"/>
  <c r="F19" i="104"/>
  <c r="F20" i="104"/>
  <c r="F21" i="104"/>
  <c r="F22" i="104"/>
  <c r="B23" i="104"/>
  <c r="B30" i="104" s="1"/>
  <c r="C23" i="104"/>
  <c r="D23" i="104"/>
  <c r="E23" i="104"/>
  <c r="F26" i="104"/>
  <c r="F27" i="104"/>
  <c r="F28" i="104"/>
  <c r="B29" i="104"/>
  <c r="C29" i="104"/>
  <c r="D29" i="104"/>
  <c r="E29" i="104"/>
  <c r="F36" i="104"/>
  <c r="F37" i="104"/>
  <c r="F38" i="104"/>
  <c r="F39" i="104"/>
  <c r="F40" i="104"/>
  <c r="F41" i="104"/>
  <c r="F42" i="104"/>
  <c r="F43" i="104"/>
  <c r="F44" i="104"/>
  <c r="F45" i="104"/>
  <c r="F46" i="104"/>
  <c r="F47" i="104"/>
  <c r="F48" i="104"/>
  <c r="F49" i="104"/>
  <c r="F50" i="104"/>
  <c r="F51" i="104"/>
  <c r="F52" i="104"/>
  <c r="B53" i="104"/>
  <c r="C53" i="104"/>
  <c r="D53" i="104"/>
  <c r="D54" i="104" s="1"/>
  <c r="E53" i="104"/>
  <c r="E54" i="104" s="1"/>
  <c r="E10" i="103"/>
  <c r="I10" i="103"/>
  <c r="E13" i="103"/>
  <c r="I13" i="103"/>
  <c r="E14" i="103"/>
  <c r="F16" i="103"/>
  <c r="I14" i="103"/>
  <c r="E15" i="103"/>
  <c r="I15" i="103"/>
  <c r="C16" i="103"/>
  <c r="D16" i="103"/>
  <c r="E16" i="103"/>
  <c r="G16" i="103"/>
  <c r="H16" i="103"/>
  <c r="C18" i="103"/>
  <c r="D18" i="103"/>
  <c r="G18" i="103"/>
  <c r="G24" i="103" s="1"/>
  <c r="H18" i="103"/>
  <c r="C22" i="103"/>
  <c r="I21" i="103"/>
  <c r="I22" i="103" s="1"/>
  <c r="D22" i="103"/>
  <c r="D24" i="103" s="1"/>
  <c r="G22" i="103"/>
  <c r="H22" i="103"/>
  <c r="H24" i="103"/>
  <c r="I5" i="102"/>
  <c r="I7" i="102"/>
  <c r="I9" i="102"/>
  <c r="I11" i="102"/>
  <c r="I13" i="102"/>
  <c r="I15" i="102"/>
  <c r="I17" i="102"/>
  <c r="I19" i="102"/>
  <c r="I21" i="102"/>
  <c r="I23" i="102"/>
  <c r="I25" i="102"/>
  <c r="I27" i="102"/>
  <c r="I29" i="102"/>
  <c r="I31" i="102"/>
  <c r="I33" i="102"/>
  <c r="I35" i="102"/>
  <c r="I37" i="102"/>
  <c r="I39" i="102"/>
  <c r="I41" i="102"/>
  <c r="I43" i="102"/>
  <c r="I45" i="102"/>
  <c r="F47" i="102"/>
  <c r="G47" i="102"/>
  <c r="H47" i="102"/>
  <c r="C54" i="104" l="1"/>
  <c r="E30" i="104"/>
  <c r="B54" i="104"/>
  <c r="D30" i="104"/>
  <c r="F29" i="104"/>
  <c r="C30" i="104"/>
  <c r="F53" i="104"/>
  <c r="F54" i="104" s="1"/>
  <c r="F23" i="104"/>
  <c r="C24" i="103"/>
  <c r="E21" i="103"/>
  <c r="E22" i="103" s="1"/>
  <c r="J15" i="103"/>
  <c r="I16" i="103"/>
  <c r="J14" i="103"/>
  <c r="E18" i="103"/>
  <c r="J13" i="103"/>
  <c r="I18" i="103"/>
  <c r="I24" i="103" s="1"/>
  <c r="I47" i="102"/>
  <c r="J10" i="103"/>
  <c r="J16" i="103"/>
  <c r="F22" i="103"/>
  <c r="F18" i="103"/>
  <c r="F30" i="104" l="1"/>
  <c r="J21" i="103"/>
  <c r="J22" i="103" s="1"/>
  <c r="E24" i="103"/>
  <c r="F24" i="103"/>
  <c r="J18" i="103"/>
  <c r="J24" i="103" l="1"/>
  <c r="G135" i="84"/>
  <c r="J85" i="84"/>
  <c r="G484" i="84" l="1"/>
  <c r="H826" i="84"/>
  <c r="I826" i="84"/>
  <c r="H822" i="84"/>
  <c r="I822" i="84"/>
  <c r="G822" i="84"/>
  <c r="G826" i="84"/>
  <c r="I712" i="84"/>
  <c r="H712" i="84"/>
  <c r="H142" i="84"/>
  <c r="J142" i="84" l="1"/>
  <c r="J822" i="84"/>
  <c r="J712" i="84"/>
  <c r="J826" i="84"/>
  <c r="H428" i="84"/>
  <c r="I428" i="84"/>
  <c r="G428" i="84"/>
  <c r="H268" i="84"/>
  <c r="I268" i="84"/>
  <c r="G268" i="84"/>
  <c r="I128" i="84"/>
  <c r="I1011" i="84" s="1"/>
  <c r="H128" i="84"/>
  <c r="H67" i="84"/>
  <c r="I67" i="84"/>
  <c r="G67" i="84"/>
  <c r="I950" i="84"/>
  <c r="H950" i="84"/>
  <c r="G950" i="84"/>
  <c r="G94" i="84"/>
  <c r="H135" i="84" l="1"/>
  <c r="J67" i="84"/>
  <c r="J428" i="84"/>
  <c r="J950" i="84"/>
  <c r="I135" i="84"/>
  <c r="J128" i="84"/>
  <c r="J268" i="84"/>
  <c r="I94" i="84"/>
  <c r="J135" i="84" l="1"/>
  <c r="H94" i="84"/>
  <c r="J94" i="84" s="1"/>
  <c r="I922" i="84"/>
  <c r="H922" i="84"/>
  <c r="G922" i="84"/>
  <c r="I791" i="84"/>
  <c r="H791" i="84"/>
  <c r="G791" i="84"/>
  <c r="I235" i="84"/>
  <c r="H235" i="84"/>
  <c r="G235" i="84"/>
  <c r="I171" i="84"/>
  <c r="H171" i="84"/>
  <c r="G171" i="84"/>
  <c r="J791" i="84" l="1"/>
  <c r="J171" i="84"/>
  <c r="J514" i="84"/>
  <c r="J922" i="84"/>
  <c r="J235" i="84"/>
  <c r="I218" i="84" l="1"/>
  <c r="H218" i="84"/>
  <c r="G218" i="84"/>
  <c r="J218" i="84" l="1"/>
  <c r="H628" i="84"/>
  <c r="I628" i="84"/>
  <c r="G628" i="84"/>
  <c r="H549" i="84"/>
  <c r="I549" i="84"/>
  <c r="G549" i="84"/>
  <c r="J628" i="84" l="1"/>
  <c r="J549" i="84"/>
  <c r="H497" i="84"/>
  <c r="I497" i="84"/>
  <c r="G497" i="84"/>
  <c r="J497" i="84" l="1"/>
  <c r="G455" i="84"/>
  <c r="H356" i="84" l="1"/>
  <c r="I356" i="84"/>
  <c r="G356" i="84"/>
  <c r="H49" i="84"/>
  <c r="I49" i="84"/>
  <c r="G49" i="84"/>
  <c r="J356" i="84" l="1"/>
  <c r="J49" i="84"/>
  <c r="H420" i="84"/>
  <c r="I420" i="84"/>
  <c r="G420" i="84"/>
  <c r="H739" i="84"/>
  <c r="I739" i="84"/>
  <c r="G739" i="84"/>
  <c r="H877" i="84"/>
  <c r="I877" i="84"/>
  <c r="G877" i="84"/>
  <c r="I517" i="84"/>
  <c r="G517" i="84"/>
  <c r="H602" i="84"/>
  <c r="I602" i="84"/>
  <c r="H816" i="84"/>
  <c r="I816" i="84"/>
  <c r="G816" i="84"/>
  <c r="J602" i="84" l="1"/>
  <c r="J739" i="84"/>
  <c r="J816" i="84"/>
  <c r="J420" i="84"/>
  <c r="J877" i="84"/>
  <c r="H461" i="84"/>
  <c r="I461" i="84"/>
  <c r="G461" i="84"/>
  <c r="H588" i="84"/>
  <c r="I588" i="84"/>
  <c r="G588" i="84"/>
  <c r="J461" i="84" l="1"/>
  <c r="J588" i="84"/>
  <c r="I639" i="84"/>
  <c r="G639" i="84"/>
  <c r="H455" i="84" l="1"/>
  <c r="I455" i="84"/>
  <c r="J455" i="84" l="1"/>
  <c r="J505" i="84"/>
  <c r="H140" i="84"/>
  <c r="H1011" i="84" s="1"/>
  <c r="J1011" i="84" s="1"/>
  <c r="H844" i="84"/>
  <c r="I844" i="84"/>
  <c r="G844" i="84"/>
  <c r="H639" i="84"/>
  <c r="J639" i="84" s="1"/>
  <c r="J140" i="84" l="1"/>
  <c r="J844" i="84"/>
  <c r="H517" i="84"/>
  <c r="J517" i="84" s="1"/>
  <c r="H754" i="84"/>
  <c r="G602" i="84" l="1"/>
  <c r="H673" i="84" l="1"/>
  <c r="I673" i="84"/>
  <c r="G673" i="84"/>
  <c r="J673" i="84" l="1"/>
  <c r="H282" i="84"/>
  <c r="I282" i="84"/>
  <c r="G282" i="84"/>
  <c r="H22" i="84"/>
  <c r="I22" i="84"/>
  <c r="G22" i="84"/>
  <c r="J282" i="84" l="1"/>
  <c r="J22" i="84"/>
  <c r="H260" i="84" l="1"/>
  <c r="I260" i="84"/>
  <c r="I958" i="84"/>
  <c r="H271" i="84"/>
  <c r="I271" i="84"/>
  <c r="G271" i="84"/>
  <c r="J271" i="84" l="1"/>
  <c r="J260" i="84"/>
  <c r="H841" i="84"/>
  <c r="I841" i="84"/>
  <c r="G841" i="84"/>
  <c r="H835" i="84"/>
  <c r="I835" i="84"/>
  <c r="G835" i="84"/>
  <c r="H830" i="84"/>
  <c r="I830" i="84"/>
  <c r="G830" i="84"/>
  <c r="G845" i="84" l="1"/>
  <c r="J841" i="84"/>
  <c r="J830" i="84"/>
  <c r="J835" i="84"/>
  <c r="H845" i="84"/>
  <c r="I845" i="84"/>
  <c r="G15" i="84"/>
  <c r="H15" i="84"/>
  <c r="I15" i="84"/>
  <c r="G19" i="84"/>
  <c r="H19" i="84"/>
  <c r="I19" i="84"/>
  <c r="G25" i="84"/>
  <c r="H25" i="84"/>
  <c r="I25" i="84"/>
  <c r="G29" i="84"/>
  <c r="H29" i="84"/>
  <c r="I29" i="84"/>
  <c r="G71" i="84"/>
  <c r="H71" i="84"/>
  <c r="I71" i="84"/>
  <c r="G110" i="84"/>
  <c r="H110" i="84"/>
  <c r="I110" i="84"/>
  <c r="G114" i="84"/>
  <c r="H114" i="84"/>
  <c r="I114" i="84"/>
  <c r="G118" i="84"/>
  <c r="H118" i="84"/>
  <c r="I118" i="84"/>
  <c r="G123" i="84"/>
  <c r="H123" i="84"/>
  <c r="I123" i="84"/>
  <c r="G145" i="84"/>
  <c r="H145" i="84"/>
  <c r="I145" i="84"/>
  <c r="G148" i="84"/>
  <c r="H148" i="84"/>
  <c r="I148" i="84"/>
  <c r="G151" i="84"/>
  <c r="H151" i="84"/>
  <c r="I151" i="84"/>
  <c r="G183" i="84"/>
  <c r="H183" i="84"/>
  <c r="I183" i="84"/>
  <c r="G204" i="84"/>
  <c r="H204" i="84"/>
  <c r="I204" i="84"/>
  <c r="G223" i="84"/>
  <c r="H223" i="84"/>
  <c r="I223" i="84"/>
  <c r="G226" i="84"/>
  <c r="H226" i="84"/>
  <c r="I226" i="84"/>
  <c r="G238" i="84"/>
  <c r="H238" i="84"/>
  <c r="I238" i="84"/>
  <c r="G244" i="84"/>
  <c r="H244" i="84"/>
  <c r="I244" i="84"/>
  <c r="G251" i="84"/>
  <c r="H251" i="84"/>
  <c r="I251" i="84"/>
  <c r="G260" i="84"/>
  <c r="G274" i="84"/>
  <c r="H274" i="84"/>
  <c r="I274" i="84"/>
  <c r="G339" i="84"/>
  <c r="H339" i="84"/>
  <c r="I339" i="84"/>
  <c r="G377" i="84"/>
  <c r="H377" i="84"/>
  <c r="I377" i="84"/>
  <c r="G398" i="84"/>
  <c r="H398" i="84"/>
  <c r="I398" i="84"/>
  <c r="G432" i="84"/>
  <c r="H432" i="84"/>
  <c r="I432" i="84"/>
  <c r="G439" i="84"/>
  <c r="H439" i="84"/>
  <c r="I439" i="84"/>
  <c r="G464" i="84"/>
  <c r="H464" i="84"/>
  <c r="I464" i="84"/>
  <c r="G472" i="84"/>
  <c r="H472" i="84"/>
  <c r="I472" i="84"/>
  <c r="H484" i="84"/>
  <c r="I484" i="84"/>
  <c r="G525" i="84"/>
  <c r="H525" i="84"/>
  <c r="I525" i="84"/>
  <c r="G532" i="84"/>
  <c r="H532" i="84"/>
  <c r="I532" i="84"/>
  <c r="G555" i="84"/>
  <c r="H555" i="84"/>
  <c r="I555" i="84"/>
  <c r="G561" i="84"/>
  <c r="H561" i="84"/>
  <c r="I561" i="84"/>
  <c r="G566" i="84"/>
  <c r="H566" i="84"/>
  <c r="I566" i="84"/>
  <c r="G571" i="84"/>
  <c r="H571" i="84"/>
  <c r="I571" i="84"/>
  <c r="G576" i="84"/>
  <c r="H576" i="84"/>
  <c r="I576" i="84"/>
  <c r="G583" i="84"/>
  <c r="H583" i="84"/>
  <c r="I583" i="84"/>
  <c r="G593" i="84"/>
  <c r="H593" i="84"/>
  <c r="I593" i="84"/>
  <c r="G609" i="84"/>
  <c r="H609" i="84"/>
  <c r="I609" i="84"/>
  <c r="G618" i="84"/>
  <c r="H618" i="84"/>
  <c r="I618" i="84"/>
  <c r="G652" i="84"/>
  <c r="G656" i="84" s="1"/>
  <c r="H652" i="84"/>
  <c r="I652" i="84"/>
  <c r="G678" i="84"/>
  <c r="H678" i="84"/>
  <c r="I678" i="84"/>
  <c r="G681" i="84"/>
  <c r="H681" i="84"/>
  <c r="I681" i="84"/>
  <c r="G697" i="84"/>
  <c r="H697" i="84"/>
  <c r="I697" i="84"/>
  <c r="G701" i="84"/>
  <c r="H701" i="84"/>
  <c r="I701" i="84"/>
  <c r="G712" i="84"/>
  <c r="G718" i="84"/>
  <c r="H718" i="84"/>
  <c r="I718" i="84"/>
  <c r="G725" i="84"/>
  <c r="H725" i="84"/>
  <c r="I725" i="84"/>
  <c r="G728" i="84"/>
  <c r="H728" i="84"/>
  <c r="I728" i="84"/>
  <c r="G736" i="84"/>
  <c r="H736" i="84"/>
  <c r="I736" i="84"/>
  <c r="G754" i="84"/>
  <c r="I754" i="84"/>
  <c r="G757" i="84"/>
  <c r="H757" i="84"/>
  <c r="I757" i="84"/>
  <c r="G761" i="84"/>
  <c r="H761" i="84"/>
  <c r="I761" i="84"/>
  <c r="G886" i="84"/>
  <c r="H886" i="84"/>
  <c r="I886" i="84"/>
  <c r="G928" i="84"/>
  <c r="H928" i="84"/>
  <c r="I928" i="84"/>
  <c r="G939" i="84"/>
  <c r="H939" i="84"/>
  <c r="I939" i="84"/>
  <c r="G943" i="84"/>
  <c r="H943" i="84"/>
  <c r="I943" i="84"/>
  <c r="G958" i="84"/>
  <c r="H958" i="84"/>
  <c r="J958" i="84" s="1"/>
  <c r="G965" i="84"/>
  <c r="H965" i="84"/>
  <c r="I965" i="84"/>
  <c r="G968" i="84"/>
  <c r="H968" i="84"/>
  <c r="I968" i="84"/>
  <c r="G972" i="84"/>
  <c r="H972" i="84"/>
  <c r="I972" i="84"/>
  <c r="G982" i="84"/>
  <c r="H982" i="84"/>
  <c r="I982" i="84"/>
  <c r="G996" i="84"/>
  <c r="H996" i="84"/>
  <c r="I996" i="84"/>
  <c r="H1012" i="84"/>
  <c r="I1012" i="84"/>
  <c r="G1020" i="84"/>
  <c r="H1020" i="84"/>
  <c r="I1020" i="84"/>
  <c r="J1020" i="84" l="1"/>
  <c r="J996" i="84"/>
  <c r="J1012" i="84"/>
  <c r="J701" i="84"/>
  <c r="J583" i="84"/>
  <c r="J226" i="84"/>
  <c r="J151" i="84"/>
  <c r="J118" i="84"/>
  <c r="J29" i="84"/>
  <c r="J754" i="84"/>
  <c r="J886" i="84"/>
  <c r="J718" i="84"/>
  <c r="J652" i="84"/>
  <c r="J561" i="84"/>
  <c r="J484" i="84"/>
  <c r="J439" i="84"/>
  <c r="J339" i="84"/>
  <c r="J972" i="84"/>
  <c r="J982" i="84"/>
  <c r="J928" i="84"/>
  <c r="J725" i="84"/>
  <c r="J678" i="84"/>
  <c r="J593" i="84"/>
  <c r="J566" i="84"/>
  <c r="J525" i="84"/>
  <c r="J377" i="84"/>
  <c r="J238" i="84"/>
  <c r="J183" i="84"/>
  <c r="J123" i="84"/>
  <c r="J71" i="84"/>
  <c r="J15" i="84"/>
  <c r="J845" i="84"/>
  <c r="J681" i="84"/>
  <c r="J609" i="84"/>
  <c r="J571" i="84"/>
  <c r="J532" i="84"/>
  <c r="J472" i="84"/>
  <c r="J398" i="84"/>
  <c r="J244" i="84"/>
  <c r="J204" i="84"/>
  <c r="J145" i="84"/>
  <c r="J110" i="84"/>
  <c r="J19" i="84"/>
  <c r="J968" i="84"/>
  <c r="J943" i="84"/>
  <c r="J761" i="84"/>
  <c r="J736" i="84"/>
  <c r="J697" i="84"/>
  <c r="J989" i="84"/>
  <c r="J965" i="84"/>
  <c r="J939" i="84"/>
  <c r="J757" i="84"/>
  <c r="J728" i="84"/>
  <c r="J618" i="84"/>
  <c r="J576" i="84"/>
  <c r="J555" i="84"/>
  <c r="J432" i="84"/>
  <c r="H400" i="84"/>
  <c r="J274" i="84"/>
  <c r="J251" i="84"/>
  <c r="J223" i="84"/>
  <c r="J148" i="84"/>
  <c r="J114" i="84"/>
  <c r="J25" i="84"/>
  <c r="G400" i="84"/>
  <c r="G422" i="84" s="1"/>
  <c r="I400" i="84"/>
  <c r="H656" i="84"/>
  <c r="I656" i="84"/>
  <c r="I152" i="84"/>
  <c r="H152" i="84"/>
  <c r="G152" i="84"/>
  <c r="G556" i="84"/>
  <c r="G557" i="84" s="1"/>
  <c r="G124" i="84"/>
  <c r="G30" i="84"/>
  <c r="H1013" i="84"/>
  <c r="H433" i="84"/>
  <c r="H340" i="84"/>
  <c r="G719" i="84"/>
  <c r="H124" i="84"/>
  <c r="I556" i="84"/>
  <c r="H719" i="84"/>
  <c r="G698" i="84"/>
  <c r="I719" i="84"/>
  <c r="H589" i="84"/>
  <c r="H846" i="84"/>
  <c r="I433" i="84"/>
  <c r="H30" i="84"/>
  <c r="G433" i="84"/>
  <c r="G589" i="84"/>
  <c r="H983" i="84"/>
  <c r="G959" i="84"/>
  <c r="G960" i="84" s="1"/>
  <c r="H698" i="84"/>
  <c r="H640" i="84"/>
  <c r="H556" i="84"/>
  <c r="G983" i="84"/>
  <c r="H959" i="84"/>
  <c r="G640" i="84"/>
  <c r="G657" i="84" s="1"/>
  <c r="G340" i="84"/>
  <c r="G341" i="84" s="1"/>
  <c r="G219" i="84"/>
  <c r="G228" i="84" s="1"/>
  <c r="H219" i="84"/>
  <c r="I1013" i="84"/>
  <c r="J1013" i="84" s="1"/>
  <c r="I983" i="84"/>
  <c r="G846" i="84"/>
  <c r="I846" i="84"/>
  <c r="I340" i="84"/>
  <c r="I640" i="84"/>
  <c r="I219" i="84"/>
  <c r="I959" i="84"/>
  <c r="I698" i="84"/>
  <c r="I30" i="84"/>
  <c r="I589" i="84"/>
  <c r="I124" i="84"/>
  <c r="J433" i="84" l="1"/>
  <c r="J30" i="84"/>
  <c r="J983" i="84"/>
  <c r="J400" i="84"/>
  <c r="J959" i="84"/>
  <c r="J698" i="84"/>
  <c r="J340" i="84"/>
  <c r="J640" i="84"/>
  <c r="J124" i="84"/>
  <c r="J846" i="84"/>
  <c r="J589" i="84"/>
  <c r="J219" i="84"/>
  <c r="J719" i="84"/>
  <c r="J556" i="84"/>
  <c r="J152" i="84"/>
  <c r="J656" i="84"/>
  <c r="H422" i="84"/>
  <c r="I422" i="84"/>
  <c r="G990" i="84"/>
  <c r="I657" i="84"/>
  <c r="I341" i="84"/>
  <c r="I557" i="84"/>
  <c r="H657" i="84"/>
  <c r="H228" i="84"/>
  <c r="H960" i="84"/>
  <c r="H557" i="84"/>
  <c r="H341" i="84"/>
  <c r="H740" i="84"/>
  <c r="G740" i="84"/>
  <c r="G658" i="84"/>
  <c r="I740" i="84"/>
  <c r="I228" i="84"/>
  <c r="I960" i="84"/>
  <c r="H658" i="84" l="1"/>
  <c r="J341" i="84"/>
  <c r="J960" i="84"/>
  <c r="J657" i="84"/>
  <c r="J422" i="84"/>
  <c r="J228" i="84"/>
  <c r="J740" i="84"/>
  <c r="J557" i="84"/>
  <c r="H990" i="84"/>
  <c r="I990" i="84"/>
  <c r="G998" i="84"/>
  <c r="I998" i="84"/>
  <c r="I658" i="84"/>
  <c r="G992" i="84"/>
  <c r="G1006" i="84" s="1"/>
  <c r="J990" i="84" l="1"/>
  <c r="J658" i="84"/>
  <c r="H992" i="84"/>
  <c r="H1006" i="84" s="1"/>
  <c r="H998" i="84"/>
  <c r="J998" i="84" s="1"/>
  <c r="H1003" i="84"/>
  <c r="G1003" i="84"/>
  <c r="G999" i="84"/>
  <c r="G1008" i="84"/>
  <c r="I992" i="84"/>
  <c r="J992" i="84" l="1"/>
  <c r="H999" i="84"/>
  <c r="G1015" i="84"/>
  <c r="H1008" i="84"/>
  <c r="H1015" i="84"/>
  <c r="I1006" i="84"/>
  <c r="J1006" i="84" s="1"/>
  <c r="I1015" i="84" l="1"/>
  <c r="J1015" i="84" s="1"/>
  <c r="I1003" i="84"/>
  <c r="J1003" i="84" s="1"/>
  <c r="I999" i="84"/>
  <c r="J999" i="84" s="1"/>
  <c r="I1008" i="84"/>
  <c r="J1008" i="84" s="1"/>
</calcChain>
</file>

<file path=xl/sharedStrings.xml><?xml version="1.0" encoding="utf-8"?>
<sst xmlns="http://schemas.openxmlformats.org/spreadsheetml/2006/main" count="3024" uniqueCount="1761">
  <si>
    <t>Město Týn nad Vltavou</t>
  </si>
  <si>
    <t>Třída/ skup./§</t>
  </si>
  <si>
    <t>pol.</t>
  </si>
  <si>
    <t>NZ/ÚZ</t>
  </si>
  <si>
    <t>DAŇOVÉ PŘÍJMY</t>
  </si>
  <si>
    <t>Sdílené daně</t>
  </si>
  <si>
    <t>daň z příjmů právnických osob</t>
  </si>
  <si>
    <t>daň z přidané hodnoty</t>
  </si>
  <si>
    <t>daň z nemovitých věcí</t>
  </si>
  <si>
    <t>daň z příjmů právnických osob za obce</t>
  </si>
  <si>
    <t>Celkem</t>
  </si>
  <si>
    <t>Poplatky a odvody v oblasti životního prostředí</t>
  </si>
  <si>
    <t>odvody za odnětí půdy ze zemědělského půdního fondu</t>
  </si>
  <si>
    <t>poplatky za odnětí pozemků plnění funkcí lesa</t>
  </si>
  <si>
    <t>Místní poplatky z vybraných činností a služeb</t>
  </si>
  <si>
    <t>poplatek za provoz systému shromažď., sběru,…., odstr. KO</t>
  </si>
  <si>
    <t>poplatek ze psů</t>
  </si>
  <si>
    <t>poplatek za lázeňský nebo rekreační pobyt</t>
  </si>
  <si>
    <t>poplatek za užívání veřejného prostranství</t>
  </si>
  <si>
    <t>poplatek z ubytovací kapacity</t>
  </si>
  <si>
    <t>Ostatní odvody z vybraných činností a služeb</t>
  </si>
  <si>
    <t>příjmy za zkoušky OZ od žadatelů o řidičské oprávnění</t>
  </si>
  <si>
    <t>Správní poplatky</t>
  </si>
  <si>
    <t>DAŇOVÉ PŘÍJMY CELKEM</t>
  </si>
  <si>
    <t>NEDAŇOVÉ PŘÍJMY</t>
  </si>
  <si>
    <t>Zemědělství, lesní hospodářství a rybářství</t>
  </si>
  <si>
    <t>sankční platby přijaté od jiných subjektů</t>
  </si>
  <si>
    <t>přijaté nekapitálové příspěvky a náhrady</t>
  </si>
  <si>
    <t>Rybářství</t>
  </si>
  <si>
    <t>Celkem zemědělství, lesní hospodářství a rybářství</t>
  </si>
  <si>
    <t>Průmysl, stavebnictví, obchod a služby</t>
  </si>
  <si>
    <t>Ostatní správa v průmyslu, stavebnictví, obchodu a služ.</t>
  </si>
  <si>
    <t>Doprava</t>
  </si>
  <si>
    <t>příjmy z poskytování služeb a výrobků (parkovací automat)</t>
  </si>
  <si>
    <t>příjmy z poskytování služeb a výrobků (parkovací karty)</t>
  </si>
  <si>
    <t>Ostatní záležitosti pozemních komunikací</t>
  </si>
  <si>
    <t>přijaté nekapitálové příspěvky a náhrady  - OD (náklady řízení)</t>
  </si>
  <si>
    <t>Vodní hospodářství</t>
  </si>
  <si>
    <t>Pitná voda</t>
  </si>
  <si>
    <t>Odvádění a čistění odpadních vod</t>
  </si>
  <si>
    <t>Celkem průmyslová a ostatní odvětví hospodářství</t>
  </si>
  <si>
    <t>Vzdělávání a školské služby</t>
  </si>
  <si>
    <t>Rozvoj bydlení, bytové hospodářství</t>
  </si>
  <si>
    <t>příjmy z pronájmu ost. nem. a jejich částí (sv. Kateřina)</t>
  </si>
  <si>
    <t>ostatní nedaňové příjmy j. nezařazené (Fond rozvoje chráněného bydlení)</t>
  </si>
  <si>
    <t>Bytové hospodářství</t>
  </si>
  <si>
    <t xml:space="preserve">příjmy z pronájmu ost. nemovitostí a jejich částí </t>
  </si>
  <si>
    <t>Nebytové hospodářství</t>
  </si>
  <si>
    <t>Pohřebnictví</t>
  </si>
  <si>
    <t>Komunální služby a územní rozvoj</t>
  </si>
  <si>
    <t>příjmy z prodeje zboží (čísla popisná)</t>
  </si>
  <si>
    <t>ostatní příjmy z vlastní činnosti (příjmy z věcných břemen)</t>
  </si>
  <si>
    <t>příjmy z pronájmu pozemků</t>
  </si>
  <si>
    <t xml:space="preserve">přijaté nekapitálové příspěvky a náhrady </t>
  </si>
  <si>
    <t>Komunální služby a územní rozvoj jinde nezařazené</t>
  </si>
  <si>
    <t>Ochrana přírody a krajiny</t>
  </si>
  <si>
    <t>Sběr a svoz komunálního odpadu</t>
  </si>
  <si>
    <t>Využívání a zneškodňování komunálních odpadů</t>
  </si>
  <si>
    <t>ost. nedaňové příjmy j. nezařazené (prodej dřevní hmoty)</t>
  </si>
  <si>
    <t>Péče o vzhled obcí a veřejnou zeleň</t>
  </si>
  <si>
    <t>Ostatní správa v ochraně životního prostředí</t>
  </si>
  <si>
    <t>Celkem služby pro obyvatelstvo</t>
  </si>
  <si>
    <t>Městská policie</t>
  </si>
  <si>
    <t>sankční platby přijaté od jiných subjektů (pokuty)</t>
  </si>
  <si>
    <t>Bezpečnost a veřejný pořádek</t>
  </si>
  <si>
    <t>Celkem bezpečnost státu a právní ochrana</t>
  </si>
  <si>
    <t>Státní moc, státní správa, územní samospráva</t>
  </si>
  <si>
    <t>příjmy z poskytování služeb a výrobků (svatby)</t>
  </si>
  <si>
    <t>příjmy z prodeje krátk. a drobného dlouhodobého majetku</t>
  </si>
  <si>
    <t>ostatní nedaňové příjmy j. nezařazené</t>
  </si>
  <si>
    <t>Činnost místní správy</t>
  </si>
  <si>
    <t>Finanční operace</t>
  </si>
  <si>
    <t>Obecné příjmy a výdaje z finančních operací</t>
  </si>
  <si>
    <t>Celkem všeobecná veřejná správa a služby</t>
  </si>
  <si>
    <t>NEDAŇOVÉ PŘÍJMY CELKEM</t>
  </si>
  <si>
    <t>KAPITÁLOVÉ PŘÍJMY</t>
  </si>
  <si>
    <t>Komunální služby a územní rozvoj jinde nezařazený</t>
  </si>
  <si>
    <t>KAPITÁLOVÉ PŘÍJMY CELKEM</t>
  </si>
  <si>
    <t>PŘIJATÉ TRANSFERY</t>
  </si>
  <si>
    <t>PŘIJATÉ TRANSFERY CELKEM</t>
  </si>
  <si>
    <t>Rekapitulace příjmů:</t>
  </si>
  <si>
    <t xml:space="preserve">Daňové příjmy </t>
  </si>
  <si>
    <t>Nedaňové příjmy</t>
  </si>
  <si>
    <t>Kapitálové příjmy</t>
  </si>
  <si>
    <t>Přijaté transfery</t>
  </si>
  <si>
    <t>PŘÍJMY CELKEM</t>
  </si>
  <si>
    <t>ORJ</t>
  </si>
  <si>
    <t>ORG</t>
  </si>
  <si>
    <t>POPIS</t>
  </si>
  <si>
    <t>NZÚZ</t>
  </si>
  <si>
    <t>Skupina/oddíl/pododdíl/paragraf/třída/položka/akce</t>
  </si>
  <si>
    <t>ZEMĚDĚLSTVÍ, LESNÍ HOSPODÁŘSTVÍ A RYBÁŘSTVÍ</t>
  </si>
  <si>
    <t>Zemědělská a potravinářská činnost a rozvoj</t>
  </si>
  <si>
    <t>ostatní osobní výdaje</t>
  </si>
  <si>
    <t>nákup materiálu j. nezařazený - odchyt psů</t>
  </si>
  <si>
    <t>nákup ostatních služeb - odchyt psů</t>
  </si>
  <si>
    <t>nákup ostatních služeb - péče o odebraná zvířata (OŽP)</t>
  </si>
  <si>
    <t>nákup ostatních služeb (náhrada škod při výkonu stráží)</t>
  </si>
  <si>
    <t>ostatní nákupy jinde nezařazené</t>
  </si>
  <si>
    <t>nákup materiálu j. nezařazený (rybářské lístky, plomby..)</t>
  </si>
  <si>
    <t>nákup ostatních služeb (ag. honiteb, výstava trofejí aj.)</t>
  </si>
  <si>
    <t>PRŮMYSLOVÁ A OSTATNÍ ODVĚTVÍ HOSPODÁŘSTVÍ</t>
  </si>
  <si>
    <t>konzultační, poradenské a právní služby - součinnost (SZ)</t>
  </si>
  <si>
    <t>nákup ostatních služeb - § 137, § 138 SZ</t>
  </si>
  <si>
    <t>Pozemní komunikace</t>
  </si>
  <si>
    <t>nákup materiálu jinde nezařazený (posypový materiál)</t>
  </si>
  <si>
    <t>Silnice</t>
  </si>
  <si>
    <t>nákup materiálu jinde nezařazený - parkovací lístky</t>
  </si>
  <si>
    <t>opravy a udržování - parkovací automaty</t>
  </si>
  <si>
    <t>Bezpečnost silničního provozu</t>
  </si>
  <si>
    <t>Ostatní záležitosti v silniční dopravě</t>
  </si>
  <si>
    <t>konzultační, poradenské a právní služby (dle zákona o vodách)</t>
  </si>
  <si>
    <t>SLUŽBY PRO OBYVATELSTVO</t>
  </si>
  <si>
    <t>Základní školy</t>
  </si>
  <si>
    <t>povinné pojistné na sociální zabezpečení</t>
  </si>
  <si>
    <t>povinné pojistné na veřejné zdravotní pojištění</t>
  </si>
  <si>
    <t>Základní umělecké školy</t>
  </si>
  <si>
    <t>konzultační, poradenské a právní služby</t>
  </si>
  <si>
    <t>služby školení a vzdělávání</t>
  </si>
  <si>
    <t>povinné pojistné na úrazové pojištění</t>
  </si>
  <si>
    <t>nákup materiálu j. nezařazený</t>
  </si>
  <si>
    <t>poštovní služby</t>
  </si>
  <si>
    <t>pohoštění</t>
  </si>
  <si>
    <t>Celkem vzdělávání a školské služby</t>
  </si>
  <si>
    <t>Kultura, církve a sdělovací prostředky</t>
  </si>
  <si>
    <t>ostatní osobní výdaje - kronikáři</t>
  </si>
  <si>
    <t>Zachování a obnova kulturních památek</t>
  </si>
  <si>
    <t>Zájmová činnost v kultuře</t>
  </si>
  <si>
    <t>nákup ostatních služeb</t>
  </si>
  <si>
    <t xml:space="preserve">věcné dary - svatby, výročí aj. </t>
  </si>
  <si>
    <t>Celkem kultura, církve a sdělovací prostředky</t>
  </si>
  <si>
    <t>Tělovýchova a zájmová činnost</t>
  </si>
  <si>
    <t>nákup ostatních služeb - sport. hala (mandátní odm. + SOD)</t>
  </si>
  <si>
    <t>Sportovní zařízení v majetku obce celkem</t>
  </si>
  <si>
    <t>Ostatní tělovýchovná činnost celkem</t>
  </si>
  <si>
    <t>Využití volného času dětí a mládeže</t>
  </si>
  <si>
    <t>Celkem tělovýchova a zájmová činnost</t>
  </si>
  <si>
    <t>Zdravotnictví</t>
  </si>
  <si>
    <t>Ostatní ambulantní péče</t>
  </si>
  <si>
    <t>Celkem zdravotnictví</t>
  </si>
  <si>
    <t>Bydlení, komunální služby a územní rozvoj</t>
  </si>
  <si>
    <t>nákup ostatních služeb - chráněné bydlení u sv. Kateřiny</t>
  </si>
  <si>
    <t>elektrická energie</t>
  </si>
  <si>
    <t>nákup ostatních služeb (vánoční osvětlení, el. příp. aj.)</t>
  </si>
  <si>
    <t>Veřejné osvětlení</t>
  </si>
  <si>
    <t>studená voda</t>
  </si>
  <si>
    <t>nákup materiálu j. nezařazený (ÚPO)</t>
  </si>
  <si>
    <t>zpracování dat a služby související s inf. a kom. technolog.</t>
  </si>
  <si>
    <t>nákup ostatních služeb - pořízování dat pro ÚAP</t>
  </si>
  <si>
    <t>Územní plánování</t>
  </si>
  <si>
    <t>nájemné (pozemky)</t>
  </si>
  <si>
    <t>zaplacené sankce</t>
  </si>
  <si>
    <t>nákup kolků</t>
  </si>
  <si>
    <t>úhrady sankcí jiným rozpočtům</t>
  </si>
  <si>
    <t>platy zaměstnanců v pracovním poměru (2 uklizečky)</t>
  </si>
  <si>
    <t>náhrady mezd v době nemoci</t>
  </si>
  <si>
    <t>mezisoučet</t>
  </si>
  <si>
    <t>pitná voda</t>
  </si>
  <si>
    <t>teplo</t>
  </si>
  <si>
    <t xml:space="preserve">nákup zboží (za účelem dalšího prodeje) </t>
  </si>
  <si>
    <t>Celkem bydlení, komunální služby a územní rozvoj</t>
  </si>
  <si>
    <t>Ochrana životního prostředí</t>
  </si>
  <si>
    <t>nákup ostatních služeb - likvidace autovraků a NO</t>
  </si>
  <si>
    <t>nákup ostatních služeb - sběr a svoz komunál. odpadu</t>
  </si>
  <si>
    <t>DHDM - nákup plastových kontejnerů na směsný KO</t>
  </si>
  <si>
    <t xml:space="preserve">nákup materiálu j. nezařazený - barvy, štětce aj. </t>
  </si>
  <si>
    <t>nákup ostatních služeb ( bioodpady)</t>
  </si>
  <si>
    <t>nájemné (pronájem kontejnerů)</t>
  </si>
  <si>
    <t>nákup ostatních služeb - likvidace č. skládek, rozbor vod</t>
  </si>
  <si>
    <t>Celkem nakládání s odpady (OŽP)</t>
  </si>
  <si>
    <t>ostatní osobní výdaje - sečení VKP Hněvk. louka (ručně)</t>
  </si>
  <si>
    <t>nákup ostatních služeb - (památné stromy a VKP v ORP)</t>
  </si>
  <si>
    <t>Protierozní, protilavinová a protipožární ochrana</t>
  </si>
  <si>
    <t xml:space="preserve">povinné poj. na soc. zabezpečení a příp. na SPZ </t>
  </si>
  <si>
    <t>platy zaměstnanců v pracovním poměru</t>
  </si>
  <si>
    <t>prádlo, oděv a obuv</t>
  </si>
  <si>
    <t>DHDM - (odpadkové koše, koše na psí exkrementry atd.)</t>
  </si>
  <si>
    <t>opravy a údržba - info. systém, mobiliář, aj.</t>
  </si>
  <si>
    <t>nákup ostatních služeb - údržba veřejné zeleně</t>
  </si>
  <si>
    <t>projektové dokumentace - rozvoj zeleně</t>
  </si>
  <si>
    <t>Celkem ochrana životního prostředí</t>
  </si>
  <si>
    <t>SOCIÁLNÍ VĚCI A POLITIKA ZAMĚSTNANOSTI</t>
  </si>
  <si>
    <t>platy zaměstnaců v pracovním poměru</t>
  </si>
  <si>
    <t>pohonné hmoty a maziva</t>
  </si>
  <si>
    <t>cestovné</t>
  </si>
  <si>
    <t>věcné dary</t>
  </si>
  <si>
    <t>Ostatní sociální péče  a pomoc dětem a mládeži</t>
  </si>
  <si>
    <t>Celkem sociální věci a politika zaměstnanosti</t>
  </si>
  <si>
    <t>BEZPEČNOST STÁTU A PRÁVNÍ OCHRANA</t>
  </si>
  <si>
    <t>Ochrana obyvatelstva</t>
  </si>
  <si>
    <t>léky a zdravotnický materiál</t>
  </si>
  <si>
    <t>knihy, učební pomůcky a tisk</t>
  </si>
  <si>
    <t>DHDM</t>
  </si>
  <si>
    <t>služby pošt</t>
  </si>
  <si>
    <t>služby telekomunikací a radiokomunikací</t>
  </si>
  <si>
    <t>Krizové řízení</t>
  </si>
  <si>
    <t>služby telekomunikací a radiokomunikací (SMS Info kanál)</t>
  </si>
  <si>
    <t>Ostatní správa v oblasti krizového řízení</t>
  </si>
  <si>
    <t>Bezpečnost a veřejný pořádek (Městská policie)</t>
  </si>
  <si>
    <t>ochranné pomůcky</t>
  </si>
  <si>
    <t xml:space="preserve">služby telekomunikací a radiokomunikací </t>
  </si>
  <si>
    <t>platby daní a poplatků (výpis z rejstříku trestů aj.)</t>
  </si>
  <si>
    <t>náhrady v době nemoci</t>
  </si>
  <si>
    <t>Celkem bezpečnost a veřejný pořádek</t>
  </si>
  <si>
    <t>Požární ochrana a integrovaný záchranný systém</t>
  </si>
  <si>
    <t>ostatní platy (refundace mezd)</t>
  </si>
  <si>
    <t>ostatní povinné pojistné placené zaměstnavatelem</t>
  </si>
  <si>
    <t>potraviny</t>
  </si>
  <si>
    <t>pohonné hmoty a maziva (DHS)</t>
  </si>
  <si>
    <t>VŠEOBECNÁ VEŘEJNÁ SPRÁVA A SLUŽBY</t>
  </si>
  <si>
    <t>Státní moc, státní správa, územní samospráva a politické strany</t>
  </si>
  <si>
    <t>Zastupitelské orgány</t>
  </si>
  <si>
    <t xml:space="preserve">nákup ostatních služeb </t>
  </si>
  <si>
    <t>účastnické poplatky na konference</t>
  </si>
  <si>
    <t>ostatní nákupy jinde nezařazené (ošatné oddávajících)</t>
  </si>
  <si>
    <t>platby daní a poplatků SR - dálniční známka</t>
  </si>
  <si>
    <t>Regionální a místní správa</t>
  </si>
  <si>
    <t>platy zaměstnanců v pracovním poměru (úředníci MěÚ)</t>
  </si>
  <si>
    <t>ostatní osobní výdaje (dohody)</t>
  </si>
  <si>
    <t>služby telekomunikací a radiokomunikací (kmitočty)</t>
  </si>
  <si>
    <t>nákup ostatních služeb - (pracovně-lékařské služby)</t>
  </si>
  <si>
    <t>pohoštění  (tajemník)</t>
  </si>
  <si>
    <t>ostatní nákupy jinde nezařazené (ošatné)</t>
  </si>
  <si>
    <t>poskytnuté neinv. příspěvky a náhrady</t>
  </si>
  <si>
    <t>zpracování dat a služby související s inf. a komunik. technol.</t>
  </si>
  <si>
    <t>nájemné za nájem s právem koupě (leasing kopírek)</t>
  </si>
  <si>
    <t>ostatní nákupy jinde nezařazené (prodloužení záruk serverů)</t>
  </si>
  <si>
    <t>nákup ostatních služeb - aktualizace dig. map (ORR)</t>
  </si>
  <si>
    <t>nákup ostatních služeb - dárkový pass</t>
  </si>
  <si>
    <t>ostatní neinv. transfery obyvatelstvu (penzijní připojištění)</t>
  </si>
  <si>
    <t xml:space="preserve">služby peněžních ústavů - pojištění majetku, vozidel atd. </t>
  </si>
  <si>
    <t>platby daní a poplatků (DPPO za obce)</t>
  </si>
  <si>
    <r>
      <t xml:space="preserve">platby daní a poplatků - DPH </t>
    </r>
    <r>
      <rPr>
        <sz val="11"/>
        <color theme="1"/>
        <rFont val="Calibri"/>
        <family val="2"/>
        <charset val="238"/>
        <scheme val="minor"/>
      </rPr>
      <t/>
    </r>
  </si>
  <si>
    <t>platby daní a poplatků - silniční daň</t>
  </si>
  <si>
    <t>Celkem finanční operace</t>
  </si>
  <si>
    <t>Saldo příjmů a výdajů:</t>
  </si>
  <si>
    <t>Celkový objem příjmů:</t>
  </si>
  <si>
    <t>Celkový objem výdajů:</t>
  </si>
  <si>
    <t xml:space="preserve">z toho: </t>
  </si>
  <si>
    <t>Financování:</t>
  </si>
  <si>
    <t>Změna stavu krátk. prostředků na BÚ</t>
  </si>
  <si>
    <t>POL</t>
  </si>
  <si>
    <t>SKUPINA/ODDÍL/§</t>
  </si>
  <si>
    <t>příjmy z pronájmu ost. nemovitostí a jejich částí (DPH)</t>
  </si>
  <si>
    <t>pitná voda (srážkové vody sběrný dvůr)</t>
  </si>
  <si>
    <t>DHDM - dovybavení hřišť hracími prvky</t>
  </si>
  <si>
    <t>Běžné příjmy</t>
  </si>
  <si>
    <t>Kapitálové příjmy vč. investičních transferů</t>
  </si>
  <si>
    <t xml:space="preserve">pohoštění (jednání ZM, sekretariát aj…) </t>
  </si>
  <si>
    <t>Všeobecná veřejná správa a služby</t>
  </si>
  <si>
    <t>nákup ostatních služeb (údr. a čišt. kom. a veř. prostranství, vč. pohotovosti)</t>
  </si>
  <si>
    <t>opravy a udržování (komunikace)</t>
  </si>
  <si>
    <t>příjmy z poskytování služeb (příjmy za služby školní psycholožky)</t>
  </si>
  <si>
    <t>ostatní osobní výdaje - důvěrníci v DPS</t>
  </si>
  <si>
    <t xml:space="preserve">opravy a udržování chodníků </t>
  </si>
  <si>
    <t>příjmy z poskytování výrobků a služeb (BESIP na školách)</t>
  </si>
  <si>
    <t>Mateřské školy</t>
  </si>
  <si>
    <t>Ostatní záležitosti kultury, církví a sdělovacích prostředků</t>
  </si>
  <si>
    <t>Služby pro obyvatelstvo</t>
  </si>
  <si>
    <t>Bezpečnost státu a právní ochrana</t>
  </si>
  <si>
    <t>pitná voda (kašna, pítka)</t>
  </si>
  <si>
    <t>nákup materiálu j. nez. (tabulky)</t>
  </si>
  <si>
    <t>konzultační, poradenské a právní služby (psychologická vyšetření)</t>
  </si>
  <si>
    <t>DHDM - pořízení nového kotce</t>
  </si>
  <si>
    <t>nákup ostatních služeb - retenční nádrž Hlinky, vodoteč u Cihelny</t>
  </si>
  <si>
    <t>nákup ostatních služeb - bazén (mandátní odm. + SOD )</t>
  </si>
  <si>
    <t>ostatní příjmy z pronájmu majetku (plakátovací plochy)</t>
  </si>
  <si>
    <t>DHDM - běžný nákup dle požadavků</t>
  </si>
  <si>
    <t>nákup ostatních služeb (vč. podílu zaměstnavatele na stravenky)</t>
  </si>
  <si>
    <t>opravy a udržování chodníků - chodníky na hřbitově</t>
  </si>
  <si>
    <t>ostatní nákupy jinde nezařazené - Cyklostezka Lužnice (členský příspěvek)</t>
  </si>
  <si>
    <t>Kultura</t>
  </si>
  <si>
    <t>Odvádění a čištění odpadních vod a nakládání s kaly</t>
  </si>
  <si>
    <t>Převody z vlastních fondů hospodářské činnosti</t>
  </si>
  <si>
    <t>Ostatní správa ve vodním hospodářství</t>
  </si>
  <si>
    <t>Ostatní záležitosti kultury</t>
  </si>
  <si>
    <t>WC Puchmayerova</t>
  </si>
  <si>
    <t>WC u hřbitova</t>
  </si>
  <si>
    <t>Osadní výbory - hasičské zbrojnice</t>
  </si>
  <si>
    <t>Správa budov Městského úřadu</t>
  </si>
  <si>
    <t>Celkem WC u hřbitova</t>
  </si>
  <si>
    <t>Celkem WC Puchmayerova</t>
  </si>
  <si>
    <t>Celkem budovy MěÚ</t>
  </si>
  <si>
    <t>Správa majetku</t>
  </si>
  <si>
    <t>Celkem správa majetku</t>
  </si>
  <si>
    <t>Celkem správa pozemků</t>
  </si>
  <si>
    <t>Celkem osadní výbory</t>
  </si>
  <si>
    <t>Celkem ORR</t>
  </si>
  <si>
    <t>Odbor regionálního rozvoje - značení domů a ulic</t>
  </si>
  <si>
    <t>Dotace na mzdové výdaje pracovníků VPP - Úřad práce</t>
  </si>
  <si>
    <t>Veřejné prostranství</t>
  </si>
  <si>
    <t>Celkem veřejné prostranství</t>
  </si>
  <si>
    <t>Celkem veřejná zeleň</t>
  </si>
  <si>
    <t>Dotace na výkon sociálně-právní ochrany dětí</t>
  </si>
  <si>
    <t>mezisoučet - vlastní prostředky</t>
  </si>
  <si>
    <t>Sociální pomoc osobám v hmotné nouzi a nepřizpůsobivým občanům</t>
  </si>
  <si>
    <t>odměny za užití duševního vlastnictví (OSA)</t>
  </si>
  <si>
    <t>Oddělení informačních technologií</t>
  </si>
  <si>
    <t>opravy a údržba (služební auta, vnitřní vybavení kanceláří aj.)</t>
  </si>
  <si>
    <t>Celkem IT</t>
  </si>
  <si>
    <t>Celkem vnitřní správa</t>
  </si>
  <si>
    <t>Agenda starosty - členské příspěvky, webové stránky</t>
  </si>
  <si>
    <t>Celkem ostatní</t>
  </si>
  <si>
    <t>Sociální fond</t>
  </si>
  <si>
    <t xml:space="preserve">Pojištění funkčně nespecifikované </t>
  </si>
  <si>
    <t xml:space="preserve">Rybářství </t>
  </si>
  <si>
    <t xml:space="preserve">VÝDAJE CELKEM </t>
  </si>
  <si>
    <t>nákup materiálu j. nezařazený (osiva, cibuloviny aj.)</t>
  </si>
  <si>
    <t>Ostatní finanční operace</t>
  </si>
  <si>
    <t xml:space="preserve">Sběr a svoz ostatních odpadů (jiných než NO a KO) </t>
  </si>
  <si>
    <t xml:space="preserve">Využívání a zneškodňování ostatních odpadů </t>
  </si>
  <si>
    <t xml:space="preserve">Ostatní nakládání s odpady </t>
  </si>
  <si>
    <t xml:space="preserve">Chráněné části přírody </t>
  </si>
  <si>
    <t>neinvestiční přijaté transfery od obcí - (VS - MP) - Všemyslice</t>
  </si>
  <si>
    <t>neinvestiční přijaté transfery od obcí - (VS -  MP) - Temelín</t>
  </si>
  <si>
    <t>přijaté nekapitálové příspěvky a náhrady (srážkové vody, vodné, stočné Liškárna)</t>
  </si>
  <si>
    <t>Sběr a svoz ostatních odpadů</t>
  </si>
  <si>
    <t>příjmy z úroků (běžné účty a fondy)</t>
  </si>
  <si>
    <t>Dotace na výkon sociální práce</t>
  </si>
  <si>
    <t>služby peněžních ústavů - běžné účty vč. fondů</t>
  </si>
  <si>
    <t xml:space="preserve">Ostatní správa v průmyslu, stavebnictví, obchodu a služ. </t>
  </si>
  <si>
    <t>ostatní neinvestiční transfery neziskovým apod. org. - Nadace pro Jihoč. cykl.</t>
  </si>
  <si>
    <t>neinvestiční příspěvky zřízeným příspěvkovým organizacím - MDDM</t>
  </si>
  <si>
    <t>podlimitní věcná břemena - věcná břemena do 40 tis. Kč - (město oprávněný)</t>
  </si>
  <si>
    <t>konzul., poradenské a právní služby - zprac. ŽoD "Pořízení kompostérů"</t>
  </si>
  <si>
    <t>ost. neinvestiční tranfery veř. rozpočtům územní úrovně  - SMO Vltava (DSO)</t>
  </si>
  <si>
    <t>platy zaměstnaců v pracovním poměru (9 strážníků)</t>
  </si>
  <si>
    <t xml:space="preserve">ostatní neinvestiční výdaje j. n. </t>
  </si>
  <si>
    <t>z toho:</t>
  </si>
  <si>
    <t>transfery, dary, příspěvky, DPPO</t>
  </si>
  <si>
    <t>příjmy bez transferů,darů, DPPO</t>
  </si>
  <si>
    <t>CELKEM ZDROJE FINANCOVÁNÍ</t>
  </si>
  <si>
    <t>Operace z peněžních účtů organizace - PDP</t>
  </si>
  <si>
    <t>DPPO za obce</t>
  </si>
  <si>
    <t>dary</t>
  </si>
  <si>
    <t>Celkem cizí zdroje</t>
  </si>
  <si>
    <t>Celkem vlastní zdroje</t>
  </si>
  <si>
    <t>Zdroje financování výdajů:</t>
  </si>
  <si>
    <t>a) cizí</t>
  </si>
  <si>
    <t>b) vlastní</t>
  </si>
  <si>
    <t>programové vybavení - (OS pro virtualizační server, běžný nákup SW dle pož.)</t>
  </si>
  <si>
    <t>příjmy úhrad za dobývání nerostů a poplatků za geologické práce</t>
  </si>
  <si>
    <t>sankční platby přijaté od jiných subj. - OD (blokové pokuty)</t>
  </si>
  <si>
    <t>přijaté nekapiátlové příspěvky a náhrady</t>
  </si>
  <si>
    <t>Neinvestiční přijaté transfery od veřejných rozpočtů ústřední úrovně</t>
  </si>
  <si>
    <t>ostatní neinv. transfery obyvatelstvu (životní jubilea)</t>
  </si>
  <si>
    <t>transfery (dotace, SDV, veřejnoprávní smlouvy, převody VHČ)</t>
  </si>
  <si>
    <t>příjmy z pronájmu pozemků (bez vystavené faktury)</t>
  </si>
  <si>
    <t>příjmy z pronájmu pozemků (za reklamu)</t>
  </si>
  <si>
    <t>nákup ostatních služeb - provoz sběrného dvora Liškárna</t>
  </si>
  <si>
    <t>Veřejně prospěšné práce - náklady města</t>
  </si>
  <si>
    <t>Dotace na výkon sociální práce celkem</t>
  </si>
  <si>
    <t>náhrady mezd v době nemoci (psycholožka)</t>
  </si>
  <si>
    <t>Veterinární péče</t>
  </si>
  <si>
    <t>Dotační program města</t>
  </si>
  <si>
    <t>Osobní asistenční, pečovatel. služba a podpora samostatného bydlení</t>
  </si>
  <si>
    <t>příjmy z poskytování služeb a výrobků (vjezd na hřbitov)</t>
  </si>
  <si>
    <t>příjmy z poskytování služeb a výrobků (pronájem hrobů aj.)</t>
  </si>
  <si>
    <t>nákup ostatních služeb - kašna, pítka, úklid po pouti, deratizace</t>
  </si>
  <si>
    <t>Požární ochrana - dobrovolná část celkem</t>
  </si>
  <si>
    <t>příjmy z poskytování služeb a výrobků - kom. odpad od práv. osob</t>
  </si>
  <si>
    <t>Domovy pro seniory</t>
  </si>
  <si>
    <t>investiční i neinvestiční výdaje kryté z dotací jsou zvýrazněny zelenou barvou</t>
  </si>
  <si>
    <t xml:space="preserve">neinvestiční výdaje na opravy a údržbu majetku jsou zvýrazněny fialovou barvou </t>
  </si>
  <si>
    <t>Poznámky:</t>
  </si>
  <si>
    <t>Celkové finanční prostředky vkládané do majetku města</t>
  </si>
  <si>
    <t>Celkem sociální fond</t>
  </si>
  <si>
    <t>nákup ostatních služeb - implementace GDPR</t>
  </si>
  <si>
    <t>Ostatní</t>
  </si>
  <si>
    <t>opravy a udržování IT</t>
  </si>
  <si>
    <t>opravy a udržování (opravy služebního automobilu aj.)</t>
  </si>
  <si>
    <t>programové vybavení</t>
  </si>
  <si>
    <t>odměny za užití počítačových programů - NAM systém a.s.    (2590,-)</t>
  </si>
  <si>
    <t xml:space="preserve">mezisoučet - vlastní mzdové prostředky </t>
  </si>
  <si>
    <t>nákup ostatních služeb - označení ulic</t>
  </si>
  <si>
    <t>vodné, stočné</t>
  </si>
  <si>
    <t>pitná voda (srážkové vody - garáže Budějovická ul.)</t>
  </si>
  <si>
    <t xml:space="preserve">pořízení územního plánu - ostatní nákup DNM </t>
  </si>
  <si>
    <t>opravy a udržování - hřbitov</t>
  </si>
  <si>
    <t>nákup ostatních služeb - údržba hřbitova a likvidace opuštěných hrobů</t>
  </si>
  <si>
    <t>opravy a udržování dětských hřišť</t>
  </si>
  <si>
    <t xml:space="preserve">nákup ostatních služeb - aktualizace plánu MPZ </t>
  </si>
  <si>
    <t>Ochrana památek a péče o kulturní dědictví, národní a historické povědomí</t>
  </si>
  <si>
    <t xml:space="preserve">platy zaměstnanců v pracovním poměru (psycholožka) </t>
  </si>
  <si>
    <t>MŠ Hlinecká - výměna podhledů - realizace - 1. etapa</t>
  </si>
  <si>
    <t>vodovod Červený vrch - projektová příprava - DUR    (DPH)</t>
  </si>
  <si>
    <t>vodovod Červený vrch - projektová příprava - DUR    (FROVM)</t>
  </si>
  <si>
    <t>vodovod Předčice - projektová příprava - DUR           (DPH)</t>
  </si>
  <si>
    <t>vodovod Předčice - projektová příprava - DUR           (FROVM)</t>
  </si>
  <si>
    <t>nákup materiálu j.n. - BESIP (prevence)</t>
  </si>
  <si>
    <t>Silniční doprava</t>
  </si>
  <si>
    <t>parkoviště pod kostelem - projektová příprava</t>
  </si>
  <si>
    <t>oprava cesty pro pěší a cyklisty Hněvkovice chaty - přehrada</t>
  </si>
  <si>
    <t>Páteřní infrastruktura ul. Průmyslová 2. etapa - projektová příprava a realizace</t>
  </si>
  <si>
    <t>Ostatní sociální péče  a pomoc rodině a manželství</t>
  </si>
  <si>
    <t>neinvestiční transfery spolkům - Potravinová banka</t>
  </si>
  <si>
    <t>Finanční vypořádání minulých let</t>
  </si>
  <si>
    <t>daň z příjmů fyzických osob placená plátci</t>
  </si>
  <si>
    <t>daň z příjmů fyzických osob placená poplatníky</t>
  </si>
  <si>
    <t>daň z příjmů fyzických osob vybíraná srážkou</t>
  </si>
  <si>
    <t>neinvestiční přijaté transfery od obcí (VS - přestupky)</t>
  </si>
  <si>
    <r>
      <t>i</t>
    </r>
    <r>
      <rPr>
        <b/>
        <sz val="11"/>
        <color theme="6" tint="-0.249977111117893"/>
        <rFont val="Arial"/>
        <family val="2"/>
        <charset val="238"/>
      </rPr>
      <t>nvestiční výdaje jsou v textu zvýrazněny modře</t>
    </r>
  </si>
  <si>
    <t>přijaté pojistné náhrady</t>
  </si>
  <si>
    <t xml:space="preserve">pozemky (výkup pozemků) </t>
  </si>
  <si>
    <t xml:space="preserve">Dotační programy pro sportovní kluby z rozpočtu města </t>
  </si>
  <si>
    <t>Neinvestiční přijaté transfery od veřených rozpočtů územní úrovně</t>
  </si>
  <si>
    <t>Investiční přijaté transfery od veřejných rozpočtů ústřední úrovně</t>
  </si>
  <si>
    <t>Příjmy z poskytování služeb a výrobků</t>
  </si>
  <si>
    <t>Příjmy z prod. zboží (již nakoup. za úč. prodeje)</t>
  </si>
  <si>
    <t>Ostatní záležitosti v dopravě</t>
  </si>
  <si>
    <t xml:space="preserve">ostatní osobní výdaje </t>
  </si>
  <si>
    <t>neinvestiční příspěvky zřízeným příspěvkovým organizacím - Městská poliklinika</t>
  </si>
  <si>
    <t>Ostatní služby a činnosti v oblasti sociální prevence</t>
  </si>
  <si>
    <t>neinvestiční přijaté transfery ze SR v rámci souhrnného dotačního vztahu</t>
  </si>
  <si>
    <t>nákup elektronických komunikací (pevné linky)</t>
  </si>
  <si>
    <t>nákup elektronických komunikací (mobilní zařízení)</t>
  </si>
  <si>
    <t>nákup elektronických komunikací (navigace do vozidel hasičů)</t>
  </si>
  <si>
    <t>DHDM-prům.vysavač, rozdělovač, plechová garáž</t>
  </si>
  <si>
    <t xml:space="preserve">GDPR </t>
  </si>
  <si>
    <t>Celkem GDPR</t>
  </si>
  <si>
    <t>ZŠ Malá Strana</t>
  </si>
  <si>
    <t>ZŠ Hlinecká</t>
  </si>
  <si>
    <t>celkem ZŠ Malá Strana</t>
  </si>
  <si>
    <t>celkem ZŠ Hlinecká</t>
  </si>
  <si>
    <t>příjmy z poskytování služeb a výrobků - PCO</t>
  </si>
  <si>
    <t>přijaté nekapitálové příspěvky a náhrady (Eko-kom,Asekol,Elektrowin)</t>
  </si>
  <si>
    <t xml:space="preserve">nákup ostatních služeb (agenda správy lesů )  </t>
  </si>
  <si>
    <t>nákup materiálu j. nezařazený (vizitky, letáčky)</t>
  </si>
  <si>
    <t>neinvestiční přijaté transfery od obcí - (VS -  MP) - Olešník</t>
  </si>
  <si>
    <t>příjmy z pronájmu pozemků (reklama - hřbitov)</t>
  </si>
  <si>
    <t>Celkem dotační programy pro sportovní kluby z rozpočtu města</t>
  </si>
  <si>
    <t>Celkem VPP - náklady města</t>
  </si>
  <si>
    <t xml:space="preserve"> Celkem dotace na výkon sociálně-právní ochrany dětí celkem</t>
  </si>
  <si>
    <t>Celkem dotační program města</t>
  </si>
  <si>
    <t>Celkem agenda starosty</t>
  </si>
  <si>
    <t>nákup ostatních služeb - stavební dozor - fasáda Muzeum</t>
  </si>
  <si>
    <t>konzultační, poradenské a právní služby - poradenská činnost BOZP, KŘ</t>
  </si>
  <si>
    <t>Lokální zásobování teplem</t>
  </si>
  <si>
    <t>a) běžné výdaje</t>
  </si>
  <si>
    <t>b) kapitálové výdaje</t>
  </si>
  <si>
    <t>Základní školy celkem</t>
  </si>
  <si>
    <t>Zastupitelstva obcí celkem</t>
  </si>
  <si>
    <t>zpracování dat a služby související s informačními a komunikačními technologiemi</t>
  </si>
  <si>
    <t>příjmy z pronájmu movitých věcí (startovací molo)</t>
  </si>
  <si>
    <t>příjmy z poskytování služeb a výrobků (vyhotovení smluv, geodetické práce...)</t>
  </si>
  <si>
    <t>konzultační, poradenské a právní služby (znalecké posudky)</t>
  </si>
  <si>
    <t xml:space="preserve">Veřejná zeleň   </t>
  </si>
  <si>
    <t xml:space="preserve">příjmy z prodeje pozemků </t>
  </si>
  <si>
    <t>Ekologická výchova a osvěta</t>
  </si>
  <si>
    <t>neinvestiční transfery o.p.s. - Přírodovědné muzeum Semenec (příspěvek na údržbu)</t>
  </si>
  <si>
    <t>mezisoučet - ostatní nehrazeno z dotace</t>
  </si>
  <si>
    <t>dětský psycholog</t>
  </si>
  <si>
    <t>splátky půjčených prostředků od příspěvkových organizací - ZŠ Hlinecká</t>
  </si>
  <si>
    <t>MŠ Hlinecká - výměna podhledů - realizace - 2. etapa</t>
  </si>
  <si>
    <t>Páteřní infrastruktura ul. Průmyslová -  semafory II/105</t>
  </si>
  <si>
    <t>Páteřní infrastruktura ul. Průmyslová 2. etapa - DPS, část 5.</t>
  </si>
  <si>
    <t>budovy, haly a stavby - předpolí železného mostu - DUR</t>
  </si>
  <si>
    <t>Přírodovědné muzeum Semenec - výuková zahrada - projekt a relizace</t>
  </si>
  <si>
    <t>Přírodovědné muzeum Semenec - výuková zahrada celkem</t>
  </si>
  <si>
    <t>Přírodovědné muzeum Semenec - výuková zahrada - výsadbový materiál</t>
  </si>
  <si>
    <t>protipovodňová opatření (KŘ)</t>
  </si>
  <si>
    <t>výměna konstrukcí na skateparku a zpevnění svahu</t>
  </si>
  <si>
    <t xml:space="preserve">kanalizace u gymnázia                                               (FROVM)      </t>
  </si>
  <si>
    <t>kanalizace u gymnázia                                               (DPH)</t>
  </si>
  <si>
    <t>Páteřní infrastruktura ul. Průmyslová - 2. etapa teplofikace</t>
  </si>
  <si>
    <t>DHDM - 2 florbalové branky sportovní hala</t>
  </si>
  <si>
    <t>ostatní příjmy jinde nezařazené (za kolky)</t>
  </si>
  <si>
    <t>Celkem neinvestiční transfery přijaté od obcí</t>
  </si>
  <si>
    <t>CELKEM NEINVESTIČNÍ PŘIJATÉ TRANSFERY</t>
  </si>
  <si>
    <t>Celkem ostatní investiční transfery přijaté ze státního rozpočtu</t>
  </si>
  <si>
    <t>Celkem ostatní investiční transfery přijaté ze státních fondů</t>
  </si>
  <si>
    <t>CELKEM INVESTIČNÍ PŘIJATÉ TRANSFERY</t>
  </si>
  <si>
    <t>platby daní a poplatků - ostatní daně (náhradní plnění)</t>
  </si>
  <si>
    <t>neinv. transfery spolkům - fin. dar na provoz dětské kriz.linky -Linka bezpečí,z.s.</t>
  </si>
  <si>
    <t>odměny členů zastupitelstev obcí a krajů + komise</t>
  </si>
  <si>
    <t xml:space="preserve">náhrady mezd v době nemoci </t>
  </si>
  <si>
    <t>Most v Bedřichových sadech (mostek bývalého hradu) - projekt. příprava na opravu</t>
  </si>
  <si>
    <t>sankční platby přijaté od jiných subj. - OD (Z. č. 250/2016 Sb.)</t>
  </si>
  <si>
    <t>odměny za užití duševního vlastnictví (licence mapy + foto)</t>
  </si>
  <si>
    <t>Rekonstrukce ul. Orlická (PDPS - projektová příprava 2. etapa)</t>
  </si>
  <si>
    <t>Dusíků strouha - spoluúčast (celkem s dotací 1,4 mil. Kč)</t>
  </si>
  <si>
    <t>Páteřní infrastruktura ul. Průmyslová 2. etapa - realizace, část 5. (FROVM)</t>
  </si>
  <si>
    <t xml:space="preserve">nákup materiálu j. nezařazený </t>
  </si>
  <si>
    <t>ZŠ Hlinecká - kotel do školní kuchyně</t>
  </si>
  <si>
    <t>MŠ U Lípy - opravy chodníků a dopadových ploch</t>
  </si>
  <si>
    <t>projektová dokumentace - jízdní pruhy cyklostezka</t>
  </si>
  <si>
    <t>opravy a udržování - bariéry u chodníiku ul. Veselská</t>
  </si>
  <si>
    <t>oprava komunikace v přidružených obcích - Koloděje nad Lužnicí (směr chaty - asfalt)</t>
  </si>
  <si>
    <t>ZŠ Malá Strana - rekonstrukce ploché střechy nad přístavkem tělocvičny</t>
  </si>
  <si>
    <t>Rekonstrukce ul. Orlická (realizace, TDS, AD)</t>
  </si>
  <si>
    <t>členský příspěvek (dříve platilo MCKV)</t>
  </si>
  <si>
    <t>ZŠ Malá Strana - aktualizace PD na zateplení budovy</t>
  </si>
  <si>
    <t>investiční příspěvky zřízeným příspěvkovým organizacím - MDDM</t>
  </si>
  <si>
    <t>opravy a udržování - stavební úpravy nebytových prostor na kanceláře čp. 24</t>
  </si>
  <si>
    <t>opravy a udržování - oprava chodníku u benzínky Shell (sdružená akce)</t>
  </si>
  <si>
    <t>opravy a udržování (základní údržba, vč. mytí a čištění lamp)</t>
  </si>
  <si>
    <t>Zpracovala: Ing. Hedvika Svobodná</t>
  </si>
  <si>
    <t xml:space="preserve">opravy a udržování HZ Předčice (oprava izolace základů skladu obec.materiálu) </t>
  </si>
  <si>
    <t xml:space="preserve"> - z toho: opravy a udržování</t>
  </si>
  <si>
    <t>DHDM - dovybavení měst. letní plovárny - automatické světelné řízení tobogánu</t>
  </si>
  <si>
    <t xml:space="preserve"> - z toho: příspěvky zřízeným příspěvkovým organizacím - invest.</t>
  </si>
  <si>
    <t xml:space="preserve">podlimitní TZ -  HZ Předčice (připojení k pultu EZS k pultu CO) </t>
  </si>
  <si>
    <t xml:space="preserve">podlimitní TZ - HZ Netěchovice (připojení EZS na pult CO) </t>
  </si>
  <si>
    <t xml:space="preserve">podlimitní TZ - HZ Nuzice (připojení EZS na pult CO) </t>
  </si>
  <si>
    <t xml:space="preserve">podlimitní TZ -  HZ Nuzice (oprava EZS výměnným způsobem) </t>
  </si>
  <si>
    <t xml:space="preserve">podlimitní TZ - HZ Koloděje nad Lužnicí (připojení EZS na pult CO) </t>
  </si>
  <si>
    <t xml:space="preserve">podlimitní TZ - HZ Koloděje nad Lužnicí (oprava EZS výměnným způsobem) </t>
  </si>
  <si>
    <t xml:space="preserve">nákup elektronických komunikací - pevná linka starosty </t>
  </si>
  <si>
    <t>ostatní osobní výdaje (komise + výbory)</t>
  </si>
  <si>
    <t>refundace mzdy neuvolněného člena RM</t>
  </si>
  <si>
    <t>ostatní povinné pojistné placené zaměstnavatelem (k refundaci mzdy)</t>
  </si>
  <si>
    <t>nespecifikované rezervy pro osadní výbory</t>
  </si>
  <si>
    <t>konzultační, poradenské a právní služby - supervize pro psycholožku</t>
  </si>
  <si>
    <t>Celkem správní poplatky</t>
  </si>
  <si>
    <t>OŽÚ, OVV</t>
  </si>
  <si>
    <t>CZECH POINT - ostatní</t>
  </si>
  <si>
    <t>OVV</t>
  </si>
  <si>
    <t>ostatní, poskytnutí informací</t>
  </si>
  <si>
    <t>OD</t>
  </si>
  <si>
    <t>poplatek za povolení splátek</t>
  </si>
  <si>
    <t>matrika</t>
  </si>
  <si>
    <t>OŽÚ</t>
  </si>
  <si>
    <t>CZECH POINT - živnostenský rejstřík</t>
  </si>
  <si>
    <t>CZECH POINT - veřejný rejstřík</t>
  </si>
  <si>
    <t>CZECH POINT - rejstřík trestů</t>
  </si>
  <si>
    <t>zvláštní užívání komunikace</t>
  </si>
  <si>
    <t>CZECH POINT - katastr nemovitostí</t>
  </si>
  <si>
    <t>ORR, OŽP</t>
  </si>
  <si>
    <t>ostatní, vyhledávání v archivu</t>
  </si>
  <si>
    <t>OŽP</t>
  </si>
  <si>
    <t>stavební povolení vodoprávní řízení</t>
  </si>
  <si>
    <t>kancelář starosty</t>
  </si>
  <si>
    <t>VHP - žádosti o povolení, změny</t>
  </si>
  <si>
    <t>trvalý pobyt, poskytnutí údajů z IS</t>
  </si>
  <si>
    <t>cestovní doklady</t>
  </si>
  <si>
    <t>občanské průkazy</t>
  </si>
  <si>
    <t>doprava</t>
  </si>
  <si>
    <t>lovecké lístky</t>
  </si>
  <si>
    <t>rybářské lístky</t>
  </si>
  <si>
    <t>matrika - ověřování</t>
  </si>
  <si>
    <t>živnostenské oprávnění</t>
  </si>
  <si>
    <t>ORR</t>
  </si>
  <si>
    <t>stavební</t>
  </si>
  <si>
    <t>Zodpovídá</t>
  </si>
  <si>
    <t>Položka</t>
  </si>
  <si>
    <t xml:space="preserve">Město Týn nad Vltavou </t>
  </si>
  <si>
    <t xml:space="preserve">Páteřní infrastruktura ul. Průmyslová - 2. etapa teplofikace Vltavot. teplárenská </t>
  </si>
  <si>
    <t>rekonstrukce oplocení fotbalového hřiště Vodňanská (OŠK)</t>
  </si>
  <si>
    <t xml:space="preserve">Bytové hospodářství </t>
  </si>
  <si>
    <t>Zpracovala:   Ing. Hedvika Svobodná</t>
  </si>
  <si>
    <t>Krizová opatření</t>
  </si>
  <si>
    <t>platby daní a poplatků (dálniční známka) + 7 výpisů z rejstříků trestů</t>
  </si>
  <si>
    <t xml:space="preserve">vodovod Páteřní infrastruktura ul. Průmyslová 2. etapa - realizace     </t>
  </si>
  <si>
    <t>služby školení a vzdělávání - tajemník</t>
  </si>
  <si>
    <t>cestovné - tajemník</t>
  </si>
  <si>
    <t>nákup materiálu jinde nezařazený - projektová příprava chodník u benzínky Shell</t>
  </si>
  <si>
    <t>dílčí daň z technických her</t>
  </si>
  <si>
    <t>daň z hazardních her s vyjímkou dílčí daně z technických her</t>
  </si>
  <si>
    <t>Generel kanalizací - pozastávka r. 2017 Sweco Hydroprojekt a.s. (FROVM)</t>
  </si>
  <si>
    <t>změna územního plánu Týn n. Vlt. -  Iveta König+Reweka s.r.o. (úhrada nákladů)</t>
  </si>
  <si>
    <t>Přírodovědné muzeum Semenec - výuková zahrada - dotace SFŽP 85%, IV</t>
  </si>
  <si>
    <t>Přírodovědné muzeum Semenec - výuková zahrada - dotace SFŽP 85%, NIV</t>
  </si>
  <si>
    <t>platy zaměstnanců v pracovním poměru - SR - národní prostředky</t>
  </si>
  <si>
    <t>povinné poj. na soc. zabezpečení a příp. na SPZ  - SR  - národní prostředky</t>
  </si>
  <si>
    <t>povinné pojistné na veřejné zdravotní pojištění - SR  - národní prostředky</t>
  </si>
  <si>
    <t>Schválený rozpočet                                         v  Kč</t>
  </si>
  <si>
    <t>ostatní odvody z vybraných činností a služeb jinde neuvedené</t>
  </si>
  <si>
    <t>Výstavba a údržba místních inženýrských sítí</t>
  </si>
  <si>
    <t>Požární ochrana - dobrovolná část</t>
  </si>
  <si>
    <t>Ostatní činnosti</t>
  </si>
  <si>
    <t>neinvestiční  příspěvky zřízeným PO - ZŠ Malá Strana</t>
  </si>
  <si>
    <t>neinvestiční půjčené prostředky zřízeným PO</t>
  </si>
  <si>
    <t>investiční půjčené prostředky zřízeným PO</t>
  </si>
  <si>
    <t>doprovodná infrastruktura cyklistické a vodní cesty Týn n. Vlt. - projekt</t>
  </si>
  <si>
    <t xml:space="preserve">TJ Jiskra Týn nad Vltavou, z. s.  </t>
  </si>
  <si>
    <t>Lékařská služba první pomoci</t>
  </si>
  <si>
    <t>návat.fin. výpomoc SMO Vltava „Komunitní centrum sounáležitosti“ MMR, neinvestice</t>
  </si>
  <si>
    <t>stroje, přístroje a zažízení - hlasovací zařízení</t>
  </si>
  <si>
    <t>nákup ostatních služeb - flexi pass</t>
  </si>
  <si>
    <t>Ostatní záležitosti vzdělávání</t>
  </si>
  <si>
    <t xml:space="preserve">nákup ostatních služeb - projekt pro provádění stavby na akci Poliklinika rehabilitace </t>
  </si>
  <si>
    <t>Celkem neinvestiční transfery přijaté od krajů</t>
  </si>
  <si>
    <t>nákup ostatních služeb - stravné (30 Kč/1 stravenka)</t>
  </si>
  <si>
    <t>příjmy z poskytování služeb a výrobků - umístění loga na ples města</t>
  </si>
  <si>
    <t>ostatní neinv.transfery nezisk.a pod.organiz. - dar nad. fondu Gaudeamus - děj.soutěž</t>
  </si>
  <si>
    <t xml:space="preserve">Ostatní záležitosti sdělovacích prostředků </t>
  </si>
  <si>
    <t>elektrická energie - tajemník</t>
  </si>
  <si>
    <t xml:space="preserve">Sběr a svoz komunálních odpadů </t>
  </si>
  <si>
    <t>Využívání a zneškodňování komunálních odpadů - (běžné výdaje)</t>
  </si>
  <si>
    <t xml:space="preserve">Sběr a svoz nebezpečených odpadů </t>
  </si>
  <si>
    <t>Celkem dotace na mzdy VPP</t>
  </si>
  <si>
    <t>nákup ostatních služeb - PD nebytové prostory kanceláře č. 24</t>
  </si>
  <si>
    <t>opravy a udržování (oprava stroje Holder)</t>
  </si>
  <si>
    <t>poskytnuté náhrady (za poškozený kontejner)</t>
  </si>
  <si>
    <t>ostatní neinvestiční přijaté transfery ze státních fondů</t>
  </si>
  <si>
    <t>investiční přijaté transfery ze státních fondů</t>
  </si>
  <si>
    <t>ostatní investiční přijaté transfery ze státního rozpočtu</t>
  </si>
  <si>
    <t>Celkem investiční přijaté transfery od krajů</t>
  </si>
  <si>
    <t>ostatní investiční přijaté transfery od krajů</t>
  </si>
  <si>
    <t>ostatní přijaté vratky transferů - od MCKV z roku 2018 dle usnesení RM</t>
  </si>
  <si>
    <t>Ostatní činnosti k ochrně přírody a krajiny</t>
  </si>
  <si>
    <t>vodovod Přední Kohout</t>
  </si>
  <si>
    <t>autobusová čekárna Jarošovice</t>
  </si>
  <si>
    <t xml:space="preserve">MCKV - "Výstavní mobiliář Městs. muzea"- DP Podpora muzeí a galerií </t>
  </si>
  <si>
    <t xml:space="preserve">Páteřní infrastruktura ul. Průmyslová 2. etapa </t>
  </si>
  <si>
    <t>návat.fin. výpomoc SMO Vltava „Komunitní centrum sounáležitosti“ MMR, inv.</t>
  </si>
  <si>
    <t>Cestovní ruch</t>
  </si>
  <si>
    <t>nákup ostatních služeb  - dopravně-inženýrské značení</t>
  </si>
  <si>
    <t>zpracování projektu pasportu dopravního značení</t>
  </si>
  <si>
    <t>členský poplatek ve spolku Českobudějovicko - Hlubocko, z.s.</t>
  </si>
  <si>
    <t>výtisk brožury Kalendář akcí Oranžový rok 2019</t>
  </si>
  <si>
    <t>Celkem silniční doprava</t>
  </si>
  <si>
    <t>Provoz veřejné silniční dopravy</t>
  </si>
  <si>
    <t>oprava komunikace Předčice</t>
  </si>
  <si>
    <t>komzultační, poradenské a právní služby</t>
  </si>
  <si>
    <t>neinvestiční příspěvky zřízeným PO - ZŠ Hlinecká</t>
  </si>
  <si>
    <t>Činnosti muzeí a galerií</t>
  </si>
  <si>
    <t xml:space="preserve">MCKV - "Nové propagační materiály Měst. muzea"- DP Podpora muzeí a galerií </t>
  </si>
  <si>
    <t>Oranžový rok 2019</t>
  </si>
  <si>
    <t>Vltavotýnská struna z.s.</t>
  </si>
  <si>
    <t>Lenka Valková</t>
  </si>
  <si>
    <t>Myslivecký spolek Koloděje nad Lužnicí</t>
  </si>
  <si>
    <t>Vltavotýnská lokálka, z.s.</t>
  </si>
  <si>
    <t>IN REGIO o.p.s.</t>
  </si>
  <si>
    <t>Gymnázium Týn n. Vlt.</t>
  </si>
  <si>
    <t>SOŠ a SOU Hněvkovice</t>
  </si>
  <si>
    <t>SDH Koloděje nad Lužnicí</t>
  </si>
  <si>
    <t>Veteráni - spolek býv. vojáků</t>
  </si>
  <si>
    <t>Český svaz chovatelů - Z. O. Týn</t>
  </si>
  <si>
    <t>Junák - Český skaut</t>
  </si>
  <si>
    <t>TÝNA, spolek</t>
  </si>
  <si>
    <t>Farní charita</t>
  </si>
  <si>
    <t>Activ, z.s.</t>
  </si>
  <si>
    <t>SDH Nuzice</t>
  </si>
  <si>
    <t>Nuzický zvonek, z.s.</t>
  </si>
  <si>
    <t>PRO Týn Music, o.s.</t>
  </si>
  <si>
    <t>ČTU - T.K.: Brontové p.s.</t>
  </si>
  <si>
    <t>Jihočeské zemědělské muzeum, o.p.s.</t>
  </si>
  <si>
    <t>Art centrum Záhoří, z.s.</t>
  </si>
  <si>
    <t>ZO AVZO-TSČ-ČR, Týn nad Vltavou</t>
  </si>
  <si>
    <t>Svaz vodáků ČR - RK Týn nad Vltavou, z.s.</t>
  </si>
  <si>
    <t>SH ČMS SDH Týn nad Vltavou</t>
  </si>
  <si>
    <t>SH ČMS SDH Předčice</t>
  </si>
  <si>
    <t>Obec Baráčníků Týn nad Vltavou (OB Vitoraz Týn n. Vltavou)</t>
  </si>
  <si>
    <t>Divadelní činnost</t>
  </si>
  <si>
    <t>neinvestiční příspěvky zřízeným PO - MŠ Hlinecká</t>
  </si>
  <si>
    <t xml:space="preserve">neinvestiční příspěvky zřízeným PO - ZUŠ </t>
  </si>
  <si>
    <t>Český svaz včelařů, z.s.</t>
  </si>
  <si>
    <t>Semenec o.p.s. (+DPH)</t>
  </si>
  <si>
    <t>Mgr. Milan Šesták (+DPH)</t>
  </si>
  <si>
    <t>Mitrowitcz, a.s. (+DPH)</t>
  </si>
  <si>
    <t>Ledax, o.p.s. (+DPH)</t>
  </si>
  <si>
    <t>POMOC Týn n. Vltavou, z.s. (+DPH)</t>
  </si>
  <si>
    <t>Domov sv. Anežky o.p.s. (+DPH)</t>
  </si>
  <si>
    <t>Klub přátel Transverzálky, z.s.</t>
  </si>
  <si>
    <t>Majáles nad Vltavou, z.s.</t>
  </si>
  <si>
    <t>Celkem Oranžový rok 2019</t>
  </si>
  <si>
    <t>Oranžový rok 2019 - sportovní kluby</t>
  </si>
  <si>
    <t>FK Olympie</t>
  </si>
  <si>
    <t>KKJ Týn nad Vltavou, z. s.</t>
  </si>
  <si>
    <t>SKST Týn z. s.</t>
  </si>
  <si>
    <t>Squash klub Týn nad Vltavou</t>
  </si>
  <si>
    <t>Šachový klub</t>
  </si>
  <si>
    <t>TJ Jiskra Týn nad Vltavou, z. s.</t>
  </si>
  <si>
    <t>SK Koloděje nad Lužnicí</t>
  </si>
  <si>
    <t>SK Pejskaři</t>
  </si>
  <si>
    <t>SK Mladých nadějí</t>
  </si>
  <si>
    <t>Český rybářský svaz</t>
  </si>
  <si>
    <t>SJK Netěchovice, z. s.</t>
  </si>
  <si>
    <t>Junák - Český skaut, stř. Týn n. Vlt.</t>
  </si>
  <si>
    <t>KKJ Týn nad Vltavou, z. s. (+DPH)</t>
  </si>
  <si>
    <t>TJ – Basketbalový klub Týn n. Vlt., z.s.</t>
  </si>
  <si>
    <t>OLDWEST, z.s.</t>
  </si>
  <si>
    <t>FK Olympie Týn nad Vltavou, z.s.</t>
  </si>
  <si>
    <t>Sport klub JUDO, z.s.</t>
  </si>
  <si>
    <t>Tenisový klub, z.s.</t>
  </si>
  <si>
    <t>SKST Týn nad Vltavou, z. s.</t>
  </si>
  <si>
    <t>Šachový klub Týn nad Vltavou</t>
  </si>
  <si>
    <t>náhrady mezd v době nemoci -  SR - národní prostředky</t>
  </si>
  <si>
    <t>úpravy pozemků u studánky Hněvkovice</t>
  </si>
  <si>
    <t>neinvestiční transfery OPS - I MY, o.p.s.</t>
  </si>
  <si>
    <t>neinvestiční transfery OPS - Hospic sv. Jana N. Neumanna,o.p.s.</t>
  </si>
  <si>
    <t>neinvestiční transfery OPS - Česká maltézská pomoc ČB, o.p.s.</t>
  </si>
  <si>
    <t>neinvestiční transfery OPS - Domov sv. Anežky, o.p.s.</t>
  </si>
  <si>
    <t>neinvestiční transfery spolkům - Středisko rané péče</t>
  </si>
  <si>
    <t>neinvestiční transfery církvím a náboženským spol. - Farní charita</t>
  </si>
  <si>
    <t>ostatní neinvestiční transfery nezisk. a podob. org. - ARPIDA</t>
  </si>
  <si>
    <t>ostatní neinvestiční transfery nezisk. a podob. org. - Prevent 99, z.ú.</t>
  </si>
  <si>
    <t>neinvestiční transfery OPS - Ledax, o.p.s.</t>
  </si>
  <si>
    <t>neinvestiční transfery OPS - Auticentrum, o.p.s.</t>
  </si>
  <si>
    <t>neinvestiční transfery církvím a náboženským spol. - Domácí hospic Athelas</t>
  </si>
  <si>
    <t>Převody vlastním fondům v rozpočtech územní úroně</t>
  </si>
  <si>
    <t>platby daní a poplatků - daň z nemovitých věcí za rok 2019</t>
  </si>
  <si>
    <t xml:space="preserve">ZŠ Malá Strana - rekonstrukce soc. zařízení v 2. patře </t>
  </si>
  <si>
    <t>neinvestiční přijaté transfery z všeobecné pokladní správy</t>
  </si>
  <si>
    <t xml:space="preserve">sankční platby přijaté od státu, obcí a krajů </t>
  </si>
  <si>
    <t>111</t>
  </si>
  <si>
    <t>Činnosti knihovnické</t>
  </si>
  <si>
    <t>Ostatní sociální péče a pomoc ostatním skupinám obyvatelstva</t>
  </si>
  <si>
    <t xml:space="preserve">ostatní platy </t>
  </si>
  <si>
    <t>ostatní platby za provedenou práci j. n.</t>
  </si>
  <si>
    <t>nákup materiálu j.n.</t>
  </si>
  <si>
    <t>Volby do Evropského parlamentu</t>
  </si>
  <si>
    <t>MŠ Hlinecká - budova Dewetterova - probourání zdi ve 3. patře (stav. povolení)</t>
  </si>
  <si>
    <t>ostatní neinv. transfery nezisk. a podob. org. - Asistence Pomoc a Péče Slunečnice, z.ú.</t>
  </si>
  <si>
    <t>ostatní neinv. transfery nezisk. a podob. org. - Centrum sociální pomoci Vodňany</t>
  </si>
  <si>
    <t>obnova beachvolej. hřiště Na Valše - dopl. povrchů hřišť a písku, spoluúčast k dotaci</t>
  </si>
  <si>
    <t>ZŠ Malá Strana-Prevence ozbrojených útoků, DP Podpora prevence kriminality</t>
  </si>
  <si>
    <t>ZŠ Malá Strana-Prevence ozbrojených útoků, spoluúčast k dotaci</t>
  </si>
  <si>
    <t>oprava opony ochotnic. divadel. spolku Rozkvět -Předčice, DP Kulturní dědictví</t>
  </si>
  <si>
    <t>E.ON Distribuce a.s. - konečné vyúčtování přeložky distribučních sítí z roku 2017</t>
  </si>
  <si>
    <t>multifunkční sestava na dětské hřiště v Kolodějích nad Lužnicí</t>
  </si>
  <si>
    <t>příjmy z prodeje krátkod. a drob. dlouh. majetku - prodej zbraní</t>
  </si>
  <si>
    <t>oprava střechy DsPS Sakařova 497 - DPH</t>
  </si>
  <si>
    <t>oprava střechy DsPS Sakařova 497 - FRCHB</t>
  </si>
  <si>
    <t>nákup materiálu j.n. - JSDH Předčice, neinvestiční dotace</t>
  </si>
  <si>
    <t>nákup materiálu j.n.- JSDH Předčice, spoluúčast k dotaci</t>
  </si>
  <si>
    <t>nákup materiálu j.n.- JSDH Koloděje nad Lužnicí, spoluúčast k dotaci</t>
  </si>
  <si>
    <t>DHDM- JSDH Předčice, spoluúčast k dotaci</t>
  </si>
  <si>
    <t>DHDM- JSDH Koloděje nad Lužnicí, spoluúčast k dotaci</t>
  </si>
  <si>
    <t>ochranné pomůcky - JSDH Týn nad Vltavou, neinvestiční dotace</t>
  </si>
  <si>
    <t>Letní preventivní terapeutický týbor, DP Podpora prevence kriminality</t>
  </si>
  <si>
    <t>Letní preventivní terapeutický týbor, DP Podpora prevence kriminality, spoluúčast města</t>
  </si>
  <si>
    <t xml:space="preserve">SK Koloděje nad Lužnicí </t>
  </si>
  <si>
    <t>8111</t>
  </si>
  <si>
    <t>1111</t>
  </si>
  <si>
    <t>7111</t>
  </si>
  <si>
    <t>5111</t>
  </si>
  <si>
    <t>DHDM - kola</t>
  </si>
  <si>
    <t xml:space="preserve">neninvestiční transfery spolkům - Kočka v srdci, z.s. </t>
  </si>
  <si>
    <t>podlimitní technické zhodnocení - instalace  lávek a šplhací rampy u nádrže Hlinky</t>
  </si>
  <si>
    <t>podlimitní technické zhodnocení - instalace 10 ks laviček</t>
  </si>
  <si>
    <t>dotační prostředky od KÚ Jčk pro Jednotky sboru dobrovolných hasiců</t>
  </si>
  <si>
    <t>celkem neinvestiční dotace pro JSDH Týn nad Vltavou</t>
  </si>
  <si>
    <t>celkem neinvestiční dotace pro JSDH Koloděje nad Lužnicí</t>
  </si>
  <si>
    <t>celkem neinvestiční dotace pro JSDH Předčice</t>
  </si>
  <si>
    <t>celkem investiční dotace pro JSDH Týn nad Vltavou</t>
  </si>
  <si>
    <t>ostatní záležitosti ochrany památek a péče o kulturní dědictví</t>
  </si>
  <si>
    <t>MCKV - MK ČR, "D 2019 Janičář, Husar MCKV",DP ISO movitého kultur.dědictvÍ</t>
  </si>
  <si>
    <t>oprava opony Předčice - spoluúčast k dotaci od KÚ Jčk</t>
  </si>
  <si>
    <t>Obnova korouhve cechu plavců Týn n. Vlt.,Městské muzeum, spoluúčast k dotaci</t>
  </si>
  <si>
    <t>Obnova korouhve cechu plavců Týn n. Vlt.,Městské muzeum, DP Kulturní dědictví</t>
  </si>
  <si>
    <t>obnova povrchu beachvolejbalového hřiště Na Valše,Podpora sportu, dotace KÚ Jčk</t>
  </si>
  <si>
    <t xml:space="preserve">Páteřní infrastruktura ul. Průmyslová 2. etapa - realizace, část 5. </t>
  </si>
  <si>
    <t>ZŠ Hlinecká- MMR -IROP, SR, vybud. učeben a kuchyně, real.2018</t>
  </si>
  <si>
    <t>ZŠ Hlinecká - MMR -IROP, SR, vybud. učeben a kuchyně, real.2018</t>
  </si>
  <si>
    <t>ZŠ Hlinecká - MMR -IROP, EU, vybud. učeben a kuchyně, , real.2018</t>
  </si>
  <si>
    <t>ZŠ Malá Strana - MMR -IROP, EU, badatelské pracoviště,  real.2018</t>
  </si>
  <si>
    <t>ZŠ Malá Strana - MMR -IROP, SR, badatelské pracoviště, real.2018</t>
  </si>
  <si>
    <t xml:space="preserve">zabezpečení skalního svahu Podskalí - nezpůsobilé výdaje  </t>
  </si>
  <si>
    <t>poskytnuté náhrady - usnesení OS v Č.B.</t>
  </si>
  <si>
    <t>neinvestiční transfery zříz. PO- OP VVV-PO3 neinvestice, ZŠ MS, podíl SR</t>
  </si>
  <si>
    <t>neinvestiční transfery zříz. PO- OP VVV-PO3 neinvestice, ZŠ MS, podíl EU</t>
  </si>
  <si>
    <t>MŠ Hlinecká - budova Dewetterova -revitaliz.zahrady,herní prvky,dopad.plochy</t>
  </si>
  <si>
    <t>ZŠ Hlinecká - MMR -IROP, EU, vybud. učeben a kuchyně,  real.2018</t>
  </si>
  <si>
    <t>dokončení fasády Městského muzea (dotace na regeneraci MPR a MPZ 2019 není)</t>
  </si>
  <si>
    <t>neinvestič.transfery zříz. PO-OP Zaměstnanost,Příměstské tábory MDDM (15%SR)</t>
  </si>
  <si>
    <t>neinvestič.transfery zříz. PO-OP Zaměstnanost,Příměstské tábory MDDM (85%EU)</t>
  </si>
  <si>
    <t>DHDM - projekt "Pořízení kompostérů"- spoluúčast města, způsobilé výdaje</t>
  </si>
  <si>
    <t>DHDM - projekt "Pořízení kompostérů"- dotace OP ŽP 2014-2020 č. 115310 z EU</t>
  </si>
  <si>
    <t>DHDM - projekt "Pořízení kompostérů", nezpůsobilé výdaje</t>
  </si>
  <si>
    <t>Přírodověd. muzeum Semenec - výuk. zahrada - mobiliář - dotace SFŽP 85% - NIV</t>
  </si>
  <si>
    <t>neinvestiční transfery zříz. PO - dotace LSPP od KÚ Jčk pro Městskou polikliniku</t>
  </si>
  <si>
    <t>nákup výkonné elektrocentrály, spoluúčast k investiční dotaci Jčk pro JSDH Týn n.Vlt.</t>
  </si>
  <si>
    <t>nákup výkonné elektrocentrály, investiční dotace Jčk pro JSDH Týn n.Vlt</t>
  </si>
  <si>
    <t>opravy a udržování - služební automobil městské policie, aj.</t>
  </si>
  <si>
    <t xml:space="preserve"> opravy a udržování - oprava kotců pro odchyt psů (MP)</t>
  </si>
  <si>
    <t>nákup materiálu j. nezařazený -psí známky, OHS</t>
  </si>
  <si>
    <t>opravy a udržování WC Puchmayerova</t>
  </si>
  <si>
    <t>opravy a udržování WC u hřbitova</t>
  </si>
  <si>
    <t>opravy a udržování - náhradní víko ke kontejneru</t>
  </si>
  <si>
    <t>opravy a udržování - oprava silniční váhy na sběrném dvoře</t>
  </si>
  <si>
    <t>ostatní přijaté vratky transferů - Základní organizace AVZO-TSČ-ČR Týn n. Vlt.</t>
  </si>
  <si>
    <t>vodovod Orlická ul. 1. etapa</t>
  </si>
  <si>
    <t>6111</t>
  </si>
  <si>
    <t>platby daní a poplatků krajům, obcím a státním fondům</t>
  </si>
  <si>
    <t>Rekonstrukce ul. Orlická - veřejné osvětlení</t>
  </si>
  <si>
    <t>ostatní nedaňové příjmy j.n.  (pokuty uložené od ČIŽP)</t>
  </si>
  <si>
    <t>Ostatní záležitosti v silniční dopravě veřejnými službami</t>
  </si>
  <si>
    <t xml:space="preserve">přijaté pojistné náhrady </t>
  </si>
  <si>
    <t>přijaté pojistné náhrady - havarijní událost ZŠ Hlinecká</t>
  </si>
  <si>
    <t>3 ks kamenných pítek (pump) na hřbitově včetně montáže</t>
  </si>
  <si>
    <t>sanace a stabilizace skalního svahu</t>
  </si>
  <si>
    <t xml:space="preserve"> podlimitní technické zhodnocení - lavičky </t>
  </si>
  <si>
    <t>podlimitní technické zhodnocení - žaluzie nebytové prostory kanceláře č. 24</t>
  </si>
  <si>
    <t xml:space="preserve">stroje, přístroje a zažízení </t>
  </si>
  <si>
    <t>Schválený rozpočet       na rok 2019         v tis. Kč</t>
  </si>
  <si>
    <t>opravy a udržování (údržba majetku,věžní hodiny, výtah Ke Hradu, výtah Semenec), ORJ 3</t>
  </si>
  <si>
    <t>opravy a udržování - rozsáhlejší oprava světelné signalizace (OHS)</t>
  </si>
  <si>
    <t>rekonstrukce veřejného osvětlení v Týně n. Vlt. - IV. Etapa, Efekt 2020 spoluúčast</t>
  </si>
  <si>
    <t xml:space="preserve">ostatní osobní výdaje (dohody) - dotace pro ORR - příprava pro sčítání lidu, bytů... </t>
  </si>
  <si>
    <t>nespecifik. rezerva - spoluúčast na granty investiční akce - nákup čerpadla s dotací</t>
  </si>
  <si>
    <t>nákup ostatních služeb  (KŘ) - průběžná aktualizace digitálních povodňových plánů</t>
  </si>
  <si>
    <t>opravy a udržování HZ Předčice (oprava vnitřní části skladu)</t>
  </si>
  <si>
    <t xml:space="preserve">opravy a udržování HZ Netěchovice </t>
  </si>
  <si>
    <t>opravy a udržování HZ Nuzice (oprava betonové plochy garáže)</t>
  </si>
  <si>
    <t>opravy a udržování - KŘ - výměna aku baterií u bezdrátového rozhlasu (118 ks)</t>
  </si>
  <si>
    <t>projektové práce městského infor. střediska včetně dokončení zpříst.chodeb, OHS</t>
  </si>
  <si>
    <t xml:space="preserve"> </t>
  </si>
  <si>
    <t>DHDM (+ nový nábytek 120)</t>
  </si>
  <si>
    <t>zprac.dat a služby související s informač.a komunikač.technologiemi, kvalif.certifikát, EZAK</t>
  </si>
  <si>
    <t>VHČ CELKEM</t>
  </si>
  <si>
    <t>CELKEM</t>
  </si>
  <si>
    <t xml:space="preserve">Vlastní činnost </t>
  </si>
  <si>
    <t>Lesní hospodářství</t>
  </si>
  <si>
    <t>Nebytové hospodářství celkem</t>
  </si>
  <si>
    <t>Nebytové prostory - ostatní (pronajímané)</t>
  </si>
  <si>
    <t>Městská letní plovárna</t>
  </si>
  <si>
    <t>Sportovní hala</t>
  </si>
  <si>
    <t>Bytové hospodářství celkem</t>
  </si>
  <si>
    <t>Hospodářský výsledek</t>
  </si>
  <si>
    <t>Náklady celkem</t>
  </si>
  <si>
    <t>Daň z příjmů</t>
  </si>
  <si>
    <t>Příkazní smlouva/SoD</t>
  </si>
  <si>
    <t>Náklady běžné</t>
  </si>
  <si>
    <t>Výnosy celkem</t>
  </si>
  <si>
    <t>Dotace, příspěvky</t>
  </si>
  <si>
    <t>Výnosy vlastní</t>
  </si>
  <si>
    <t>Vedlejší hospodářská činnost</t>
  </si>
  <si>
    <t xml:space="preserve"> Město Týn nad Vltavou </t>
  </si>
  <si>
    <t>SALDO PŘÍJMŮ A VÝDAJŮ - schodkový rozpočet 2019</t>
  </si>
  <si>
    <t>Centrum pro seniory - PD</t>
  </si>
  <si>
    <t>MŠ Hlinecká - rekonstrukce umýváren 2. etapa</t>
  </si>
  <si>
    <t>OV Předčice - vyčištění požární nádrže</t>
  </si>
  <si>
    <t>OV Předčice - nová vánoční výzdoba</t>
  </si>
  <si>
    <t xml:space="preserve">nespecifikované rezervy </t>
  </si>
  <si>
    <t xml:space="preserve">opravy a udržování - opravy a doplnění dopravního značení </t>
  </si>
  <si>
    <t>neinvestiční příspěvky zřízeným PO - MCKV</t>
  </si>
  <si>
    <t>Celkem Oranžový rok 2020</t>
  </si>
  <si>
    <t>projekt ČOV Hněvkovice - PD  (FROVM)</t>
  </si>
  <si>
    <t xml:space="preserve">nákup ostatních služeb - sběr a svoz separ. odpadu, propagace třídění </t>
  </si>
  <si>
    <t xml:space="preserve">ochranné pomůcky </t>
  </si>
  <si>
    <t xml:space="preserve">služby školení a vzdělávání </t>
  </si>
  <si>
    <t xml:space="preserve">opravy a udržování (požární technika)                            </t>
  </si>
  <si>
    <r>
      <t>Správa v lesním  hospodářství</t>
    </r>
    <r>
      <rPr>
        <sz val="11"/>
        <color theme="1"/>
        <rFont val="Arial"/>
        <family val="2"/>
        <charset val="238"/>
      </rPr>
      <t xml:space="preserve"> </t>
    </r>
  </si>
  <si>
    <r>
      <t>Celospolečenské funkce lesů</t>
    </r>
    <r>
      <rPr>
        <i/>
        <sz val="11"/>
        <color theme="1"/>
        <rFont val="Arial"/>
        <family val="2"/>
        <charset val="238"/>
      </rPr>
      <t xml:space="preserve"> </t>
    </r>
  </si>
  <si>
    <r>
      <t xml:space="preserve">Ostatní záležitosti lesního hospodářství </t>
    </r>
    <r>
      <rPr>
        <i/>
        <sz val="11"/>
        <color rgb="FF000000"/>
        <rFont val="Arial"/>
        <family val="2"/>
        <charset val="238"/>
      </rPr>
      <t xml:space="preserve"> </t>
    </r>
  </si>
  <si>
    <t xml:space="preserve">Infocentrum </t>
  </si>
  <si>
    <t>Obnova a rozvoj navigač.systému vTýně n. Vlt.- II.etapa, spoluúčast k dotaci,(OHS + OŠK)</t>
  </si>
  <si>
    <r>
      <t>odměny za užití dušev. vlastnictví -</t>
    </r>
    <r>
      <rPr>
        <b/>
        <sz val="11"/>
        <color rgb="FFFF9900"/>
        <rFont val="Arial"/>
        <family val="2"/>
        <charset val="238"/>
      </rPr>
      <t xml:space="preserve"> Oranžový rok </t>
    </r>
    <r>
      <rPr>
        <sz val="11"/>
        <rFont val="Arial"/>
        <family val="2"/>
        <charset val="238"/>
      </rPr>
      <t>- JTV, a.s., pořad"30 let od sametu"</t>
    </r>
  </si>
  <si>
    <r>
      <rPr>
        <b/>
        <sz val="11"/>
        <color theme="5"/>
        <rFont val="Arial"/>
        <family val="2"/>
        <charset val="238"/>
      </rPr>
      <t>programové vybavení - turistický web</t>
    </r>
    <r>
      <rPr>
        <sz val="11"/>
        <color rgb="FF000000"/>
        <rFont val="Arial"/>
        <family val="2"/>
        <charset val="238"/>
      </rPr>
      <t xml:space="preserve"> - </t>
    </r>
    <r>
      <rPr>
        <b/>
        <sz val="11"/>
        <color rgb="FFFF9900"/>
        <rFont val="Arial"/>
        <family val="2"/>
        <charset val="238"/>
      </rPr>
      <t>Oranžový rok</t>
    </r>
  </si>
  <si>
    <r>
      <t>Úpravy drobných vodních toků</t>
    </r>
    <r>
      <rPr>
        <i/>
        <sz val="11"/>
        <rFont val="Arial"/>
        <family val="2"/>
        <charset val="238"/>
      </rPr>
      <t xml:space="preserve"> </t>
    </r>
  </si>
  <si>
    <r>
      <t xml:space="preserve">neinvestiční  příspěvky zřízeným PO - ZŠ Malá Strana - </t>
    </r>
    <r>
      <rPr>
        <b/>
        <sz val="11"/>
        <color rgb="FFFF9900"/>
        <rFont val="Arial"/>
        <family val="2"/>
        <charset val="238"/>
      </rPr>
      <t>Oranžový rok</t>
    </r>
  </si>
  <si>
    <r>
      <t xml:space="preserve">neinvestiční  příspěvky zřízeným PO - ZŠ Malá Strana - </t>
    </r>
    <r>
      <rPr>
        <b/>
        <sz val="11"/>
        <color rgb="FFFF9900"/>
        <rFont val="Arial"/>
        <family val="2"/>
        <charset val="238"/>
      </rPr>
      <t xml:space="preserve"> </t>
    </r>
    <r>
      <rPr>
        <b/>
        <sz val="11"/>
        <color rgb="FFCC3399"/>
        <rFont val="Arial"/>
        <family val="2"/>
        <charset val="238"/>
      </rPr>
      <t>reklama Bukovská voda</t>
    </r>
  </si>
  <si>
    <r>
      <t>ZŠ Malá Strana - rekonstrukce soc. zařízení v 1. patře ,</t>
    </r>
    <r>
      <rPr>
        <sz val="11"/>
        <rFont val="Arial"/>
        <family val="2"/>
        <charset val="238"/>
      </rPr>
      <t>realizace v r. 2018</t>
    </r>
  </si>
  <si>
    <r>
      <t xml:space="preserve">neinvestiční příspěvky zřízeným PO - ZŠ Hlinecká - </t>
    </r>
    <r>
      <rPr>
        <b/>
        <sz val="11"/>
        <color rgb="FFFF9900"/>
        <rFont val="Arial"/>
        <family val="2"/>
        <charset val="238"/>
      </rPr>
      <t>Oranžový rok</t>
    </r>
  </si>
  <si>
    <r>
      <t xml:space="preserve">neinvestiční příspěvky zřízeným PO - ZUŠ - </t>
    </r>
    <r>
      <rPr>
        <b/>
        <sz val="11"/>
        <color rgb="FFFF9900"/>
        <rFont val="Arial"/>
        <family val="2"/>
        <charset val="238"/>
      </rPr>
      <t>Oranžový rok</t>
    </r>
  </si>
  <si>
    <r>
      <t xml:space="preserve">Divadelní spolek Vltavan - </t>
    </r>
    <r>
      <rPr>
        <b/>
        <sz val="11"/>
        <color rgb="FFFF9900"/>
        <rFont val="Arial"/>
        <family val="2"/>
        <charset val="238"/>
      </rPr>
      <t>Oranžový rok 2019</t>
    </r>
  </si>
  <si>
    <r>
      <t xml:space="preserve">Divadelní spolek Vltavan - záštita z </t>
    </r>
    <r>
      <rPr>
        <b/>
        <sz val="11"/>
        <color rgb="FFFF9900"/>
        <rFont val="Arial"/>
        <family val="2"/>
        <charset val="238"/>
      </rPr>
      <t xml:space="preserve">Oranžového roku  </t>
    </r>
    <r>
      <rPr>
        <sz val="11"/>
        <rFont val="Arial"/>
        <family val="2"/>
        <charset val="238"/>
      </rPr>
      <t>- místostarosta Mgr. Sudová M.</t>
    </r>
  </si>
  <si>
    <r>
      <t xml:space="preserve">Divadelní spolek Vltavan - záštita z </t>
    </r>
    <r>
      <rPr>
        <b/>
        <sz val="11"/>
        <color rgb="FFFF9900"/>
        <rFont val="Arial"/>
        <family val="2"/>
        <charset val="238"/>
      </rPr>
      <t xml:space="preserve">Oranžového roku  </t>
    </r>
    <r>
      <rPr>
        <sz val="11"/>
        <rFont val="Arial"/>
        <family val="2"/>
        <charset val="238"/>
      </rPr>
      <t>- Rada města</t>
    </r>
  </si>
  <si>
    <t>Pořízení, zachování a obnova hodnot míst. kult., národ. a histor. povědomí</t>
  </si>
  <si>
    <r>
      <t xml:space="preserve">neinvestiční příspěvky zřízeným PO - MCKV - </t>
    </r>
    <r>
      <rPr>
        <b/>
        <sz val="11"/>
        <color rgb="FFFF9900"/>
        <rFont val="Arial"/>
        <family val="2"/>
        <charset val="238"/>
      </rPr>
      <t>Oranžový rok</t>
    </r>
  </si>
  <si>
    <r>
      <t xml:space="preserve">neinvestiční příspěvky zřízeným PO - MCKV - </t>
    </r>
    <r>
      <rPr>
        <b/>
        <sz val="11"/>
        <color rgb="FFFF9900"/>
        <rFont val="Arial"/>
        <family val="2"/>
        <charset val="238"/>
      </rPr>
      <t>Oranžový rok,</t>
    </r>
    <r>
      <rPr>
        <sz val="11"/>
        <rFont val="Arial"/>
        <family val="2"/>
        <charset val="238"/>
      </rPr>
      <t xml:space="preserve"> "umění ve městě"</t>
    </r>
  </si>
  <si>
    <r>
      <t xml:space="preserve">Vzdělávací centrum pí Dudková, letní dět.tábor Dreamík - </t>
    </r>
    <r>
      <rPr>
        <b/>
        <sz val="11"/>
        <color rgb="FFCC3399"/>
        <rFont val="Arial"/>
        <family val="2"/>
        <charset val="238"/>
      </rPr>
      <t>reklama Bukovská voda</t>
    </r>
  </si>
  <si>
    <r>
      <t xml:space="preserve">Občanské sdružení Týna, sektání domovů seniorů - záštita z </t>
    </r>
    <r>
      <rPr>
        <b/>
        <sz val="11"/>
        <color rgb="FFFF9900"/>
        <rFont val="Arial"/>
        <family val="2"/>
        <charset val="238"/>
      </rPr>
      <t>Oranžového roku</t>
    </r>
    <r>
      <rPr>
        <sz val="11"/>
        <color theme="1"/>
        <rFont val="Arial"/>
        <family val="2"/>
        <charset val="238"/>
      </rPr>
      <t xml:space="preserve"> - starosta Ing. Machálek Ivo</t>
    </r>
  </si>
  <si>
    <r>
      <t xml:space="preserve">Český rybářský svaz - zahradní slavnost - záštita z </t>
    </r>
    <r>
      <rPr>
        <b/>
        <sz val="11"/>
        <color rgb="FFFF9900"/>
        <rFont val="Arial"/>
        <family val="2"/>
        <charset val="238"/>
      </rPr>
      <t>Oranžového roku</t>
    </r>
    <r>
      <rPr>
        <sz val="11"/>
        <color theme="1"/>
        <rFont val="Arial"/>
        <family val="2"/>
        <charset val="238"/>
      </rPr>
      <t xml:space="preserve">  - Slepička David</t>
    </r>
  </si>
  <si>
    <r>
      <t xml:space="preserve">Klub přátel Transverzálky, z.s. - záštita z </t>
    </r>
    <r>
      <rPr>
        <b/>
        <sz val="11"/>
        <color rgb="FFFF9900"/>
        <rFont val="Arial"/>
        <family val="2"/>
        <charset val="238"/>
      </rPr>
      <t xml:space="preserve">Oranžového roku  </t>
    </r>
    <r>
      <rPr>
        <sz val="11"/>
        <rFont val="Arial"/>
        <family val="2"/>
        <charset val="238"/>
      </rPr>
      <t>- Slepička David</t>
    </r>
  </si>
  <si>
    <r>
      <t xml:space="preserve">Mgr. Milan Šesták - </t>
    </r>
    <r>
      <rPr>
        <b/>
        <sz val="11"/>
        <color rgb="FFFF9900"/>
        <rFont val="Arial"/>
        <family val="2"/>
        <charset val="238"/>
      </rPr>
      <t>záštita z Oranžového roku</t>
    </r>
    <r>
      <rPr>
        <sz val="11"/>
        <color theme="1"/>
        <rFont val="Arial"/>
        <family val="2"/>
        <charset val="238"/>
      </rPr>
      <t xml:space="preserve">  - Šálený Jiří Mgr.</t>
    </r>
  </si>
  <si>
    <r>
      <t xml:space="preserve">Veteráni - spolek býv. vojáků - záštita z </t>
    </r>
    <r>
      <rPr>
        <b/>
        <sz val="11"/>
        <color rgb="FFFF9900"/>
        <rFont val="Arial"/>
        <family val="2"/>
        <charset val="238"/>
      </rPr>
      <t xml:space="preserve">Oranžového roku </t>
    </r>
    <r>
      <rPr>
        <sz val="11"/>
        <color theme="1"/>
        <rFont val="Arial"/>
        <family val="2"/>
        <charset val="238"/>
      </rPr>
      <t xml:space="preserve"> - Šálený Jiří Mgr.</t>
    </r>
  </si>
  <si>
    <r>
      <t xml:space="preserve">Majáles nad Vltavou, z.s. - záštita z </t>
    </r>
    <r>
      <rPr>
        <b/>
        <sz val="11"/>
        <color rgb="FFFF9900"/>
        <rFont val="Arial"/>
        <family val="2"/>
        <charset val="238"/>
      </rPr>
      <t xml:space="preserve">Oranžového roku </t>
    </r>
    <r>
      <rPr>
        <sz val="11"/>
        <color theme="1"/>
        <rFont val="Arial"/>
        <family val="2"/>
        <charset val="238"/>
      </rPr>
      <t xml:space="preserve"> - Novák Jan</t>
    </r>
  </si>
  <si>
    <r>
      <t xml:space="preserve">Obec Baráčníků Týn nad Vltavou - záštita z </t>
    </r>
    <r>
      <rPr>
        <b/>
        <sz val="11"/>
        <color rgb="FFFF9900"/>
        <rFont val="Arial"/>
        <family val="2"/>
        <charset val="238"/>
      </rPr>
      <t xml:space="preserve">Oranžového roku </t>
    </r>
    <r>
      <rPr>
        <sz val="11"/>
        <color theme="1"/>
        <rFont val="Arial"/>
        <family val="2"/>
        <charset val="238"/>
      </rPr>
      <t>- Rada města</t>
    </r>
  </si>
  <si>
    <r>
      <t xml:space="preserve">SK Koloděje nad Lužnicí - záštita z </t>
    </r>
    <r>
      <rPr>
        <b/>
        <sz val="11"/>
        <color rgb="FFFF9900"/>
        <rFont val="Arial"/>
        <family val="2"/>
        <charset val="238"/>
      </rPr>
      <t>Oranžového roku 2019</t>
    </r>
    <r>
      <rPr>
        <sz val="11"/>
        <color theme="1"/>
        <rFont val="Arial"/>
        <family val="2"/>
        <charset val="238"/>
      </rPr>
      <t xml:space="preserve"> - starosta</t>
    </r>
  </si>
  <si>
    <r>
      <t xml:space="preserve">p. Řádek - DNY BORDER TERIERA - záštita z </t>
    </r>
    <r>
      <rPr>
        <b/>
        <sz val="11"/>
        <color rgb="FFFF9900"/>
        <rFont val="Arial"/>
        <family val="2"/>
        <charset val="238"/>
      </rPr>
      <t>Oranžového roku 2019</t>
    </r>
    <r>
      <rPr>
        <sz val="11"/>
        <color theme="1"/>
        <rFont val="Arial"/>
        <family val="2"/>
        <charset val="238"/>
      </rPr>
      <t xml:space="preserve"> - Rada města</t>
    </r>
  </si>
  <si>
    <r>
      <t xml:space="preserve">neinvestiční transfery spolkům - </t>
    </r>
    <r>
      <rPr>
        <sz val="11"/>
        <color theme="1"/>
        <rFont val="Arial"/>
        <family val="2"/>
        <charset val="238"/>
      </rPr>
      <t>Jezdecký oddíl Framak</t>
    </r>
  </si>
  <si>
    <r>
      <t xml:space="preserve">neinvestiční příspěvky zřízeným příspěvkovým organizacím - MDDM - </t>
    </r>
    <r>
      <rPr>
        <b/>
        <sz val="11"/>
        <color rgb="FFFF9900"/>
        <rFont val="Arial"/>
        <family val="2"/>
        <charset val="238"/>
      </rPr>
      <t>Oranžový rok</t>
    </r>
  </si>
  <si>
    <t>konzultační, porad. a právní služby (studie, posudky aj. )</t>
  </si>
  <si>
    <t>nákup ostatních služeb (geodet. práce, zaměření poz. aj. )</t>
  </si>
  <si>
    <r>
      <t>studená voda (voda + srážkové vody)</t>
    </r>
    <r>
      <rPr>
        <i/>
        <sz val="11"/>
        <rFont val="Arial"/>
        <family val="2"/>
        <charset val="238"/>
      </rPr>
      <t xml:space="preserve"> - tajemník</t>
    </r>
  </si>
  <si>
    <r>
      <t xml:space="preserve">teplo </t>
    </r>
    <r>
      <rPr>
        <i/>
        <sz val="11"/>
        <rFont val="Arial"/>
        <family val="2"/>
        <charset val="238"/>
      </rPr>
      <t xml:space="preserve"> - tajemník</t>
    </r>
  </si>
  <si>
    <t>nákup ostatních služeb - lékařské prohlídky aj.</t>
  </si>
  <si>
    <r>
      <t>zabezpečení skalního svahu Podskalí - dotace od MŽP</t>
    </r>
    <r>
      <rPr>
        <b/>
        <sz val="11"/>
        <color theme="7"/>
        <rFont val="Arial"/>
        <family val="2"/>
        <charset val="238"/>
      </rPr>
      <t xml:space="preserve"> </t>
    </r>
    <r>
      <rPr>
        <b/>
        <i/>
        <sz val="11"/>
        <color theme="7"/>
        <rFont val="Arial"/>
        <family val="2"/>
        <charset val="238"/>
      </rPr>
      <t>(85% EU)</t>
    </r>
  </si>
  <si>
    <r>
      <t xml:space="preserve">zabezpečení skalního svahu Podskalí - spolúčast ke způsobilým výdajům </t>
    </r>
    <r>
      <rPr>
        <b/>
        <sz val="11"/>
        <color theme="7"/>
        <rFont val="Arial"/>
        <family val="2"/>
        <charset val="238"/>
      </rPr>
      <t xml:space="preserve">15% </t>
    </r>
  </si>
  <si>
    <r>
      <rPr>
        <sz val="11"/>
        <rFont val="Arial"/>
        <family val="2"/>
        <charset val="238"/>
      </rPr>
      <t>rezerva na krizová opatření</t>
    </r>
    <r>
      <rPr>
        <i/>
        <sz val="11"/>
        <color rgb="FF7030A0"/>
        <rFont val="Arial"/>
        <family val="2"/>
        <charset val="238"/>
      </rPr>
      <t xml:space="preserve"> </t>
    </r>
    <r>
      <rPr>
        <sz val="11"/>
        <color rgb="FFFF0000"/>
        <rFont val="Arial"/>
        <family val="2"/>
        <charset val="238"/>
      </rPr>
      <t>(novela zákona o rozpočtové skladbě od 1.1. 2019)</t>
    </r>
  </si>
  <si>
    <t xml:space="preserve">nákup ostatních služeb (lékař. prohl., STK a emise, revize)  </t>
  </si>
  <si>
    <r>
      <t xml:space="preserve">ochranné pomůcky - </t>
    </r>
    <r>
      <rPr>
        <b/>
        <sz val="11"/>
        <rFont val="Arial"/>
        <family val="2"/>
        <charset val="238"/>
      </rPr>
      <t>JSDH Týn nad Vltavou</t>
    </r>
    <r>
      <rPr>
        <sz val="11"/>
        <rFont val="Arial"/>
        <family val="2"/>
        <charset val="238"/>
      </rPr>
      <t>, spoluúčast k dotaci</t>
    </r>
  </si>
  <si>
    <r>
      <t xml:space="preserve">ochranné pomůcky - </t>
    </r>
    <r>
      <rPr>
        <b/>
        <sz val="11"/>
        <rFont val="Arial"/>
        <family val="2"/>
        <charset val="238"/>
      </rPr>
      <t>JSDH Koloděje nad Lužnicí</t>
    </r>
    <r>
      <rPr>
        <sz val="11"/>
        <rFont val="Arial"/>
        <family val="2"/>
        <charset val="238"/>
      </rPr>
      <t>, spoluúčast k dotaci</t>
    </r>
  </si>
  <si>
    <r>
      <t xml:space="preserve">ochranné pomůcky - </t>
    </r>
    <r>
      <rPr>
        <b/>
        <sz val="11"/>
        <rFont val="Arial"/>
        <family val="2"/>
        <charset val="238"/>
      </rPr>
      <t>JSDH Předčice</t>
    </r>
    <r>
      <rPr>
        <sz val="11"/>
        <rFont val="Arial"/>
        <family val="2"/>
        <charset val="238"/>
      </rPr>
      <t>, spoluúčast k dotaci</t>
    </r>
  </si>
  <si>
    <r>
      <t xml:space="preserve">věcné dary - </t>
    </r>
    <r>
      <rPr>
        <b/>
        <sz val="11"/>
        <color rgb="FFFF9900"/>
        <rFont val="Arial"/>
        <family val="2"/>
        <charset val="238"/>
      </rPr>
      <t>Oranžový rok</t>
    </r>
  </si>
  <si>
    <r>
      <t xml:space="preserve">osadní výbor Hněvkovice - záštita z </t>
    </r>
    <r>
      <rPr>
        <b/>
        <sz val="11"/>
        <color rgb="FFFF9900"/>
        <rFont val="Arial"/>
        <family val="2"/>
        <charset val="238"/>
      </rPr>
      <t>Oranžového roku 2019</t>
    </r>
    <r>
      <rPr>
        <sz val="11"/>
        <rFont val="Arial"/>
        <family val="2"/>
        <charset val="238"/>
      </rPr>
      <t xml:space="preserve"> - místostarostka</t>
    </r>
  </si>
  <si>
    <r>
      <t>Obecné příjmy a výdaje z finančních operací</t>
    </r>
    <r>
      <rPr>
        <i/>
        <sz val="11"/>
        <color rgb="FF000000"/>
        <rFont val="Arial"/>
        <family val="2"/>
        <charset val="238"/>
      </rPr>
      <t xml:space="preserve"> </t>
    </r>
  </si>
  <si>
    <r>
      <t xml:space="preserve">převody vlastním fondům hospodářské činnosti - </t>
    </r>
    <r>
      <rPr>
        <b/>
        <sz val="11"/>
        <color rgb="FFFF9900"/>
        <rFont val="Arial"/>
        <family val="2"/>
        <charset val="238"/>
      </rPr>
      <t>Oranžový rok</t>
    </r>
  </si>
  <si>
    <r>
      <t xml:space="preserve">platby daní a poplatků - DPH  - </t>
    </r>
    <r>
      <rPr>
        <b/>
        <sz val="11"/>
        <color rgb="FFFF9900"/>
        <rFont val="Arial"/>
        <family val="2"/>
        <charset val="238"/>
      </rPr>
      <t>Oranžový rok (doplatek za rok 2019)</t>
    </r>
  </si>
  <si>
    <r>
      <t xml:space="preserve">platby daní a poplatků - DPH  - </t>
    </r>
    <r>
      <rPr>
        <b/>
        <sz val="11"/>
        <color rgb="FFCC3399"/>
        <rFont val="Arial"/>
        <family val="2"/>
        <charset val="238"/>
      </rPr>
      <t>reklama Bukovská voda</t>
    </r>
  </si>
  <si>
    <r>
      <rPr>
        <sz val="11"/>
        <color rgb="FF000000"/>
        <rFont val="Arial"/>
        <family val="2"/>
        <charset val="238"/>
      </rPr>
      <t>Sportovní hala - volný vstup pro MP a hasiče-</t>
    </r>
    <r>
      <rPr>
        <b/>
        <sz val="11"/>
        <color rgb="FF000000"/>
        <rFont val="Arial"/>
        <family val="2"/>
        <charset val="238"/>
      </rPr>
      <t xml:space="preserve"> záštita z </t>
    </r>
    <r>
      <rPr>
        <b/>
        <sz val="11"/>
        <color rgb="FFFF9900"/>
        <rFont val="Arial"/>
        <family val="2"/>
        <charset val="238"/>
      </rPr>
      <t xml:space="preserve">Oranžového roku 2019 </t>
    </r>
    <r>
      <rPr>
        <sz val="11"/>
        <rFont val="Arial"/>
        <family val="2"/>
        <charset val="238"/>
      </rPr>
      <t>- RM</t>
    </r>
  </si>
  <si>
    <t>Rekonstrukce ul. Orlická 2. etapa - kanalizace (FROVM)</t>
  </si>
  <si>
    <t xml:space="preserve">         příspěvky zřízeným příspěvkovým organizacím - neinv.- </t>
  </si>
  <si>
    <t>v Kč</t>
  </si>
  <si>
    <t>v tis. Kč</t>
  </si>
  <si>
    <t>Tabulka č. 8</t>
  </si>
  <si>
    <t>ostatní nedaňové příjmy jinde nezařazené</t>
  </si>
  <si>
    <t>stavební úpravy rehabilitace Městské polikliniky Týn n. Vlt.</t>
  </si>
  <si>
    <t>MŠ U Lípy - Cesty zahradou s vůní lipovou,jiné invest. transfery zříz. PO, spoluúčast</t>
  </si>
  <si>
    <t>DS Vltavan, z.s. - rekonstrukce WC a schodů, investiční transfery spolkům</t>
  </si>
  <si>
    <t>stroje, přístroje a zařízení - alcotest s příslušenstvím</t>
  </si>
  <si>
    <t xml:space="preserve"> dopravní prostředky - pořízení nového služebního vozidla pro MÚ Týn n. Vlt.</t>
  </si>
  <si>
    <t>MŠ Dewetterova - rekonstrukce sociálního zařízení</t>
  </si>
  <si>
    <t>podlimitní technické zhodnocení - výroba a montáž poutače na Stezce údolím Lužnice</t>
  </si>
  <si>
    <t>nákup ostatních služeb - dopravní značky PD</t>
  </si>
  <si>
    <t>nákup ostatních služeb - PD SOD cesta Hněvkovice</t>
  </si>
  <si>
    <r>
      <t xml:space="preserve">neinvestiční příspěvky zřízeným PO - MŠ Hlinecká - </t>
    </r>
    <r>
      <rPr>
        <b/>
        <sz val="10"/>
        <color rgb="FFCC3399"/>
        <rFont val="Arial"/>
        <family val="2"/>
        <charset val="238"/>
      </rPr>
      <t>reklama Bukovská voda</t>
    </r>
  </si>
  <si>
    <t>nákup materiálu j.n. -etikety, barvy</t>
  </si>
  <si>
    <t>neinvestiční transfery zříz. PO- OP VVV-PO3 neinvestice, ZŠ Hlinecká, podíl SR</t>
  </si>
  <si>
    <t>neinvestiční transfery zříz. PO- OP VVV-PO3 neinvestice, ZŠ Hlinecká, podíl EU</t>
  </si>
  <si>
    <t>2111</t>
  </si>
  <si>
    <t>4111</t>
  </si>
  <si>
    <t>DHDM - tiskárna</t>
  </si>
  <si>
    <t>DHDM - nábytek do kanceláře ŽÚ</t>
  </si>
  <si>
    <t>nákup materiálu j. nezařazený - uzamykatelná dvířka</t>
  </si>
  <si>
    <t>neinvestiční transfery zříz. PO- OP VVV-PO3 neinvestice, MŠ Hlinecká, podíl SR</t>
  </si>
  <si>
    <r>
      <t>neinvestiční příspěvky zřízeným PO - záštita z</t>
    </r>
    <r>
      <rPr>
        <b/>
        <sz val="11"/>
        <color rgb="FFFF6600"/>
        <rFont val="Arial"/>
        <family val="2"/>
        <charset val="238"/>
      </rPr>
      <t xml:space="preserve"> </t>
    </r>
    <r>
      <rPr>
        <b/>
        <sz val="11"/>
        <color rgb="FFFF9933"/>
        <rFont val="Arial"/>
        <family val="2"/>
        <charset val="238"/>
      </rPr>
      <t>Oranžového roku</t>
    </r>
    <r>
      <rPr>
        <sz val="11"/>
        <rFont val="Arial"/>
        <family val="2"/>
        <charset val="238"/>
      </rPr>
      <t xml:space="preserve">  - Slepička David</t>
    </r>
  </si>
  <si>
    <t>3111</t>
  </si>
  <si>
    <r>
      <t xml:space="preserve">Myslivecký spolek Koloděje nad Lužnicí - záštita z </t>
    </r>
    <r>
      <rPr>
        <b/>
        <sz val="11"/>
        <color rgb="FFFF9933"/>
        <rFont val="Arial"/>
        <family val="2"/>
        <charset val="238"/>
      </rPr>
      <t>Oranžového roku</t>
    </r>
    <r>
      <rPr>
        <sz val="11"/>
        <color theme="1"/>
        <rFont val="Arial"/>
        <family val="2"/>
        <charset val="238"/>
      </rPr>
      <t xml:space="preserve"> - Ing. Tvrdík</t>
    </r>
  </si>
  <si>
    <r>
      <t xml:space="preserve">SKST Týn n. Vlt., o.s.- záštita z </t>
    </r>
    <r>
      <rPr>
        <b/>
        <sz val="11"/>
        <color rgb="FFFF9933"/>
        <rFont val="Arial"/>
        <family val="2"/>
        <charset val="238"/>
      </rPr>
      <t>Oranžového roku</t>
    </r>
    <r>
      <rPr>
        <sz val="11"/>
        <color theme="1"/>
        <rFont val="Arial"/>
        <family val="2"/>
        <charset val="238"/>
      </rPr>
      <t xml:space="preserve"> - Ing. Tvrdík</t>
    </r>
  </si>
  <si>
    <t>defibrilátor pro Městskou polikliniku od Nadace ČEZ</t>
  </si>
  <si>
    <t>Pobytové výukové programy EVVO, GP Rozvoj venkova a krajiny, ORJ 610</t>
  </si>
  <si>
    <t>nákup archiválií</t>
  </si>
  <si>
    <t>opravy a udržování HZ Koloděje n. Lužnicí a Nuzice</t>
  </si>
  <si>
    <t>celkem dotace pro JSDH Týn nad Vltavou</t>
  </si>
  <si>
    <t>celkem dotace pro JSDH Předčice</t>
  </si>
  <si>
    <r>
      <t xml:space="preserve">ostatní platy- </t>
    </r>
    <r>
      <rPr>
        <b/>
        <sz val="11"/>
        <rFont val="Arial"/>
        <family val="2"/>
        <charset val="238"/>
      </rPr>
      <t>JSDH Předčice</t>
    </r>
    <r>
      <rPr>
        <sz val="11"/>
        <rFont val="Arial"/>
        <family val="2"/>
        <charset val="238"/>
      </rPr>
      <t>, spoluúčast k dotaci</t>
    </r>
  </si>
  <si>
    <t>ostatní platy - JSDH Předčice, neinvestiční dotace</t>
  </si>
  <si>
    <r>
      <t xml:space="preserve">ostatní platy- </t>
    </r>
    <r>
      <rPr>
        <b/>
        <sz val="11"/>
        <rFont val="Arial"/>
        <family val="2"/>
        <charset val="238"/>
      </rPr>
      <t>JSDH Týn nad Vltavou</t>
    </r>
    <r>
      <rPr>
        <sz val="11"/>
        <rFont val="Arial"/>
        <family val="2"/>
        <charset val="238"/>
      </rPr>
      <t>, spoluúčast k dotaci</t>
    </r>
  </si>
  <si>
    <t>ostatní platy - JSDH Týn nad Vltavou, neinvestiční dotace</t>
  </si>
  <si>
    <r>
      <t xml:space="preserve">ochranné pomůcky - </t>
    </r>
    <r>
      <rPr>
        <b/>
        <sz val="11"/>
        <rFont val="Arial"/>
        <family val="2"/>
        <charset val="238"/>
      </rPr>
      <t>JSDH Týn nad Vltavou</t>
    </r>
    <r>
      <rPr>
        <sz val="11"/>
        <rFont val="Arial"/>
        <family val="2"/>
        <charset val="238"/>
      </rPr>
      <t xml:space="preserve"> spoluúčast k dotaci</t>
    </r>
  </si>
  <si>
    <t xml:space="preserve">věcné dary </t>
  </si>
  <si>
    <r>
      <t xml:space="preserve">Umění ve městě, z.s. - </t>
    </r>
    <r>
      <rPr>
        <b/>
        <sz val="11"/>
        <color rgb="FFFF9900"/>
        <rFont val="Arial"/>
        <family val="2"/>
        <charset val="238"/>
      </rPr>
      <t>záštita z Oranžového roku</t>
    </r>
    <r>
      <rPr>
        <sz val="11"/>
        <color theme="1"/>
        <rFont val="Arial"/>
        <family val="2"/>
        <charset val="238"/>
      </rPr>
      <t xml:space="preserve">  - místostarostka</t>
    </r>
  </si>
  <si>
    <r>
      <t xml:space="preserve">Nuzický zvonek, z.s.. - </t>
    </r>
    <r>
      <rPr>
        <b/>
        <sz val="11"/>
        <color rgb="FFFF9900"/>
        <rFont val="Arial"/>
        <family val="2"/>
        <charset val="238"/>
      </rPr>
      <t>záštita z Oranžového roku</t>
    </r>
    <r>
      <rPr>
        <sz val="11"/>
        <color theme="1"/>
        <rFont val="Arial"/>
        <family val="2"/>
        <charset val="238"/>
      </rPr>
      <t xml:space="preserve">  - K. Moravec</t>
    </r>
  </si>
  <si>
    <r>
      <t xml:space="preserve">Český rybářský svaz - slavnostní schůze - záštita z </t>
    </r>
    <r>
      <rPr>
        <b/>
        <sz val="11"/>
        <color rgb="FFFF9900"/>
        <rFont val="Arial"/>
        <family val="2"/>
        <charset val="238"/>
      </rPr>
      <t>Oranžového roku</t>
    </r>
    <r>
      <rPr>
        <sz val="11"/>
        <color theme="1"/>
        <rFont val="Arial"/>
        <family val="2"/>
        <charset val="238"/>
      </rPr>
      <t xml:space="preserve">  - Šálený Jiří Mgr.</t>
    </r>
  </si>
  <si>
    <r>
      <t xml:space="preserve">Nuzický zvonek, z.s.. - </t>
    </r>
    <r>
      <rPr>
        <b/>
        <sz val="11"/>
        <color rgb="FFFF9900"/>
        <rFont val="Arial"/>
        <family val="2"/>
        <charset val="238"/>
      </rPr>
      <t>záštita z Oranžového roku</t>
    </r>
    <r>
      <rPr>
        <sz val="11"/>
        <color theme="1"/>
        <rFont val="Arial"/>
        <family val="2"/>
        <charset val="238"/>
      </rPr>
      <t xml:space="preserve">  - Šálený Jiří Mgr.</t>
    </r>
  </si>
  <si>
    <r>
      <t xml:space="preserve">PRO Týn Music, o.s.- koncert - </t>
    </r>
    <r>
      <rPr>
        <b/>
        <sz val="11"/>
        <color rgb="FFFF9900"/>
        <rFont val="Arial"/>
        <family val="2"/>
        <charset val="238"/>
      </rPr>
      <t>záštita z Oranžového roku</t>
    </r>
    <r>
      <rPr>
        <sz val="11"/>
        <color theme="1"/>
        <rFont val="Arial"/>
        <family val="2"/>
        <charset val="238"/>
      </rPr>
      <t xml:space="preserve">  - Šálený Jiří Mgr.</t>
    </r>
  </si>
  <si>
    <t>Upravený rozpočet k 31.12.2019         v tis. Kč</t>
  </si>
  <si>
    <t>Skutečnost k 31.12.2019                    v tis. Kč</t>
  </si>
  <si>
    <t>Rozbor čerpání rozpočtu výdajů k 31. 12. 2019</t>
  </si>
  <si>
    <t>nákup ostatních služeb - prodej vstupenek MCKV</t>
  </si>
  <si>
    <t>nákup ostatních služeb - prodej vstupenek CB systém</t>
  </si>
  <si>
    <t>Propag. materiály a multimed.prezentace města Týn n. Vlt., spoluúčast města</t>
  </si>
  <si>
    <t>Propag. materiály a multimed.prezentace města Týn n. Vlt., DP Podpora cestovního ruchu</t>
  </si>
  <si>
    <t>Obnova a rozvoj navigač.systému vTýně n. Vlt.-I.etapa, DP Podpora cestovního ruch</t>
  </si>
  <si>
    <t>MCKV- Nové web.stránky Měst.muzea, DP Podpora cestovního ruchu</t>
  </si>
  <si>
    <t>MCKV- Nový prodej.systém Měst.muzea, DP Podpora cestovního ruchu</t>
  </si>
  <si>
    <t>Rekonstrukce ul. Orlická - signalizace - dar ČEZ dle rámcové smlouvy</t>
  </si>
  <si>
    <t>Rekonstrukce ul. Orlická - chodníky - dar ČEZ dle rámcové smlouvy</t>
  </si>
  <si>
    <t>MŠ Hlinecká - budova Dewetterova - oprava bazénu</t>
  </si>
  <si>
    <t>Rekonstrukce ul. Orlická 2. etapa</t>
  </si>
  <si>
    <t>vodovod Pivovarská ulice</t>
  </si>
  <si>
    <t>Plnění v %</t>
  </si>
  <si>
    <t>Skutečnost                       v Kč</t>
  </si>
  <si>
    <t>Upravený rozpočet                                 v Kč</t>
  </si>
  <si>
    <t>CELKEM ZÁVAZKY</t>
  </si>
  <si>
    <t>Krátkodobé závazky celkem</t>
  </si>
  <si>
    <t>Ostatní krátkodobé závazky</t>
  </si>
  <si>
    <t>Dohadné účty pasivní</t>
  </si>
  <si>
    <t>Výnosy příštích období</t>
  </si>
  <si>
    <t>Krátkodobé zprostředkování transferů</t>
  </si>
  <si>
    <t>Přijaté zálohy na transfery</t>
  </si>
  <si>
    <t>Závazky k vybraným MVI</t>
  </si>
  <si>
    <t>Závazky k ústředním rozpočtům</t>
  </si>
  <si>
    <t>DPH</t>
  </si>
  <si>
    <t>Ostaní daně a poplatky</t>
  </si>
  <si>
    <t>Důchodové spoření</t>
  </si>
  <si>
    <t>Zdravotní pojištění</t>
  </si>
  <si>
    <t>Sociální zabezpečení</t>
  </si>
  <si>
    <t>Zaměstnanci</t>
  </si>
  <si>
    <t>Závazky z dělené správy</t>
  </si>
  <si>
    <t>Krátkodobé přijaté zálohy</t>
  </si>
  <si>
    <t>Dodavatelé</t>
  </si>
  <si>
    <t>Závazky - krátkodobé</t>
  </si>
  <si>
    <t>Dlouhodobé závazky celkem</t>
  </si>
  <si>
    <t>Závazky - dlouhodobé</t>
  </si>
  <si>
    <t>POHLEDÁVKY CELKEM</t>
  </si>
  <si>
    <t>Dlouhodobé pohledávky celkem</t>
  </si>
  <si>
    <t>Ostatní dlouhodobé pohledávky</t>
  </si>
  <si>
    <t>Dlouhodobé poskytnuté zálohy</t>
  </si>
  <si>
    <t>Poskytnuté návratné fin. výpomoci</t>
  </si>
  <si>
    <t>Pohledávky - dlouhodobé</t>
  </si>
  <si>
    <t>Krátkodobé pohledávky celkem</t>
  </si>
  <si>
    <t>Dohadné účty aktivní</t>
  </si>
  <si>
    <t>Náklady příštích období</t>
  </si>
  <si>
    <t>Pohledávky za zaměstnanci</t>
  </si>
  <si>
    <t>Ostatní krátkodobé pohledávky</t>
  </si>
  <si>
    <t>Daň z přidané hodnoty</t>
  </si>
  <si>
    <t>Krátk. zprostředkování transferů</t>
  </si>
  <si>
    <t>Poskytnuté zálohy na transfery</t>
  </si>
  <si>
    <t>Pohledávky za osobami mimo VI</t>
  </si>
  <si>
    <t>Pohledávky za vybranými MVI</t>
  </si>
  <si>
    <t>Pohledávky za ústředními rozpočty</t>
  </si>
  <si>
    <t>Pohledávky z přerozdělených daní</t>
  </si>
  <si>
    <t>Poskytnuté finanční návratné výp.</t>
  </si>
  <si>
    <t>Jiné pohledávky z hlavní činnosti</t>
  </si>
  <si>
    <t>Krátkodobé poskytnuté zálohy</t>
  </si>
  <si>
    <t>Odběratelé</t>
  </si>
  <si>
    <t>Pohledávky - krátkodobé</t>
  </si>
  <si>
    <t>města</t>
  </si>
  <si>
    <t>hospodářství</t>
  </si>
  <si>
    <t>činnost</t>
  </si>
  <si>
    <t xml:space="preserve">lesní </t>
  </si>
  <si>
    <t xml:space="preserve">nebytové </t>
  </si>
  <si>
    <t xml:space="preserve">bytové </t>
  </si>
  <si>
    <t>Hlavní</t>
  </si>
  <si>
    <t>Vedlejší hospodářské činnosti</t>
  </si>
  <si>
    <t>Název položky</t>
  </si>
  <si>
    <t>Rozbor plnění příjmů ze správních poplatků k 31. 12. 2019</t>
  </si>
  <si>
    <t>Vladimíra Holinková</t>
  </si>
  <si>
    <t>Pořizovaný dlouhodobý finanční majetek</t>
  </si>
  <si>
    <t>0XXX</t>
  </si>
  <si>
    <t>043</t>
  </si>
  <si>
    <t>Nedokončený dlouhodobý hmotný majetek</t>
  </si>
  <si>
    <t>042</t>
  </si>
  <si>
    <t>Majetk. účasti v osobách s podst. vlivem</t>
  </si>
  <si>
    <t>0000</t>
  </si>
  <si>
    <t>062</t>
  </si>
  <si>
    <t>Majetk. účasti v osobách s rozhod. vlivem</t>
  </si>
  <si>
    <t>061</t>
  </si>
  <si>
    <t>Dlouhodobý hmot. majetek určený k prodeji</t>
  </si>
  <si>
    <t>0501</t>
  </si>
  <si>
    <t>036</t>
  </si>
  <si>
    <t>0302</t>
  </si>
  <si>
    <t>Kulturní předměty</t>
  </si>
  <si>
    <t>032</t>
  </si>
  <si>
    <t>Pozemky</t>
  </si>
  <si>
    <t>031</t>
  </si>
  <si>
    <t>Věcná břemena a služebnosti</t>
  </si>
  <si>
    <t>0100</t>
  </si>
  <si>
    <t>028</t>
  </si>
  <si>
    <t>Drobný dlouhodobý hmotný majetek</t>
  </si>
  <si>
    <t>00XX</t>
  </si>
  <si>
    <t>Samostatné věci movité a soubory mov.věcí</t>
  </si>
  <si>
    <t>022</t>
  </si>
  <si>
    <t>Celkem stavby</t>
  </si>
  <si>
    <t>Stavby - vodohospodářské stavby</t>
  </si>
  <si>
    <t>0717</t>
  </si>
  <si>
    <t>021</t>
  </si>
  <si>
    <t>Stavby - kulturní nemovitá památka</t>
  </si>
  <si>
    <t>0715</t>
  </si>
  <si>
    <t>Stavby - skládka</t>
  </si>
  <si>
    <t>0708</t>
  </si>
  <si>
    <t>Stavby - stroje a zařízení</t>
  </si>
  <si>
    <t>0706</t>
  </si>
  <si>
    <t>Stavby - stavba</t>
  </si>
  <si>
    <t>0703</t>
  </si>
  <si>
    <t>Stavby - dětská hřiště</t>
  </si>
  <si>
    <t>0610</t>
  </si>
  <si>
    <t>Stavby - sportovní hřiště</t>
  </si>
  <si>
    <t>0609</t>
  </si>
  <si>
    <t>Stavby - elektrická přípojka</t>
  </si>
  <si>
    <t>0514</t>
  </si>
  <si>
    <t>Stavby - vodovodní řad</t>
  </si>
  <si>
    <t>0512</t>
  </si>
  <si>
    <t>Stavby - kanalizace</t>
  </si>
  <si>
    <t>0511</t>
  </si>
  <si>
    <t>Stavby - cesty</t>
  </si>
  <si>
    <t>0419</t>
  </si>
  <si>
    <t>Stavby - veřejné osvětlení</t>
  </si>
  <si>
    <t>0404</t>
  </si>
  <si>
    <t>Stavby - komunikace</t>
  </si>
  <si>
    <t>0402</t>
  </si>
  <si>
    <t>Stavby - jiné nebytové domy</t>
  </si>
  <si>
    <t>0301</t>
  </si>
  <si>
    <t>Stavby - budovy pro služby obyvatelstvu</t>
  </si>
  <si>
    <t>0201</t>
  </si>
  <si>
    <t>Stavby - zastavené bytové domy</t>
  </si>
  <si>
    <t>0110</t>
  </si>
  <si>
    <t>Stavby - bytové domy</t>
  </si>
  <si>
    <t>0001</t>
  </si>
  <si>
    <t>Nedokončený dlouhod. nehmotný majetek</t>
  </si>
  <si>
    <t>041</t>
  </si>
  <si>
    <t>Ostatní dlouhodobý nehmotný majetek</t>
  </si>
  <si>
    <t>019</t>
  </si>
  <si>
    <t>Drobný dlouhodobý nehmotný majetek</t>
  </si>
  <si>
    <t>018</t>
  </si>
  <si>
    <t>Software</t>
  </si>
  <si>
    <t>013</t>
  </si>
  <si>
    <r>
      <t xml:space="preserve">Důvod pohybu majetku (zařazení, </t>
    </r>
    <r>
      <rPr>
        <b/>
        <sz val="11"/>
        <color rgb="FFFF0000"/>
        <rFont val="Arial"/>
        <family val="2"/>
        <charset val="238"/>
      </rPr>
      <t>vyřazení</t>
    </r>
    <r>
      <rPr>
        <b/>
        <sz val="11"/>
        <color theme="1"/>
        <rFont val="Arial"/>
        <family val="2"/>
        <charset val="238"/>
      </rPr>
      <t>, technické zhodnocení aj.)</t>
    </r>
  </si>
  <si>
    <t>Oprávky</t>
  </si>
  <si>
    <t>Název</t>
  </si>
  <si>
    <t>AU</t>
  </si>
  <si>
    <t>SU</t>
  </si>
  <si>
    <t xml:space="preserve">Zpracovala: Ing. Blanka Rambousková </t>
  </si>
  <si>
    <t xml:space="preserve">SÚ 281, 289, 326, 451, 452 </t>
  </si>
  <si>
    <t>Zadluženost zřízených příspěvkových organizací</t>
  </si>
  <si>
    <t xml:space="preserve">SÚ 068, 241, 243, 244 </t>
  </si>
  <si>
    <t>Stav na bankovních účtech zřízených PO</t>
  </si>
  <si>
    <t>SÚ 068, 231, 236, 241, 244</t>
  </si>
  <si>
    <t>Stav na bankovních účtech města</t>
  </si>
  <si>
    <t>podíl ukazatelů 13 a 14</t>
  </si>
  <si>
    <t>Celková likvidita</t>
  </si>
  <si>
    <t>Rozvaha - oddíl D.III</t>
  </si>
  <si>
    <t>Krátkodobé závazky</t>
  </si>
  <si>
    <t>Rozvaha - oddíl B.</t>
  </si>
  <si>
    <t>Oběžná aktiva (netto)</t>
  </si>
  <si>
    <t>podíl ukazatelů 11 a 10</t>
  </si>
  <si>
    <t>Podíl cizích zdrojů k celkovým aktivům (v %)</t>
  </si>
  <si>
    <t>Rozvaha - oddíl D.</t>
  </si>
  <si>
    <t xml:space="preserve">Cizí zdroje </t>
  </si>
  <si>
    <t>Rozvaha - Aktiva za běžné období</t>
  </si>
  <si>
    <t>Aktiva celkem (brutto)</t>
  </si>
  <si>
    <t>podíl ukazatelů 8 a 7</t>
  </si>
  <si>
    <t>Pravidlo rozpočtové odpovědnosti (v %)</t>
  </si>
  <si>
    <t>SÚ 281-3,289,322,326,362,451-3,456-7</t>
  </si>
  <si>
    <t>Zadluženost celkem</t>
  </si>
  <si>
    <t>průměr ukazatele 2 za poslední 4 roky</t>
  </si>
  <si>
    <t>Průměr příjmů za poslední 4 roky</t>
  </si>
  <si>
    <t xml:space="preserve">podíl ř. 5 a ř. 2                       </t>
  </si>
  <si>
    <t>Ukazatel DLUHOVÉ SLUŽBY v %</t>
  </si>
  <si>
    <t>ř. 3 + ř. 4</t>
  </si>
  <si>
    <t>Dluhová služba celkem</t>
  </si>
  <si>
    <t>položka 8xx2 a 8xx4</t>
  </si>
  <si>
    <t>Uhrazené splátky dluhopisů a půjčených prostředků</t>
  </si>
  <si>
    <t>položka 5141</t>
  </si>
  <si>
    <t>Úroky</t>
  </si>
  <si>
    <t>třída 1+2+3+4 po konsolidaci</t>
  </si>
  <si>
    <t>Příjem celkem  (po konsolidaci)</t>
  </si>
  <si>
    <t>údajů od zřízených PO</t>
  </si>
  <si>
    <t xml:space="preserve">či řádek rozvahy včetně </t>
  </si>
  <si>
    <t>odkaz na rozpočtovou skladbu</t>
  </si>
  <si>
    <t>řádku</t>
  </si>
  <si>
    <t>Skutečnost</t>
  </si>
  <si>
    <t>Zdroj údajů</t>
  </si>
  <si>
    <t>Název ukazatele</t>
  </si>
  <si>
    <t>Číslo</t>
  </si>
  <si>
    <t xml:space="preserve"> Město Týn nad Vltavou</t>
  </si>
  <si>
    <t>žádost o dotaci</t>
  </si>
  <si>
    <t>ŽoD</t>
  </si>
  <si>
    <t>Základní umělecká škola</t>
  </si>
  <si>
    <t>ZUŠ</t>
  </si>
  <si>
    <t>Základní škola Týn nad Vltavou, Malá Strana</t>
  </si>
  <si>
    <t>ZŠ MS</t>
  </si>
  <si>
    <t>Z, Ž</t>
  </si>
  <si>
    <t>veřejnoprávní smlouvy</t>
  </si>
  <si>
    <t>VS</t>
  </si>
  <si>
    <t>veřejně prospěšné práce</t>
  </si>
  <si>
    <t>VPP</t>
  </si>
  <si>
    <t>veřejné osvětlení</t>
  </si>
  <si>
    <t>VO</t>
  </si>
  <si>
    <t>vedlejší hospodářská činnost</t>
  </si>
  <si>
    <t>VHČ</t>
  </si>
  <si>
    <t>V</t>
  </si>
  <si>
    <t>územní plán obce</t>
  </si>
  <si>
    <t>ÚPO</t>
  </si>
  <si>
    <t>úřad práce</t>
  </si>
  <si>
    <t>ÚP</t>
  </si>
  <si>
    <t>územně analytické podklady</t>
  </si>
  <si>
    <t>ÚAP</t>
  </si>
  <si>
    <t>Ú</t>
  </si>
  <si>
    <t>T</t>
  </si>
  <si>
    <t>sociální zabezpečení</t>
  </si>
  <si>
    <t>SZ</t>
  </si>
  <si>
    <t>státní rozpočet</t>
  </si>
  <si>
    <t>SR</t>
  </si>
  <si>
    <t>státní politika zaměstnanosti</t>
  </si>
  <si>
    <t>SPZ</t>
  </si>
  <si>
    <t>Střední odborné učiliště</t>
  </si>
  <si>
    <t>SOU</t>
  </si>
  <si>
    <t>Střední odborná škola</t>
  </si>
  <si>
    <t>SOŠ</t>
  </si>
  <si>
    <t>smlouva o dílo</t>
  </si>
  <si>
    <t>SOD</t>
  </si>
  <si>
    <t>sdružení měst a obcí</t>
  </si>
  <si>
    <t>SMO</t>
  </si>
  <si>
    <t>Státní fond životního prostředí</t>
  </si>
  <si>
    <t>SFŽP</t>
  </si>
  <si>
    <t>specializovaný finanční úřad</t>
  </si>
  <si>
    <t>SFÚ</t>
  </si>
  <si>
    <t>sourhnný dotační vztah</t>
  </si>
  <si>
    <t>SDV</t>
  </si>
  <si>
    <t>sbor dobrovolných hasičů</t>
  </si>
  <si>
    <t>SDH</t>
  </si>
  <si>
    <t>S</t>
  </si>
  <si>
    <t>PR MPR</t>
  </si>
  <si>
    <t>příspěvková organizace</t>
  </si>
  <si>
    <t>PO</t>
  </si>
  <si>
    <t>přenos daňové povinnosti (DPH)</t>
  </si>
  <si>
    <t>PDP</t>
  </si>
  <si>
    <t>projektová dokumentace</t>
  </si>
  <si>
    <t>PD</t>
  </si>
  <si>
    <t>P</t>
  </si>
  <si>
    <t>odbor živnostenského úřadu</t>
  </si>
  <si>
    <t>odbor životního prostředí</t>
  </si>
  <si>
    <t>odborná způsobilost</t>
  </si>
  <si>
    <t>OZ</t>
  </si>
  <si>
    <t>odbor vnitřních věcí</t>
  </si>
  <si>
    <t>ochranný svaz autorský</t>
  </si>
  <si>
    <t>OSA</t>
  </si>
  <si>
    <t>odbor regionálního rozvoje</t>
  </si>
  <si>
    <t>obec s rozšířenou působnosti</t>
  </si>
  <si>
    <t>ORP</t>
  </si>
  <si>
    <t>Oranžový rok</t>
  </si>
  <si>
    <t>OR</t>
  </si>
  <si>
    <t>Operační program životní prostředí</t>
  </si>
  <si>
    <t>OPŽP</t>
  </si>
  <si>
    <t>obecně prospěšná společnost</t>
  </si>
  <si>
    <t>OPS</t>
  </si>
  <si>
    <t>OP</t>
  </si>
  <si>
    <t>odborný lesní hospodář</t>
  </si>
  <si>
    <t>OLH</t>
  </si>
  <si>
    <t>odbor hospodářské správy a školství</t>
  </si>
  <si>
    <t>odbor dopravy</t>
  </si>
  <si>
    <t>O</t>
  </si>
  <si>
    <t>SEZNAM POUŽITÝCH ZKRATEK</t>
  </si>
  <si>
    <t>nebezpečný odpad</t>
  </si>
  <si>
    <t>NO</t>
  </si>
  <si>
    <t>neinvestiční výdaje</t>
  </si>
  <si>
    <t>NIV</t>
  </si>
  <si>
    <t>N</t>
  </si>
  <si>
    <t>Ministerstvo práce a sociálních věcí</t>
  </si>
  <si>
    <t>MPSV</t>
  </si>
  <si>
    <t>místní vládní instituce</t>
  </si>
  <si>
    <t>MVI</t>
  </si>
  <si>
    <t>mateřská škola</t>
  </si>
  <si>
    <t>MŠ</t>
  </si>
  <si>
    <t>městská památková zóna</t>
  </si>
  <si>
    <t>MPZ</t>
  </si>
  <si>
    <t>městská památková rezervace</t>
  </si>
  <si>
    <t>MPR</t>
  </si>
  <si>
    <t>městský úřad</t>
  </si>
  <si>
    <t>MěÚ</t>
  </si>
  <si>
    <t>městský dům dětí a mládeže</t>
  </si>
  <si>
    <t>MDDM</t>
  </si>
  <si>
    <t>Městské centrum kultury a vzdělávání</t>
  </si>
  <si>
    <t>MCKV</t>
  </si>
  <si>
    <t>M</t>
  </si>
  <si>
    <t>krizové řízení</t>
  </si>
  <si>
    <t>KŘ</t>
  </si>
  <si>
    <t>komise pro projednání přestupků</t>
  </si>
  <si>
    <t>KPPP</t>
  </si>
  <si>
    <t>komunální odpad</t>
  </si>
  <si>
    <t>KO</t>
  </si>
  <si>
    <t>K</t>
  </si>
  <si>
    <t>Jihočeský vodárenský svaz</t>
  </si>
  <si>
    <t>JVS</t>
  </si>
  <si>
    <t xml:space="preserve">jednotky sborů dobrovolných hasičů </t>
  </si>
  <si>
    <t>JSDH</t>
  </si>
  <si>
    <t>Jihočeský kraj</t>
  </si>
  <si>
    <t>JčK</t>
  </si>
  <si>
    <t>J</t>
  </si>
  <si>
    <t>investiční výdaje</t>
  </si>
  <si>
    <t>INV</t>
  </si>
  <si>
    <t>I</t>
  </si>
  <si>
    <t>hasičská zbrojnice</t>
  </si>
  <si>
    <t>HZ</t>
  </si>
  <si>
    <t>H</t>
  </si>
  <si>
    <t xml:space="preserve">obecné nařízení na ochranu osobních údajů </t>
  </si>
  <si>
    <t>GDPR</t>
  </si>
  <si>
    <t>G</t>
  </si>
  <si>
    <t>Fond obnovy a rozvoje vodárenského majetku</t>
  </si>
  <si>
    <t>FORVM</t>
  </si>
  <si>
    <t>Fond rozvoje chráněného bydlení</t>
  </si>
  <si>
    <t>FRCHB</t>
  </si>
  <si>
    <t>fyzická osoba</t>
  </si>
  <si>
    <t>FO</t>
  </si>
  <si>
    <t>F</t>
  </si>
  <si>
    <t>enviromentální vzdělávání, výchova a osvěta</t>
  </si>
  <si>
    <t>EVVO</t>
  </si>
  <si>
    <t>Evropská unie</t>
  </si>
  <si>
    <t>EU</t>
  </si>
  <si>
    <t>E</t>
  </si>
  <si>
    <t>dokumentace pro stavební povolení</t>
  </si>
  <si>
    <t>dobrovolný svazek obcí</t>
  </si>
  <si>
    <t>DSO</t>
  </si>
  <si>
    <t>dokumentace pro územní rozhodnutí</t>
  </si>
  <si>
    <t>DUR</t>
  </si>
  <si>
    <t>domov s pečovatelskou službou</t>
  </si>
  <si>
    <t>DsPS</t>
  </si>
  <si>
    <t>daň z příjmů právnických osob za obce</t>
  </si>
  <si>
    <t>DPPO</t>
  </si>
  <si>
    <t>dlouhodobý nehmotný majetek</t>
  </si>
  <si>
    <t>DNM</t>
  </si>
  <si>
    <t>drobný dlouhodobý hmotný majetek</t>
  </si>
  <si>
    <t>D</t>
  </si>
  <si>
    <t>cestovní pasy</t>
  </si>
  <si>
    <t>CP</t>
  </si>
  <si>
    <t>C, Č</t>
  </si>
  <si>
    <t>bezpečnost a ochrana zdraví při práci</t>
  </si>
  <si>
    <t>BOZP</t>
  </si>
  <si>
    <t>bezpečnost silničního provozu</t>
  </si>
  <si>
    <t>BESIP</t>
  </si>
  <si>
    <t>B</t>
  </si>
  <si>
    <t>autorský dozor</t>
  </si>
  <si>
    <t>AD</t>
  </si>
  <si>
    <t>A</t>
  </si>
  <si>
    <t>Přehled stavu majetku k 31. 12. 2019 (v Kč)</t>
  </si>
  <si>
    <t>Stav k 1. 1. 2019         (pořizovací ceny)</t>
  </si>
  <si>
    <t>Stav k 31. 12. 2019 (pořizovací ceny)</t>
  </si>
  <si>
    <t>Zůstatková cena majetku                 k  31. 12. 2019</t>
  </si>
  <si>
    <t>V Týně nad Vltavou dne 28.02.2020</t>
  </si>
  <si>
    <t>Celkem příjem a čerpání transferů v roce 2019</t>
  </si>
  <si>
    <t>MK - MCKV - Pověstmi městem Týn n. Vlt., Knihovna 21. st.</t>
  </si>
  <si>
    <t>6402/2229</t>
  </si>
  <si>
    <t xml:space="preserve">MF - OVV - Dotace na volby do Parlamentu ČR </t>
  </si>
  <si>
    <t>6402/5364</t>
  </si>
  <si>
    <t xml:space="preserve">MF - OVV - Dotace na volbu prezidenta ČR </t>
  </si>
  <si>
    <t>Finanční vypořádání transferů za rok 2018</t>
  </si>
  <si>
    <t>Přijaté transfery a jejich čerpání v roce 2019</t>
  </si>
  <si>
    <t xml:space="preserve">Celkem přijaté investiční transfery </t>
  </si>
  <si>
    <t xml:space="preserve">Celkem </t>
  </si>
  <si>
    <t>JSDH Týn n.Vlt. - investiční dotace JčK,nákup výkonné elektrocentrály</t>
  </si>
  <si>
    <t>MCKV- Výstavní mobiliář Měst.muzea, DP Podpora muzeí a galerií</t>
  </si>
  <si>
    <t>Investiční přijaté transfery od krajů - Jihočeský kraj</t>
  </si>
  <si>
    <t>MMR - OHS - chodník Milevská investice IROP - realizace v r. 2018</t>
  </si>
  <si>
    <t>MŽP - OHS - zabezpečení skal. svahu Podskalí</t>
  </si>
  <si>
    <t xml:space="preserve">MPO - OHS - rekonstrukce VO - 3.etapa, DP EFEKT </t>
  </si>
  <si>
    <t>Ostatní investiční přijaté transfery ze SR</t>
  </si>
  <si>
    <t>SZIF - OHS - Cesta ke staré vodárně - IV-EU 49,5%, realizace v r. 2018</t>
  </si>
  <si>
    <t>SZIF - OHS - Cesta ke staré vodárně - IV-SR 50,5%, realizace v r. 2018</t>
  </si>
  <si>
    <t>SFŽP - OHS - Přírodovědné muzeum Semenec - výuk.zahrada, 85 % IV</t>
  </si>
  <si>
    <t>Investiční přijaté transfery ze státních fondů</t>
  </si>
  <si>
    <t>Přijaté investiční transfery</t>
  </si>
  <si>
    <t xml:space="preserve">Celkem přijaté neinvestiční transfery </t>
  </si>
  <si>
    <t>Převody vlastních fondů HČ - § 6330</t>
  </si>
  <si>
    <t>Převody vlastních fondů hospodářské činnosti</t>
  </si>
  <si>
    <t>Celkem neinvestiční transfery od krajů</t>
  </si>
  <si>
    <t>Městská poliklinika - Dotace na provoz lékařské pohotovostní služby</t>
  </si>
  <si>
    <t>OHS - Opona ochotnic.divadel.spolku Rozkvět Předčice, DP Kulturní dědictví</t>
  </si>
  <si>
    <t>OŠK - Korouhev cechu plavců Týn n.Vlt.,Měst.muzeum,DP Kulturní dědictví</t>
  </si>
  <si>
    <t>OSV - Výchovně zážitkový tábor, DP Podpora prevence kriminality</t>
  </si>
  <si>
    <t>OŠK - Prevence ozbrojených útoků na ZŠ MS, DP Podpora prevence kriminality</t>
  </si>
  <si>
    <t>KŘ - Dotace pro JSDH Předčice</t>
  </si>
  <si>
    <t>KŘ - Dotace pro JSDH Týn nad Vltavou</t>
  </si>
  <si>
    <t>ZŠ Hlinecká - Pobytové výuk. programy se zaměř. na EVVO, DP Rozvoj venkova a krajiny</t>
  </si>
  <si>
    <t>MCKV - Nový prodej.systém Měst.muzea, DP Podpora cestovního ruchu</t>
  </si>
  <si>
    <t>MCKV - Nové web.stránky Měst.muzea, DP Podpora cestovního ruchu</t>
  </si>
  <si>
    <r>
      <t xml:space="preserve">OŠK - Propag. materiály a mult.prezentace Týn n. Vlt, </t>
    </r>
    <r>
      <rPr>
        <sz val="11"/>
        <rFont val="Arial"/>
        <family val="2"/>
        <charset val="238"/>
      </rPr>
      <t>DP Podpora cestov. ruchu</t>
    </r>
  </si>
  <si>
    <r>
      <t xml:space="preserve">OŠK - Obnova a rozvoj navigačního systému -I.etapa, </t>
    </r>
    <r>
      <rPr>
        <sz val="11"/>
        <rFont val="Arial"/>
        <family val="2"/>
        <charset val="238"/>
      </rPr>
      <t>DP Podpora cestov. ruchu</t>
    </r>
  </si>
  <si>
    <t>MCKV - Nové propag.materiály Měst.muzea,DP Podpora muzeí a galerií</t>
  </si>
  <si>
    <t>MCKV - 790.narozeniny Týn nad Vltavou, DP Podpora kultury</t>
  </si>
  <si>
    <t>MCKV - Léto pod zlatým sluncem 2019, DP Podpora kultury</t>
  </si>
  <si>
    <t>MDDM - Mladí jihočeští grafici, DP Podpora kultury</t>
  </si>
  <si>
    <t>MDDM - Dívánky - grafická dílna, DP Podpora kultury</t>
  </si>
  <si>
    <t>OŠK - Hřiště na plážový volejbal - obnova povrchu, DP Podpora sportu</t>
  </si>
  <si>
    <t>MDDM - Rozšíření venkovního sportoviště MDDM, Podpora sportu</t>
  </si>
  <si>
    <t>MDDM - Soutěž Vltavotýnský střep, Podpora práce s dětmi a mládeží</t>
  </si>
  <si>
    <t>MDDM - Zabezpečení pravidel. vzdělávání, Podpora práce s dětmi a mládeží</t>
  </si>
  <si>
    <r>
      <t xml:space="preserve">MDDM - Děti a mládež ve veřej. dění a zdravý životní styl, </t>
    </r>
    <r>
      <rPr>
        <sz val="11"/>
        <rFont val="Arial"/>
        <family val="2"/>
        <charset val="238"/>
      </rPr>
      <t>Koncepce MŠMT</t>
    </r>
  </si>
  <si>
    <t>MDDM - Děti a mládež ve veřej. dění a zdravý životní styl, DP Podpora mládeže</t>
  </si>
  <si>
    <t>Neinvestiční přijaté transfery od krajů - Jihočeský kraj</t>
  </si>
  <si>
    <t>Transfery od obcí (veřejnoprávní smlouvy)</t>
  </si>
  <si>
    <t>Neinvestiční přijaté transfery od obcí</t>
  </si>
  <si>
    <t>Celkem přijaté ostatní transfery ze SR</t>
  </si>
  <si>
    <t>MMR - OHS - chodník Milevská neinvestice</t>
  </si>
  <si>
    <t xml:space="preserve">MŽP - OŽP - Pořízení kompostérů, OP ŽP,  podíl dotace 85% EU </t>
  </si>
  <si>
    <t xml:space="preserve">EU </t>
  </si>
  <si>
    <t>MŠMT - MŠ Hlinecká OP-VVV-PO3 neinvestice  (EU)</t>
  </si>
  <si>
    <t>MŠMT - MŠ Hlinecká - OP-VVV-PO3 neinvestice (SR)</t>
  </si>
  <si>
    <t>MŠMT - ZŠ Hlinecká OP-VVV-PO3 neinvestice, Šablony II,  (EU)</t>
  </si>
  <si>
    <t>MŠMT - ZŠ Hlinecká - OP-VVV-PO3 neinvestice, Šablony II, (SR)</t>
  </si>
  <si>
    <t>MŠMT - ZŠ Malá Strana OP-VVV-PO3 neinvestice, Šablony II,  (EU)</t>
  </si>
  <si>
    <t>MŠMT - ZŠ Malá Strana - OP-VVV-PO3 neinvestice, Šablony II, (SR)</t>
  </si>
  <si>
    <t>MK - MCKV - Listopad 89 v Týně nad Vltavou, DP Podpora oslav</t>
  </si>
  <si>
    <t>MK - MCKV - Jubilejní výstavní program Městské galerie,Kulturní akce</t>
  </si>
  <si>
    <t xml:space="preserve">MK - MCKV - Vltavotýnské symposium drobné grafiky, Kulturní akce </t>
  </si>
  <si>
    <t>MK - MCKV - Harmonizace jmenných autorit,Rozvoj inf. sítě věřej. knih.</t>
  </si>
  <si>
    <t>MK - MCKV - D 2019 Janičář, Husar, DP ISO movitého kultur.dědictví</t>
  </si>
  <si>
    <t>MV - neinvestiční dotace na JSDHO Předčice</t>
  </si>
  <si>
    <t>MV - neinvestiční dotace na JSDHO Týn nad Vltavou</t>
  </si>
  <si>
    <t xml:space="preserve">Úřad práce (SR) - VPP - příspěvek na mzdové náklady VPP </t>
  </si>
  <si>
    <t>MPSV - OSV - dotace na výkon sociální práce</t>
  </si>
  <si>
    <r>
      <t>MPSV - OSV - dotace na výkon sociálně - právní ochrany dětí-</t>
    </r>
    <r>
      <rPr>
        <b/>
        <sz val="12"/>
        <color indexed="8"/>
        <rFont val="Arial"/>
        <family val="2"/>
        <charset val="238"/>
      </rPr>
      <t xml:space="preserve"> doplatek za r. 2018 </t>
    </r>
  </si>
  <si>
    <t xml:space="preserve">MPSV - OSV - dotace na výkon sociálně - právní ochrany dětí </t>
  </si>
  <si>
    <t xml:space="preserve">Ostatní neinvestiční přijaté transfery ze státního rozpočtu </t>
  </si>
  <si>
    <t>SFŽP - OHS - Přírodovědné muzeum Semenec - výuk.zahrada,  85 % NIV</t>
  </si>
  <si>
    <t>SZIF - OHS - Cesta ke staré vodárně -NIV-EU 49,5% - realizace v r. 2018</t>
  </si>
  <si>
    <t>SZIF - OHS - Cesta ke staré vodárně -NIV-SR 50,5% - realizace v r. 2018</t>
  </si>
  <si>
    <t>Neinvestiční přijaté transfery ze státních fondů</t>
  </si>
  <si>
    <t xml:space="preserve">Dotace na výkon státní správy </t>
  </si>
  <si>
    <t>Neinvestiční přijaté transfery ze státního rozpočtu v rámci souhrnného dotačního vztahu</t>
  </si>
  <si>
    <t>MF - OVV - Dotace na volby do Evropského parlamentu</t>
  </si>
  <si>
    <t>MF - ORR - Dotace na výdaje obcí ke sčítání lidí, domů a bytů v r. 2021</t>
  </si>
  <si>
    <t>Neinvestiční přijaté transfery z všeobecné pokladní správy státního rozpočtu</t>
  </si>
  <si>
    <t>Přijaté neinvestiční transfery</t>
  </si>
  <si>
    <t>transferů</t>
  </si>
  <si>
    <t>příjem</t>
  </si>
  <si>
    <t xml:space="preserve">rozpočet </t>
  </si>
  <si>
    <t>org.</t>
  </si>
  <si>
    <t xml:space="preserve">ÚZ </t>
  </si>
  <si>
    <t>Čerpání transferů</t>
  </si>
  <si>
    <t>Upravený rozpočet</t>
  </si>
  <si>
    <t>Text</t>
  </si>
  <si>
    <t>Přehled přijatých transferů a jejich čerpání k 31. 12. 2019</t>
  </si>
  <si>
    <t>V Týně nad Vltavou dne 14. 1. 2019</t>
  </si>
  <si>
    <t>Zůstatek k 31.12.2019</t>
  </si>
  <si>
    <t>Celkem výdaje</t>
  </si>
  <si>
    <t>Bankovní poplatky</t>
  </si>
  <si>
    <t>Kanalizace u gymnázia</t>
  </si>
  <si>
    <t>Generel kanalizací - pozastávka z r. 2017 - Sweco Hydroprojekt a.s.</t>
  </si>
  <si>
    <t>Kanalizace - páteřní infr. ul. Průmyslová - 2. etapa - realizace (bez DPH)</t>
  </si>
  <si>
    <t>Vodovod Červený vrch  - projektová příprava - DUR</t>
  </si>
  <si>
    <t>Vodovod Předčice - projektová příprava - DUR</t>
  </si>
  <si>
    <t>VÝDAJE</t>
  </si>
  <si>
    <t>Celkem příjmy</t>
  </si>
  <si>
    <t>Příjmy z úroků</t>
  </si>
  <si>
    <t>Příjmy z pronájmu ost. nemovitostí a jejich částí (kanalizace)</t>
  </si>
  <si>
    <t>Příjmy z pronájmu ost. nemovitostí a jejich částí (vodovody)</t>
  </si>
  <si>
    <t>PŘÍJMY</t>
  </si>
  <si>
    <t>Rozpočet upravený</t>
  </si>
  <si>
    <t>236   0180</t>
  </si>
  <si>
    <t>Počáteční stav k 1. 1. 2019</t>
  </si>
  <si>
    <t>Fond obnovy a rozvoje vodohospodářského majetku</t>
  </si>
  <si>
    <t>Přehled hospodaření s fondy města k 31. 12. 2019</t>
  </si>
  <si>
    <t xml:space="preserve">oprava střechy DsPS Sakařova 497 </t>
  </si>
  <si>
    <t>Platby nájemců domů s pečovatelskou službou</t>
  </si>
  <si>
    <t>236   0160</t>
  </si>
  <si>
    <t>Flexi pass</t>
  </si>
  <si>
    <t>Penzijní připojištění</t>
  </si>
  <si>
    <t>Životní jubileum,  přiznání starobního důchodu</t>
  </si>
  <si>
    <t>Stravenky (30 Kč/1 stravenka)</t>
  </si>
  <si>
    <t>Převody z vlastních fondů hosp. činnosti (3% HM - lesy)</t>
  </si>
  <si>
    <t>Převody z rozpočtových účtů (příděl fondu 3% z HM) - HČ</t>
  </si>
  <si>
    <t>236   0100</t>
  </si>
  <si>
    <r>
      <t xml:space="preserve"> </t>
    </r>
    <r>
      <rPr>
        <b/>
        <sz val="16"/>
        <color rgb="FFC00000"/>
        <rFont val="Arial"/>
        <family val="2"/>
        <charset val="238"/>
      </rPr>
      <t>Sociální fond</t>
    </r>
    <r>
      <rPr>
        <b/>
        <sz val="16"/>
        <color rgb="FF0070C0"/>
        <rFont val="Arial"/>
        <family val="2"/>
        <charset val="238"/>
      </rPr>
      <t xml:space="preserve"> </t>
    </r>
  </si>
  <si>
    <t xml:space="preserve">Příjmy z poskytování služeb a výrobků - Prodej vstupenek MCKV </t>
  </si>
  <si>
    <t>Příjmy z poskytování služeb a výrobků - infocentrum kopírování</t>
  </si>
  <si>
    <t>Příjmy z poskytování služeb a výrobků - infocentrum úschova</t>
  </si>
  <si>
    <t>sankční platby přijaté od státu, obcí a krajů (obec Všemyslice)</t>
  </si>
  <si>
    <t>sankční platby přijaté od jiných subjektů - ORR</t>
  </si>
  <si>
    <t>náhrada nákladů řízení - ORR</t>
  </si>
  <si>
    <t>náhrada nákladů řízení - OŽÚ</t>
  </si>
  <si>
    <t>přijaté pojistné náhrady - havarijní událost - oprava střechy ZŠ Malá Strana</t>
  </si>
  <si>
    <t>přijaté neinvestiční dary od Nadace ČEZ - stromořadí Přední Kohout</t>
  </si>
  <si>
    <t>přijaté nekapitálové příspěvky a náhrady (náklady řízení)</t>
  </si>
  <si>
    <t>sankční platby přijaté od jiných subjektů (pokuty OŽP)</t>
  </si>
  <si>
    <t>sankční platby přijaté od jiných subjektů (KPPP, OP, CP)</t>
  </si>
  <si>
    <t>ostatní přijaté vratky transferů - MCKV</t>
  </si>
  <si>
    <t>přijaté dary dle rámcové smlouvy s ČEZ - rekonstrukce ulice Orlická</t>
  </si>
  <si>
    <t>přijaté příspěvky na pořízení dlouhodobého majetku</t>
  </si>
  <si>
    <t>ZŠ Malá Strana - havarijní událost - oprava střechy</t>
  </si>
  <si>
    <t>MCKV - Harmonizace jmenných autorit v Měk , Rozvoj inf. sítě věřejných knih</t>
  </si>
  <si>
    <t>MCKV - Vltavotýnské symposium drobné grafiky, DP Kulturní akce</t>
  </si>
  <si>
    <t>MCKV - Jubilejní výstavní program Městské galerie, DP Kulturní akce</t>
  </si>
  <si>
    <t>MDDM - Dívánky - grafická dílna, GP Podpora kultury</t>
  </si>
  <si>
    <t>MDDM- Mladí jihočeští grafici 2019 - soutěž, GP Podpora kultury, opatření č. II</t>
  </si>
  <si>
    <t>MCKV- Léto pod zlatým sluncem 2019, GP Podpora kultury</t>
  </si>
  <si>
    <t>MCKV- 790. narozeniny Týna nad Vltavou, GP Podpora kultury</t>
  </si>
  <si>
    <t xml:space="preserve">nákup ostatních služeb - Radniční noviny, texty Vltavín  </t>
  </si>
  <si>
    <t>nákup materiálu j. nezařazený (vzpomínkové akce, výročí) - kancelář starosty + OVV</t>
  </si>
  <si>
    <r>
      <t xml:space="preserve">Nuzický zvonek, o.s. - </t>
    </r>
    <r>
      <rPr>
        <b/>
        <sz val="11"/>
        <color rgb="FFCC3399"/>
        <rFont val="Arial"/>
        <family val="2"/>
        <charset val="238"/>
      </rPr>
      <t>reklama Bukovská voda</t>
    </r>
  </si>
  <si>
    <t>oprava beachvolejbalového hřiště - oprava oplocení</t>
  </si>
  <si>
    <t>MDDM - Obnova vybavení sportovišť, Podpora sportu</t>
  </si>
  <si>
    <t>MDDM -  Děti a mládež ve veřej. dění a zdravý životní styl, DP Podpora mládeže</t>
  </si>
  <si>
    <t>MDDM -  Děti a mládež ve veřej. dění a zdravý životní styl, Koncepce MŠMT</t>
  </si>
  <si>
    <t>defibrilátor pro Městskou polikliniku  - spoluúčast</t>
  </si>
  <si>
    <t>Rekonstrukce ul. Orlická - veřejné osvětlení - dar ČEZ dle rámcové smlouvy</t>
  </si>
  <si>
    <t>Čerpání v %</t>
  </si>
  <si>
    <t>DHDM (mikrovlnka, fotoaparát)</t>
  </si>
  <si>
    <t>odměny za užití dušev. vlastnictví - prezentační brožura, grafické zpracování</t>
  </si>
  <si>
    <t>Nuzice - zpevnění plochy pod kontejnery</t>
  </si>
  <si>
    <t>neinvestiční transfery zříz. PO- OP VVV-PO3 neinvestice, MŠ Hlinecká, podíl EU</t>
  </si>
  <si>
    <t>neinvestiční půjčené prostředky zřízeným PO - MŠ U Lípy -Cesty zahradou s vůní lipovou</t>
  </si>
  <si>
    <t>MŠ U Lípy - Cesty zahradou s vůní lipovou, invest. půjčené prostředky zříz. PO</t>
  </si>
  <si>
    <t>DHDM - výroba a instalace reprodukce obrazu do kapličky Bohunická</t>
  </si>
  <si>
    <t>nákup ostatních služeb - restaurátorský průzkum a návrh odborné obnovy křížů</t>
  </si>
  <si>
    <t>opravy a udržování - sakrální stavby - renovace kříže na hřbitově, oprava křížů</t>
  </si>
  <si>
    <t>Rozsvícení vánočního stromku (SML o propagaci skupiny ČEZ)</t>
  </si>
  <si>
    <t>DHDM - dovybavení plovárny - lavičky, přebal. pult, manip. vozík, garáž</t>
  </si>
  <si>
    <r>
      <t xml:space="preserve">Svaz vodáků ČR - RK Týn n. Vlt., z.s.- </t>
    </r>
    <r>
      <rPr>
        <sz val="11"/>
        <rFont val="Arial"/>
        <family val="2"/>
        <charset val="238"/>
      </rPr>
      <t>záštita z</t>
    </r>
    <r>
      <rPr>
        <b/>
        <sz val="11"/>
        <color rgb="FFFF9900"/>
        <rFont val="Arial"/>
        <family val="2"/>
        <charset val="238"/>
      </rPr>
      <t xml:space="preserve"> Oranžového roku 2019</t>
    </r>
    <r>
      <rPr>
        <sz val="11"/>
        <color theme="1"/>
        <rFont val="Arial"/>
        <family val="2"/>
        <charset val="238"/>
      </rPr>
      <t xml:space="preserve"> - Moravec K.</t>
    </r>
  </si>
  <si>
    <r>
      <t xml:space="preserve">neinvestiční příspěvky zříz. PO - MDDM - záštita z </t>
    </r>
    <r>
      <rPr>
        <b/>
        <sz val="11"/>
        <color rgb="FFFF9900"/>
        <rFont val="Arial"/>
        <family val="2"/>
        <charset val="238"/>
      </rPr>
      <t>OR 2019</t>
    </r>
    <r>
      <rPr>
        <sz val="11"/>
        <color theme="1"/>
        <rFont val="Arial"/>
        <family val="2"/>
        <charset val="238"/>
      </rPr>
      <t xml:space="preserve"> - Rada města</t>
    </r>
  </si>
  <si>
    <t>nákup ostatních služeb - odborná technická kontrola hřišť</t>
  </si>
  <si>
    <t>Páteřní infrastruktura ul. Průmyslová - 2. etapa realizace</t>
  </si>
  <si>
    <t>Rekonstrukce veřejného osvětlení v Týně nad Vltavou - II. etapa</t>
  </si>
  <si>
    <t>uveřejnění formuláře v elektronické podobě - "Rekonstrukce VO - III. etapa"</t>
  </si>
  <si>
    <t>Rekonstrukce veřejného osvětlení v Týně nad Vltavou - III. etapa</t>
  </si>
  <si>
    <t>Rekonstrukce veřejného osvětlení v Týně nad Vltavou - III. etapa, DP EFEKT od MPO</t>
  </si>
  <si>
    <t>Rekonstrukce Duhového hřiště na sídlišti Malá Strana - spoluúčast k dotaci 2. etapa</t>
  </si>
  <si>
    <t>územní studie - Netěchovice</t>
  </si>
  <si>
    <t>územní studie - Hněvkovice levý břeh</t>
  </si>
  <si>
    <r>
      <t>nákup ostatních služeb (revize,plošiny, atd.)</t>
    </r>
    <r>
      <rPr>
        <i/>
        <sz val="11"/>
        <rFont val="Arial"/>
        <family val="2"/>
        <charset val="238"/>
      </rPr>
      <t xml:space="preserve"> - </t>
    </r>
    <r>
      <rPr>
        <b/>
        <i/>
        <sz val="11"/>
        <rFont val="Arial"/>
        <family val="2"/>
        <charset val="238"/>
      </rPr>
      <t>KŘ, BOZP</t>
    </r>
  </si>
  <si>
    <r>
      <t xml:space="preserve">opravy a udržování (opravy plošin aj.) </t>
    </r>
    <r>
      <rPr>
        <b/>
        <i/>
        <sz val="11"/>
        <color rgb="FF7030A0"/>
        <rFont val="Arial"/>
        <family val="2"/>
        <charset val="238"/>
      </rPr>
      <t>- KŘ, BOZP</t>
    </r>
  </si>
  <si>
    <r>
      <t xml:space="preserve">opravy a udržování (běžné opravy v budovách radnice, výtah) </t>
    </r>
    <r>
      <rPr>
        <b/>
        <i/>
        <sz val="11"/>
        <color rgb="FF7030A0"/>
        <rFont val="Arial"/>
        <family val="2"/>
        <charset val="238"/>
      </rPr>
      <t>- OHS</t>
    </r>
  </si>
  <si>
    <r>
      <t xml:space="preserve">opravy a udržování (oprava garáží Sakařova) </t>
    </r>
    <r>
      <rPr>
        <b/>
        <i/>
        <sz val="11"/>
        <color rgb="FF7030A0"/>
        <rFont val="Arial"/>
        <family val="2"/>
        <charset val="238"/>
      </rPr>
      <t>- OHS</t>
    </r>
  </si>
  <si>
    <r>
      <t xml:space="preserve">elektrická energie - garáže Sakařova - </t>
    </r>
    <r>
      <rPr>
        <b/>
        <sz val="11"/>
        <rFont val="Arial"/>
        <family val="2"/>
        <charset val="238"/>
      </rPr>
      <t>OHS</t>
    </r>
  </si>
  <si>
    <t>Hotspoty do veřejných prostor - OHS</t>
  </si>
  <si>
    <t>nákup ostatních služeb - OŽP, pronájem provizorního dopravního značení</t>
  </si>
  <si>
    <t>Stromořadí Přední Kohout, dar Nadace ČEZ</t>
  </si>
  <si>
    <t>nákup materiálu j. n. - vložka do betonového koše</t>
  </si>
  <si>
    <t>Přírodověd. muzeum Semenec - výuková zahrada - spoluúčast k dotaci, způs. výdaje</t>
  </si>
  <si>
    <t>Přírodověd. muzeum Semenec - výuková zahrada -  nezpůsobilé výdaje</t>
  </si>
  <si>
    <t>Přírodověd. muzeum Semenec - výuk. zahrada - spoluúčast k dotaci, způs. výdaje</t>
  </si>
  <si>
    <t>zpracování dat a služby související s inf. a komunik. technol. (web)</t>
  </si>
  <si>
    <t>nákup ostatních služeb (webové stránky města)</t>
  </si>
  <si>
    <t>ostatní nákupy jinde nezařazené - SMO ČR (členský příspěvek)</t>
  </si>
  <si>
    <t>x</t>
  </si>
  <si>
    <t>vratky transferů poskyt.v min.rozpočt. obdobích - vratka dotace na kulturní akce</t>
  </si>
  <si>
    <t>vratky transferů poskyt.v min.rozpočt. obdobích - vratka dotace na volbu prezidenta</t>
  </si>
  <si>
    <t>vratky transferů poskyt.v min.rozpočt. obdobích - vratka dotace na volby do zastupitelstva obcí</t>
  </si>
  <si>
    <t>vratky transferů poskyt. z veřej. rozpočtů ústřední úrovně - min.rozpočt. období za rok 2018</t>
  </si>
  <si>
    <t>Zpracovala: Ing. Blanka Rambousková</t>
  </si>
  <si>
    <t xml:space="preserve">neinvestiční přijaté transfery od krajů </t>
  </si>
  <si>
    <t>Celkem neinvestiční transfery od veřejných rozpočtů ústřední úrovně</t>
  </si>
  <si>
    <t>ostatní neinvestiční přijaté transfery ze státního rozpočtu</t>
  </si>
  <si>
    <t>přijaté dary na pořízení dlouhod. majetku od Nadace ČEZ - defibrilátor pro Polikliniku</t>
  </si>
  <si>
    <t xml:space="preserve">Celkem splátky půjčených prostředků </t>
  </si>
  <si>
    <t xml:space="preserve">sankční platby přijaté od jiných subjektů </t>
  </si>
  <si>
    <t>příjmy z prodeje krátkodobého a drobného dlouhodobého majetku</t>
  </si>
  <si>
    <t>příjmy z pronájmu ost. nemovitostí a jejich částí - Fond obnovy VHM</t>
  </si>
  <si>
    <t>ostatní nedaňové příjmy j.n.</t>
  </si>
  <si>
    <t>Vnitřní obchod</t>
  </si>
  <si>
    <t xml:space="preserve">Příjmy z poskytování služeb a výrobků - Prodej vstupenek CB systém </t>
  </si>
  <si>
    <t>Vnitřní obchod - Infocentrum</t>
  </si>
  <si>
    <t>Plnění          v %</t>
  </si>
  <si>
    <t>Skutečnost          v tis. Kč</t>
  </si>
  <si>
    <t>Upravený rozpočet        v tis. Kč</t>
  </si>
  <si>
    <t>Schválený rozpočet      v tis. Kč</t>
  </si>
  <si>
    <t xml:space="preserve">  Rozbor plnění rozpočtu příjmů k 31.12. 2019  </t>
  </si>
  <si>
    <t>V Týně nad Vltavou dne 21.02. 2020</t>
  </si>
  <si>
    <t>Zpracovala: H. Venušová</t>
  </si>
  <si>
    <t>Pohledávky za rok 2002 až 2019 po odečtení korekcí</t>
  </si>
  <si>
    <t>korekce k pohledávkám na účtu 469</t>
  </si>
  <si>
    <t>korekce k pohledávkám na účtu 315</t>
  </si>
  <si>
    <t>korekce k pohledávkám na účtu 311</t>
  </si>
  <si>
    <t xml:space="preserve">Pohledávky za rok  2002 až 2019 celkem </t>
  </si>
  <si>
    <t>Rok 2006- 2019 celkem:</t>
  </si>
  <si>
    <t>splátky příspěvku do fondu bydlení</t>
  </si>
  <si>
    <t>469  0108</t>
  </si>
  <si>
    <t>469  0107</t>
  </si>
  <si>
    <t>Komunikace - stavby - beton</t>
  </si>
  <si>
    <t>469  0103</t>
  </si>
  <si>
    <t>pohledávka - prodej pozemku</t>
  </si>
  <si>
    <t>377  0800</t>
  </si>
  <si>
    <t>nájemné chráněné bydlení</t>
  </si>
  <si>
    <t>377  0189</t>
  </si>
  <si>
    <t>vyúčtování nákladů na el.energii SDH Nuzice</t>
  </si>
  <si>
    <t>vyúčtování nákladů na el.energii SDH Netěchovice</t>
  </si>
  <si>
    <t>vyúčtování nákladů el.enewrgie Sakařova 497</t>
  </si>
  <si>
    <t>vyúčtování nákladů na vodné,stočné ČSOB</t>
  </si>
  <si>
    <t>vyúčtování nákladů topení nebytové prostory, č.p. 2,24,25</t>
  </si>
  <si>
    <t>377  0111</t>
  </si>
  <si>
    <t>pokuty městská policie</t>
  </si>
  <si>
    <t>315  0090</t>
  </si>
  <si>
    <t>pokuty ORR</t>
  </si>
  <si>
    <t>315  0084</t>
  </si>
  <si>
    <t>blok.pokuty na místě nezaplacené OVV</t>
  </si>
  <si>
    <t>315  0082</t>
  </si>
  <si>
    <t>pokuty OVV</t>
  </si>
  <si>
    <t>315  0081</t>
  </si>
  <si>
    <t>ostatní příjmy z hlavní činnosti</t>
  </si>
  <si>
    <t xml:space="preserve">315  0080    </t>
  </si>
  <si>
    <t>pokuty OŽP</t>
  </si>
  <si>
    <t>315  0078</t>
  </si>
  <si>
    <t>pokuty OŽÚ</t>
  </si>
  <si>
    <t>315  0077</t>
  </si>
  <si>
    <t>dopravní pokuty</t>
  </si>
  <si>
    <t>315  0074</t>
  </si>
  <si>
    <t>poplatek ze psa</t>
  </si>
  <si>
    <t>315  0073</t>
  </si>
  <si>
    <t>přestupky na úseku školství</t>
  </si>
  <si>
    <t>315  0066</t>
  </si>
  <si>
    <t>odběratelé hlavní činnost</t>
  </si>
  <si>
    <t>311  0040</t>
  </si>
  <si>
    <t>Rok 2006 až 2019</t>
  </si>
  <si>
    <t>poplatek za komunální odpad 2002 až 2019</t>
  </si>
  <si>
    <t>315  02</t>
  </si>
  <si>
    <t>Rok 2002 až 2019</t>
  </si>
  <si>
    <t>Pohledávky v Kč</t>
  </si>
  <si>
    <t>Účet</t>
  </si>
  <si>
    <t xml:space="preserve"> z hlavní činnosti</t>
  </si>
  <si>
    <t>Přehled  pohledávek města k 31. 12. 2019</t>
  </si>
  <si>
    <t>Ing. Hedvika Svobodná</t>
  </si>
  <si>
    <t xml:space="preserve">Zpracovaly: </t>
  </si>
  <si>
    <t>Stanice posílení tlaku vody</t>
  </si>
  <si>
    <t>Skládka u Předčické strouhy</t>
  </si>
  <si>
    <r>
      <t xml:space="preserve">bývalá kasárna - podzemní nádrže, oplocení (mimoř. Inventarizace - úbytek), </t>
    </r>
    <r>
      <rPr>
        <sz val="11"/>
        <rFont val="Arial"/>
        <family val="2"/>
        <charset val="238"/>
      </rPr>
      <t>Venkovní výukový altán - MŠ Dewetterova,</t>
    </r>
    <r>
      <rPr>
        <sz val="11"/>
        <color rgb="FFFF0000"/>
        <rFont val="Arial"/>
        <family val="2"/>
        <charset val="238"/>
      </rPr>
      <t xml:space="preserve"> Venkovní výukový altán -  MŠ Dewetterova, </t>
    </r>
    <r>
      <rPr>
        <sz val="11"/>
        <rFont val="Arial"/>
        <family val="2"/>
        <charset val="238"/>
      </rPr>
      <t xml:space="preserve">Autobusová čekárna Jarošovice, </t>
    </r>
    <r>
      <rPr>
        <sz val="11"/>
        <color rgb="FFFF0000"/>
        <rFont val="Arial"/>
        <family val="2"/>
        <charset val="238"/>
      </rPr>
      <t xml:space="preserve">Nadzemní nádrže v býv.kasárnách - prodej, </t>
    </r>
    <r>
      <rPr>
        <sz val="11"/>
        <rFont val="Arial"/>
        <family val="2"/>
        <charset val="238"/>
      </rPr>
      <t>Výuková zahrada Přírodovědného muzea Semenec v Týně nad Vltavou, Zabezpečení skalního svahu Podskalí</t>
    </r>
  </si>
  <si>
    <r>
      <rPr>
        <sz val="11"/>
        <rFont val="Arial"/>
        <family val="2"/>
        <charset val="238"/>
      </rPr>
      <t xml:space="preserve">2 ks pískoviště pro MŠ Dewetterova, </t>
    </r>
    <r>
      <rPr>
        <sz val="11"/>
        <color rgb="FFFF3300"/>
        <rFont val="Arial"/>
        <family val="2"/>
        <charset val="238"/>
      </rPr>
      <t xml:space="preserve">2 ks pískoviště pro MŠ Dewetterova, </t>
    </r>
    <r>
      <rPr>
        <sz val="11"/>
        <rFont val="Arial"/>
        <family val="2"/>
        <charset val="238"/>
      </rPr>
      <t>Hřiště Duhové- Malá Strana(ul. Vodňanská),</t>
    </r>
    <r>
      <rPr>
        <sz val="11"/>
        <color theme="4"/>
        <rFont val="Arial"/>
        <family val="2"/>
        <charset val="238"/>
      </rPr>
      <t xml:space="preserve"> 3 ks lavičky - Hřiště Duhové- Malá Strana(ul. Vodňanská) </t>
    </r>
    <r>
      <rPr>
        <sz val="11"/>
        <rFont val="Arial"/>
        <family val="2"/>
        <charset val="238"/>
      </rPr>
      <t>Herní lezecká sestava Woody Doo</t>
    </r>
  </si>
  <si>
    <t>silnoproudé a slaboproudé rozvody v býv. kasárnách</t>
  </si>
  <si>
    <t>rekonstrukce Orlická 1. etapa , Rekonstrukce vodovodu Pivovarská 220bm</t>
  </si>
  <si>
    <t>rekontstrukce ul. Orlická 1. etapa</t>
  </si>
  <si>
    <r>
      <t xml:space="preserve">bývalá kasárna - VO (mimoř. Inventarizace - úbytek), </t>
    </r>
    <r>
      <rPr>
        <sz val="11"/>
        <rFont val="Arial"/>
        <family val="2"/>
        <charset val="238"/>
      </rPr>
      <t>Veřejné osvětlení - ul. Orlická 1. etapa, Rekonstrukce VO Týn nad Vltavou III. etapa - Rozvaděče, Rekonstrukce VO v Týně n.V. - III. etapa - svítidla, Rekonstrukce VO v Týně n.V. - III. etapa - stožáry VO (sloupy)</t>
    </r>
  </si>
  <si>
    <r>
      <rPr>
        <sz val="11"/>
        <color rgb="FFFF0000"/>
        <rFont val="Arial"/>
        <family val="2"/>
        <charset val="238"/>
      </rPr>
      <t>bývalá kasárna - komunikace (mimoř. Inventarizace - úbytek),</t>
    </r>
    <r>
      <rPr>
        <sz val="11"/>
        <rFont val="Arial"/>
        <family val="2"/>
        <charset val="238"/>
      </rPr>
      <t xml:space="preserve"> Komunikace Orlická - techn. zhodnocení</t>
    </r>
  </si>
  <si>
    <r>
      <t xml:space="preserve">bývalá kotelna + komín Vodňanská ul., MŠ Hlinecká - rekonstrukce umýváren 1. a 2. tříd, </t>
    </r>
    <r>
      <rPr>
        <sz val="11"/>
        <color rgb="FFFF0000"/>
        <rFont val="Arial"/>
        <family val="2"/>
        <charset val="238"/>
      </rPr>
      <t>MŠ Hlinecká - rekonstrukce umýváren 1. a 2. tříd</t>
    </r>
  </si>
  <si>
    <t>Územně analytické podklady</t>
  </si>
  <si>
    <t>Webové stránky infocentra</t>
  </si>
  <si>
    <t>V Týně nad Vltavou dne 21. 2. 2020</t>
  </si>
  <si>
    <t>Podrobná analýza dosažených hodnot jednotlivých ukazatelů je uvedena v komentáři k rozboru hospodaření.</t>
  </si>
  <si>
    <t>nebyl schopen splatit své krátkodobé závazky</t>
  </si>
  <si>
    <t>vyjadřuje podíl oběžných aktiv a krátkodobých závazků, hodnota ukazatele by neměla být nižší než 1, neboť pak by ÚSC</t>
  </si>
  <si>
    <t>tento ukazatel zachycuje míru zadlužení majetku města, tj. jaký podíl aktiv je kryt cizími zdroji - maximálně 25 %</t>
  </si>
  <si>
    <t xml:space="preserve">Podíl cizích zdrojů k celkovým aktivům </t>
  </si>
  <si>
    <t>kdy hodnota podíl dluhu k průměru příjmů za poslední 4 roky by neměla překročit 60 %</t>
  </si>
  <si>
    <r>
      <t xml:space="preserve">Pravidlo rozpočtové odpovědnosti </t>
    </r>
    <r>
      <rPr>
        <sz val="11"/>
        <color theme="1"/>
        <rFont val="Calibri"/>
        <family val="2"/>
        <charset val="238"/>
        <scheme val="minor"/>
      </rPr>
      <t>(§ 17 zákona č. 23/2017 Sb.)</t>
    </r>
  </si>
  <si>
    <t>považovány tři následující ukazatele:</t>
  </si>
  <si>
    <t>18 ukazatelů, které vycházejí z finančních a účetních výkazů zasílaných do systému Státní pokladny. Za stěžejní jsou</t>
  </si>
  <si>
    <t xml:space="preserve">         Monitoring slouží pro hodnocení hospodářské situace obcí a krajů, přičemž je založen na sledování soustavy </t>
  </si>
  <si>
    <t>Počet obyvatel (matrika - údaje k 31.12.2019)</t>
  </si>
  <si>
    <t>Informativní ukazatele</t>
  </si>
  <si>
    <t>k 31. 12. 2019</t>
  </si>
  <si>
    <t>o pravidlech rozpočtové odpovědnosti. Novým základním ukazatelem je pravidlo rozpočtové odpovědnosti ÚSC.</t>
  </si>
  <si>
    <t xml:space="preserve">Záměrem provedené změny monitoringu bylo dosažení jeho souladu se zákonem č. 23/2017 Sb., </t>
  </si>
  <si>
    <t>usnesení vlády ze dne 29.  září 2010 č. 695 a te dne 3.  října 2012 č. 722.</t>
  </si>
  <si>
    <t>dne 14. dubna 2004 č. 346, o Regulaci zadluženosti obcí a krajů pomocí ukazatele dluhové služby ve znění</t>
  </si>
  <si>
    <t>usnesení vlády ze dne 12. listopacu 2008 č. 1395, o Monitoringu hospodaření obcí a o zrušení usnesení vlády ze</t>
  </si>
  <si>
    <t xml:space="preserve">                Na základě usnesení vlády ČR ze dne 23. 10. 2017 č. 742 o monitoringu hospodaření ÚSC a o zrušení </t>
  </si>
  <si>
    <t>Monitoring hospodaření ÚSC - stav k 31. 12. 2019</t>
  </si>
  <si>
    <t>Tabulka č. 12</t>
  </si>
  <si>
    <r>
      <t xml:space="preserve">MMR - ZŠ MS-Badatel. pracoviště pro přírodní vědy, </t>
    </r>
    <r>
      <rPr>
        <sz val="11"/>
        <rFont val="Arial"/>
        <family val="2"/>
        <charset val="238"/>
      </rPr>
      <t>IROP SR INV</t>
    </r>
  </si>
  <si>
    <r>
      <t xml:space="preserve">MMR - ZŠ MS-Badatel. pracoviště pro přírodní vědy, </t>
    </r>
    <r>
      <rPr>
        <sz val="11"/>
        <rFont val="Arial"/>
        <family val="2"/>
        <charset val="238"/>
      </rPr>
      <t>IROP EU INV</t>
    </r>
  </si>
  <si>
    <t>MMR - ZŠ Hlinecká-Vybud.učeben a kuchyně, IROP SR INV</t>
  </si>
  <si>
    <t>MMR - ZŠ Hlinecká-Vybud.učeben a kuchyně, IROP EU INV</t>
  </si>
  <si>
    <t>MPSV - MDDM - Příměstské tábory,OP zaměstnanost (15% SR) - real. do roku 2020</t>
  </si>
  <si>
    <t>MPSV - MDDM - Příměstské tábory,OP zaměstnanost (85% EU) - real. do roku 2020</t>
  </si>
  <si>
    <r>
      <t xml:space="preserve">MMR - ZŠ MS-Badatel. pracoviště pro přírodní vědy, </t>
    </r>
    <r>
      <rPr>
        <sz val="11"/>
        <rFont val="Arial"/>
        <family val="2"/>
        <charset val="238"/>
      </rPr>
      <t>IROP SR NIV</t>
    </r>
  </si>
  <si>
    <r>
      <t xml:space="preserve">MMR - ZŠ MS-Badatel. pracoviště pro přírodní vědy, </t>
    </r>
    <r>
      <rPr>
        <sz val="11"/>
        <rFont val="Arial"/>
        <family val="2"/>
        <charset val="238"/>
      </rPr>
      <t>IROP EU NIV</t>
    </r>
  </si>
  <si>
    <t>MMR - ZŠ Hlinecká-Vybud.učeben a kuchyně, IROP SR NIV</t>
  </si>
  <si>
    <t>MMR - ZŠ Hlinecká-Vybud.učeben a kuchyně, IROP EU NIV</t>
  </si>
  <si>
    <r>
      <t xml:space="preserve">příjmy z poskytování služeb a výrobků </t>
    </r>
    <r>
      <rPr>
        <sz val="11"/>
        <color rgb="FFFF0000"/>
        <rFont val="Arial"/>
        <family val="2"/>
        <charset val="238"/>
      </rPr>
      <t>(doplatek Oranžový rok 2018)</t>
    </r>
  </si>
  <si>
    <r>
      <t xml:space="preserve">příjmy z poskytování služeb a výrobků </t>
    </r>
    <r>
      <rPr>
        <sz val="11"/>
        <color rgb="FFFF0000"/>
        <rFont val="Arial"/>
        <family val="2"/>
        <charset val="238"/>
      </rPr>
      <t>(záloha na Oranžový rok 2019)</t>
    </r>
  </si>
  <si>
    <r>
      <t>příjmy z poskytování služeb a výrobků</t>
    </r>
    <r>
      <rPr>
        <sz val="11"/>
        <color rgb="FFCC3399"/>
        <rFont val="Arial"/>
        <family val="2"/>
        <charset val="238"/>
      </rPr>
      <t xml:space="preserve"> (reklama Bukovská voda 2019)</t>
    </r>
  </si>
  <si>
    <t>sankční platby přijaté od jiných subj. - OŽÚ (rozhodnutí)</t>
  </si>
  <si>
    <t>sankční platby přijaté od jiných subj. - OŽÚ (blokové)</t>
  </si>
  <si>
    <t>splátky půjčených prostředků od příspěvkových organizací - ZŠ Malá Strana</t>
  </si>
  <si>
    <t>Zpracovala:</t>
  </si>
  <si>
    <t>vlastní finanční prostředky:</t>
  </si>
  <si>
    <t xml:space="preserve">Dotace od MPO </t>
  </si>
  <si>
    <t>Dotace od MMR - IROP pro ZŠ Hlinecká      (realizace projektu v roce 2018)</t>
  </si>
  <si>
    <t>Dotace od MMR - IROP pro ZŠ Malá Strana (realizace projektu v roce 2018)</t>
  </si>
  <si>
    <t>Dotace KÚ Jčk pro JSDH</t>
  </si>
  <si>
    <t>Průtokový transfer pro MCKV od KÚ Jčk</t>
  </si>
  <si>
    <t>Dotace od Státního zemědělského intervenčního fondu</t>
  </si>
  <si>
    <t>Dotace od Ministerstva životního prostředí</t>
  </si>
  <si>
    <t>Dar od ČEZu</t>
  </si>
  <si>
    <t>cizí prostředky:</t>
  </si>
  <si>
    <t>Zdroje financování kapitálových výdajů:</t>
  </si>
  <si>
    <t>CELKEM KAPITÁLOVÉ VÝDAJE</t>
  </si>
  <si>
    <t xml:space="preserve"> pořízení nového služebního vozidla pro MÚ Týn n. Vlt.</t>
  </si>
  <si>
    <t>hlasovací zařízení</t>
  </si>
  <si>
    <t>nákup výkonné elektrocentrály,invest. dotace Jčk pro JSDH Týn n.Vlt</t>
  </si>
  <si>
    <t>nákup výkonné elektrocentrály,spoluúčast k dotaci od Jčk pro JSDH Týn nad Vlt.</t>
  </si>
  <si>
    <t>alcotest s příslušenstvím</t>
  </si>
  <si>
    <t>"Odstranění dvou panelových domů, kasárna" - demoliční práce</t>
  </si>
  <si>
    <t xml:space="preserve">Přírodovědné muzeum Semenec - výuková zahrada </t>
  </si>
  <si>
    <t>Přírodovědné muzeum Semenec - výuková zahrada - spoluúčast města, způsobilé výdaje</t>
  </si>
  <si>
    <t>Přírodovědné muzeum Semenec - výuková zahrada - nezpůsobilé výdaje</t>
  </si>
  <si>
    <t>zabezpečení skalního svahu Podskalí celkem</t>
  </si>
  <si>
    <t xml:space="preserve">zabezpečení skalního svahu Podskalí - spoluúčast města ke způs. výdajům 15% </t>
  </si>
  <si>
    <t>zabezpečení skalního svahu Podskalí - dotace od MŽP (85% EU)</t>
  </si>
  <si>
    <t>zabezpečení skalního svahu Podskalí  - nezpůsobilé výdaje</t>
  </si>
  <si>
    <t>SMO Vltava - návat.fin. výpomoc,„Komunitní centrum sounáležitosti“ MMR</t>
  </si>
  <si>
    <t>projektové práce městského infor. střediska včetně dokončení zpříst.chodeb</t>
  </si>
  <si>
    <t>územní studie – Hněvkovice- levý břeh</t>
  </si>
  <si>
    <t>rekonstrukce VO celkem</t>
  </si>
  <si>
    <t>rekonstrukce VO - 4.etapa</t>
  </si>
  <si>
    <t>rekonstrukce VO - 3.etapa - nezpůsobilé výdaje</t>
  </si>
  <si>
    <t>rekonstrukce VO - 3.etapa, spoluúčast města, způsobilé výdaje</t>
  </si>
  <si>
    <t>rekonstrukce VO - 3.etapa, DP EFEKT z MPO</t>
  </si>
  <si>
    <t>rekonstrukce VO - 2.etapa</t>
  </si>
  <si>
    <t>MDDM- investiční příspěvky zřízeným příspěvkovým organizacím</t>
  </si>
  <si>
    <t>rekonstrukce Duhového hřiště na sídlišti Malá Strana - spoluúčast k dotaci</t>
  </si>
  <si>
    <t>"Doprovodná infrastruktura cyklistické a vodní cesty TNV" - projekt</t>
  </si>
  <si>
    <t xml:space="preserve">MCKV - "Výstavní mobiliář Městského muzea"- DP Podpora muzeí a galerií </t>
  </si>
  <si>
    <t>Základní škola Hlinecká celkem</t>
  </si>
  <si>
    <t>ZŠ Hlinecká - návrat. fin. výpomoc,"Žákovská cvičná kuchyně a PC učebna" IROP</t>
  </si>
  <si>
    <t>ZŠ Hlinecká - MMR - IROP, EU, vybudování učeben a kuchyně, realizace 2018</t>
  </si>
  <si>
    <t>ZŠ Hlinecká - MMR - IROP, SR, vybudování učeben a kuchyně, realizace 2018</t>
  </si>
  <si>
    <t>Základní škola  Malá Strana celkem</t>
  </si>
  <si>
    <t>ZŠ Malá Strana - návrat. fin. výpomoc,"Jazyková laboratoř" IROP</t>
  </si>
  <si>
    <t>ZŠ Malá Strana - MMR - IROP, EU, badatelské pracoviště, realizace 2018</t>
  </si>
  <si>
    <t>ZŠ Malá Strana - MMR - IROP, SR, badatelské pracoviště, realizace 2018</t>
  </si>
  <si>
    <t>ZŠ Malá Strana - rekonstrukce sociálního zařízení 2. patro</t>
  </si>
  <si>
    <t>ZŠ Malá Strana - rekonstrukce sociálního zařízení 1. patro, realizace v roce 2018</t>
  </si>
  <si>
    <t>Mateřské školy celkem</t>
  </si>
  <si>
    <t>MŠ U Lípy - Cesty zahradou s vůní lipovou, investiční půjčené prostředky zříz. PO</t>
  </si>
  <si>
    <t>MŠ Hlinecká - rekonstrukce umýváren 1. a 2.  třídy</t>
  </si>
  <si>
    <t>MŠ Hlinecká - budova Dewetterova -revitalizace zahrady, herní prvky,dopad.plochy</t>
  </si>
  <si>
    <t>kanalizace u gymnázia celkem</t>
  </si>
  <si>
    <t>kanalizace u gymnázia                                                                                      (DPH)</t>
  </si>
  <si>
    <t xml:space="preserve">kanalizace u gymnázia                                                                                 (FROVM)      </t>
  </si>
  <si>
    <t>projekt ČOV Hněvkovice</t>
  </si>
  <si>
    <r>
      <t xml:space="preserve">Generel kanalizací - pozastávka r. 2017 Sweco Hydroprojekt a.s.       </t>
    </r>
    <r>
      <rPr>
        <i/>
        <sz val="11"/>
        <rFont val="Arial"/>
        <family val="2"/>
        <charset val="238"/>
      </rPr>
      <t>(FROVM)</t>
    </r>
  </si>
  <si>
    <t>vodovod Červený vrch - projektová příprava - DUR celkem</t>
  </si>
  <si>
    <t>vodovod Předčice - projektová příprava - DUR celkem</t>
  </si>
  <si>
    <t>vodovod Předčice - projektová příprava - DUR                                                (DPH)</t>
  </si>
  <si>
    <t>vodovod Předčice - projektová příprava - DUR                                           (FROVM)</t>
  </si>
  <si>
    <t xml:space="preserve">Páteřní infrastruktura ul. Průmyslová - 2. etapa - celkem </t>
  </si>
  <si>
    <t>Páteřní infrastruktura ul. Průmyslová - 2. etapa - veřejné osvětlení</t>
  </si>
  <si>
    <t xml:space="preserve">Páteřní infrastruktura ul. Průmyslová - 2. etapa - kanalizace                          </t>
  </si>
  <si>
    <t>Páteřní infrastruktura ul. Průmyslová - 2. etapa - kanalizace (FROVM)</t>
  </si>
  <si>
    <t xml:space="preserve">Páteřní infrastruktura ul. Průmyslová - 2. etapa - vodovod   </t>
  </si>
  <si>
    <t>Páteřní infrastruktura ul. Průmyslová - 2. etapa - semafory II/105</t>
  </si>
  <si>
    <t>Páteřní infrastruktura ul. Průmyslová - 2. etapa  - DPS, část 5.</t>
  </si>
  <si>
    <t>Páteřní infrastruktura ul. Průmyslová - 2. etapa projekt. přípr.+ realizace</t>
  </si>
  <si>
    <t xml:space="preserve">Rekonstrukce ul. Orlická 1. etapa - celkem </t>
  </si>
  <si>
    <t>Rekonstrukce ul. Orlická 1. etapa - veřejné osvětlení (dar ČEZ)</t>
  </si>
  <si>
    <t>Rekonstrukce ul. Orlická 1. etapa - chodníky (dar ČEZ)</t>
  </si>
  <si>
    <t>Rekonstrukce ul. Orlická 1. etapa - signalizace (dar ČEZ)</t>
  </si>
  <si>
    <t xml:space="preserve">Rekonstrukce ul. Orlická 1. etapa - veřejné osvětlení  </t>
  </si>
  <si>
    <t>Rekonstrukce ul. Orlická 1. etapa - kanalizace</t>
  </si>
  <si>
    <t>Rekonstrukce ul. Orlická 1. etapa - vodovod</t>
  </si>
  <si>
    <t>Rekonstrukce ul. Orlická 1. etapa - realizace, TDS, AD</t>
  </si>
  <si>
    <t>programové vybavení - turistický web</t>
  </si>
  <si>
    <t>Čerpání           v %</t>
  </si>
  <si>
    <t>Skutečnost                           v Kč</t>
  </si>
  <si>
    <t>OdPa</t>
  </si>
  <si>
    <t>Přehled investičních výdajů k 31. 12. 2019 - dle akcí</t>
  </si>
  <si>
    <t xml:space="preserve">OPRAVY CELKEM </t>
  </si>
  <si>
    <t xml:space="preserve">   Rozbor čerpání rozpočtu výdajů k 31. 12. 2019 - Opravy a udržování        </t>
  </si>
  <si>
    <t xml:space="preserve">Rekonstrukce ul. Orlická 2. etapa </t>
  </si>
  <si>
    <t>defibrilátor pro Městskou polikliniku - spoluúčast</t>
  </si>
  <si>
    <t>Dar od Nadace ČEZ</t>
  </si>
  <si>
    <t>Upravený rozpočet                         v Kč</t>
  </si>
  <si>
    <t>Přehled nákladů a výnosů vedlejších hospodářských činností k 31. 12. 2019</t>
  </si>
  <si>
    <t>přijaté neinvestiční dary od skupiny ČEZ - Rozsvícení vánočního stromku</t>
  </si>
  <si>
    <t>Město - OŽP - Pořízení kompostérů, OP ŽP, spoluúčast města15% - způsobilé výdaje</t>
  </si>
  <si>
    <t>Město - Zabezpečení skalního svahu Podskalí - spoluúčast ke způsobilým výdajům</t>
  </si>
  <si>
    <t>MPO - OHS - rekonstrukce VO - 3.etapa, DP EFEKT- 24.680,- Kč z r.2018</t>
  </si>
  <si>
    <r>
      <t>Přírůstek/</t>
    </r>
    <r>
      <rPr>
        <b/>
        <sz val="11"/>
        <color rgb="FFFF0000"/>
        <rFont val="Arial"/>
        <family val="2"/>
        <charset val="238"/>
      </rPr>
      <t>úbytek</t>
    </r>
  </si>
  <si>
    <t>Přehled pohledávek a závazků k 31. 12. 2019</t>
  </si>
  <si>
    <t>Sloupec1</t>
  </si>
  <si>
    <t>zrušený odvod z loterií a podobných her kromě z výherních hracích přístrojů</t>
  </si>
  <si>
    <t>Sloupec2</t>
  </si>
  <si>
    <t xml:space="preserve">VHM </t>
  </si>
  <si>
    <t>vodohospodářský majetek</t>
  </si>
  <si>
    <t>ČIŽP</t>
  </si>
  <si>
    <t>Česká inspekce životního prostředí</t>
  </si>
  <si>
    <t>PCO</t>
  </si>
  <si>
    <t>pult centrální ochrany</t>
  </si>
  <si>
    <t>MP</t>
  </si>
  <si>
    <t>městská policie</t>
  </si>
  <si>
    <t>OHS</t>
  </si>
  <si>
    <t>DP</t>
  </si>
  <si>
    <t>dotační program</t>
  </si>
  <si>
    <t>OŠK</t>
  </si>
  <si>
    <t>odbor školství a kultury</t>
  </si>
  <si>
    <t>DPS</t>
  </si>
  <si>
    <t>projektová dokumentace pro provádění stavby</t>
  </si>
  <si>
    <t>PDPS</t>
  </si>
  <si>
    <t>vodovod Předčice - projektová příprava - DUR           (FORVM)</t>
  </si>
  <si>
    <t>vodovod Červený vrch - projektová příprava - DUR    (FORVM)</t>
  </si>
  <si>
    <t>Generel kanalizací - pozastávka r. 2017 Sweco Hydroprojekt a.s. (FORVM)</t>
  </si>
  <si>
    <t>Rekonstrukce ul. Orlická 2. etapa - kanalizace (FORVM)</t>
  </si>
  <si>
    <t>Páteřní infrastruktura ul. Průmyslová 2. etapa - realizace, část 5. (FORVM)</t>
  </si>
  <si>
    <t xml:space="preserve">kanalizace u gymnázia                                               (FORVM)      </t>
  </si>
  <si>
    <t>OP VVV</t>
  </si>
  <si>
    <t>operační program výzkum vývoj a vzdělávání</t>
  </si>
  <si>
    <t>integrovaný regionální operační program</t>
  </si>
  <si>
    <t>IROP</t>
  </si>
  <si>
    <t xml:space="preserve">MMR </t>
  </si>
  <si>
    <t>ministerstvo pro místní rozvoj</t>
  </si>
  <si>
    <t>DS</t>
  </si>
  <si>
    <t>divadelní společnost</t>
  </si>
  <si>
    <t>Měk</t>
  </si>
  <si>
    <t>městská knihovna</t>
  </si>
  <si>
    <t>KÚ</t>
  </si>
  <si>
    <t>krajský úřad</t>
  </si>
  <si>
    <t>MK</t>
  </si>
  <si>
    <t>ministerstvo kultury</t>
  </si>
  <si>
    <t>L</t>
  </si>
  <si>
    <t>LSPP</t>
  </si>
  <si>
    <t>lékařská služba první pomoci</t>
  </si>
  <si>
    <t>MŠMT</t>
  </si>
  <si>
    <t>ministerstvo školství, mládeže a tělovýchovy</t>
  </si>
  <si>
    <t>OV</t>
  </si>
  <si>
    <t>osadní výbor</t>
  </si>
  <si>
    <t>MPO</t>
  </si>
  <si>
    <t>ministerstvo průmyslu a obchodu</t>
  </si>
  <si>
    <t>OS Č.B.</t>
  </si>
  <si>
    <t>okresní soud České Budějovice</t>
  </si>
  <si>
    <t>opravy a udržování (údržba majetku,věžní hodiny, výtah Ke Hradu, výtah Semenec)</t>
  </si>
  <si>
    <t>TZ</t>
  </si>
  <si>
    <t>technické zhodnocení</t>
  </si>
  <si>
    <t>Přírodovědné muzeum Semenec - výuková zahrada - dotace SFŽP 85%, INV</t>
  </si>
  <si>
    <t>Pobytové výukové programy EVVO, GP Rozvoj venkova a krajiny</t>
  </si>
  <si>
    <t>ostatní osobní výdaje - důvěrníci v DsPS</t>
  </si>
  <si>
    <t xml:space="preserve"> dopravní prostředky - pořízení nového služebního vozidla pro MěÚ Týn n. Vlt.</t>
  </si>
  <si>
    <t xml:space="preserve">Program regenerace městs. památk. rezervací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</si>
</sst>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-* #,##0.00\ &quot;Kč&quot;_-;\-* #,##0.00\ &quot;Kč&quot;_-;_-* &quot;-&quot;??\ &quot;Kč&quot;_-;_-@_-"/>
    <numFmt numFmtId="164" formatCode="_-* #,##0.00\ _K_č_-;\-* #,##0.00\ _K_č_-;_-* &quot;-&quot;??\ _K_č_-;_-@_-"/>
    <numFmt numFmtId="165" formatCode="#,##0.0"/>
    <numFmt numFmtId="166" formatCode="0.0"/>
    <numFmt numFmtId="167" formatCode="00,000"/>
    <numFmt numFmtId="168" formatCode="00000"/>
    <numFmt numFmtId="169" formatCode="000\ 00"/>
    <numFmt numFmtId="170" formatCode="#,##0.00\ _K_č"/>
  </numFmts>
  <fonts count="26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4"/>
      <color rgb="FFC00000"/>
      <name val="Arial"/>
      <family val="2"/>
      <charset val="238"/>
    </font>
    <font>
      <b/>
      <sz val="18"/>
      <color rgb="FF0033CC"/>
      <name val="Arial"/>
      <family val="2"/>
      <charset val="238"/>
    </font>
    <font>
      <b/>
      <sz val="10"/>
      <color rgb="FFC00000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0"/>
      <name val="Arial"/>
      <family val="2"/>
      <charset val="238"/>
    </font>
    <font>
      <b/>
      <sz val="12"/>
      <color theme="1"/>
      <name val="Arial"/>
      <family val="2"/>
      <charset val="238"/>
    </font>
    <font>
      <b/>
      <i/>
      <sz val="11"/>
      <color theme="1"/>
      <name val="Tahoma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Tahoma"/>
      <family val="2"/>
      <charset val="238"/>
    </font>
    <font>
      <sz val="10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name val="Arial"/>
      <family val="2"/>
      <charset val="238"/>
    </font>
    <font>
      <b/>
      <i/>
      <sz val="11"/>
      <color theme="1"/>
      <name val="Arial"/>
      <family val="2"/>
      <charset val="238"/>
    </font>
    <font>
      <b/>
      <sz val="12"/>
      <name val="Arial"/>
      <family val="2"/>
      <charset val="238"/>
    </font>
    <font>
      <b/>
      <i/>
      <sz val="11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color theme="1"/>
      <name val="Arial"/>
      <family val="2"/>
      <charset val="238"/>
    </font>
    <font>
      <sz val="11"/>
      <color rgb="FF0000FF"/>
      <name val="Calibri"/>
      <family val="2"/>
      <charset val="238"/>
      <scheme val="minor"/>
    </font>
    <font>
      <sz val="11"/>
      <color rgb="FF0033CC"/>
      <name val="Arial"/>
      <family val="2"/>
      <charset val="238"/>
    </font>
    <font>
      <sz val="11"/>
      <color rgb="FF0000FF"/>
      <name val="Arial"/>
      <family val="2"/>
      <charset val="238"/>
    </font>
    <font>
      <b/>
      <sz val="11"/>
      <name val="Arial"/>
      <family val="2"/>
      <charset val="238"/>
    </font>
    <font>
      <b/>
      <sz val="10"/>
      <color theme="0"/>
      <name val="Arial"/>
      <family val="2"/>
      <charset val="238"/>
    </font>
    <font>
      <sz val="12"/>
      <name val="Arial"/>
      <family val="2"/>
      <charset val="238"/>
    </font>
    <font>
      <sz val="10"/>
      <color rgb="FFD60093"/>
      <name val="Arial"/>
      <family val="2"/>
      <charset val="238"/>
    </font>
    <font>
      <i/>
      <sz val="10"/>
      <color rgb="FFD60093"/>
      <name val="Arial"/>
      <family val="2"/>
      <charset val="238"/>
    </font>
    <font>
      <i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11"/>
      <name val="Arial"/>
      <family val="2"/>
      <charset val="238"/>
    </font>
    <font>
      <sz val="11"/>
      <color rgb="FF008000"/>
      <name val="Calibri"/>
      <family val="2"/>
      <charset val="238"/>
      <scheme val="minor"/>
    </font>
    <font>
      <b/>
      <sz val="11"/>
      <color theme="1"/>
      <name val="Tahoma"/>
      <family val="2"/>
      <charset val="238"/>
    </font>
    <font>
      <i/>
      <sz val="11"/>
      <color rgb="FF0000FF"/>
      <name val="Calibri"/>
      <family val="2"/>
      <charset val="238"/>
      <scheme val="minor"/>
    </font>
    <font>
      <b/>
      <sz val="11"/>
      <name val="Tahoma"/>
      <family val="2"/>
      <charset val="238"/>
    </font>
    <font>
      <i/>
      <sz val="11"/>
      <color rgb="FF008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b/>
      <sz val="13"/>
      <color rgb="FF0033CC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b/>
      <sz val="12"/>
      <color rgb="FFC00000"/>
      <name val="Arial"/>
      <family val="2"/>
      <charset val="238"/>
    </font>
    <font>
      <b/>
      <sz val="12"/>
      <color rgb="FF0066CC"/>
      <name val="Arial"/>
      <family val="2"/>
      <charset val="238"/>
    </font>
    <font>
      <sz val="11"/>
      <color rgb="FF0066CC"/>
      <name val="Arial"/>
      <family val="2"/>
      <charset val="238"/>
    </font>
    <font>
      <sz val="11"/>
      <color rgb="FF0066CC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0"/>
      <name val="Arial"/>
      <family val="2"/>
      <charset val="238"/>
    </font>
    <font>
      <b/>
      <sz val="12"/>
      <color theme="0"/>
      <name val="Arial"/>
      <family val="2"/>
      <charset val="238"/>
    </font>
    <font>
      <sz val="10"/>
      <color theme="0"/>
      <name val="Arial"/>
      <family val="2"/>
      <charset val="238"/>
    </font>
    <font>
      <sz val="11"/>
      <color theme="0"/>
      <name val="Arial"/>
      <family val="2"/>
      <charset val="238"/>
    </font>
    <font>
      <b/>
      <sz val="11"/>
      <color theme="0"/>
      <name val="Tahoma"/>
      <family val="2"/>
      <charset val="238"/>
    </font>
    <font>
      <sz val="11"/>
      <color rgb="FF3399FF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rgb="FFCC00CC"/>
      <name val="Arial"/>
      <family val="2"/>
      <charset val="238"/>
    </font>
    <font>
      <b/>
      <i/>
      <sz val="11"/>
      <color rgb="FFCC00CC"/>
      <name val="Arial"/>
      <family val="2"/>
      <charset val="238"/>
    </font>
    <font>
      <i/>
      <sz val="11"/>
      <color rgb="FFCC00CC"/>
      <name val="Arial"/>
      <family val="2"/>
      <charset val="238"/>
    </font>
    <font>
      <sz val="10"/>
      <color rgb="FFFF0000"/>
      <name val="Arial"/>
      <family val="2"/>
      <charset val="238"/>
    </font>
    <font>
      <sz val="11"/>
      <color theme="9" tint="-0.249977111117893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b/>
      <sz val="11"/>
      <color theme="9" tint="-0.249977111117893"/>
      <name val="Tahoma"/>
      <family val="2"/>
      <charset val="238"/>
    </font>
    <font>
      <i/>
      <sz val="11"/>
      <color theme="9" tint="-0.249977111117893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b/>
      <i/>
      <sz val="11"/>
      <color theme="9" tint="-0.249977111117893"/>
      <name val="Tahoma"/>
      <family val="2"/>
      <charset val="238"/>
    </font>
    <font>
      <b/>
      <sz val="11"/>
      <color rgb="FF0066CC"/>
      <name val="Tahoma"/>
      <family val="2"/>
      <charset val="238"/>
    </font>
    <font>
      <i/>
      <sz val="11"/>
      <color rgb="FFD60093"/>
      <name val="Arial"/>
      <family val="2"/>
      <charset val="238"/>
    </font>
    <font>
      <i/>
      <sz val="11"/>
      <color rgb="FF0066CC"/>
      <name val="Calibri"/>
      <family val="2"/>
      <charset val="238"/>
      <scheme val="minor"/>
    </font>
    <font>
      <b/>
      <sz val="20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11"/>
      <color rgb="FF0066CC"/>
      <name val="Arial"/>
      <family val="2"/>
      <charset val="238"/>
    </font>
    <font>
      <sz val="12"/>
      <color rgb="FF0066CC"/>
      <name val="Arial"/>
      <family val="2"/>
      <charset val="238"/>
    </font>
    <font>
      <b/>
      <sz val="13"/>
      <color rgb="FFC00000"/>
      <name val="Arial"/>
      <family val="2"/>
      <charset val="238"/>
    </font>
    <font>
      <sz val="10"/>
      <color theme="9" tint="-0.249977111117893"/>
      <name val="Calibri"/>
      <family val="2"/>
      <charset val="238"/>
      <scheme val="minor"/>
    </font>
    <font>
      <b/>
      <i/>
      <sz val="11"/>
      <name val="Tahoma"/>
      <family val="2"/>
      <charset val="238"/>
    </font>
    <font>
      <i/>
      <sz val="11"/>
      <name val="Tahoma"/>
      <family val="2"/>
      <charset val="238"/>
    </font>
    <font>
      <b/>
      <sz val="10"/>
      <color theme="5" tint="-0.249977111117893"/>
      <name val="Arial"/>
      <family val="2"/>
      <charset val="238"/>
    </font>
    <font>
      <sz val="10"/>
      <name val="Arial CE"/>
      <charset val="238"/>
    </font>
    <font>
      <b/>
      <sz val="10"/>
      <color theme="6" tint="-0.249977111117893"/>
      <name val="Arial"/>
      <family val="2"/>
      <charset val="238"/>
    </font>
    <font>
      <b/>
      <sz val="11"/>
      <color theme="6" tint="-0.249977111117893"/>
      <name val="Arial"/>
      <family val="2"/>
      <charset val="238"/>
    </font>
    <font>
      <b/>
      <i/>
      <sz val="12"/>
      <color rgb="FF7030A0"/>
      <name val="Arial"/>
      <family val="2"/>
      <charset val="238"/>
    </font>
    <font>
      <b/>
      <i/>
      <sz val="11"/>
      <color rgb="FF7030A0"/>
      <name val="Arial"/>
      <family val="2"/>
      <charset val="238"/>
    </font>
    <font>
      <sz val="12"/>
      <color theme="6" tint="-0.249977111117893"/>
      <name val="Arial"/>
      <family val="2"/>
      <charset val="238"/>
    </font>
    <font>
      <sz val="11"/>
      <color theme="6" tint="-0.249977111117893"/>
      <name val="Arial"/>
      <family val="2"/>
      <charset val="238"/>
    </font>
    <font>
      <b/>
      <sz val="12"/>
      <color rgb="FF0033CC"/>
      <name val="Arial"/>
      <family val="2"/>
      <charset val="238"/>
    </font>
    <font>
      <b/>
      <sz val="12"/>
      <color theme="6" tint="-0.249977111117893"/>
      <name val="Arial"/>
      <family val="2"/>
      <charset val="238"/>
    </font>
    <font>
      <b/>
      <sz val="12"/>
      <name val="Calibri"/>
      <family val="2"/>
      <charset val="238"/>
    </font>
    <font>
      <sz val="12"/>
      <name val="Calibri"/>
      <family val="2"/>
      <charset val="238"/>
    </font>
    <font>
      <b/>
      <i/>
      <sz val="10"/>
      <color rgb="FF7030A0"/>
      <name val="Arial"/>
      <family val="2"/>
      <charset val="238"/>
    </font>
    <font>
      <b/>
      <sz val="10"/>
      <color rgb="FF0066CC"/>
      <name val="Arial"/>
      <family val="2"/>
      <charset val="238"/>
    </font>
    <font>
      <b/>
      <sz val="12"/>
      <color indexed="12"/>
      <name val="Arial"/>
      <family val="2"/>
      <charset val="238"/>
    </font>
    <font>
      <b/>
      <sz val="8"/>
      <name val="Arial"/>
      <family val="2"/>
      <charset val="238"/>
    </font>
    <font>
      <b/>
      <i/>
      <sz val="11"/>
      <color rgb="FFFF9900"/>
      <name val="Arial"/>
      <family val="2"/>
      <charset val="238"/>
    </font>
    <font>
      <b/>
      <i/>
      <sz val="12"/>
      <color rgb="FFFF9900"/>
      <name val="Arial"/>
      <family val="2"/>
      <charset val="238"/>
    </font>
    <font>
      <sz val="10"/>
      <color rgb="FF7030A0"/>
      <name val="Arial"/>
      <family val="2"/>
      <charset val="238"/>
    </font>
    <font>
      <sz val="10"/>
      <color indexed="12"/>
      <name val="Arial"/>
      <family val="2"/>
      <charset val="238"/>
    </font>
    <font>
      <b/>
      <sz val="11"/>
      <color indexed="10"/>
      <name val="Arial"/>
      <family val="2"/>
      <charset val="238"/>
    </font>
    <font>
      <sz val="10"/>
      <color indexed="8"/>
      <name val="Arial"/>
      <family val="2"/>
      <charset val="238"/>
    </font>
    <font>
      <b/>
      <sz val="10"/>
      <color theme="4" tint="-0.249977111117893"/>
      <name val="Arial"/>
      <family val="2"/>
      <charset val="238"/>
    </font>
    <font>
      <b/>
      <sz val="12"/>
      <color theme="8"/>
      <name val="Arial"/>
      <family val="2"/>
      <charset val="238"/>
    </font>
    <font>
      <b/>
      <sz val="18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i/>
      <sz val="12"/>
      <color theme="1"/>
      <name val="Arial"/>
      <family val="2"/>
      <charset val="238"/>
    </font>
    <font>
      <i/>
      <sz val="10"/>
      <color rgb="FF7030A0"/>
      <name val="Arial"/>
      <family val="2"/>
      <charset val="238"/>
    </font>
    <font>
      <sz val="11"/>
      <color rgb="FF7030A0"/>
      <name val="Arial"/>
      <family val="2"/>
      <charset val="238"/>
    </font>
    <font>
      <i/>
      <sz val="11"/>
      <color rgb="FF7030A0"/>
      <name val="Arial"/>
      <family val="2"/>
      <charset val="238"/>
    </font>
    <font>
      <i/>
      <sz val="10"/>
      <color theme="7"/>
      <name val="Arial"/>
      <family val="2"/>
      <charset val="238"/>
    </font>
    <font>
      <sz val="12"/>
      <color theme="7"/>
      <name val="Arial"/>
      <family val="2"/>
      <charset val="238"/>
    </font>
    <font>
      <b/>
      <sz val="12"/>
      <color theme="7"/>
      <name val="Arial"/>
      <family val="2"/>
      <charset val="238"/>
    </font>
    <font>
      <sz val="11"/>
      <color theme="7"/>
      <name val="Arial"/>
      <family val="2"/>
      <charset val="238"/>
    </font>
    <font>
      <b/>
      <sz val="11"/>
      <color theme="9" tint="-0.249977111117893"/>
      <name val="Calibri"/>
      <family val="2"/>
      <charset val="238"/>
      <scheme val="minor"/>
    </font>
    <font>
      <sz val="11"/>
      <color theme="1"/>
      <name val="Tahoma"/>
      <family val="2"/>
      <charset val="238"/>
    </font>
    <font>
      <sz val="10"/>
      <color rgb="FFCC3399"/>
      <name val="Arial"/>
      <family val="2"/>
      <charset val="238"/>
    </font>
    <font>
      <b/>
      <i/>
      <sz val="12"/>
      <name val="Arial"/>
      <family val="2"/>
      <charset val="238"/>
    </font>
    <font>
      <b/>
      <sz val="10"/>
      <color indexed="12"/>
      <name val="Arial"/>
      <family val="2"/>
      <charset val="238"/>
    </font>
    <font>
      <b/>
      <sz val="11"/>
      <color indexed="12"/>
      <name val="Arial"/>
      <family val="2"/>
      <charset val="238"/>
    </font>
    <font>
      <b/>
      <sz val="11"/>
      <color rgb="FF0033CC"/>
      <name val="Arial"/>
      <family val="2"/>
      <charset val="238"/>
    </font>
    <font>
      <b/>
      <sz val="18"/>
      <color rgb="FF0066CC"/>
      <name val="Arial"/>
      <family val="2"/>
      <charset val="238"/>
    </font>
    <font>
      <sz val="11"/>
      <color theme="1"/>
      <name val="Arial"/>
    </font>
    <font>
      <sz val="10"/>
      <color theme="1"/>
      <name val="Arial"/>
    </font>
    <font>
      <sz val="11"/>
      <name val="Arial"/>
    </font>
    <font>
      <sz val="11"/>
      <color rgb="FFCC3399"/>
      <name val="Arial"/>
      <family val="2"/>
      <charset val="238"/>
    </font>
    <font>
      <b/>
      <sz val="11"/>
      <color rgb="FFCC3399"/>
      <name val="Arial"/>
      <family val="2"/>
      <charset val="238"/>
    </font>
    <font>
      <i/>
      <sz val="12"/>
      <color rgb="FF7030A0"/>
      <name val="Arial"/>
      <family val="2"/>
      <charset val="238"/>
    </font>
    <font>
      <sz val="12"/>
      <color rgb="FF7030A0"/>
      <name val="Arial"/>
      <family val="2"/>
      <charset val="238"/>
    </font>
    <font>
      <sz val="12"/>
      <color rgb="FFD60093"/>
      <name val="Arial"/>
      <family val="2"/>
      <charset val="238"/>
    </font>
    <font>
      <i/>
      <sz val="11"/>
      <color rgb="FFCC3399"/>
      <name val="Arial"/>
      <family val="2"/>
      <charset val="238"/>
    </font>
    <font>
      <sz val="11"/>
      <color rgb="FF000000"/>
      <name val="Arial"/>
      <family val="2"/>
      <charset val="238"/>
    </font>
    <font>
      <i/>
      <sz val="11"/>
      <color rgb="FF000000"/>
      <name val="Arial"/>
      <family val="2"/>
      <charset val="238"/>
    </font>
    <font>
      <sz val="11"/>
      <color rgb="FFD60093"/>
      <name val="Arial"/>
      <family val="2"/>
      <charset val="238"/>
    </font>
    <font>
      <b/>
      <sz val="11"/>
      <color theme="5"/>
      <name val="Arial"/>
      <family val="2"/>
      <charset val="238"/>
    </font>
    <font>
      <b/>
      <sz val="11"/>
      <color rgb="FFFF9900"/>
      <name val="Arial"/>
      <family val="2"/>
      <charset val="238"/>
    </font>
    <font>
      <i/>
      <sz val="11"/>
      <color theme="7"/>
      <name val="Arial"/>
      <family val="2"/>
      <charset val="238"/>
    </font>
    <font>
      <b/>
      <i/>
      <sz val="11"/>
      <color theme="7"/>
      <name val="Arial"/>
      <family val="2"/>
      <charset val="238"/>
    </font>
    <font>
      <b/>
      <sz val="11"/>
      <color rgb="FFCC00CC"/>
      <name val="Arial"/>
      <family val="2"/>
      <charset val="238"/>
    </font>
    <font>
      <i/>
      <sz val="11"/>
      <color rgb="FF00B050"/>
      <name val="Arial"/>
      <family val="2"/>
      <charset val="238"/>
    </font>
    <font>
      <b/>
      <i/>
      <sz val="11"/>
      <color theme="5"/>
      <name val="Arial"/>
      <family val="2"/>
      <charset val="238"/>
    </font>
    <font>
      <sz val="11"/>
      <color rgb="FF3366CC"/>
      <name val="Arial"/>
      <family val="2"/>
      <charset val="238"/>
    </font>
    <font>
      <b/>
      <i/>
      <sz val="11"/>
      <color rgb="FFCC3399"/>
      <name val="Arial"/>
      <family val="2"/>
      <charset val="238"/>
    </font>
    <font>
      <b/>
      <sz val="11"/>
      <color theme="7"/>
      <name val="Arial"/>
      <family val="2"/>
      <charset val="238"/>
    </font>
    <font>
      <sz val="11"/>
      <color rgb="FFFF0000"/>
      <name val="Arial"/>
      <family val="2"/>
      <charset val="238"/>
    </font>
    <font>
      <i/>
      <sz val="11"/>
      <color rgb="FF33CC33"/>
      <name val="Arial"/>
      <family val="2"/>
      <charset val="238"/>
    </font>
    <font>
      <b/>
      <i/>
      <sz val="11"/>
      <color rgb="FF000000"/>
      <name val="Arial"/>
      <family val="2"/>
      <charset val="238"/>
    </font>
    <font>
      <sz val="12"/>
      <color theme="0"/>
      <name val="Arial"/>
      <family val="2"/>
      <charset val="238"/>
    </font>
    <font>
      <sz val="13"/>
      <color theme="1"/>
      <name val="Arial"/>
      <family val="2"/>
      <charset val="238"/>
    </font>
    <font>
      <sz val="13"/>
      <name val="Arial"/>
      <family val="2"/>
      <charset val="238"/>
    </font>
    <font>
      <b/>
      <sz val="13"/>
      <color theme="0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1"/>
      <color rgb="FF0070C0"/>
      <name val="Arial"/>
      <family val="2"/>
      <charset val="238"/>
    </font>
    <font>
      <b/>
      <sz val="10"/>
      <color rgb="FFCC3399"/>
      <name val="Arial"/>
      <family val="2"/>
      <charset val="238"/>
    </font>
    <font>
      <b/>
      <sz val="11"/>
      <color rgb="FFFF9933"/>
      <name val="Arial"/>
      <family val="2"/>
      <charset val="238"/>
    </font>
    <font>
      <b/>
      <sz val="11"/>
      <color rgb="FFFF6600"/>
      <name val="Arial"/>
      <family val="2"/>
      <charset val="238"/>
    </font>
    <font>
      <b/>
      <sz val="11"/>
      <color rgb="FFD60093"/>
      <name val="Arial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22"/>
      <color rgb="FFC00000"/>
      <name val="Arial"/>
      <family val="2"/>
      <charset val="238"/>
    </font>
    <font>
      <sz val="8"/>
      <color theme="1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sz val="18"/>
      <color rgb="FF0066CC"/>
      <name val="Arial"/>
      <family val="2"/>
      <charset val="238"/>
    </font>
    <font>
      <sz val="20"/>
      <color rgb="FFC00000"/>
      <name val="Arial"/>
      <family val="2"/>
      <charset val="238"/>
    </font>
    <font>
      <b/>
      <sz val="20"/>
      <color rgb="FFC00000"/>
      <name val="Arial"/>
      <family val="2"/>
      <charset val="238"/>
    </font>
    <font>
      <b/>
      <sz val="11"/>
      <color rgb="FFFF0066"/>
      <name val="Arial"/>
      <family val="2"/>
      <charset val="238"/>
    </font>
    <font>
      <sz val="11"/>
      <color theme="5"/>
      <name val="Arial"/>
      <family val="2"/>
      <charset val="238"/>
    </font>
    <font>
      <b/>
      <sz val="11"/>
      <color theme="4"/>
      <name val="Arial"/>
      <family val="2"/>
      <charset val="238"/>
    </font>
    <font>
      <i/>
      <sz val="11"/>
      <color theme="4"/>
      <name val="Arial"/>
      <family val="2"/>
      <charset val="238"/>
    </font>
    <font>
      <b/>
      <sz val="16"/>
      <color rgb="FF0033CC"/>
      <name val="Arial"/>
      <family val="2"/>
      <charset val="238"/>
    </font>
    <font>
      <b/>
      <sz val="22"/>
      <color rgb="FF0066CC"/>
      <name val="Arial"/>
      <family val="2"/>
      <charset val="238"/>
    </font>
    <font>
      <b/>
      <sz val="11"/>
      <name val="Arial CE"/>
      <family val="2"/>
      <charset val="238"/>
    </font>
    <font>
      <b/>
      <sz val="10"/>
      <name val="Arial CE"/>
      <charset val="238"/>
    </font>
    <font>
      <sz val="9"/>
      <name val="Arial CE"/>
      <charset val="238"/>
    </font>
    <font>
      <b/>
      <sz val="11"/>
      <name val="Arial CE"/>
      <charset val="238"/>
    </font>
    <font>
      <b/>
      <sz val="12"/>
      <name val="Arial CE"/>
      <charset val="238"/>
    </font>
    <font>
      <b/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8"/>
      <color rgb="FF0066CC"/>
      <name val="Arial CE"/>
      <family val="2"/>
      <charset val="238"/>
    </font>
    <font>
      <b/>
      <sz val="22"/>
      <color rgb="FFC00000"/>
      <name val="Arial CE"/>
      <family val="2"/>
      <charset val="238"/>
    </font>
    <font>
      <b/>
      <sz val="14"/>
      <color rgb="FF0070C0"/>
      <name val="Arial"/>
      <family val="2"/>
      <charset val="238"/>
    </font>
    <font>
      <b/>
      <sz val="14"/>
      <color theme="5"/>
      <name val="Arial"/>
      <family val="2"/>
      <charset val="238"/>
    </font>
    <font>
      <b/>
      <sz val="12"/>
      <color theme="5"/>
      <name val="Arial"/>
      <family val="2"/>
      <charset val="238"/>
    </font>
    <font>
      <b/>
      <sz val="12"/>
      <color rgb="FFFF0066"/>
      <name val="Arial"/>
      <family val="2"/>
      <charset val="238"/>
    </font>
    <font>
      <b/>
      <sz val="14"/>
      <color rgb="FFFF0066"/>
      <name val="Arial"/>
      <family val="2"/>
      <charset val="238"/>
    </font>
    <font>
      <sz val="12"/>
      <color indexed="8"/>
      <name val="Arial"/>
      <family val="2"/>
      <charset val="238"/>
    </font>
    <font>
      <b/>
      <sz val="14"/>
      <color rgb="FF0066CC"/>
      <name val="Arial"/>
      <family val="2"/>
      <charset val="238"/>
    </font>
    <font>
      <b/>
      <sz val="12"/>
      <color indexed="8"/>
      <name val="Arial"/>
      <family val="2"/>
      <charset val="238"/>
    </font>
    <font>
      <b/>
      <i/>
      <sz val="10"/>
      <color rgb="FFC00000"/>
      <name val="Arial"/>
      <family val="2"/>
      <charset val="238"/>
    </font>
    <font>
      <b/>
      <i/>
      <sz val="10"/>
      <color theme="1"/>
      <name val="Arial"/>
      <family val="2"/>
      <charset val="238"/>
    </font>
    <font>
      <sz val="10"/>
      <color theme="8"/>
      <name val="Calibri"/>
      <family val="2"/>
      <charset val="238"/>
      <scheme val="minor"/>
    </font>
    <font>
      <b/>
      <i/>
      <sz val="10"/>
      <color rgb="FFFF3300"/>
      <name val="Arial"/>
      <family val="2"/>
      <charset val="238"/>
    </font>
    <font>
      <b/>
      <i/>
      <sz val="10"/>
      <name val="Arial"/>
      <family val="2"/>
      <charset val="238"/>
    </font>
    <font>
      <b/>
      <sz val="10"/>
      <color theme="8"/>
      <name val="Arial"/>
      <family val="2"/>
      <charset val="238"/>
    </font>
    <font>
      <b/>
      <i/>
      <sz val="10"/>
      <color theme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theme="8"/>
      <name val="Arial"/>
      <family val="2"/>
      <charset val="238"/>
    </font>
    <font>
      <b/>
      <i/>
      <u/>
      <sz val="10"/>
      <color theme="8"/>
      <name val="Arial"/>
      <family val="2"/>
      <charset val="238"/>
    </font>
    <font>
      <i/>
      <sz val="10"/>
      <color theme="1"/>
      <name val="Arial"/>
      <family val="2"/>
      <charset val="238"/>
    </font>
    <font>
      <b/>
      <sz val="16"/>
      <color rgb="FFC00000"/>
      <name val="Arial"/>
      <family val="2"/>
      <charset val="238"/>
    </font>
    <font>
      <b/>
      <sz val="18"/>
      <color rgb="FF0070C0"/>
      <name val="Arial"/>
      <family val="2"/>
      <charset val="238"/>
    </font>
    <font>
      <b/>
      <sz val="16"/>
      <color rgb="FF0070C0"/>
      <name val="Arial"/>
      <family val="2"/>
      <charset val="238"/>
    </font>
    <font>
      <b/>
      <sz val="18"/>
      <color rgb="FFC00000"/>
      <name val="Arial"/>
      <family val="2"/>
      <charset val="238"/>
    </font>
    <font>
      <b/>
      <sz val="10"/>
      <color rgb="FFFF0000"/>
      <name val="Calibri"/>
      <family val="2"/>
      <charset val="238"/>
      <scheme val="minor"/>
    </font>
    <font>
      <b/>
      <i/>
      <sz val="11"/>
      <color rgb="FFC00000"/>
      <name val="Arial"/>
      <family val="2"/>
      <charset val="238"/>
    </font>
    <font>
      <sz val="11"/>
      <color theme="8"/>
      <name val="Calibri"/>
      <family val="2"/>
      <charset val="238"/>
      <scheme val="minor"/>
    </font>
    <font>
      <sz val="8"/>
      <name val="Arial"/>
      <family val="2"/>
      <charset val="238"/>
    </font>
    <font>
      <b/>
      <sz val="8"/>
      <color rgb="FF0066CC"/>
      <name val="Arial"/>
      <family val="2"/>
      <charset val="238"/>
    </font>
    <font>
      <sz val="10"/>
      <color rgb="FFCC00CC"/>
      <name val="Arial"/>
      <family val="2"/>
      <charset val="238"/>
    </font>
    <font>
      <sz val="9"/>
      <color theme="1"/>
      <name val="Arial"/>
      <family val="2"/>
      <charset val="238"/>
    </font>
    <font>
      <b/>
      <i/>
      <sz val="10"/>
      <name val="Arial CE"/>
      <family val="2"/>
      <charset val="238"/>
    </font>
    <font>
      <b/>
      <sz val="12"/>
      <color rgb="FFC00000"/>
      <name val="Arial CE"/>
      <charset val="238"/>
    </font>
    <font>
      <sz val="10"/>
      <color rgb="FFC00000"/>
      <name val="Arial CE"/>
      <charset val="238"/>
    </font>
    <font>
      <sz val="10"/>
      <name val="Arial CE"/>
      <family val="2"/>
      <charset val="238"/>
    </font>
    <font>
      <b/>
      <sz val="10"/>
      <color theme="4" tint="-0.249977111117893"/>
      <name val="Arial CE"/>
      <charset val="238"/>
    </font>
    <font>
      <b/>
      <sz val="12"/>
      <color theme="4" tint="-0.249977111117893"/>
      <name val="Arial CE"/>
      <charset val="238"/>
    </font>
    <font>
      <b/>
      <sz val="16"/>
      <color indexed="12"/>
      <name val="Arial CE"/>
      <family val="2"/>
      <charset val="238"/>
    </font>
    <font>
      <b/>
      <sz val="12"/>
      <color rgb="FF0070C0"/>
      <name val="Arial CE"/>
      <family val="2"/>
      <charset val="238"/>
    </font>
    <font>
      <sz val="12"/>
      <color rgb="FF0070C0"/>
      <name val="Arial CE"/>
      <family val="2"/>
      <charset val="238"/>
    </font>
    <font>
      <b/>
      <sz val="14"/>
      <color rgb="FF0070C0"/>
      <name val="Arial CE"/>
      <family val="2"/>
      <charset val="238"/>
    </font>
    <font>
      <b/>
      <sz val="16"/>
      <color rgb="FF0070C0"/>
      <name val="Arial CE"/>
      <family val="2"/>
      <charset val="238"/>
    </font>
    <font>
      <b/>
      <sz val="18"/>
      <name val="Arial CE"/>
      <charset val="238"/>
    </font>
    <font>
      <b/>
      <sz val="18"/>
      <color rgb="FFC00000"/>
      <name val="Arial CE"/>
      <charset val="238"/>
    </font>
    <font>
      <sz val="11"/>
      <color theme="4"/>
      <name val="Arial"/>
      <family val="2"/>
      <charset val="238"/>
    </font>
    <font>
      <sz val="11"/>
      <color rgb="FFFF3300"/>
      <name val="Arial"/>
      <family val="2"/>
      <charset val="238"/>
    </font>
    <font>
      <b/>
      <sz val="12"/>
      <color indexed="12"/>
      <name val="Arial CE"/>
      <charset val="238"/>
    </font>
    <font>
      <sz val="11"/>
      <name val="Arial CE"/>
      <charset val="238"/>
    </font>
    <font>
      <b/>
      <sz val="18"/>
      <color indexed="12"/>
      <name val="Arial CE"/>
      <family val="2"/>
      <charset val="238"/>
    </font>
    <font>
      <b/>
      <sz val="14"/>
      <name val="Arial CE"/>
      <family val="2"/>
      <charset val="238"/>
    </font>
    <font>
      <b/>
      <sz val="22"/>
      <color indexed="10"/>
      <name val="Arial CE"/>
      <family val="2"/>
      <charset val="238"/>
    </font>
    <font>
      <sz val="11"/>
      <color indexed="8"/>
      <name val="Arial"/>
      <family val="2"/>
      <charset val="238"/>
    </font>
    <font>
      <b/>
      <sz val="14"/>
      <color theme="0"/>
      <name val="Arial"/>
      <family val="2"/>
      <charset val="238"/>
    </font>
    <font>
      <b/>
      <i/>
      <sz val="12"/>
      <color rgb="FFCC00CC"/>
      <name val="Arial"/>
      <family val="2"/>
      <charset val="238"/>
    </font>
    <font>
      <i/>
      <sz val="12"/>
      <color theme="1"/>
      <name val="Arial"/>
      <family val="2"/>
      <charset val="238"/>
    </font>
    <font>
      <i/>
      <sz val="12"/>
      <color rgb="FFCC00CC"/>
      <name val="Arial"/>
      <family val="2"/>
      <charset val="238"/>
    </font>
    <font>
      <sz val="11"/>
      <color theme="9" tint="-0.249977111117893"/>
      <name val="Arial"/>
      <family val="2"/>
      <charset val="238"/>
    </font>
    <font>
      <i/>
      <sz val="11"/>
      <color rgb="FF008000"/>
      <name val="Arial"/>
      <family val="2"/>
      <charset val="238"/>
    </font>
    <font>
      <sz val="11"/>
      <color rgb="FF008000"/>
      <name val="Arial"/>
      <family val="2"/>
      <charset val="238"/>
    </font>
    <font>
      <sz val="9"/>
      <name val="Arial"/>
      <family val="2"/>
      <charset val="238"/>
    </font>
    <font>
      <b/>
      <sz val="13.5"/>
      <color theme="0"/>
      <name val="Arial"/>
      <family val="2"/>
      <charset val="238"/>
    </font>
    <font>
      <sz val="11"/>
      <color theme="5" tint="-0.249977111117893"/>
      <name val="Arial"/>
      <family val="2"/>
      <charset val="238"/>
    </font>
    <font>
      <b/>
      <sz val="11"/>
      <color theme="5" tint="-0.249977111117893"/>
      <name val="Arial"/>
      <family val="2"/>
      <charset val="238"/>
    </font>
    <font>
      <b/>
      <i/>
      <u/>
      <sz val="11"/>
      <color theme="5" tint="-0.249977111117893"/>
      <name val="Arial"/>
      <family val="2"/>
      <charset val="238"/>
    </font>
    <font>
      <b/>
      <sz val="14"/>
      <color theme="5" tint="-0.249977111117893"/>
      <name val="Arial"/>
      <family val="2"/>
      <charset val="238"/>
    </font>
    <font>
      <b/>
      <sz val="12"/>
      <color theme="5" tint="-0.249977111117893"/>
      <name val="Arial"/>
      <family val="2"/>
      <charset val="238"/>
    </font>
    <font>
      <b/>
      <i/>
      <u/>
      <sz val="12"/>
      <color theme="5" tint="-0.249977111117893"/>
      <name val="Arial"/>
      <family val="2"/>
      <charset val="238"/>
    </font>
    <font>
      <sz val="10"/>
      <color theme="5" tint="-0.249977111117893"/>
      <name val="Arial"/>
      <family val="2"/>
      <charset val="238"/>
    </font>
    <font>
      <sz val="11"/>
      <color theme="5" tint="-0.249977111117893"/>
      <name val="Calibri"/>
      <family val="2"/>
      <charset val="238"/>
      <scheme val="minor"/>
    </font>
    <font>
      <b/>
      <i/>
      <sz val="11"/>
      <color rgb="FF00B050"/>
      <name val="Arial"/>
      <family val="2"/>
      <charset val="238"/>
    </font>
    <font>
      <b/>
      <sz val="11"/>
      <color rgb="FF00B050"/>
      <name val="Arial"/>
      <family val="2"/>
      <charset val="238"/>
    </font>
    <font>
      <sz val="10"/>
      <color rgb="FF00B050"/>
      <name val="Arial"/>
      <family val="2"/>
      <charset val="238"/>
    </font>
    <font>
      <sz val="10"/>
      <color theme="7"/>
      <name val="Arial"/>
      <family val="2"/>
      <charset val="238"/>
    </font>
    <font>
      <sz val="11"/>
      <color rgb="FF00B050"/>
      <name val="Arial"/>
      <family val="2"/>
      <charset val="238"/>
    </font>
    <font>
      <b/>
      <sz val="10"/>
      <color rgb="FF00B050"/>
      <name val="Arial"/>
      <family val="2"/>
      <charset val="238"/>
    </font>
    <font>
      <b/>
      <sz val="9"/>
      <color theme="0"/>
      <name val="Arial"/>
      <family val="2"/>
      <charset val="238"/>
    </font>
    <font>
      <sz val="10"/>
      <color rgb="FFFF9900"/>
      <name val="Arial"/>
      <family val="2"/>
      <charset val="238"/>
    </font>
    <font>
      <b/>
      <sz val="20"/>
      <color theme="1"/>
      <name val="Arial"/>
      <family val="2"/>
      <charset val="238"/>
    </font>
    <font>
      <b/>
      <i/>
      <sz val="12"/>
      <color rgb="FFFF9933"/>
      <name val="Arial"/>
      <family val="2"/>
      <charset val="238"/>
    </font>
    <font>
      <sz val="11"/>
      <color theme="0"/>
      <name val="Arial"/>
    </font>
    <font>
      <b/>
      <i/>
      <sz val="11"/>
      <color theme="1"/>
      <name val="Arial"/>
    </font>
    <font>
      <b/>
      <sz val="11"/>
      <color theme="1"/>
      <name val="Arial"/>
    </font>
    <font>
      <b/>
      <sz val="10"/>
      <color theme="0"/>
      <name val="Arial"/>
    </font>
    <font>
      <sz val="10"/>
      <color rgb="FFCC00CC"/>
      <name val="Arial"/>
    </font>
    <font>
      <b/>
      <sz val="10"/>
      <name val="Arial"/>
    </font>
    <font>
      <b/>
      <sz val="11"/>
      <color theme="0"/>
      <name val="Arial"/>
    </font>
    <font>
      <b/>
      <sz val="12"/>
      <name val="Arial"/>
    </font>
    <font>
      <b/>
      <sz val="10"/>
      <color rgb="FF0070C0"/>
      <name val="Arial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theme="6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2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4" tint="0.59999389629810485"/>
        <bgColor theme="0" tint="-0.14999847407452621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5" tint="-0.249977111117893"/>
        <bgColor theme="6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CC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54" fillId="0" borderId="0" applyFont="0" applyFill="0" applyBorder="0" applyAlignment="0" applyProtection="0"/>
    <xf numFmtId="0" fontId="77" fillId="0" borderId="0"/>
    <xf numFmtId="9" fontId="101" fillId="0" borderId="0" applyFont="0" applyFill="0" applyBorder="0" applyAlignment="0" applyProtection="0"/>
  </cellStyleXfs>
  <cellXfs count="1054">
    <xf numFmtId="0" fontId="0" fillId="0" borderId="0" xfId="0"/>
    <xf numFmtId="0" fontId="3" fillId="0" borderId="1" xfId="0" applyFont="1" applyBorder="1" applyAlignment="1">
      <alignment horizontal="center"/>
    </xf>
    <xf numFmtId="0" fontId="0" fillId="2" borderId="0" xfId="0" applyFill="1"/>
    <xf numFmtId="0" fontId="11" fillId="0" borderId="0" xfId="0" applyFont="1" applyFill="1" applyAlignment="1">
      <alignment horizontal="center"/>
    </xf>
    <xf numFmtId="4" fontId="11" fillId="0" borderId="0" xfId="0" applyNumberFormat="1" applyFont="1" applyFill="1"/>
    <xf numFmtId="0" fontId="13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4" fontId="7" fillId="0" borderId="0" xfId="0" applyNumberFormat="1" applyFont="1"/>
    <xf numFmtId="4" fontId="7" fillId="0" borderId="0" xfId="0" applyNumberFormat="1" applyFont="1" applyFill="1"/>
    <xf numFmtId="0" fontId="10" fillId="0" borderId="0" xfId="0" applyFont="1" applyFill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6" fillId="0" borderId="0" xfId="0" applyFont="1" applyAlignment="1"/>
    <xf numFmtId="0" fontId="12" fillId="0" borderId="0" xfId="0" applyFont="1"/>
    <xf numFmtId="0" fontId="14" fillId="0" borderId="0" xfId="0" applyFont="1" applyFill="1"/>
    <xf numFmtId="0" fontId="14" fillId="0" borderId="0" xfId="0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4" fontId="17" fillId="0" borderId="0" xfId="0" applyNumberFormat="1" applyFont="1" applyFill="1"/>
    <xf numFmtId="0" fontId="10" fillId="0" borderId="0" xfId="0" applyFont="1" applyFill="1" applyBorder="1" applyAlignment="1">
      <alignment horizontal="center"/>
    </xf>
    <xf numFmtId="4" fontId="7" fillId="0" borderId="0" xfId="0" applyNumberFormat="1" applyFont="1" applyFill="1" applyBorder="1"/>
    <xf numFmtId="0" fontId="0" fillId="0" borderId="0" xfId="0" applyFill="1"/>
    <xf numFmtId="0" fontId="16" fillId="0" borderId="0" xfId="0" applyFont="1" applyFill="1" applyAlignment="1"/>
    <xf numFmtId="4" fontId="7" fillId="0" borderId="0" xfId="0" applyNumberFormat="1" applyFont="1" applyFill="1" applyBorder="1" applyAlignment="1"/>
    <xf numFmtId="0" fontId="5" fillId="0" borderId="0" xfId="0" applyFont="1" applyFill="1" applyBorder="1" applyAlignment="1"/>
    <xf numFmtId="0" fontId="1" fillId="0" borderId="0" xfId="0" applyFont="1" applyFill="1" applyAlignment="1">
      <alignment horizontal="left"/>
    </xf>
    <xf numFmtId="0" fontId="10" fillId="0" borderId="0" xfId="0" applyFont="1" applyFill="1" applyBorder="1"/>
    <xf numFmtId="0" fontId="21" fillId="0" borderId="0" xfId="0" applyFont="1"/>
    <xf numFmtId="4" fontId="11" fillId="0" borderId="0" xfId="0" applyNumberFormat="1" applyFont="1" applyFill="1" applyBorder="1"/>
    <xf numFmtId="0" fontId="21" fillId="0" borderId="0" xfId="0" applyFont="1" applyFill="1"/>
    <xf numFmtId="0" fontId="6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Fill="1"/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 applyAlignment="1"/>
    <xf numFmtId="4" fontId="18" fillId="0" borderId="0" xfId="0" applyNumberFormat="1" applyFont="1" applyFill="1" applyBorder="1" applyAlignment="1"/>
    <xf numFmtId="0" fontId="20" fillId="0" borderId="0" xfId="0" applyFont="1" applyFill="1"/>
    <xf numFmtId="0" fontId="17" fillId="0" borderId="0" xfId="0" applyFont="1"/>
    <xf numFmtId="0" fontId="0" fillId="0" borderId="0" xfId="0" applyFont="1"/>
    <xf numFmtId="0" fontId="22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26" fillId="0" borderId="0" xfId="0" applyFont="1" applyFill="1" applyAlignment="1">
      <alignment horizontal="center"/>
    </xf>
    <xf numFmtId="0" fontId="15" fillId="0" borderId="0" xfId="0" applyNumberFormat="1" applyFont="1" applyFill="1" applyAlignment="1">
      <alignment horizontal="center"/>
    </xf>
    <xf numFmtId="0" fontId="11" fillId="0" borderId="0" xfId="0" applyNumberFormat="1" applyFont="1" applyFill="1" applyAlignment="1">
      <alignment horizontal="center"/>
    </xf>
    <xf numFmtId="4" fontId="10" fillId="0" borderId="0" xfId="0" applyNumberFormat="1" applyFont="1" applyFill="1" applyAlignment="1"/>
    <xf numFmtId="0" fontId="13" fillId="3" borderId="0" xfId="0" applyFont="1" applyFill="1"/>
    <xf numFmtId="0" fontId="29" fillId="0" borderId="0" xfId="0" applyFont="1" applyAlignment="1">
      <alignment horizontal="center"/>
    </xf>
    <xf numFmtId="0" fontId="31" fillId="0" borderId="0" xfId="0" applyFont="1"/>
    <xf numFmtId="0" fontId="14" fillId="0" borderId="0" xfId="0" applyFont="1" applyAlignment="1">
      <alignment wrapText="1"/>
    </xf>
    <xf numFmtId="4" fontId="7" fillId="0" borderId="0" xfId="0" applyNumberFormat="1" applyFont="1" applyFill="1" applyAlignment="1"/>
    <xf numFmtId="4" fontId="11" fillId="0" borderId="0" xfId="0" applyNumberFormat="1" applyFont="1" applyFill="1" applyAlignment="1"/>
    <xf numFmtId="0" fontId="32" fillId="0" borderId="0" xfId="0" applyFont="1"/>
    <xf numFmtId="0" fontId="13" fillId="0" borderId="0" xfId="0" applyFont="1" applyAlignment="1">
      <alignment horizontal="center"/>
    </xf>
    <xf numFmtId="0" fontId="21" fillId="0" borderId="0" xfId="0" applyNumberFormat="1" applyFont="1" applyAlignment="1">
      <alignment horizontal="center"/>
    </xf>
    <xf numFmtId="0" fontId="15" fillId="0" borderId="0" xfId="0" applyNumberFormat="1" applyFont="1" applyAlignment="1">
      <alignment horizontal="center"/>
    </xf>
    <xf numFmtId="0" fontId="34" fillId="0" borderId="0" xfId="0" applyFont="1"/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35" fillId="5" borderId="0" xfId="0" applyFont="1" applyFill="1" applyAlignment="1"/>
    <xf numFmtId="0" fontId="0" fillId="5" borderId="0" xfId="0" applyFill="1"/>
    <xf numFmtId="0" fontId="23" fillId="5" borderId="0" xfId="0" applyFont="1" applyFill="1"/>
    <xf numFmtId="0" fontId="35" fillId="5" borderId="0" xfId="0" applyFont="1" applyFill="1" applyAlignment="1">
      <alignment horizontal="center"/>
    </xf>
    <xf numFmtId="0" fontId="32" fillId="5" borderId="0" xfId="0" applyFont="1" applyFill="1" applyAlignment="1">
      <alignment horizontal="center"/>
    </xf>
    <xf numFmtId="0" fontId="9" fillId="5" borderId="0" xfId="0" applyFont="1" applyFill="1" applyAlignment="1"/>
    <xf numFmtId="0" fontId="32" fillId="5" borderId="0" xfId="0" applyFont="1" applyFill="1"/>
    <xf numFmtId="0" fontId="36" fillId="5" borderId="0" xfId="0" applyFont="1" applyFill="1"/>
    <xf numFmtId="0" fontId="9" fillId="5" borderId="0" xfId="0" applyFont="1" applyFill="1" applyAlignment="1">
      <alignment horizontal="center"/>
    </xf>
    <xf numFmtId="4" fontId="18" fillId="0" borderId="0" xfId="0" applyNumberFormat="1" applyFont="1" applyFill="1"/>
    <xf numFmtId="0" fontId="34" fillId="0" borderId="0" xfId="0" applyFont="1" applyFill="1"/>
    <xf numFmtId="0" fontId="38" fillId="0" borderId="0" xfId="0" applyFont="1"/>
    <xf numFmtId="0" fontId="32" fillId="0" borderId="0" xfId="0" applyFont="1" applyFill="1"/>
    <xf numFmtId="0" fontId="6" fillId="0" borderId="0" xfId="0" applyFont="1" applyAlignment="1">
      <alignment horizontal="center"/>
    </xf>
    <xf numFmtId="0" fontId="40" fillId="0" borderId="0" xfId="0" applyFont="1"/>
    <xf numFmtId="0" fontId="40" fillId="0" borderId="0" xfId="0" applyFont="1" applyAlignment="1">
      <alignment horizontal="center"/>
    </xf>
    <xf numFmtId="0" fontId="28" fillId="0" borderId="0" xfId="0" applyNumberFormat="1" applyFont="1" applyAlignment="1">
      <alignment horizontal="center"/>
    </xf>
    <xf numFmtId="0" fontId="42" fillId="0" borderId="0" xfId="0" applyFont="1"/>
    <xf numFmtId="0" fontId="41" fillId="0" borderId="0" xfId="0" applyFont="1" applyAlignment="1"/>
    <xf numFmtId="4" fontId="16" fillId="0" borderId="0" xfId="0" applyNumberFormat="1" applyFont="1" applyFill="1" applyAlignment="1"/>
    <xf numFmtId="4" fontId="18" fillId="0" borderId="0" xfId="0" applyNumberFormat="1" applyFont="1" applyFill="1" applyAlignment="1">
      <alignment vertical="center"/>
    </xf>
    <xf numFmtId="0" fontId="23" fillId="0" borderId="0" xfId="0" applyFont="1" applyFill="1"/>
    <xf numFmtId="0" fontId="21" fillId="0" borderId="0" xfId="0" applyFont="1" applyFill="1" applyAlignment="1">
      <alignment horizontal="center"/>
    </xf>
    <xf numFmtId="0" fontId="37" fillId="0" borderId="0" xfId="0" applyFont="1" applyFill="1" applyAlignment="1"/>
    <xf numFmtId="0" fontId="37" fillId="0" borderId="0" xfId="0" applyFont="1" applyFill="1" applyAlignment="1">
      <alignment horizontal="center"/>
    </xf>
    <xf numFmtId="0" fontId="35" fillId="0" borderId="0" xfId="0" applyFont="1" applyFill="1" applyAlignment="1"/>
    <xf numFmtId="0" fontId="35" fillId="0" borderId="0" xfId="0" applyFont="1" applyFill="1" applyAlignment="1">
      <alignment horizontal="center"/>
    </xf>
    <xf numFmtId="0" fontId="39" fillId="0" borderId="0" xfId="0" applyFont="1"/>
    <xf numFmtId="0" fontId="44" fillId="0" borderId="0" xfId="0" applyFont="1"/>
    <xf numFmtId="0" fontId="44" fillId="0" borderId="0" xfId="0" applyFont="1" applyAlignment="1"/>
    <xf numFmtId="0" fontId="45" fillId="0" borderId="0" xfId="0" applyFont="1"/>
    <xf numFmtId="0" fontId="16" fillId="0" borderId="0" xfId="0" applyFont="1" applyFill="1"/>
    <xf numFmtId="0" fontId="18" fillId="0" borderId="0" xfId="0" applyFont="1" applyFill="1" applyAlignment="1"/>
    <xf numFmtId="0" fontId="46" fillId="0" borderId="0" xfId="0" applyFont="1" applyFill="1"/>
    <xf numFmtId="0" fontId="46" fillId="0" borderId="0" xfId="0" applyFont="1"/>
    <xf numFmtId="0" fontId="26" fillId="0" borderId="0" xfId="0" applyFont="1" applyAlignment="1"/>
    <xf numFmtId="0" fontId="49" fillId="4" borderId="0" xfId="0" applyFont="1" applyFill="1" applyAlignment="1">
      <alignment horizontal="center"/>
    </xf>
    <xf numFmtId="0" fontId="47" fillId="4" borderId="0" xfId="0" applyFont="1" applyFill="1" applyAlignment="1">
      <alignment horizontal="center"/>
    </xf>
    <xf numFmtId="0" fontId="51" fillId="4" borderId="0" xfId="0" applyFont="1" applyFill="1" applyAlignment="1">
      <alignment horizontal="center"/>
    </xf>
    <xf numFmtId="0" fontId="49" fillId="4" borderId="0" xfId="0" applyFont="1" applyFill="1" applyAlignment="1"/>
    <xf numFmtId="0" fontId="47" fillId="4" borderId="0" xfId="0" applyFont="1" applyFill="1"/>
    <xf numFmtId="4" fontId="49" fillId="4" borderId="0" xfId="0" applyNumberFormat="1" applyFont="1" applyFill="1"/>
    <xf numFmtId="0" fontId="47" fillId="0" borderId="0" xfId="0" applyFont="1"/>
    <xf numFmtId="4" fontId="49" fillId="4" borderId="0" xfId="0" applyNumberFormat="1" applyFont="1" applyFill="1" applyAlignment="1"/>
    <xf numFmtId="0" fontId="51" fillId="4" borderId="0" xfId="0" applyFont="1" applyFill="1" applyBorder="1" applyAlignment="1">
      <alignment horizontal="center"/>
    </xf>
    <xf numFmtId="0" fontId="49" fillId="4" borderId="0" xfId="0" applyFont="1" applyFill="1" applyBorder="1" applyAlignment="1"/>
    <xf numFmtId="0" fontId="51" fillId="4" borderId="0" xfId="0" applyFont="1" applyFill="1" applyBorder="1"/>
    <xf numFmtId="4" fontId="49" fillId="4" borderId="0" xfId="0" applyNumberFormat="1" applyFont="1" applyFill="1" applyBorder="1" applyAlignment="1"/>
    <xf numFmtId="0" fontId="48" fillId="4" borderId="0" xfId="0" applyFont="1" applyFill="1" applyAlignment="1">
      <alignment horizontal="center"/>
    </xf>
    <xf numFmtId="0" fontId="50" fillId="4" borderId="0" xfId="0" applyFont="1" applyFill="1" applyAlignment="1">
      <alignment horizontal="center"/>
    </xf>
    <xf numFmtId="4" fontId="48" fillId="4" borderId="0" xfId="0" applyNumberFormat="1" applyFont="1" applyFill="1"/>
    <xf numFmtId="0" fontId="51" fillId="4" borderId="0" xfId="0" applyNumberFormat="1" applyFont="1" applyFill="1" applyAlignment="1">
      <alignment horizontal="center"/>
    </xf>
    <xf numFmtId="0" fontId="52" fillId="4" borderId="0" xfId="0" applyFont="1" applyFill="1" applyAlignment="1"/>
    <xf numFmtId="0" fontId="52" fillId="4" borderId="0" xfId="0" applyFont="1" applyFill="1" applyAlignment="1">
      <alignment horizontal="center"/>
    </xf>
    <xf numFmtId="0" fontId="53" fillId="0" borderId="0" xfId="0" applyFont="1"/>
    <xf numFmtId="0" fontId="55" fillId="0" borderId="0" xfId="0" applyFont="1" applyFill="1" applyAlignment="1">
      <alignment horizontal="center"/>
    </xf>
    <xf numFmtId="0" fontId="55" fillId="4" borderId="0" xfId="0" applyFont="1" applyFill="1" applyAlignment="1">
      <alignment horizontal="center"/>
    </xf>
    <xf numFmtId="0" fontId="43" fillId="0" borderId="0" xfId="0" applyFont="1"/>
    <xf numFmtId="0" fontId="48" fillId="0" borderId="0" xfId="0" applyFont="1" applyFill="1" applyBorder="1" applyAlignment="1">
      <alignment horizontal="center" vertical="center"/>
    </xf>
    <xf numFmtId="0" fontId="51" fillId="0" borderId="0" xfId="0" applyFont="1" applyFill="1" applyAlignment="1">
      <alignment horizontal="center"/>
    </xf>
    <xf numFmtId="0" fontId="49" fillId="0" borderId="0" xfId="0" applyFont="1" applyFill="1" applyAlignment="1"/>
    <xf numFmtId="4" fontId="49" fillId="0" borderId="0" xfId="0" applyNumberFormat="1" applyFont="1" applyFill="1"/>
    <xf numFmtId="0" fontId="47" fillId="0" borderId="0" xfId="0" applyFont="1" applyFill="1"/>
    <xf numFmtId="0" fontId="48" fillId="0" borderId="0" xfId="0" applyFont="1" applyFill="1" applyAlignment="1">
      <alignment horizontal="center"/>
    </xf>
    <xf numFmtId="0" fontId="50" fillId="0" borderId="0" xfId="0" applyFont="1" applyFill="1" applyAlignment="1">
      <alignment horizontal="center"/>
    </xf>
    <xf numFmtId="0" fontId="51" fillId="0" borderId="0" xfId="0" applyNumberFormat="1" applyFont="1" applyFill="1" applyAlignment="1">
      <alignment horizontal="center"/>
    </xf>
    <xf numFmtId="0" fontId="48" fillId="0" borderId="0" xfId="0" applyFont="1" applyFill="1" applyAlignment="1"/>
    <xf numFmtId="0" fontId="49" fillId="0" borderId="0" xfId="0" applyFont="1" applyFill="1" applyAlignment="1">
      <alignment horizontal="center"/>
    </xf>
    <xf numFmtId="4" fontId="49" fillId="0" borderId="0" xfId="0" applyNumberFormat="1" applyFont="1" applyFill="1" applyAlignment="1"/>
    <xf numFmtId="0" fontId="59" fillId="0" borderId="0" xfId="0" applyFont="1"/>
    <xf numFmtId="0" fontId="60" fillId="0" borderId="0" xfId="0" applyFont="1"/>
    <xf numFmtId="0" fontId="59" fillId="0" borderId="0" xfId="0" applyFont="1" applyFill="1" applyAlignment="1">
      <alignment horizontal="center"/>
    </xf>
    <xf numFmtId="0" fontId="61" fillId="0" borderId="0" xfId="0" applyFont="1" applyFill="1" applyAlignment="1"/>
    <xf numFmtId="0" fontId="59" fillId="0" borderId="0" xfId="0" applyFont="1" applyFill="1"/>
    <xf numFmtId="0" fontId="61" fillId="0" borderId="0" xfId="0" applyFont="1" applyFill="1" applyAlignment="1">
      <alignment horizontal="center"/>
    </xf>
    <xf numFmtId="0" fontId="62" fillId="0" borderId="0" xfId="0" applyFont="1"/>
    <xf numFmtId="0" fontId="62" fillId="5" borderId="0" xfId="0" applyFont="1" applyFill="1" applyAlignment="1">
      <alignment horizontal="center"/>
    </xf>
    <xf numFmtId="0" fontId="64" fillId="5" borderId="0" xfId="0" applyFont="1" applyFill="1" applyAlignment="1"/>
    <xf numFmtId="0" fontId="62" fillId="5" borderId="0" xfId="0" applyFont="1" applyFill="1"/>
    <xf numFmtId="0" fontId="64" fillId="5" borderId="0" xfId="0" applyFont="1" applyFill="1" applyAlignment="1">
      <alignment horizontal="center"/>
    </xf>
    <xf numFmtId="0" fontId="46" fillId="5" borderId="0" xfId="0" applyFont="1" applyFill="1" applyAlignment="1">
      <alignment horizontal="center"/>
    </xf>
    <xf numFmtId="0" fontId="65" fillId="5" borderId="0" xfId="0" applyFont="1" applyFill="1" applyAlignment="1"/>
    <xf numFmtId="0" fontId="46" fillId="5" borderId="0" xfId="0" applyFont="1" applyFill="1"/>
    <xf numFmtId="0" fontId="65" fillId="5" borderId="0" xfId="0" applyFont="1" applyFill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/>
    <xf numFmtId="0" fontId="28" fillId="0" borderId="0" xfId="0" applyFont="1"/>
    <xf numFmtId="0" fontId="58" fillId="0" borderId="0" xfId="0" applyFont="1" applyAlignment="1">
      <alignment horizontal="center"/>
    </xf>
    <xf numFmtId="0" fontId="58" fillId="0" borderId="0" xfId="0" applyFont="1" applyFill="1" applyAlignment="1">
      <alignment horizontal="center"/>
    </xf>
    <xf numFmtId="4" fontId="15" fillId="0" borderId="0" xfId="0" applyNumberFormat="1" applyFont="1"/>
    <xf numFmtId="4" fontId="15" fillId="0" borderId="0" xfId="0" applyNumberFormat="1" applyFont="1" applyFill="1"/>
    <xf numFmtId="4" fontId="51" fillId="4" borderId="0" xfId="0" applyNumberFormat="1" applyFont="1" applyFill="1"/>
    <xf numFmtId="4" fontId="23" fillId="0" borderId="0" xfId="0" applyNumberFormat="1" applyFont="1"/>
    <xf numFmtId="4" fontId="0" fillId="0" borderId="0" xfId="0" applyNumberFormat="1"/>
    <xf numFmtId="0" fontId="26" fillId="0" borderId="0" xfId="0" applyFont="1" applyAlignment="1">
      <alignment horizontal="left"/>
    </xf>
    <xf numFmtId="4" fontId="48" fillId="4" borderId="0" xfId="0" applyNumberFormat="1" applyFont="1" applyFill="1" applyBorder="1" applyAlignment="1"/>
    <xf numFmtId="4" fontId="48" fillId="4" borderId="0" xfId="0" applyNumberFormat="1" applyFont="1" applyFill="1" applyAlignment="1"/>
    <xf numFmtId="4" fontId="0" fillId="0" borderId="0" xfId="0" applyNumberFormat="1" applyFill="1"/>
    <xf numFmtId="0" fontId="15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3" fillId="0" borderId="0" xfId="0" applyFont="1"/>
    <xf numFmtId="0" fontId="63" fillId="5" borderId="0" xfId="0" applyFont="1" applyFill="1" applyAlignment="1">
      <alignment horizontal="center"/>
    </xf>
    <xf numFmtId="0" fontId="74" fillId="5" borderId="0" xfId="0" applyFont="1" applyFill="1" applyAlignment="1"/>
    <xf numFmtId="0" fontId="63" fillId="5" borderId="0" xfId="0" applyFont="1" applyFill="1"/>
    <xf numFmtId="0" fontId="74" fillId="5" borderId="0" xfId="0" applyFont="1" applyFill="1" applyAlignment="1">
      <alignment horizontal="center"/>
    </xf>
    <xf numFmtId="0" fontId="63" fillId="0" borderId="0" xfId="0" applyFont="1"/>
    <xf numFmtId="0" fontId="60" fillId="5" borderId="0" xfId="0" applyFont="1" applyFill="1" applyAlignment="1">
      <alignment horizontal="center"/>
    </xf>
    <xf numFmtId="0" fontId="60" fillId="5" borderId="0" xfId="0" applyFont="1" applyFill="1"/>
    <xf numFmtId="0" fontId="75" fillId="5" borderId="0" xfId="0" applyFont="1" applyFill="1" applyAlignment="1"/>
    <xf numFmtId="0" fontId="75" fillId="5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4" fontId="17" fillId="0" borderId="0" xfId="0" applyNumberFormat="1" applyFont="1" applyFill="1" applyBorder="1"/>
    <xf numFmtId="4" fontId="25" fillId="0" borderId="0" xfId="0" applyNumberFormat="1" applyFont="1" applyBorder="1"/>
    <xf numFmtId="4" fontId="25" fillId="0" borderId="0" xfId="0" applyNumberFormat="1" applyFont="1"/>
    <xf numFmtId="0" fontId="84" fillId="0" borderId="0" xfId="0" applyFont="1" applyAlignment="1"/>
    <xf numFmtId="0" fontId="79" fillId="0" borderId="0" xfId="0" applyFont="1" applyAlignment="1"/>
    <xf numFmtId="0" fontId="17" fillId="0" borderId="0" xfId="0" applyFont="1" applyAlignment="1">
      <alignment horizontal="left"/>
    </xf>
    <xf numFmtId="0" fontId="28" fillId="0" borderId="0" xfId="0" applyFont="1" applyAlignment="1">
      <alignment horizontal="center"/>
    </xf>
    <xf numFmtId="0" fontId="28" fillId="0" borderId="0" xfId="0" applyFont="1" applyFill="1" applyBorder="1" applyAlignment="1"/>
    <xf numFmtId="0" fontId="40" fillId="7" borderId="0" xfId="0" applyFont="1" applyFill="1"/>
    <xf numFmtId="4" fontId="78" fillId="0" borderId="0" xfId="0" applyNumberFormat="1" applyFont="1" applyFill="1" applyAlignment="1"/>
    <xf numFmtId="4" fontId="88" fillId="0" borderId="0" xfId="0" applyNumberFormat="1" applyFont="1" applyFill="1" applyAlignment="1"/>
    <xf numFmtId="0" fontId="78" fillId="0" borderId="0" xfId="0" applyFont="1" applyFill="1" applyAlignment="1"/>
    <xf numFmtId="0" fontId="89" fillId="0" borderId="0" xfId="0" applyNumberFormat="1" applyFont="1" applyFill="1" applyAlignment="1">
      <alignment horizontal="center"/>
    </xf>
    <xf numFmtId="0" fontId="89" fillId="0" borderId="0" xfId="0" applyFont="1" applyFill="1" applyAlignment="1">
      <alignment horizontal="center"/>
    </xf>
    <xf numFmtId="4" fontId="8" fillId="0" borderId="0" xfId="0" applyNumberFormat="1" applyFont="1" applyFill="1" applyAlignment="1"/>
    <xf numFmtId="0" fontId="8" fillId="0" borderId="0" xfId="0" applyFont="1" applyFill="1" applyAlignment="1"/>
    <xf numFmtId="4" fontId="70" fillId="0" borderId="0" xfId="0" applyNumberFormat="1" applyFont="1" applyFill="1"/>
    <xf numFmtId="4" fontId="17" fillId="0" borderId="0" xfId="0" applyNumberFormat="1" applyFont="1" applyFill="1" applyAlignment="1"/>
    <xf numFmtId="4" fontId="43" fillId="0" borderId="0" xfId="0" applyNumberFormat="1" applyFont="1" applyFill="1" applyAlignment="1"/>
    <xf numFmtId="3" fontId="14" fillId="0" borderId="0" xfId="0" applyNumberFormat="1" applyFont="1" applyFill="1" applyAlignment="1">
      <alignment horizontal="center"/>
    </xf>
    <xf numFmtId="4" fontId="24" fillId="0" borderId="0" xfId="0" applyNumberFormat="1" applyFont="1" applyFill="1"/>
    <xf numFmtId="4" fontId="14" fillId="0" borderId="0" xfId="0" applyNumberFormat="1" applyFont="1" applyFill="1" applyAlignment="1">
      <alignment wrapText="1"/>
    </xf>
    <xf numFmtId="4" fontId="43" fillId="0" borderId="0" xfId="0" applyNumberFormat="1" applyFont="1" applyFill="1"/>
    <xf numFmtId="4" fontId="44" fillId="0" borderId="0" xfId="0" applyNumberFormat="1" applyFont="1" applyFill="1"/>
    <xf numFmtId="4" fontId="41" fillId="0" borderId="0" xfId="0" applyNumberFormat="1" applyFont="1" applyFill="1" applyAlignment="1"/>
    <xf numFmtId="0" fontId="49" fillId="0" borderId="0" xfId="0" applyFont="1" applyFill="1" applyBorder="1" applyAlignment="1"/>
    <xf numFmtId="3" fontId="10" fillId="0" borderId="0" xfId="0" applyNumberFormat="1" applyFont="1" applyFill="1" applyAlignment="1">
      <alignment horizontal="left"/>
    </xf>
    <xf numFmtId="0" fontId="69" fillId="0" borderId="0" xfId="0" applyFont="1"/>
    <xf numFmtId="0" fontId="47" fillId="0" borderId="0" xfId="0" applyFont="1" applyFill="1" applyAlignment="1">
      <alignment horizontal="center"/>
    </xf>
    <xf numFmtId="3" fontId="51" fillId="4" borderId="0" xfId="0" applyNumberFormat="1" applyFont="1" applyFill="1" applyAlignment="1">
      <alignment horizontal="center"/>
    </xf>
    <xf numFmtId="3" fontId="15" fillId="0" borderId="0" xfId="0" applyNumberFormat="1" applyFont="1" applyFill="1" applyAlignment="1">
      <alignment horizontal="center"/>
    </xf>
    <xf numFmtId="3" fontId="14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22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3" fontId="51" fillId="0" borderId="0" xfId="0" applyNumberFormat="1" applyFont="1" applyFill="1" applyAlignment="1">
      <alignment horizontal="center"/>
    </xf>
    <xf numFmtId="3" fontId="40" fillId="0" borderId="0" xfId="0" applyNumberFormat="1" applyFont="1" applyAlignment="1">
      <alignment horizontal="center"/>
    </xf>
    <xf numFmtId="3" fontId="87" fillId="0" borderId="0" xfId="0" applyNumberFormat="1" applyFont="1" applyFill="1" applyBorder="1" applyAlignment="1">
      <alignment horizontal="center"/>
    </xf>
    <xf numFmtId="3" fontId="28" fillId="0" borderId="0" xfId="0" applyNumberFormat="1" applyFont="1" applyAlignment="1">
      <alignment horizontal="center"/>
    </xf>
    <xf numFmtId="3" fontId="47" fillId="0" borderId="0" xfId="0" applyNumberFormat="1" applyFont="1" applyFill="1"/>
    <xf numFmtId="4" fontId="14" fillId="0" borderId="0" xfId="0" applyNumberFormat="1" applyFont="1"/>
    <xf numFmtId="3" fontId="68" fillId="0" borderId="0" xfId="0" applyNumberFormat="1" applyFont="1" applyFill="1" applyAlignment="1">
      <alignment horizontal="center"/>
    </xf>
    <xf numFmtId="4" fontId="76" fillId="0" borderId="0" xfId="0" applyNumberFormat="1" applyFont="1" applyFill="1" applyBorder="1" applyAlignment="1">
      <alignment horizontal="center"/>
    </xf>
    <xf numFmtId="0" fontId="14" fillId="0" borderId="0" xfId="0" applyFont="1" applyAlignment="1"/>
    <xf numFmtId="0" fontId="28" fillId="0" borderId="0" xfId="0" applyNumberFormat="1" applyFont="1" applyAlignment="1"/>
    <xf numFmtId="4" fontId="48" fillId="0" borderId="0" xfId="0" applyNumberFormat="1" applyFont="1" applyFill="1"/>
    <xf numFmtId="0" fontId="92" fillId="0" borderId="0" xfId="0" applyFont="1" applyAlignment="1">
      <alignment horizontal="left"/>
    </xf>
    <xf numFmtId="4" fontId="93" fillId="0" borderId="0" xfId="0" applyNumberFormat="1" applyFont="1" applyFill="1" applyAlignment="1"/>
    <xf numFmtId="0" fontId="95" fillId="0" borderId="0" xfId="0" applyFont="1"/>
    <xf numFmtId="0" fontId="90" fillId="0" borderId="0" xfId="0" applyFont="1"/>
    <xf numFmtId="0" fontId="96" fillId="0" borderId="0" xfId="0" applyFont="1" applyAlignment="1">
      <alignment horizontal="center"/>
    </xf>
    <xf numFmtId="0" fontId="91" fillId="0" borderId="0" xfId="0" applyFont="1" applyAlignment="1">
      <alignment horizontal="center" wrapText="1"/>
    </xf>
    <xf numFmtId="0" fontId="97" fillId="0" borderId="0" xfId="0" applyFont="1"/>
    <xf numFmtId="0" fontId="7" fillId="0" borderId="0" xfId="0" applyFont="1" applyFill="1" applyAlignment="1">
      <alignment horizontal="center"/>
    </xf>
    <xf numFmtId="4" fontId="98" fillId="0" borderId="0" xfId="0" applyNumberFormat="1" applyFont="1" applyBorder="1" applyAlignment="1">
      <alignment horizontal="center"/>
    </xf>
    <xf numFmtId="0" fontId="26" fillId="0" borderId="0" xfId="0" applyFont="1" applyFill="1" applyAlignment="1"/>
    <xf numFmtId="0" fontId="40" fillId="0" borderId="0" xfId="0" applyFont="1" applyFill="1"/>
    <xf numFmtId="3" fontId="40" fillId="0" borderId="0" xfId="0" applyNumberFormat="1" applyFont="1" applyFill="1" applyAlignment="1">
      <alignment horizontal="center"/>
    </xf>
    <xf numFmtId="0" fontId="40" fillId="0" borderId="0" xfId="0" applyFont="1" applyFill="1" applyAlignment="1">
      <alignment horizontal="center"/>
    </xf>
    <xf numFmtId="0" fontId="28" fillId="0" borderId="0" xfId="0" applyNumberFormat="1" applyFont="1" applyFill="1" applyAlignment="1">
      <alignment horizontal="center"/>
    </xf>
    <xf numFmtId="0" fontId="99" fillId="0" borderId="0" xfId="0" applyFont="1" applyBorder="1" applyAlignment="1">
      <alignment horizontal="center"/>
    </xf>
    <xf numFmtId="0" fontId="51" fillId="4" borderId="0" xfId="0" applyFont="1" applyFill="1"/>
    <xf numFmtId="0" fontId="51" fillId="0" borderId="0" xfId="0" applyFont="1" applyFill="1"/>
    <xf numFmtId="4" fontId="25" fillId="0" borderId="0" xfId="0" applyNumberFormat="1" applyFont="1" applyFill="1"/>
    <xf numFmtId="0" fontId="27" fillId="8" borderId="2" xfId="0" applyFont="1" applyFill="1" applyBorder="1" applyAlignment="1">
      <alignment horizontal="center" vertical="center"/>
    </xf>
    <xf numFmtId="4" fontId="27" fillId="8" borderId="1" xfId="0" applyNumberFormat="1" applyFont="1" applyFill="1" applyBorder="1" applyAlignment="1">
      <alignment horizontal="center" vertical="center" wrapText="1"/>
    </xf>
    <xf numFmtId="0" fontId="27" fillId="10" borderId="2" xfId="0" applyFont="1" applyFill="1" applyBorder="1" applyAlignment="1">
      <alignment horizontal="center" vertical="center" wrapText="1"/>
    </xf>
    <xf numFmtId="4" fontId="17" fillId="8" borderId="3" xfId="0" applyNumberFormat="1" applyFont="1" applyFill="1" applyBorder="1" applyAlignment="1">
      <alignment horizontal="right"/>
    </xf>
    <xf numFmtId="0" fontId="102" fillId="0" borderId="0" xfId="0" applyFont="1" applyFill="1" applyBorder="1" applyAlignment="1"/>
    <xf numFmtId="0" fontId="13" fillId="4" borderId="0" xfId="0" applyFont="1" applyFill="1"/>
    <xf numFmtId="4" fontId="34" fillId="0" borderId="0" xfId="0" applyNumberFormat="1" applyFont="1" applyFill="1" applyAlignment="1"/>
    <xf numFmtId="0" fontId="103" fillId="0" borderId="0" xfId="0" applyFont="1" applyFill="1" applyAlignment="1"/>
    <xf numFmtId="0" fontId="103" fillId="0" borderId="0" xfId="0" applyFont="1" applyFill="1" applyAlignment="1">
      <alignment horizontal="center"/>
    </xf>
    <xf numFmtId="0" fontId="103" fillId="0" borderId="0" xfId="0" applyNumberFormat="1" applyFont="1" applyFill="1" applyAlignment="1">
      <alignment horizontal="center"/>
    </xf>
    <xf numFmtId="0" fontId="94" fillId="0" borderId="0" xfId="0" applyFont="1" applyFill="1" applyAlignment="1">
      <alignment horizontal="center"/>
    </xf>
    <xf numFmtId="3" fontId="104" fillId="0" borderId="0" xfId="0" applyNumberFormat="1" applyFont="1" applyFill="1" applyAlignment="1">
      <alignment horizontal="center"/>
    </xf>
    <xf numFmtId="10" fontId="4" fillId="0" borderId="0" xfId="3" applyNumberFormat="1" applyFont="1" applyBorder="1" applyAlignment="1">
      <alignment horizontal="center"/>
    </xf>
    <xf numFmtId="0" fontId="8" fillId="8" borderId="0" xfId="0" applyFont="1" applyFill="1" applyBorder="1" applyAlignment="1"/>
    <xf numFmtId="3" fontId="105" fillId="0" borderId="0" xfId="0" applyNumberFormat="1" applyFont="1" applyFill="1" applyAlignment="1">
      <alignment horizontal="center"/>
    </xf>
    <xf numFmtId="0" fontId="106" fillId="0" borderId="0" xfId="0" applyNumberFormat="1" applyFont="1" applyFill="1" applyAlignment="1">
      <alignment horizontal="center"/>
    </xf>
    <xf numFmtId="0" fontId="107" fillId="0" borderId="0" xfId="0" applyFont="1" applyFill="1" applyBorder="1" applyAlignment="1"/>
    <xf numFmtId="0" fontId="94" fillId="4" borderId="0" xfId="0" applyFont="1" applyFill="1" applyAlignment="1">
      <alignment horizontal="center"/>
    </xf>
    <xf numFmtId="3" fontId="104" fillId="4" borderId="0" xfId="0" applyNumberFormat="1" applyFont="1" applyFill="1" applyAlignment="1">
      <alignment horizontal="center"/>
    </xf>
    <xf numFmtId="0" fontId="29" fillId="4" borderId="0" xfId="0" applyFont="1" applyFill="1" applyAlignment="1">
      <alignment horizontal="center"/>
    </xf>
    <xf numFmtId="0" fontId="103" fillId="4" borderId="0" xfId="0" applyNumberFormat="1" applyFont="1" applyFill="1" applyAlignment="1">
      <alignment horizontal="center"/>
    </xf>
    <xf numFmtId="0" fontId="89" fillId="11" borderId="0" xfId="0" applyFont="1" applyFill="1" applyAlignment="1">
      <alignment horizontal="center"/>
    </xf>
    <xf numFmtId="3" fontId="14" fillId="11" borderId="0" xfId="0" applyNumberFormat="1" applyFont="1" applyFill="1" applyAlignment="1">
      <alignment horizontal="center"/>
    </xf>
    <xf numFmtId="0" fontId="29" fillId="11" borderId="0" xfId="0" applyFont="1" applyFill="1" applyAlignment="1">
      <alignment horizontal="center"/>
    </xf>
    <xf numFmtId="0" fontId="89" fillId="11" borderId="0" xfId="0" applyNumberFormat="1" applyFont="1" applyFill="1" applyAlignment="1">
      <alignment horizontal="center"/>
    </xf>
    <xf numFmtId="0" fontId="78" fillId="11" borderId="0" xfId="0" applyFont="1" applyFill="1" applyAlignment="1"/>
    <xf numFmtId="4" fontId="78" fillId="11" borderId="0" xfId="0" applyNumberFormat="1" applyFont="1" applyFill="1" applyAlignment="1"/>
    <xf numFmtId="4" fontId="26" fillId="0" borderId="0" xfId="0" applyNumberFormat="1" applyFont="1" applyFill="1" applyAlignment="1"/>
    <xf numFmtId="4" fontId="18" fillId="0" borderId="0" xfId="0" applyNumberFormat="1" applyFont="1" applyFill="1" applyAlignment="1"/>
    <xf numFmtId="3" fontId="26" fillId="0" borderId="0" xfId="0" applyNumberFormat="1" applyFont="1" applyFill="1" applyAlignment="1">
      <alignment horizontal="center"/>
    </xf>
    <xf numFmtId="4" fontId="51" fillId="0" borderId="0" xfId="0" applyNumberFormat="1" applyFont="1" applyFill="1"/>
    <xf numFmtId="4" fontId="34" fillId="0" borderId="0" xfId="0" applyNumberFormat="1" applyFont="1" applyFill="1"/>
    <xf numFmtId="0" fontId="35" fillId="12" borderId="0" xfId="0" applyFont="1" applyFill="1" applyAlignment="1"/>
    <xf numFmtId="0" fontId="0" fillId="12" borderId="0" xfId="0" applyFill="1"/>
    <xf numFmtId="0" fontId="23" fillId="12" borderId="0" xfId="0" applyFont="1" applyFill="1"/>
    <xf numFmtId="0" fontId="35" fillId="12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110" fillId="0" borderId="0" xfId="0" applyFont="1" applyFill="1"/>
    <xf numFmtId="0" fontId="111" fillId="0" borderId="0" xfId="0" applyFont="1" applyFill="1" applyAlignment="1"/>
    <xf numFmtId="0" fontId="0" fillId="0" borderId="0" xfId="0" applyFont="1" applyFill="1"/>
    <xf numFmtId="0" fontId="111" fillId="0" borderId="0" xfId="0" applyFont="1" applyFill="1" applyAlignment="1">
      <alignment horizontal="center"/>
    </xf>
    <xf numFmtId="0" fontId="81" fillId="0" borderId="0" xfId="0" applyFont="1" applyAlignment="1">
      <alignment horizontal="left"/>
    </xf>
    <xf numFmtId="0" fontId="17" fillId="0" borderId="0" xfId="0" applyFont="1" applyFill="1" applyBorder="1" applyAlignment="1"/>
    <xf numFmtId="0" fontId="86" fillId="0" borderId="0" xfId="0" applyFont="1" applyFill="1" applyBorder="1" applyAlignment="1"/>
    <xf numFmtId="0" fontId="68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33" fillId="0" borderId="0" xfId="0" applyFont="1" applyFill="1" applyAlignment="1">
      <alignment horizontal="center"/>
    </xf>
    <xf numFmtId="4" fontId="108" fillId="0" borderId="0" xfId="0" applyNumberFormat="1" applyFont="1" applyFill="1" applyAlignment="1"/>
    <xf numFmtId="0" fontId="11" fillId="4" borderId="0" xfId="0" applyNumberFormat="1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4" fontId="80" fillId="3" borderId="0" xfId="0" applyNumberFormat="1" applyFont="1" applyFill="1" applyAlignment="1"/>
    <xf numFmtId="0" fontId="113" fillId="0" borderId="0" xfId="0" applyFont="1" applyFill="1" applyAlignment="1"/>
    <xf numFmtId="4" fontId="26" fillId="0" borderId="0" xfId="0" applyNumberFormat="1" applyFont="1" applyFill="1"/>
    <xf numFmtId="0" fontId="26" fillId="0" borderId="0" xfId="0" applyFont="1" applyAlignment="1">
      <alignment horizontal="center"/>
    </xf>
    <xf numFmtId="165" fontId="90" fillId="0" borderId="0" xfId="0" applyNumberFormat="1" applyFont="1"/>
    <xf numFmtId="4" fontId="90" fillId="0" borderId="0" xfId="0" applyNumberFormat="1" applyFont="1"/>
    <xf numFmtId="0" fontId="90" fillId="0" borderId="0" xfId="0" applyFont="1" applyAlignment="1">
      <alignment horizontal="left"/>
    </xf>
    <xf numFmtId="4" fontId="44" fillId="0" borderId="0" xfId="0" applyNumberFormat="1" applyFont="1" applyFill="1" applyAlignment="1">
      <alignment horizontal="center"/>
    </xf>
    <xf numFmtId="0" fontId="44" fillId="0" borderId="0" xfId="0" applyFont="1" applyFill="1" applyAlignment="1">
      <alignment horizontal="left"/>
    </xf>
    <xf numFmtId="4" fontId="114" fillId="0" borderId="0" xfId="0" applyNumberFormat="1" applyFont="1" applyFill="1" applyBorder="1" applyAlignment="1">
      <alignment horizontal="right"/>
    </xf>
    <xf numFmtId="165" fontId="7" fillId="0" borderId="0" xfId="0" applyNumberFormat="1" applyFont="1" applyFill="1" applyBorder="1" applyAlignment="1">
      <alignment horizontal="right"/>
    </xf>
    <xf numFmtId="165" fontId="26" fillId="0" borderId="0" xfId="0" applyNumberFormat="1" applyFont="1" applyFill="1"/>
    <xf numFmtId="165" fontId="26" fillId="0" borderId="0" xfId="1" applyNumberFormat="1" applyFont="1" applyFill="1"/>
    <xf numFmtId="4" fontId="115" fillId="0" borderId="0" xfId="0" applyNumberFormat="1" applyFont="1" applyFill="1"/>
    <xf numFmtId="166" fontId="26" fillId="0" borderId="0" xfId="0" applyNumberFormat="1" applyFont="1" applyFill="1"/>
    <xf numFmtId="0" fontId="116" fillId="0" borderId="0" xfId="0" applyFont="1" applyFill="1" applyAlignment="1">
      <alignment horizontal="left"/>
    </xf>
    <xf numFmtId="4" fontId="26" fillId="0" borderId="0" xfId="0" applyNumberFormat="1" applyFont="1" applyFill="1" applyBorder="1"/>
    <xf numFmtId="0" fontId="70" fillId="0" borderId="0" xfId="0" applyFont="1" applyFill="1" applyAlignment="1">
      <alignment horizontal="left"/>
    </xf>
    <xf numFmtId="0" fontId="15" fillId="0" borderId="0" xfId="0" applyFont="1" applyFill="1" applyBorder="1"/>
    <xf numFmtId="165" fontId="11" fillId="0" borderId="0" xfId="0" applyNumberFormat="1" applyFont="1" applyFill="1" applyBorder="1" applyAlignment="1">
      <alignment horizontal="right"/>
    </xf>
    <xf numFmtId="0" fontId="11" fillId="0" borderId="0" xfId="0" applyFont="1" applyFill="1" applyBorder="1"/>
    <xf numFmtId="165" fontId="11" fillId="0" borderId="0" xfId="0" applyNumberFormat="1" applyFont="1" applyFill="1" applyBorder="1"/>
    <xf numFmtId="0" fontId="26" fillId="0" borderId="0" xfId="0" applyFont="1" applyFill="1" applyBorder="1"/>
    <xf numFmtId="0" fontId="70" fillId="0" borderId="0" xfId="0" applyFont="1" applyFill="1" applyBorder="1"/>
    <xf numFmtId="0" fontId="115" fillId="0" borderId="0" xfId="0" applyFont="1" applyFill="1" applyBorder="1"/>
    <xf numFmtId="165" fontId="26" fillId="0" borderId="0" xfId="0" applyNumberFormat="1" applyFont="1" applyFill="1" applyBorder="1" applyAlignment="1">
      <alignment horizontal="right"/>
    </xf>
    <xf numFmtId="4" fontId="26" fillId="0" borderId="0" xfId="0" applyNumberFormat="1" applyFont="1" applyFill="1" applyBorder="1" applyAlignment="1">
      <alignment horizontal="right"/>
    </xf>
    <xf numFmtId="166" fontId="26" fillId="0" borderId="0" xfId="0" applyNumberFormat="1" applyFont="1" applyFill="1" applyBorder="1" applyAlignment="1">
      <alignment horizontal="right"/>
    </xf>
    <xf numFmtId="165" fontId="15" fillId="0" borderId="0" xfId="0" applyNumberFormat="1" applyFont="1" applyFill="1" applyBorder="1"/>
    <xf numFmtId="49" fontId="114" fillId="0" borderId="0" xfId="0" applyNumberFormat="1" applyFont="1" applyAlignment="1">
      <alignment horizontal="center"/>
    </xf>
    <xf numFmtId="4" fontId="115" fillId="0" borderId="0" xfId="0" applyNumberFormat="1" applyFont="1" applyAlignment="1">
      <alignment horizontal="center"/>
    </xf>
    <xf numFmtId="165" fontId="26" fillId="0" borderId="0" xfId="0" applyNumberFormat="1" applyFont="1" applyAlignment="1">
      <alignment horizontal="center"/>
    </xf>
    <xf numFmtId="165" fontId="14" fillId="0" borderId="0" xfId="0" applyNumberFormat="1" applyFont="1"/>
    <xf numFmtId="165" fontId="11" fillId="0" borderId="0" xfId="0" applyNumberFormat="1" applyFont="1"/>
    <xf numFmtId="166" fontId="7" fillId="0" borderId="0" xfId="0" applyNumberFormat="1" applyFont="1"/>
    <xf numFmtId="165" fontId="7" fillId="0" borderId="0" xfId="0" applyNumberFormat="1" applyFont="1"/>
    <xf numFmtId="0" fontId="11" fillId="0" borderId="0" xfId="0" applyFont="1"/>
    <xf numFmtId="0" fontId="90" fillId="0" borderId="0" xfId="0" applyFont="1" applyAlignment="1">
      <alignment horizontal="center"/>
    </xf>
    <xf numFmtId="166" fontId="14" fillId="0" borderId="0" xfId="0" applyNumberFormat="1" applyFont="1"/>
    <xf numFmtId="165" fontId="0" fillId="0" borderId="0" xfId="0" applyNumberFormat="1"/>
    <xf numFmtId="166" fontId="0" fillId="0" borderId="0" xfId="0" applyNumberFormat="1"/>
    <xf numFmtId="4" fontId="11" fillId="0" borderId="0" xfId="0" applyNumberFormat="1" applyFont="1" applyFill="1" applyBorder="1" applyAlignment="1">
      <alignment horizontal="right"/>
    </xf>
    <xf numFmtId="0" fontId="15" fillId="0" borderId="0" xfId="0" applyFont="1" applyFill="1" applyAlignment="1"/>
    <xf numFmtId="0" fontId="3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19" fillId="0" borderId="0" xfId="0" applyFont="1" applyFill="1" applyAlignment="1">
      <alignment horizontal="center"/>
    </xf>
    <xf numFmtId="3" fontId="118" fillId="0" borderId="0" xfId="0" applyNumberFormat="1" applyFont="1" applyFill="1" applyAlignment="1">
      <alignment horizontal="center"/>
    </xf>
    <xf numFmtId="0" fontId="120" fillId="0" borderId="0" xfId="0" applyNumberFormat="1" applyFont="1" applyFill="1" applyAlignment="1">
      <alignment horizontal="center"/>
    </xf>
    <xf numFmtId="0" fontId="123" fillId="0" borderId="0" xfId="0" applyFont="1" applyFill="1" applyAlignment="1">
      <alignment horizontal="center"/>
    </xf>
    <xf numFmtId="3" fontId="123" fillId="0" borderId="0" xfId="0" applyNumberFormat="1" applyFont="1" applyFill="1" applyAlignment="1">
      <alignment horizontal="center"/>
    </xf>
    <xf numFmtId="0" fontId="123" fillId="0" borderId="0" xfId="0" applyFont="1" applyFill="1" applyAlignment="1"/>
    <xf numFmtId="4" fontId="80" fillId="0" borderId="0" xfId="0" applyNumberFormat="1" applyFont="1" applyFill="1" applyAlignment="1"/>
    <xf numFmtId="0" fontId="66" fillId="0" borderId="0" xfId="0" applyFont="1" applyFill="1" applyAlignment="1">
      <alignment horizontal="center"/>
    </xf>
    <xf numFmtId="0" fontId="14" fillId="0" borderId="0" xfId="0" applyFont="1" applyFill="1" applyAlignment="1"/>
    <xf numFmtId="4" fontId="14" fillId="0" borderId="0" xfId="0" applyNumberFormat="1" applyFont="1" applyFill="1" applyAlignment="1"/>
    <xf numFmtId="0" fontId="126" fillId="0" borderId="0" xfId="0" applyFont="1" applyAlignment="1">
      <alignment horizontal="center"/>
    </xf>
    <xf numFmtId="4" fontId="15" fillId="0" borderId="0" xfId="0" applyNumberFormat="1" applyFont="1" applyFill="1" applyAlignment="1"/>
    <xf numFmtId="0" fontId="105" fillId="0" borderId="0" xfId="0" applyFont="1" applyFill="1" applyAlignment="1">
      <alignment horizontal="center"/>
    </xf>
    <xf numFmtId="0" fontId="105" fillId="0" borderId="0" xfId="0" applyNumberFormat="1" applyFont="1" applyFill="1" applyAlignment="1">
      <alignment horizontal="center"/>
    </xf>
    <xf numFmtId="0" fontId="105" fillId="0" borderId="0" xfId="0" applyFont="1" applyFill="1" applyAlignment="1"/>
    <xf numFmtId="4" fontId="81" fillId="0" borderId="0" xfId="0" applyNumberFormat="1" applyFont="1" applyFill="1" applyAlignment="1"/>
    <xf numFmtId="0" fontId="15" fillId="0" borderId="0" xfId="0" applyFont="1" applyFill="1" applyAlignment="1">
      <alignment horizontal="center"/>
    </xf>
    <xf numFmtId="0" fontId="104" fillId="0" borderId="0" xfId="0" applyFont="1" applyFill="1" applyAlignment="1">
      <alignment horizontal="center"/>
    </xf>
    <xf numFmtId="0" fontId="6" fillId="0" borderId="0" xfId="0" applyFont="1" applyAlignment="1">
      <alignment wrapText="1"/>
    </xf>
    <xf numFmtId="4" fontId="6" fillId="0" borderId="0" xfId="0" applyNumberFormat="1" applyFont="1" applyFill="1" applyAlignment="1"/>
    <xf numFmtId="4" fontId="15" fillId="0" borderId="0" xfId="0" applyNumberFormat="1" applyFont="1" applyFill="1" applyAlignment="1">
      <alignment wrapText="1"/>
    </xf>
    <xf numFmtId="0" fontId="127" fillId="0" borderId="0" xfId="0" applyFont="1" applyFill="1"/>
    <xf numFmtId="0" fontId="6" fillId="0" borderId="0" xfId="0" applyFont="1" applyFill="1" applyAlignment="1"/>
    <xf numFmtId="4" fontId="127" fillId="0" borderId="0" xfId="0" applyNumberFormat="1" applyFont="1" applyFill="1"/>
    <xf numFmtId="4" fontId="69" fillId="0" borderId="0" xfId="0" applyNumberFormat="1" applyFont="1" applyFill="1"/>
    <xf numFmtId="0" fontId="127" fillId="0" borderId="0" xfId="0" applyFont="1"/>
    <xf numFmtId="0" fontId="129" fillId="0" borderId="0" xfId="0" applyFont="1" applyAlignment="1">
      <alignment horizontal="center"/>
    </xf>
    <xf numFmtId="0" fontId="6" fillId="0" borderId="0" xfId="0" applyFont="1" applyAlignment="1"/>
    <xf numFmtId="0" fontId="15" fillId="0" borderId="0" xfId="0" applyFont="1" applyAlignment="1"/>
    <xf numFmtId="4" fontId="69" fillId="0" borderId="0" xfId="0" applyNumberFormat="1" applyFont="1"/>
    <xf numFmtId="0" fontId="17" fillId="0" borderId="0" xfId="0" applyFont="1" applyFill="1" applyAlignment="1"/>
    <xf numFmtId="0" fontId="70" fillId="0" borderId="0" xfId="0" applyFont="1" applyFill="1" applyAlignment="1">
      <alignment horizontal="center"/>
    </xf>
    <xf numFmtId="0" fontId="79" fillId="0" borderId="0" xfId="0" applyFont="1" applyFill="1" applyAlignment="1"/>
    <xf numFmtId="4" fontId="130" fillId="0" borderId="0" xfId="0" applyNumberFormat="1" applyFont="1" applyFill="1"/>
    <xf numFmtId="0" fontId="131" fillId="0" borderId="0" xfId="0" applyFont="1" applyAlignment="1">
      <alignment horizontal="center"/>
    </xf>
    <xf numFmtId="0" fontId="132" fillId="0" borderId="0" xfId="0" applyFont="1" applyFill="1" applyAlignment="1">
      <alignment horizontal="center"/>
    </xf>
    <xf numFmtId="1" fontId="132" fillId="0" borderId="0" xfId="0" applyNumberFormat="1" applyFont="1" applyFill="1" applyAlignment="1">
      <alignment horizontal="center"/>
    </xf>
    <xf numFmtId="0" fontId="132" fillId="0" borderId="0" xfId="0" applyNumberFormat="1" applyFont="1" applyFill="1" applyAlignment="1">
      <alignment horizontal="center"/>
    </xf>
    <xf numFmtId="0" fontId="132" fillId="0" borderId="0" xfId="0" applyFont="1" applyFill="1" applyAlignment="1"/>
    <xf numFmtId="2" fontId="132" fillId="0" borderId="0" xfId="0" applyNumberFormat="1" applyFont="1" applyFill="1" applyAlignment="1">
      <alignment horizontal="right"/>
    </xf>
    <xf numFmtId="4" fontId="15" fillId="0" borderId="0" xfId="0" applyNumberFormat="1" applyFont="1" applyFill="1" applyAlignment="1">
      <alignment horizontal="right"/>
    </xf>
    <xf numFmtId="0" fontId="69" fillId="0" borderId="0" xfId="0" applyFont="1" applyFill="1"/>
    <xf numFmtId="0" fontId="69" fillId="0" borderId="0" xfId="0" applyFont="1" applyFill="1" applyAlignment="1">
      <alignment horizontal="left"/>
    </xf>
    <xf numFmtId="0" fontId="111" fillId="0" borderId="0" xfId="0" applyFont="1" applyFill="1"/>
    <xf numFmtId="4" fontId="111" fillId="0" borderId="0" xfId="0" applyNumberFormat="1" applyFont="1" applyFill="1"/>
    <xf numFmtId="0" fontId="105" fillId="0" borderId="0" xfId="0" applyFont="1" applyFill="1" applyAlignment="1" applyProtection="1">
      <alignment horizontal="center"/>
      <protection locked="0"/>
    </xf>
    <xf numFmtId="0" fontId="66" fillId="0" borderId="0" xfId="0" applyFont="1" applyFill="1" applyAlignment="1" applyProtection="1">
      <alignment horizontal="center"/>
      <protection locked="0"/>
    </xf>
    <xf numFmtId="0" fontId="105" fillId="0" borderId="0" xfId="0" applyFont="1" applyFill="1" applyAlignment="1" applyProtection="1">
      <protection locked="0"/>
    </xf>
    <xf numFmtId="4" fontId="81" fillId="0" borderId="0" xfId="0" applyNumberFormat="1" applyFont="1" applyFill="1" applyAlignment="1" applyProtection="1">
      <protection locked="0"/>
    </xf>
    <xf numFmtId="0" fontId="70" fillId="0" borderId="0" xfId="0" applyNumberFormat="1" applyFont="1" applyFill="1" applyAlignment="1">
      <alignment horizontal="center"/>
    </xf>
    <xf numFmtId="4" fontId="79" fillId="0" borderId="0" xfId="0" applyNumberFormat="1" applyFont="1" applyFill="1" applyAlignment="1"/>
    <xf numFmtId="0" fontId="126" fillId="0" borderId="0" xfId="0" applyFont="1" applyFill="1" applyAlignment="1">
      <alignment horizontal="center"/>
    </xf>
    <xf numFmtId="0" fontId="26" fillId="0" borderId="0" xfId="0" applyNumberFormat="1" applyFont="1" applyFill="1" applyAlignment="1">
      <alignment horizontal="center"/>
    </xf>
    <xf numFmtId="0" fontId="133" fillId="0" borderId="0" xfId="0" applyFont="1" applyFill="1" applyAlignment="1">
      <alignment horizontal="center"/>
    </xf>
    <xf numFmtId="1" fontId="133" fillId="0" borderId="0" xfId="0" applyNumberFormat="1" applyFont="1" applyFill="1" applyAlignment="1">
      <alignment horizontal="center"/>
    </xf>
    <xf numFmtId="0" fontId="133" fillId="0" borderId="0" xfId="0" applyNumberFormat="1" applyFont="1" applyFill="1" applyAlignment="1">
      <alignment horizontal="center"/>
    </xf>
    <xf numFmtId="0" fontId="133" fillId="0" borderId="0" xfId="0" applyFont="1" applyFill="1" applyAlignment="1"/>
    <xf numFmtId="4" fontId="133" fillId="0" borderId="0" xfId="0" applyNumberFormat="1" applyFont="1" applyFill="1" applyAlignment="1"/>
    <xf numFmtId="4" fontId="132" fillId="0" borderId="0" xfId="0" applyNumberFormat="1" applyFont="1" applyFill="1" applyAlignment="1"/>
    <xf numFmtId="4" fontId="113" fillId="0" borderId="0" xfId="0" applyNumberFormat="1" applyFont="1" applyFill="1" applyAlignment="1"/>
    <xf numFmtId="3" fontId="132" fillId="0" borderId="0" xfId="0" applyNumberFormat="1" applyFont="1" applyFill="1" applyAlignment="1">
      <alignment horizontal="center"/>
    </xf>
    <xf numFmtId="0" fontId="130" fillId="0" borderId="0" xfId="0" applyFont="1" applyFill="1" applyAlignment="1"/>
    <xf numFmtId="2" fontId="18" fillId="0" borderId="0" xfId="0" applyNumberFormat="1" applyFont="1" applyFill="1" applyAlignment="1">
      <alignment horizontal="left" vertical="center" wrapText="1"/>
    </xf>
    <xf numFmtId="2" fontId="132" fillId="0" borderId="0" xfId="0" applyNumberFormat="1" applyFont="1" applyFill="1" applyAlignment="1">
      <alignment horizontal="left" vertical="center" wrapText="1"/>
    </xf>
    <xf numFmtId="4" fontId="135" fillId="0" borderId="0" xfId="0" applyNumberFormat="1" applyFont="1" applyFill="1" applyAlignment="1"/>
    <xf numFmtId="0" fontId="33" fillId="0" borderId="0" xfId="0" applyFont="1" applyFill="1" applyAlignment="1"/>
    <xf numFmtId="4" fontId="33" fillId="0" borderId="0" xfId="0" applyNumberFormat="1" applyFont="1" applyFill="1" applyAlignment="1"/>
    <xf numFmtId="49" fontId="131" fillId="0" borderId="0" xfId="0" applyNumberFormat="1" applyFont="1" applyFill="1" applyAlignment="1">
      <alignment horizontal="left"/>
    </xf>
    <xf numFmtId="49" fontId="92" fillId="0" borderId="0" xfId="0" applyNumberFormat="1" applyFont="1" applyFill="1" applyAlignment="1">
      <alignment horizontal="left"/>
    </xf>
    <xf numFmtId="4" fontId="92" fillId="0" borderId="0" xfId="0" applyNumberFormat="1" applyFont="1" applyFill="1" applyAlignment="1">
      <alignment horizontal="right"/>
    </xf>
    <xf numFmtId="0" fontId="135" fillId="0" borderId="0" xfId="0" applyFont="1" applyFill="1" applyAlignment="1"/>
    <xf numFmtId="0" fontId="132" fillId="0" borderId="0" xfId="0" applyFont="1" applyFill="1"/>
    <xf numFmtId="0" fontId="13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" fontId="26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vertical="center" wrapText="1"/>
    </xf>
    <xf numFmtId="0" fontId="137" fillId="0" borderId="0" xfId="0" applyFont="1" applyFill="1" applyAlignment="1">
      <alignment horizontal="center"/>
    </xf>
    <xf numFmtId="0" fontId="33" fillId="0" borderId="0" xfId="0" applyNumberFormat="1" applyFont="1" applyFill="1" applyAlignment="1">
      <alignment horizontal="center"/>
    </xf>
    <xf numFmtId="0" fontId="79" fillId="0" borderId="0" xfId="0" applyFont="1" applyAlignment="1">
      <alignment horizontal="center"/>
    </xf>
    <xf numFmtId="3" fontId="79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1" fontId="33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3" fontId="18" fillId="0" borderId="0" xfId="0" applyNumberFormat="1" applyFont="1" applyFill="1" applyAlignment="1">
      <alignment horizontal="center"/>
    </xf>
    <xf numFmtId="0" fontId="124" fillId="4" borderId="0" xfId="0" applyFont="1" applyFill="1" applyAlignment="1">
      <alignment horizontal="center"/>
    </xf>
    <xf numFmtId="3" fontId="124" fillId="4" borderId="0" xfId="0" applyNumberFormat="1" applyFont="1" applyFill="1" applyAlignment="1">
      <alignment horizontal="center"/>
    </xf>
    <xf numFmtId="0" fontId="28" fillId="4" borderId="0" xfId="0" applyNumberFormat="1" applyFont="1" applyFill="1" applyAlignment="1">
      <alignment horizontal="center"/>
    </xf>
    <xf numFmtId="0" fontId="102" fillId="0" borderId="0" xfId="0" applyFont="1" applyFill="1" applyAlignment="1"/>
    <xf numFmtId="0" fontId="15" fillId="0" borderId="0" xfId="0" applyFont="1" applyFill="1"/>
    <xf numFmtId="0" fontId="18" fillId="0" borderId="0" xfId="0" applyFont="1" applyFill="1"/>
    <xf numFmtId="0" fontId="130" fillId="0" borderId="0" xfId="0" applyFont="1" applyFill="1"/>
    <xf numFmtId="0" fontId="141" fillId="0" borderId="0" xfId="0" applyFont="1" applyFill="1" applyAlignment="1"/>
    <xf numFmtId="0" fontId="142" fillId="0" borderId="0" xfId="0" applyFont="1" applyFill="1"/>
    <xf numFmtId="4" fontId="128" fillId="0" borderId="0" xfId="0" applyNumberFormat="1" applyFont="1" applyFill="1"/>
    <xf numFmtId="4" fontId="22" fillId="0" borderId="0" xfId="0" applyNumberFormat="1" applyFont="1" applyFill="1" applyAlignment="1"/>
    <xf numFmtId="3" fontId="22" fillId="0" borderId="0" xfId="0" applyNumberFormat="1" applyFont="1" applyFill="1" applyAlignment="1">
      <alignment horizontal="center"/>
    </xf>
    <xf numFmtId="0" fontId="105" fillId="0" borderId="0" xfId="0" applyFont="1" applyFill="1"/>
    <xf numFmtId="0" fontId="128" fillId="0" borderId="0" xfId="0" applyFont="1" applyFill="1"/>
    <xf numFmtId="4" fontId="113" fillId="0" borderId="0" xfId="0" applyNumberFormat="1" applyFont="1" applyFill="1" applyAlignment="1">
      <alignment vertical="center"/>
    </xf>
    <xf numFmtId="4" fontId="127" fillId="0" borderId="0" xfId="0" applyNumberFormat="1" applyFont="1" applyFill="1" applyAlignment="1">
      <alignment horizontal="right"/>
    </xf>
    <xf numFmtId="4" fontId="113" fillId="0" borderId="0" xfId="0" applyNumberFormat="1" applyFont="1" applyFill="1"/>
    <xf numFmtId="0" fontId="79" fillId="0" borderId="0" xfId="0" applyFont="1" applyFill="1"/>
    <xf numFmtId="0" fontId="143" fillId="4" borderId="0" xfId="0" applyFont="1" applyFill="1" applyAlignment="1">
      <alignment horizontal="center"/>
    </xf>
    <xf numFmtId="3" fontId="143" fillId="4" borderId="0" xfId="0" applyNumberFormat="1" applyFont="1" applyFill="1" applyAlignment="1">
      <alignment horizontal="center"/>
    </xf>
    <xf numFmtId="0" fontId="143" fillId="4" borderId="0" xfId="0" applyNumberFormat="1" applyFont="1" applyFill="1" applyAlignment="1">
      <alignment horizontal="center"/>
    </xf>
    <xf numFmtId="0" fontId="144" fillId="7" borderId="0" xfId="0" applyFont="1" applyFill="1" applyAlignment="1">
      <alignment horizontal="center"/>
    </xf>
    <xf numFmtId="3" fontId="144" fillId="7" borderId="0" xfId="0" applyNumberFormat="1" applyFont="1" applyFill="1" applyAlignment="1">
      <alignment horizontal="center"/>
    </xf>
    <xf numFmtId="0" fontId="145" fillId="7" borderId="0" xfId="0" applyNumberFormat="1" applyFont="1" applyFill="1" applyAlignment="1">
      <alignment horizontal="center"/>
    </xf>
    <xf numFmtId="0" fontId="146" fillId="7" borderId="0" xfId="0" applyFont="1" applyFill="1" applyAlignment="1"/>
    <xf numFmtId="4" fontId="146" fillId="7" borderId="0" xfId="0" applyNumberFormat="1" applyFont="1" applyFill="1"/>
    <xf numFmtId="0" fontId="14" fillId="0" borderId="0" xfId="0" applyFont="1" applyFill="1" applyBorder="1"/>
    <xf numFmtId="0" fontId="14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4" fontId="0" fillId="0" borderId="0" xfId="0" applyNumberFormat="1" applyAlignment="1">
      <alignment horizontal="right"/>
    </xf>
    <xf numFmtId="4" fontId="32" fillId="0" borderId="0" xfId="0" applyNumberFormat="1" applyFont="1"/>
    <xf numFmtId="0" fontId="27" fillId="0" borderId="1" xfId="0" applyFont="1" applyBorder="1" applyAlignment="1">
      <alignment horizontal="center" vertical="center" wrapText="1"/>
    </xf>
    <xf numFmtId="4" fontId="130" fillId="0" borderId="0" xfId="0" applyNumberFormat="1" applyFont="1" applyFill="1" applyAlignment="1"/>
    <xf numFmtId="0" fontId="148" fillId="0" borderId="0" xfId="0" applyFont="1" applyFill="1" applyAlignment="1">
      <alignment horizontal="center"/>
    </xf>
    <xf numFmtId="0" fontId="148" fillId="0" borderId="0" xfId="0" applyFont="1" applyAlignment="1">
      <alignment horizontal="center"/>
    </xf>
    <xf numFmtId="0" fontId="149" fillId="0" borderId="0" xfId="0" applyFont="1" applyFill="1" applyAlignment="1">
      <alignment horizontal="center"/>
    </xf>
    <xf numFmtId="0" fontId="106" fillId="0" borderId="0" xfId="0" applyFont="1" applyFill="1" applyAlignment="1">
      <alignment horizontal="center"/>
    </xf>
    <xf numFmtId="4" fontId="91" fillId="0" borderId="0" xfId="0" applyNumberFormat="1" applyFont="1" applyFill="1"/>
    <xf numFmtId="0" fontId="19" fillId="0" borderId="0" xfId="0" applyFont="1" applyFill="1"/>
    <xf numFmtId="4" fontId="0" fillId="0" borderId="0" xfId="0" applyNumberFormat="1" applyFont="1" applyFill="1"/>
    <xf numFmtId="0" fontId="152" fillId="0" borderId="0" xfId="0" applyFont="1" applyAlignment="1">
      <alignment horizontal="center"/>
    </xf>
    <xf numFmtId="0" fontId="44" fillId="0" borderId="0" xfId="0" applyFont="1" applyAlignment="1">
      <alignment horizontal="left"/>
    </xf>
    <xf numFmtId="4" fontId="17" fillId="13" borderId="3" xfId="0" applyNumberFormat="1" applyFont="1" applyFill="1" applyBorder="1"/>
    <xf numFmtId="10" fontId="98" fillId="0" borderId="0" xfId="0" applyNumberFormat="1" applyFont="1" applyBorder="1" applyAlignment="1">
      <alignment horizontal="center"/>
    </xf>
    <xf numFmtId="165" fontId="14" fillId="0" borderId="0" xfId="0" applyNumberFormat="1" applyFont="1" applyFill="1" applyAlignment="1">
      <alignment horizontal="center"/>
    </xf>
    <xf numFmtId="4" fontId="26" fillId="0" borderId="0" xfId="0" applyNumberFormat="1" applyFont="1" applyFill="1" applyAlignment="1">
      <alignment horizontal="center"/>
    </xf>
    <xf numFmtId="4" fontId="11" fillId="0" borderId="0" xfId="0" applyNumberFormat="1" applyFont="1" applyFill="1" applyBorder="1" applyAlignment="1">
      <alignment horizontal="center"/>
    </xf>
    <xf numFmtId="4" fontId="26" fillId="0" borderId="0" xfId="0" applyNumberFormat="1" applyFont="1" applyFill="1" applyBorder="1" applyAlignment="1">
      <alignment horizontal="center"/>
    </xf>
    <xf numFmtId="0" fontId="70" fillId="0" borderId="0" xfId="0" applyFont="1" applyAlignment="1">
      <alignment horizontal="center" wrapText="1"/>
    </xf>
    <xf numFmtId="165" fontId="70" fillId="0" borderId="0" xfId="0" applyNumberFormat="1" applyFont="1" applyAlignment="1">
      <alignment horizontal="center" wrapText="1"/>
    </xf>
    <xf numFmtId="165" fontId="48" fillId="0" borderId="0" xfId="0" applyNumberFormat="1" applyFont="1" applyFill="1" applyAlignment="1">
      <alignment horizontal="center" wrapText="1"/>
    </xf>
    <xf numFmtId="165" fontId="48" fillId="0" borderId="0" xfId="0" applyNumberFormat="1" applyFont="1" applyAlignment="1">
      <alignment horizontal="center" wrapText="1"/>
    </xf>
    <xf numFmtId="0" fontId="49" fillId="0" borderId="0" xfId="0" applyFont="1" applyAlignment="1">
      <alignment horizontal="center" vertical="center"/>
    </xf>
    <xf numFmtId="4" fontId="6" fillId="0" borderId="0" xfId="0" applyNumberFormat="1" applyFont="1"/>
    <xf numFmtId="4" fontId="26" fillId="0" borderId="0" xfId="0" applyNumberFormat="1" applyFont="1" applyBorder="1" applyAlignment="1">
      <alignment horizontal="center"/>
    </xf>
    <xf numFmtId="0" fontId="155" fillId="0" borderId="0" xfId="0" applyFont="1"/>
    <xf numFmtId="4" fontId="14" fillId="0" borderId="0" xfId="0" applyNumberFormat="1" applyFont="1" applyAlignment="1">
      <alignment horizontal="right"/>
    </xf>
    <xf numFmtId="4" fontId="115" fillId="0" borderId="0" xfId="0" applyNumberFormat="1" applyFont="1" applyAlignment="1">
      <alignment horizontal="right"/>
    </xf>
    <xf numFmtId="4" fontId="44" fillId="0" borderId="0" xfId="0" applyNumberFormat="1" applyFont="1" applyFill="1" applyAlignment="1">
      <alignment horizontal="right"/>
    </xf>
    <xf numFmtId="4" fontId="44" fillId="14" borderId="0" xfId="0" applyNumberFormat="1" applyFont="1" applyFill="1" applyAlignment="1">
      <alignment horizontal="right"/>
    </xf>
    <xf numFmtId="4" fontId="26" fillId="14" borderId="0" xfId="0" applyNumberFormat="1" applyFont="1" applyFill="1" applyAlignment="1">
      <alignment horizontal="right"/>
    </xf>
    <xf numFmtId="4" fontId="153" fillId="0" borderId="0" xfId="0" applyNumberFormat="1" applyFont="1"/>
    <xf numFmtId="0" fontId="26" fillId="0" borderId="0" xfId="0" applyFont="1"/>
    <xf numFmtId="4" fontId="14" fillId="14" borderId="0" xfId="0" applyNumberFormat="1" applyFont="1" applyFill="1" applyAlignment="1">
      <alignment horizontal="right"/>
    </xf>
    <xf numFmtId="4" fontId="14" fillId="0" borderId="0" xfId="0" applyNumberFormat="1" applyFont="1" applyFill="1" applyAlignment="1">
      <alignment horizontal="right"/>
    </xf>
    <xf numFmtId="4" fontId="140" fillId="0" borderId="0" xfId="0" applyNumberFormat="1" applyFont="1" applyFill="1" applyAlignment="1">
      <alignment horizontal="right"/>
    </xf>
    <xf numFmtId="0" fontId="70" fillId="0" borderId="0" xfId="0" applyFont="1"/>
    <xf numFmtId="0" fontId="156" fillId="0" borderId="0" xfId="0" applyFont="1"/>
    <xf numFmtId="4" fontId="26" fillId="0" borderId="1" xfId="0" applyNumberFormat="1" applyFont="1" applyBorder="1" applyAlignment="1">
      <alignment horizontal="center"/>
    </xf>
    <xf numFmtId="4" fontId="26" fillId="0" borderId="1" xfId="0" applyNumberFormat="1" applyFont="1" applyFill="1" applyBorder="1" applyAlignment="1">
      <alignment horizontal="center"/>
    </xf>
    <xf numFmtId="0" fontId="26" fillId="0" borderId="4" xfId="0" applyFont="1" applyBorder="1" applyAlignment="1">
      <alignment horizontal="center"/>
    </xf>
    <xf numFmtId="0" fontId="1" fillId="0" borderId="0" xfId="0" applyFont="1"/>
    <xf numFmtId="4" fontId="26" fillId="0" borderId="0" xfId="0" applyNumberFormat="1" applyFont="1" applyAlignment="1">
      <alignment horizontal="right"/>
    </xf>
    <xf numFmtId="4" fontId="10" fillId="0" borderId="0" xfId="0" applyNumberFormat="1" applyFont="1" applyFill="1" applyBorder="1" applyAlignment="1"/>
    <xf numFmtId="49" fontId="0" fillId="0" borderId="0" xfId="0" applyNumberFormat="1"/>
    <xf numFmtId="0" fontId="10" fillId="0" borderId="0" xfId="0" applyFont="1" applyFill="1" applyBorder="1" applyAlignment="1">
      <alignment horizontal="left"/>
    </xf>
    <xf numFmtId="49" fontId="10" fillId="0" borderId="0" xfId="0" applyNumberFormat="1" applyFont="1" applyFill="1" applyBorder="1" applyAlignment="1">
      <alignment horizontal="center"/>
    </xf>
    <xf numFmtId="4" fontId="58" fillId="0" borderId="0" xfId="0" applyNumberFormat="1" applyFont="1" applyFill="1" applyBorder="1" applyAlignment="1">
      <alignment wrapText="1"/>
    </xf>
    <xf numFmtId="4" fontId="160" fillId="2" borderId="6" xfId="0" applyNumberFormat="1" applyFont="1" applyFill="1" applyBorder="1" applyAlignment="1"/>
    <xf numFmtId="0" fontId="6" fillId="0" borderId="6" xfId="0" applyFont="1" applyFill="1" applyBorder="1" applyAlignment="1">
      <alignment horizontal="left"/>
    </xf>
    <xf numFmtId="49" fontId="14" fillId="0" borderId="6" xfId="0" applyNumberFormat="1" applyFont="1" applyFill="1" applyBorder="1" applyAlignment="1">
      <alignment horizontal="center"/>
    </xf>
    <xf numFmtId="49" fontId="14" fillId="0" borderId="7" xfId="0" applyNumberFormat="1" applyFont="1" applyFill="1" applyBorder="1" applyAlignment="1">
      <alignment horizontal="center"/>
    </xf>
    <xf numFmtId="4" fontId="6" fillId="2" borderId="9" xfId="0" applyNumberFormat="1" applyFont="1" applyFill="1" applyBorder="1" applyAlignment="1"/>
    <xf numFmtId="4" fontId="14" fillId="0" borderId="9" xfId="0" applyNumberFormat="1" applyFont="1" applyFill="1" applyBorder="1"/>
    <xf numFmtId="4" fontId="15" fillId="0" borderId="10" xfId="0" applyNumberFormat="1" applyFont="1" applyFill="1" applyBorder="1"/>
    <xf numFmtId="0" fontId="15" fillId="0" borderId="10" xfId="0" applyFont="1" applyFill="1" applyBorder="1" applyAlignment="1">
      <alignment horizontal="left"/>
    </xf>
    <xf numFmtId="49" fontId="15" fillId="0" borderId="10" xfId="0" applyNumberFormat="1" applyFont="1" applyFill="1" applyBorder="1" applyAlignment="1">
      <alignment horizontal="center"/>
    </xf>
    <xf numFmtId="49" fontId="15" fillId="0" borderId="12" xfId="0" applyNumberFormat="1" applyFont="1" applyFill="1" applyBorder="1" applyAlignment="1">
      <alignment horizontal="center"/>
    </xf>
    <xf numFmtId="4" fontId="140" fillId="0" borderId="0" xfId="0" applyNumberFormat="1" applyFont="1" applyFill="1" applyBorder="1"/>
    <xf numFmtId="4" fontId="140" fillId="0" borderId="0" xfId="0" applyNumberFormat="1" applyFont="1" applyFill="1" applyBorder="1" applyAlignment="1">
      <alignment wrapText="1"/>
    </xf>
    <xf numFmtId="4" fontId="15" fillId="0" borderId="11" xfId="0" applyNumberFormat="1" applyFont="1" applyFill="1" applyBorder="1"/>
    <xf numFmtId="0" fontId="15" fillId="0" borderId="11" xfId="0" applyFont="1" applyFill="1" applyBorder="1" applyAlignment="1">
      <alignment horizontal="left"/>
    </xf>
    <xf numFmtId="49" fontId="15" fillId="0" borderId="11" xfId="0" applyNumberFormat="1" applyFont="1" applyFill="1" applyBorder="1" applyAlignment="1">
      <alignment horizontal="center"/>
    </xf>
    <xf numFmtId="49" fontId="15" fillId="0" borderId="14" xfId="0" applyNumberFormat="1" applyFont="1" applyFill="1" applyBorder="1" applyAlignment="1">
      <alignment horizontal="center"/>
    </xf>
    <xf numFmtId="4" fontId="58" fillId="0" borderId="0" xfId="0" applyNumberFormat="1" applyFont="1" applyFill="1" applyBorder="1"/>
    <xf numFmtId="4" fontId="11" fillId="0" borderId="0" xfId="0" applyNumberFormat="1" applyFont="1" applyFill="1" applyBorder="1" applyAlignment="1">
      <alignment wrapText="1"/>
    </xf>
    <xf numFmtId="4" fontId="14" fillId="0" borderId="11" xfId="0" applyNumberFormat="1" applyFont="1" applyFill="1" applyBorder="1"/>
    <xf numFmtId="0" fontId="14" fillId="0" borderId="11" xfId="0" applyFont="1" applyFill="1" applyBorder="1" applyAlignment="1">
      <alignment horizontal="left"/>
    </xf>
    <xf numFmtId="49" fontId="14" fillId="0" borderId="11" xfId="0" applyNumberFormat="1" applyFont="1" applyFill="1" applyBorder="1" applyAlignment="1">
      <alignment horizontal="center"/>
    </xf>
    <xf numFmtId="49" fontId="14" fillId="0" borderId="14" xfId="0" applyNumberFormat="1" applyFont="1" applyFill="1" applyBorder="1" applyAlignment="1">
      <alignment horizontal="center"/>
    </xf>
    <xf numFmtId="4" fontId="26" fillId="2" borderId="9" xfId="0" applyNumberFormat="1" applyFont="1" applyFill="1" applyBorder="1" applyAlignment="1"/>
    <xf numFmtId="0" fontId="137" fillId="0" borderId="11" xfId="0" applyFont="1" applyFill="1" applyBorder="1" applyAlignment="1">
      <alignment horizontal="left"/>
    </xf>
    <xf numFmtId="49" fontId="137" fillId="0" borderId="11" xfId="0" applyNumberFormat="1" applyFont="1" applyFill="1" applyBorder="1" applyAlignment="1">
      <alignment horizontal="center"/>
    </xf>
    <xf numFmtId="49" fontId="137" fillId="0" borderId="14" xfId="0" applyNumberFormat="1" applyFont="1" applyFill="1" applyBorder="1" applyAlignment="1">
      <alignment horizontal="center"/>
    </xf>
    <xf numFmtId="4" fontId="162" fillId="2" borderId="9" xfId="0" applyNumberFormat="1" applyFont="1" applyFill="1" applyBorder="1" applyAlignment="1"/>
    <xf numFmtId="4" fontId="6" fillId="2" borderId="9" xfId="0" applyNumberFormat="1" applyFont="1" applyFill="1" applyBorder="1" applyAlignment="1">
      <alignment vertical="top"/>
    </xf>
    <xf numFmtId="4" fontId="14" fillId="0" borderId="9" xfId="0" applyNumberFormat="1" applyFont="1" applyFill="1" applyBorder="1" applyAlignment="1">
      <alignment vertical="top"/>
    </xf>
    <xf numFmtId="4" fontId="14" fillId="0" borderId="11" xfId="0" applyNumberFormat="1" applyFont="1" applyFill="1" applyBorder="1" applyAlignment="1">
      <alignment vertical="top"/>
    </xf>
    <xf numFmtId="0" fontId="14" fillId="0" borderId="11" xfId="0" applyFont="1" applyFill="1" applyBorder="1" applyAlignment="1">
      <alignment vertical="top"/>
    </xf>
    <xf numFmtId="49" fontId="14" fillId="0" borderId="11" xfId="0" applyNumberFormat="1" applyFont="1" applyFill="1" applyBorder="1" applyAlignment="1">
      <alignment horizontal="center" vertical="top"/>
    </xf>
    <xf numFmtId="49" fontId="14" fillId="0" borderId="14" xfId="0" applyNumberFormat="1" applyFont="1" applyFill="1" applyBorder="1" applyAlignment="1">
      <alignment horizontal="center" vertical="top"/>
    </xf>
    <xf numFmtId="4" fontId="147" fillId="2" borderId="9" xfId="0" applyNumberFormat="1" applyFont="1" applyFill="1" applyBorder="1" applyAlignment="1"/>
    <xf numFmtId="0" fontId="14" fillId="0" borderId="11" xfId="0" applyFont="1" applyFill="1" applyBorder="1" applyAlignment="1">
      <alignment horizontal="left" vertical="top"/>
    </xf>
    <xf numFmtId="4" fontId="26" fillId="2" borderId="9" xfId="0" applyNumberFormat="1" applyFont="1" applyFill="1" applyBorder="1" applyAlignment="1">
      <alignment vertical="top"/>
    </xf>
    <xf numFmtId="0" fontId="15" fillId="0" borderId="11" xfId="0" applyFont="1" applyFill="1" applyBorder="1" applyAlignment="1">
      <alignment horizontal="left" vertical="top"/>
    </xf>
    <xf numFmtId="49" fontId="15" fillId="0" borderId="11" xfId="0" applyNumberFormat="1" applyFont="1" applyFill="1" applyBorder="1" applyAlignment="1">
      <alignment horizontal="center" vertical="top"/>
    </xf>
    <xf numFmtId="49" fontId="15" fillId="0" borderId="14" xfId="0" applyNumberFormat="1" applyFont="1" applyFill="1" applyBorder="1" applyAlignment="1">
      <alignment horizontal="center" vertical="top"/>
    </xf>
    <xf numFmtId="4" fontId="14" fillId="0" borderId="11" xfId="0" applyNumberFormat="1" applyFont="1" applyFill="1" applyBorder="1" applyAlignment="1">
      <alignment horizontal="right"/>
    </xf>
    <xf numFmtId="0" fontId="15" fillId="0" borderId="11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/>
    </xf>
    <xf numFmtId="0" fontId="14" fillId="0" borderId="9" xfId="0" applyFont="1" applyFill="1" applyBorder="1" applyAlignment="1">
      <alignment horizontal="left"/>
    </xf>
    <xf numFmtId="0" fontId="14" fillId="0" borderId="9" xfId="0" applyFont="1" applyFill="1" applyBorder="1" applyAlignment="1">
      <alignment horizontal="center"/>
    </xf>
    <xf numFmtId="49" fontId="14" fillId="0" borderId="17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164" fillId="0" borderId="0" xfId="0" applyFont="1" applyAlignment="1"/>
    <xf numFmtId="0" fontId="164" fillId="0" borderId="0" xfId="0" applyFont="1" applyAlignment="1">
      <alignment horizontal="center"/>
    </xf>
    <xf numFmtId="4" fontId="164" fillId="0" borderId="0" xfId="0" applyNumberFormat="1" applyFont="1" applyAlignment="1">
      <alignment horizontal="center"/>
    </xf>
    <xf numFmtId="0" fontId="154" fillId="0" borderId="0" xfId="0" applyFont="1" applyAlignment="1"/>
    <xf numFmtId="0" fontId="77" fillId="0" borderId="0" xfId="2"/>
    <xf numFmtId="4" fontId="77" fillId="0" borderId="0" xfId="2" applyNumberFormat="1" applyAlignment="1">
      <alignment horizontal="right"/>
    </xf>
    <xf numFmtId="0" fontId="166" fillId="0" borderId="0" xfId="2" applyFont="1"/>
    <xf numFmtId="165" fontId="166" fillId="0" borderId="0" xfId="2" applyNumberFormat="1" applyFont="1"/>
    <xf numFmtId="165" fontId="77" fillId="0" borderId="0" xfId="2" applyNumberFormat="1"/>
    <xf numFmtId="0" fontId="167" fillId="0" borderId="0" xfId="2" applyFont="1" applyBorder="1"/>
    <xf numFmtId="4" fontId="77" fillId="0" borderId="0" xfId="2" applyNumberFormat="1"/>
    <xf numFmtId="4" fontId="77" fillId="0" borderId="23" xfId="2" applyNumberFormat="1" applyBorder="1" applyAlignment="1">
      <alignment horizontal="center"/>
    </xf>
    <xf numFmtId="0" fontId="11" fillId="0" borderId="11" xfId="2" applyFont="1" applyFill="1" applyBorder="1" applyAlignment="1">
      <alignment horizontal="left" vertical="center" wrapText="1"/>
    </xf>
    <xf numFmtId="0" fontId="77" fillId="0" borderId="11" xfId="2" applyFont="1" applyBorder="1" applyAlignment="1">
      <alignment vertical="center"/>
    </xf>
    <xf numFmtId="0" fontId="167" fillId="0" borderId="14" xfId="2" applyFont="1" applyBorder="1" applyAlignment="1">
      <alignment horizontal="center" vertical="center"/>
    </xf>
    <xf numFmtId="0" fontId="77" fillId="0" borderId="11" xfId="2" applyFont="1" applyBorder="1" applyAlignment="1">
      <alignment horizontal="left"/>
    </xf>
    <xf numFmtId="0" fontId="167" fillId="0" borderId="14" xfId="2" applyFont="1" applyBorder="1" applyAlignment="1">
      <alignment horizontal="center"/>
    </xf>
    <xf numFmtId="0" fontId="77" fillId="0" borderId="11" xfId="2" applyBorder="1" applyAlignment="1">
      <alignment horizontal="left"/>
    </xf>
    <xf numFmtId="0" fontId="77" fillId="0" borderId="11" xfId="2" applyFont="1" applyBorder="1"/>
    <xf numFmtId="0" fontId="168" fillId="0" borderId="11" xfId="2" applyFont="1" applyBorder="1"/>
    <xf numFmtId="0" fontId="167" fillId="0" borderId="11" xfId="2" applyFont="1" applyBorder="1"/>
    <xf numFmtId="0" fontId="77" fillId="0" borderId="11" xfId="2" applyBorder="1"/>
    <xf numFmtId="0" fontId="77" fillId="0" borderId="16" xfId="2" applyFont="1" applyBorder="1"/>
    <xf numFmtId="0" fontId="167" fillId="0" borderId="16" xfId="2" applyFont="1" applyBorder="1"/>
    <xf numFmtId="0" fontId="167" fillId="0" borderId="25" xfId="2" applyFont="1" applyBorder="1" applyAlignment="1">
      <alignment horizontal="center"/>
    </xf>
    <xf numFmtId="4" fontId="169" fillId="0" borderId="26" xfId="2" applyNumberFormat="1" applyFont="1" applyBorder="1" applyAlignment="1">
      <alignment horizontal="center"/>
    </xf>
    <xf numFmtId="0" fontId="169" fillId="0" borderId="27" xfId="2" applyFont="1" applyBorder="1" applyAlignment="1">
      <alignment horizontal="center"/>
    </xf>
    <xf numFmtId="0" fontId="170" fillId="0" borderId="0" xfId="2" applyFont="1" applyBorder="1"/>
    <xf numFmtId="0" fontId="169" fillId="0" borderId="28" xfId="2" applyFont="1" applyBorder="1" applyAlignment="1">
      <alignment horizontal="center"/>
    </xf>
    <xf numFmtId="4" fontId="168" fillId="0" borderId="22" xfId="2" applyNumberFormat="1" applyFont="1" applyBorder="1" applyAlignment="1">
      <alignment horizontal="center"/>
    </xf>
    <xf numFmtId="0" fontId="169" fillId="0" borderId="6" xfId="2" applyFont="1" applyBorder="1" applyAlignment="1">
      <alignment horizontal="center"/>
    </xf>
    <xf numFmtId="0" fontId="167" fillId="0" borderId="6" xfId="2" applyFont="1" applyBorder="1"/>
    <xf numFmtId="0" fontId="169" fillId="0" borderId="7" xfId="2" applyFont="1" applyBorder="1" applyAlignment="1">
      <alignment horizontal="center"/>
    </xf>
    <xf numFmtId="4" fontId="169" fillId="0" borderId="23" xfId="2" applyNumberFormat="1" applyFont="1" applyBorder="1" applyAlignment="1">
      <alignment horizontal="center"/>
    </xf>
    <xf numFmtId="0" fontId="169" fillId="0" borderId="11" xfId="2" applyFont="1" applyBorder="1" applyAlignment="1">
      <alignment horizontal="center"/>
    </xf>
    <xf numFmtId="0" fontId="169" fillId="0" borderId="14" xfId="2" applyFont="1" applyBorder="1" applyAlignment="1">
      <alignment horizontal="center"/>
    </xf>
    <xf numFmtId="4" fontId="169" fillId="0" borderId="24" xfId="2" applyNumberFormat="1" applyFont="1" applyBorder="1" applyAlignment="1">
      <alignment horizontal="center"/>
    </xf>
    <xf numFmtId="0" fontId="169" fillId="0" borderId="16" xfId="2" applyFont="1" applyBorder="1" applyAlignment="1">
      <alignment horizontal="center"/>
    </xf>
    <xf numFmtId="0" fontId="169" fillId="0" borderId="25" xfId="2" applyFont="1" applyBorder="1" applyAlignment="1">
      <alignment horizontal="center"/>
    </xf>
    <xf numFmtId="4" fontId="171" fillId="0" borderId="0" xfId="2" applyNumberFormat="1" applyFont="1" applyAlignment="1">
      <alignment horizontal="right"/>
    </xf>
    <xf numFmtId="0" fontId="172" fillId="0" borderId="0" xfId="2" applyFont="1" applyAlignment="1">
      <alignment horizontal="center"/>
    </xf>
    <xf numFmtId="4" fontId="172" fillId="0" borderId="0" xfId="2" applyNumberFormat="1" applyFont="1" applyAlignment="1">
      <alignment horizontal="right"/>
    </xf>
    <xf numFmtId="4" fontId="172" fillId="0" borderId="0" xfId="2" applyNumberFormat="1" applyFont="1" applyAlignment="1">
      <alignment horizontal="center"/>
    </xf>
    <xf numFmtId="14" fontId="10" fillId="0" borderId="0" xfId="0" applyNumberFormat="1" applyFont="1" applyAlignment="1">
      <alignment horizontal="left" vertical="center"/>
    </xf>
    <xf numFmtId="0" fontId="14" fillId="0" borderId="0" xfId="0" applyFont="1" applyAlignment="1">
      <alignment vertical="center" wrapText="1"/>
    </xf>
    <xf numFmtId="4" fontId="5" fillId="0" borderId="0" xfId="0" applyNumberFormat="1" applyFont="1" applyFill="1" applyBorder="1" applyAlignment="1">
      <alignment vertical="center"/>
    </xf>
    <xf numFmtId="4" fontId="14" fillId="0" borderId="16" xfId="0" applyNumberFormat="1" applyFont="1" applyFill="1" applyBorder="1"/>
    <xf numFmtId="4" fontId="161" fillId="0" borderId="16" xfId="0" applyNumberFormat="1" applyFont="1" applyFill="1" applyBorder="1"/>
    <xf numFmtId="4" fontId="161" fillId="0" borderId="11" xfId="0" applyNumberFormat="1" applyFont="1" applyFill="1" applyBorder="1"/>
    <xf numFmtId="4" fontId="6" fillId="0" borderId="11" xfId="0" applyNumberFormat="1" applyFont="1" applyFill="1" applyBorder="1"/>
    <xf numFmtId="4" fontId="6" fillId="0" borderId="6" xfId="0" applyNumberFormat="1" applyFont="1" applyFill="1" applyBorder="1"/>
    <xf numFmtId="0" fontId="70" fillId="0" borderId="0" xfId="0" applyFont="1" applyAlignment="1">
      <alignment horizontal="left"/>
    </xf>
    <xf numFmtId="3" fontId="70" fillId="0" borderId="0" xfId="0" applyNumberFormat="1" applyFont="1" applyAlignment="1">
      <alignment horizontal="left"/>
    </xf>
    <xf numFmtId="1" fontId="26" fillId="0" borderId="0" xfId="0" applyNumberFormat="1" applyFont="1" applyAlignment="1">
      <alignment horizontal="center"/>
    </xf>
    <xf numFmtId="4" fontId="17" fillId="0" borderId="0" xfId="0" applyNumberFormat="1" applyFont="1" applyFill="1" applyAlignment="1">
      <alignment horizontal="right"/>
    </xf>
    <xf numFmtId="4" fontId="17" fillId="3" borderId="0" xfId="0" applyNumberFormat="1" applyFont="1" applyFill="1" applyAlignment="1">
      <alignment horizontal="right"/>
    </xf>
    <xf numFmtId="0" fontId="176" fillId="0" borderId="0" xfId="0" applyFont="1" applyAlignment="1">
      <alignment horizontal="center"/>
    </xf>
    <xf numFmtId="4" fontId="177" fillId="0" borderId="0" xfId="0" applyNumberFormat="1" applyFont="1" applyFill="1" applyAlignment="1">
      <alignment horizontal="right"/>
    </xf>
    <xf numFmtId="4" fontId="130" fillId="0" borderId="0" xfId="0" applyNumberFormat="1" applyFont="1" applyFill="1" applyAlignment="1">
      <alignment horizontal="right"/>
    </xf>
    <xf numFmtId="0" fontId="130" fillId="0" borderId="0" xfId="0" applyFont="1" applyAlignment="1">
      <alignment horizontal="center"/>
    </xf>
    <xf numFmtId="0" fontId="130" fillId="0" borderId="0" xfId="0" applyFont="1" applyFill="1" applyAlignment="1">
      <alignment horizontal="center"/>
    </xf>
    <xf numFmtId="4" fontId="178" fillId="0" borderId="0" xfId="0" applyNumberFormat="1" applyFont="1" applyFill="1" applyAlignment="1">
      <alignment horizontal="right"/>
    </xf>
    <xf numFmtId="1" fontId="26" fillId="0" borderId="0" xfId="0" applyNumberFormat="1" applyFont="1" applyFill="1" applyAlignment="1">
      <alignment horizontal="center"/>
    </xf>
    <xf numFmtId="4" fontId="6" fillId="0" borderId="0" xfId="0" applyNumberFormat="1" applyFont="1" applyFill="1" applyAlignment="1">
      <alignment horizontal="right"/>
    </xf>
    <xf numFmtId="0" fontId="45" fillId="0" borderId="0" xfId="0" applyFont="1" applyFill="1" applyAlignment="1">
      <alignment horizontal="left"/>
    </xf>
    <xf numFmtId="1" fontId="15" fillId="0" borderId="0" xfId="0" applyNumberFormat="1" applyFont="1" applyFill="1" applyAlignment="1">
      <alignment horizontal="center"/>
    </xf>
    <xf numFmtId="0" fontId="180" fillId="0" borderId="0" xfId="0" applyFont="1" applyFill="1" applyBorder="1"/>
    <xf numFmtId="167" fontId="26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1" fillId="0" borderId="0" xfId="0" applyFont="1" applyFill="1"/>
    <xf numFmtId="4" fontId="14" fillId="0" borderId="0" xfId="0" applyNumberFormat="1" applyFont="1" applyFill="1"/>
    <xf numFmtId="168" fontId="26" fillId="0" borderId="0" xfId="0" applyNumberFormat="1" applyFont="1" applyFill="1" applyBorder="1" applyAlignment="1">
      <alignment horizontal="center"/>
    </xf>
    <xf numFmtId="0" fontId="26" fillId="0" borderId="0" xfId="0" applyFont="1" applyFill="1"/>
    <xf numFmtId="0" fontId="28" fillId="0" borderId="0" xfId="0" applyFont="1" applyFill="1"/>
    <xf numFmtId="4" fontId="147" fillId="0" borderId="0" xfId="0" applyNumberFormat="1" applyFont="1" applyFill="1" applyAlignment="1">
      <alignment horizontal="right"/>
    </xf>
    <xf numFmtId="4" fontId="14" fillId="0" borderId="0" xfId="0" applyNumberFormat="1" applyFont="1" applyFill="1" applyAlignment="1">
      <alignment horizontal="left"/>
    </xf>
    <xf numFmtId="0" fontId="180" fillId="0" borderId="0" xfId="0" applyFont="1" applyFill="1"/>
    <xf numFmtId="0" fontId="28" fillId="0" borderId="0" xfId="0" applyFont="1" applyFill="1" applyAlignment="1"/>
    <xf numFmtId="1" fontId="26" fillId="0" borderId="0" xfId="0" applyNumberFormat="1" applyFont="1" applyFill="1" applyAlignment="1">
      <alignment horizontal="left"/>
    </xf>
    <xf numFmtId="3" fontId="26" fillId="0" borderId="0" xfId="0" applyNumberFormat="1" applyFont="1" applyFill="1" applyBorder="1" applyAlignment="1">
      <alignment horizontal="center"/>
    </xf>
    <xf numFmtId="1" fontId="181" fillId="0" borderId="0" xfId="0" applyNumberFormat="1" applyFont="1" applyFill="1" applyAlignment="1">
      <alignment horizontal="left"/>
    </xf>
    <xf numFmtId="4" fontId="160" fillId="0" borderId="0" xfId="0" applyNumberFormat="1" applyFont="1" applyFill="1" applyAlignment="1">
      <alignment horizontal="right"/>
    </xf>
    <xf numFmtId="0" fontId="17" fillId="0" borderId="0" xfId="0" applyFont="1" applyFill="1"/>
    <xf numFmtId="1" fontId="17" fillId="0" borderId="0" xfId="0" applyNumberFormat="1" applyFont="1" applyFill="1" applyAlignment="1"/>
    <xf numFmtId="4" fontId="7" fillId="0" borderId="0" xfId="0" applyNumberFormat="1" applyFont="1" applyAlignment="1">
      <alignment horizontal="right"/>
    </xf>
    <xf numFmtId="4" fontId="15" fillId="3" borderId="0" xfId="0" applyNumberFormat="1" applyFont="1" applyFill="1" applyAlignment="1">
      <alignment horizontal="right"/>
    </xf>
    <xf numFmtId="169" fontId="26" fillId="0" borderId="0" xfId="0" applyNumberFormat="1" applyFont="1" applyFill="1" applyAlignment="1">
      <alignment horizontal="center"/>
    </xf>
    <xf numFmtId="4" fontId="16" fillId="0" borderId="0" xfId="0" applyNumberFormat="1" applyFont="1" applyFill="1" applyAlignment="1">
      <alignment horizontal="right"/>
    </xf>
    <xf numFmtId="169" fontId="33" fillId="0" borderId="0" xfId="0" applyNumberFormat="1" applyFont="1" applyFill="1" applyAlignment="1">
      <alignment horizontal="center"/>
    </xf>
    <xf numFmtId="167" fontId="26" fillId="0" borderId="0" xfId="0" applyNumberFormat="1" applyFont="1" applyFill="1" applyBorder="1" applyAlignment="1">
      <alignment horizontal="center"/>
    </xf>
    <xf numFmtId="1" fontId="28" fillId="0" borderId="0" xfId="0" applyNumberFormat="1" applyFont="1" applyFill="1" applyAlignment="1">
      <alignment horizontal="left"/>
    </xf>
    <xf numFmtId="4" fontId="7" fillId="0" borderId="0" xfId="0" applyNumberFormat="1" applyFont="1" applyFill="1" applyAlignment="1">
      <alignment horizontal="right"/>
    </xf>
    <xf numFmtId="4" fontId="7" fillId="15" borderId="0" xfId="0" applyNumberFormat="1" applyFont="1" applyFill="1" applyAlignment="1">
      <alignment horizontal="center"/>
    </xf>
    <xf numFmtId="1" fontId="44" fillId="15" borderId="0" xfId="0" applyNumberFormat="1" applyFont="1" applyFill="1" applyAlignment="1">
      <alignment horizontal="left"/>
    </xf>
    <xf numFmtId="0" fontId="48" fillId="0" borderId="0" xfId="0" applyFont="1" applyFill="1" applyBorder="1" applyAlignment="1">
      <alignment horizontal="center" vertical="center" wrapText="1"/>
    </xf>
    <xf numFmtId="0" fontId="48" fillId="16" borderId="1" xfId="0" applyFont="1" applyFill="1" applyBorder="1" applyAlignment="1">
      <alignment horizontal="center" vertical="center" wrapText="1"/>
    </xf>
    <xf numFmtId="0" fontId="27" fillId="16" borderId="0" xfId="0" applyFont="1" applyFill="1" applyBorder="1" applyAlignment="1">
      <alignment horizontal="center" vertical="center" wrapText="1"/>
    </xf>
    <xf numFmtId="0" fontId="48" fillId="16" borderId="4" xfId="0" applyFont="1" applyFill="1" applyBorder="1" applyAlignment="1">
      <alignment horizontal="center" vertical="center" wrapText="1"/>
    </xf>
    <xf numFmtId="0" fontId="68" fillId="0" borderId="0" xfId="0" applyFont="1" applyAlignment="1"/>
    <xf numFmtId="0" fontId="4" fillId="3" borderId="0" xfId="0" applyFont="1" applyFill="1" applyAlignment="1">
      <alignment horizontal="center"/>
    </xf>
    <xf numFmtId="44" fontId="183" fillId="0" borderId="0" xfId="0" applyNumberFormat="1" applyFont="1" applyBorder="1"/>
    <xf numFmtId="0" fontId="184" fillId="0" borderId="0" xfId="0" applyFont="1" applyBorder="1" applyAlignment="1"/>
    <xf numFmtId="0" fontId="184" fillId="0" borderId="0" xfId="0" applyFont="1" applyBorder="1" applyAlignment="1">
      <alignment horizontal="left"/>
    </xf>
    <xf numFmtId="44" fontId="7" fillId="0" borderId="0" xfId="0" applyNumberFormat="1" applyFont="1" applyBorder="1"/>
    <xf numFmtId="44" fontId="185" fillId="0" borderId="0" xfId="0" applyNumberFormat="1" applyFont="1" applyBorder="1"/>
    <xf numFmtId="44" fontId="186" fillId="0" borderId="0" xfId="0" applyNumberFormat="1" applyFont="1" applyFill="1" applyBorder="1"/>
    <xf numFmtId="44" fontId="187" fillId="0" borderId="0" xfId="0" applyNumberFormat="1" applyFont="1" applyFill="1" applyBorder="1"/>
    <xf numFmtId="44" fontId="188" fillId="0" borderId="0" xfId="0" applyNumberFormat="1" applyFont="1" applyFill="1" applyBorder="1"/>
    <xf numFmtId="4" fontId="189" fillId="0" borderId="0" xfId="0" applyNumberFormat="1" applyFont="1" applyBorder="1"/>
    <xf numFmtId="44" fontId="11" fillId="0" borderId="0" xfId="0" applyNumberFormat="1" applyFont="1" applyFill="1" applyBorder="1"/>
    <xf numFmtId="0" fontId="190" fillId="0" borderId="0" xfId="0" applyFont="1" applyBorder="1" applyAlignment="1">
      <alignment horizontal="left"/>
    </xf>
    <xf numFmtId="44" fontId="191" fillId="0" borderId="0" xfId="0" applyNumberFormat="1" applyFont="1" applyFill="1" applyBorder="1"/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4" fontId="192" fillId="0" borderId="0" xfId="0" applyNumberFormat="1" applyFont="1" applyBorder="1"/>
    <xf numFmtId="0" fontId="5" fillId="0" borderId="0" xfId="0" applyFont="1" applyBorder="1" applyAlignment="1">
      <alignment horizontal="left"/>
    </xf>
    <xf numFmtId="14" fontId="0" fillId="0" borderId="0" xfId="0" applyNumberFormat="1"/>
    <xf numFmtId="44" fontId="187" fillId="0" borderId="0" xfId="0" applyNumberFormat="1" applyFont="1" applyBorder="1"/>
    <xf numFmtId="44" fontId="7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193" fillId="0" borderId="0" xfId="0" applyNumberFormat="1" applyFont="1" applyBorder="1" applyAlignment="1">
      <alignment horizontal="left"/>
    </xf>
    <xf numFmtId="44" fontId="183" fillId="0" borderId="0" xfId="0" applyNumberFormat="1" applyFont="1" applyFill="1" applyBorder="1"/>
    <xf numFmtId="0" fontId="195" fillId="0" borderId="0" xfId="0" applyFont="1" applyFill="1" applyAlignment="1">
      <alignment horizontal="center"/>
    </xf>
    <xf numFmtId="44" fontId="198" fillId="0" borderId="0" xfId="0" applyNumberFormat="1" applyFont="1" applyFill="1" applyBorder="1"/>
    <xf numFmtId="44" fontId="185" fillId="0" borderId="0" xfId="0" applyNumberFormat="1" applyFont="1" applyFill="1" applyBorder="1"/>
    <xf numFmtId="44" fontId="0" fillId="0" borderId="0" xfId="0" applyNumberFormat="1"/>
    <xf numFmtId="0" fontId="13" fillId="0" borderId="0" xfId="0" applyFont="1" applyBorder="1"/>
    <xf numFmtId="0" fontId="184" fillId="0" borderId="0" xfId="0" applyFont="1" applyFill="1" applyBorder="1" applyAlignment="1">
      <alignment horizontal="left"/>
    </xf>
    <xf numFmtId="44" fontId="199" fillId="0" borderId="0" xfId="0" applyNumberFormat="1" applyFont="1" applyBorder="1"/>
    <xf numFmtId="0" fontId="16" fillId="0" borderId="0" xfId="0" applyFont="1" applyBorder="1" applyAlignment="1"/>
    <xf numFmtId="0" fontId="16" fillId="0" borderId="0" xfId="0" applyFont="1" applyBorder="1" applyAlignment="1">
      <alignment horizontal="left"/>
    </xf>
    <xf numFmtId="44" fontId="7" fillId="0" borderId="0" xfId="0" applyNumberFormat="1" applyFont="1" applyFill="1" applyBorder="1"/>
    <xf numFmtId="44" fontId="200" fillId="0" borderId="0" xfId="0" applyNumberFormat="1" applyFont="1" applyFill="1" applyBorder="1"/>
    <xf numFmtId="0" fontId="6" fillId="0" borderId="0" xfId="0" applyFont="1" applyBorder="1" applyAlignment="1">
      <alignment horizontal="left"/>
    </xf>
    <xf numFmtId="0" fontId="0" fillId="0" borderId="0" xfId="0" applyFont="1" applyBorder="1"/>
    <xf numFmtId="0" fontId="5" fillId="0" borderId="0" xfId="0" applyFont="1" applyFill="1" applyBorder="1" applyAlignment="1">
      <alignment horizontal="center" wrapText="1"/>
    </xf>
    <xf numFmtId="0" fontId="184" fillId="0" borderId="0" xfId="0" applyFont="1" applyFill="1" applyBorder="1" applyAlignment="1"/>
    <xf numFmtId="0" fontId="195" fillId="0" borderId="0" xfId="0" applyFont="1" applyAlignment="1">
      <alignment horizontal="center"/>
    </xf>
    <xf numFmtId="0" fontId="196" fillId="0" borderId="0" xfId="0" applyFont="1" applyAlignment="1">
      <alignment horizontal="center"/>
    </xf>
    <xf numFmtId="0" fontId="57" fillId="0" borderId="0" xfId="0" applyFont="1" applyFill="1" applyBorder="1" applyAlignment="1">
      <alignment horizontal="center"/>
    </xf>
    <xf numFmtId="0" fontId="134" fillId="0" borderId="0" xfId="0" applyFont="1" applyFill="1" applyAlignment="1">
      <alignment horizontal="center"/>
    </xf>
    <xf numFmtId="0" fontId="56" fillId="0" borderId="0" xfId="0" applyFont="1" applyFill="1" applyBorder="1" applyAlignment="1">
      <alignment horizontal="center"/>
    </xf>
    <xf numFmtId="49" fontId="66" fillId="0" borderId="0" xfId="0" applyNumberFormat="1" applyFont="1" applyFill="1" applyAlignment="1">
      <alignment horizontal="center"/>
    </xf>
    <xf numFmtId="0" fontId="129" fillId="0" borderId="0" xfId="0" applyFont="1" applyFill="1" applyAlignment="1">
      <alignment horizontal="center"/>
    </xf>
    <xf numFmtId="0" fontId="131" fillId="0" borderId="0" xfId="0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118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68" fillId="0" borderId="0" xfId="0" applyFont="1" applyFill="1" applyAlignment="1">
      <alignment horizontal="center"/>
    </xf>
    <xf numFmtId="0" fontId="30" fillId="0" borderId="0" xfId="0" applyFont="1" applyFill="1" applyAlignment="1">
      <alignment horizontal="center"/>
    </xf>
    <xf numFmtId="49" fontId="131" fillId="0" borderId="0" xfId="0" applyNumberFormat="1" applyFont="1" applyFill="1" applyAlignment="1">
      <alignment horizontal="center"/>
    </xf>
    <xf numFmtId="0" fontId="15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Border="1" applyAlignment="1"/>
    <xf numFmtId="0" fontId="167" fillId="0" borderId="0" xfId="2" applyFont="1" applyAlignment="1">
      <alignment horizontal="left"/>
    </xf>
    <xf numFmtId="0" fontId="77" fillId="0" borderId="0" xfId="2" applyAlignment="1">
      <alignment horizontal="left"/>
    </xf>
    <xf numFmtId="0" fontId="77" fillId="0" borderId="0" xfId="2" applyFont="1" applyAlignment="1">
      <alignment horizontal="left"/>
    </xf>
    <xf numFmtId="0" fontId="167" fillId="0" borderId="0" xfId="2" applyFont="1" applyBorder="1" applyAlignment="1">
      <alignment horizontal="left"/>
    </xf>
    <xf numFmtId="0" fontId="27" fillId="0" borderId="1" xfId="0" applyFont="1" applyBorder="1" applyAlignment="1">
      <alignment horizontal="center" vertical="center"/>
    </xf>
    <xf numFmtId="3" fontId="27" fillId="0" borderId="1" xfId="0" applyNumberFormat="1" applyFont="1" applyBorder="1" applyAlignment="1">
      <alignment horizontal="center" vertical="center"/>
    </xf>
    <xf numFmtId="0" fontId="112" fillId="0" borderId="0" xfId="0" applyFont="1" applyFill="1" applyAlignment="1">
      <alignment horizontal="center" vertical="center" wrapText="1"/>
    </xf>
    <xf numFmtId="2" fontId="50" fillId="0" borderId="0" xfId="0" applyNumberFormat="1" applyFont="1" applyFill="1" applyAlignment="1">
      <alignment horizontal="centerContinuous" vertical="center" wrapText="1"/>
    </xf>
    <xf numFmtId="4" fontId="27" fillId="6" borderId="2" xfId="0" applyNumberFormat="1" applyFont="1" applyFill="1" applyBorder="1" applyAlignment="1">
      <alignment horizontal="center" vertical="center" wrapText="1"/>
    </xf>
    <xf numFmtId="0" fontId="27" fillId="6" borderId="2" xfId="0" applyFont="1" applyFill="1" applyBorder="1" applyAlignment="1">
      <alignment horizontal="center" vertical="center" wrapText="1"/>
    </xf>
    <xf numFmtId="4" fontId="47" fillId="4" borderId="0" xfId="0" applyNumberFormat="1" applyFont="1" applyFill="1"/>
    <xf numFmtId="4" fontId="59" fillId="0" borderId="0" xfId="0" applyNumberFormat="1" applyFont="1" applyFill="1"/>
    <xf numFmtId="4" fontId="13" fillId="0" borderId="0" xfId="0" applyNumberFormat="1" applyFont="1"/>
    <xf numFmtId="4" fontId="13" fillId="4" borderId="0" xfId="0" applyNumberFormat="1" applyFont="1" applyFill="1"/>
    <xf numFmtId="4" fontId="47" fillId="0" borderId="0" xfId="0" applyNumberFormat="1" applyFont="1" applyFill="1"/>
    <xf numFmtId="4" fontId="23" fillId="0" borderId="0" xfId="0" applyNumberFormat="1" applyFont="1" applyFill="1"/>
    <xf numFmtId="4" fontId="32" fillId="0" borderId="0" xfId="0" applyNumberFormat="1" applyFont="1" applyFill="1"/>
    <xf numFmtId="4" fontId="0" fillId="5" borderId="0" xfId="0" applyNumberFormat="1" applyFill="1"/>
    <xf numFmtId="2" fontId="0" fillId="5" borderId="0" xfId="0" applyNumberFormat="1" applyFill="1"/>
    <xf numFmtId="0" fontId="121" fillId="0" borderId="0" xfId="0" applyFont="1" applyFill="1" applyAlignment="1">
      <alignment horizontal="center"/>
    </xf>
    <xf numFmtId="0" fontId="122" fillId="0" borderId="0" xfId="0" applyFont="1" applyFill="1" applyAlignment="1">
      <alignment horizontal="center"/>
    </xf>
    <xf numFmtId="0" fontId="112" fillId="0" borderId="0" xfId="0" applyFont="1" applyFill="1" applyAlignment="1">
      <alignment horizontal="center"/>
    </xf>
    <xf numFmtId="0" fontId="138" fillId="0" borderId="0" xfId="0" applyFont="1" applyFill="1" applyAlignment="1">
      <alignment horizontal="center"/>
    </xf>
    <xf numFmtId="0" fontId="201" fillId="0" borderId="0" xfId="0" applyNumberFormat="1" applyFont="1" applyFill="1" applyAlignment="1">
      <alignment horizontal="center"/>
    </xf>
    <xf numFmtId="0" fontId="202" fillId="0" borderId="0" xfId="0" applyNumberFormat="1" applyFont="1" applyFill="1" applyAlignment="1">
      <alignment horizontal="center"/>
    </xf>
    <xf numFmtId="0" fontId="125" fillId="0" borderId="0" xfId="0" applyFont="1" applyFill="1" applyAlignment="1">
      <alignment horizontal="center"/>
    </xf>
    <xf numFmtId="0" fontId="125" fillId="4" borderId="0" xfId="0" applyFont="1" applyFill="1" applyAlignment="1">
      <alignment horizontal="center"/>
    </xf>
    <xf numFmtId="0" fontId="125" fillId="7" borderId="0" xfId="0" applyFont="1" applyFill="1" applyAlignment="1">
      <alignment horizontal="center"/>
    </xf>
    <xf numFmtId="0" fontId="29" fillId="7" borderId="0" xfId="0" applyFont="1" applyFill="1" applyAlignment="1">
      <alignment horizontal="center"/>
    </xf>
    <xf numFmtId="0" fontId="55" fillId="0" borderId="0" xfId="0" applyFont="1" applyAlignment="1">
      <alignment horizontal="center"/>
    </xf>
    <xf numFmtId="2" fontId="70" fillId="0" borderId="0" xfId="0" applyNumberFormat="1" applyFont="1"/>
    <xf numFmtId="4" fontId="8" fillId="0" borderId="0" xfId="0" applyNumberFormat="1" applyFont="1" applyFill="1"/>
    <xf numFmtId="0" fontId="203" fillId="0" borderId="0" xfId="0" applyFont="1" applyFill="1" applyBorder="1" applyAlignment="1">
      <alignment horizontal="center"/>
    </xf>
    <xf numFmtId="0" fontId="48" fillId="4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55" fillId="0" borderId="0" xfId="0" applyFont="1" applyFill="1" applyAlignment="1">
      <alignment horizontal="center"/>
    </xf>
    <xf numFmtId="0" fontId="203" fillId="0" borderId="0" xfId="0" applyFont="1" applyFill="1" applyAlignment="1">
      <alignment horizontal="center"/>
    </xf>
    <xf numFmtId="0" fontId="203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4" fontId="11" fillId="7" borderId="0" xfId="0" applyNumberFormat="1" applyFont="1" applyFill="1"/>
    <xf numFmtId="0" fontId="14" fillId="4" borderId="0" xfId="0" applyFont="1" applyFill="1"/>
    <xf numFmtId="0" fontId="55" fillId="4" borderId="0" xfId="0" applyFont="1" applyFill="1" applyBorder="1" applyAlignment="1">
      <alignment horizontal="center"/>
    </xf>
    <xf numFmtId="0" fontId="5" fillId="0" borderId="0" xfId="0" applyFont="1" applyFill="1" applyAlignment="1"/>
    <xf numFmtId="0" fontId="14" fillId="7" borderId="0" xfId="0" applyFont="1" applyFill="1"/>
    <xf numFmtId="4" fontId="51" fillId="4" borderId="0" xfId="0" applyNumberFormat="1" applyFont="1" applyFill="1" applyBorder="1"/>
    <xf numFmtId="4" fontId="187" fillId="0" borderId="0" xfId="0" applyNumberFormat="1" applyFont="1" applyFill="1"/>
    <xf numFmtId="4" fontId="11" fillId="4" borderId="0" xfId="0" applyNumberFormat="1" applyFont="1" applyFill="1"/>
    <xf numFmtId="0" fontId="10" fillId="0" borderId="0" xfId="0" applyFont="1" applyFill="1"/>
    <xf numFmtId="4" fontId="27" fillId="0" borderId="2" xfId="0" applyNumberFormat="1" applyFont="1" applyBorder="1" applyAlignment="1">
      <alignment horizontal="center" vertical="center" wrapText="1"/>
    </xf>
    <xf numFmtId="4" fontId="27" fillId="0" borderId="1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 wrapText="1"/>
    </xf>
    <xf numFmtId="170" fontId="205" fillId="0" borderId="0" xfId="2" applyNumberFormat="1" applyFont="1"/>
    <xf numFmtId="170" fontId="206" fillId="0" borderId="0" xfId="2" applyNumberFormat="1" applyFont="1"/>
    <xf numFmtId="0" fontId="207" fillId="0" borderId="0" xfId="2" applyFont="1"/>
    <xf numFmtId="0" fontId="207" fillId="0" borderId="0" xfId="2" applyFont="1" applyAlignment="1">
      <alignment horizontal="left"/>
    </xf>
    <xf numFmtId="170" fontId="77" fillId="0" borderId="0" xfId="2" applyNumberFormat="1" applyFont="1"/>
    <xf numFmtId="0" fontId="77" fillId="0" borderId="0" xfId="2" applyFont="1"/>
    <xf numFmtId="0" fontId="170" fillId="0" borderId="0" xfId="2" applyFont="1" applyAlignment="1">
      <alignment horizontal="left"/>
    </xf>
    <xf numFmtId="0" fontId="206" fillId="0" borderId="0" xfId="2" applyFont="1" applyAlignment="1">
      <alignment horizontal="left"/>
    </xf>
    <xf numFmtId="170" fontId="170" fillId="0" borderId="0" xfId="2" applyNumberFormat="1" applyFont="1"/>
    <xf numFmtId="170" fontId="171" fillId="0" borderId="0" xfId="2" applyNumberFormat="1" applyFont="1"/>
    <xf numFmtId="0" fontId="171" fillId="0" borderId="0" xfId="2" applyFont="1"/>
    <xf numFmtId="0" fontId="208" fillId="0" borderId="0" xfId="2" applyFont="1"/>
    <xf numFmtId="0" fontId="209" fillId="0" borderId="0" xfId="2" applyFont="1" applyAlignment="1">
      <alignment horizontal="center"/>
    </xf>
    <xf numFmtId="0" fontId="211" fillId="3" borderId="0" xfId="2" applyFont="1" applyFill="1" applyAlignment="1">
      <alignment horizontal="center"/>
    </xf>
    <xf numFmtId="170" fontId="171" fillId="3" borderId="0" xfId="2" applyNumberFormat="1" applyFont="1" applyFill="1"/>
    <xf numFmtId="0" fontId="167" fillId="3" borderId="0" xfId="2" applyFont="1" applyFill="1" applyAlignment="1">
      <alignment horizontal="left"/>
    </xf>
    <xf numFmtId="0" fontId="77" fillId="3" borderId="0" xfId="2" applyFill="1"/>
    <xf numFmtId="0" fontId="171" fillId="3" borderId="0" xfId="2" applyFont="1" applyFill="1"/>
    <xf numFmtId="170" fontId="167" fillId="3" borderId="0" xfId="2" applyNumberFormat="1" applyFont="1" applyFill="1"/>
    <xf numFmtId="0" fontId="167" fillId="3" borderId="0" xfId="2" applyFont="1" applyFill="1"/>
    <xf numFmtId="170" fontId="77" fillId="0" borderId="0" xfId="2" applyNumberFormat="1"/>
    <xf numFmtId="0" fontId="212" fillId="0" borderId="0" xfId="2" applyFont="1" applyAlignment="1">
      <alignment horizontal="center"/>
    </xf>
    <xf numFmtId="0" fontId="213" fillId="0" borderId="0" xfId="2" applyFont="1"/>
    <xf numFmtId="0" fontId="212" fillId="0" borderId="0" xfId="2" applyFont="1"/>
    <xf numFmtId="0" fontId="214" fillId="0" borderId="0" xfId="2" applyFont="1" applyAlignment="1">
      <alignment horizontal="center"/>
    </xf>
    <xf numFmtId="0" fontId="216" fillId="0" borderId="0" xfId="2" applyFont="1" applyAlignment="1">
      <alignment horizontal="center"/>
    </xf>
    <xf numFmtId="0" fontId="167" fillId="0" borderId="11" xfId="2" applyFont="1" applyBorder="1" applyAlignment="1">
      <alignment horizontal="left"/>
    </xf>
    <xf numFmtId="3" fontId="77" fillId="0" borderId="24" xfId="2" applyNumberFormat="1" applyFill="1" applyBorder="1" applyAlignment="1">
      <alignment horizontal="center"/>
    </xf>
    <xf numFmtId="4" fontId="221" fillId="0" borderId="26" xfId="2" applyNumberFormat="1" applyFont="1" applyBorder="1" applyAlignment="1">
      <alignment horizontal="center"/>
    </xf>
    <xf numFmtId="0" fontId="167" fillId="0" borderId="0" xfId="2" applyFont="1" applyAlignment="1">
      <alignment horizontal="right"/>
    </xf>
    <xf numFmtId="0" fontId="220" fillId="0" borderId="0" xfId="2" applyFont="1" applyAlignment="1">
      <alignment horizontal="center"/>
    </xf>
    <xf numFmtId="0" fontId="222" fillId="0" borderId="0" xfId="2" applyFont="1" applyAlignment="1">
      <alignment horizontal="center"/>
    </xf>
    <xf numFmtId="0" fontId="223" fillId="0" borderId="0" xfId="2" applyFont="1" applyAlignment="1">
      <alignment horizontal="center"/>
    </xf>
    <xf numFmtId="0" fontId="224" fillId="0" borderId="0" xfId="2" applyFont="1" applyAlignment="1">
      <alignment horizontal="center"/>
    </xf>
    <xf numFmtId="4" fontId="15" fillId="0" borderId="15" xfId="0" applyNumberFormat="1" applyFont="1" applyFill="1" applyBorder="1" applyAlignment="1">
      <alignment wrapText="1"/>
    </xf>
    <xf numFmtId="4" fontId="15" fillId="0" borderId="13" xfId="0" applyNumberFormat="1" applyFont="1" applyFill="1" applyBorder="1" applyAlignment="1">
      <alignment wrapText="1"/>
    </xf>
    <xf numFmtId="4" fontId="140" fillId="0" borderId="13" xfId="0" applyNumberFormat="1" applyFont="1" applyFill="1" applyBorder="1" applyAlignment="1">
      <alignment wrapText="1"/>
    </xf>
    <xf numFmtId="4" fontId="163" fillId="0" borderId="13" xfId="0" applyNumberFormat="1" applyFont="1" applyFill="1" applyBorder="1" applyAlignment="1">
      <alignment wrapText="1"/>
    </xf>
    <xf numFmtId="4" fontId="218" fillId="0" borderId="13" xfId="0" applyNumberFormat="1" applyFont="1" applyFill="1" applyBorder="1" applyAlignment="1">
      <alignment wrapText="1"/>
    </xf>
    <xf numFmtId="4" fontId="15" fillId="0" borderId="13" xfId="0" applyNumberFormat="1" applyFont="1" applyFill="1" applyBorder="1" applyAlignment="1">
      <alignment horizontal="left" wrapText="1"/>
    </xf>
    <xf numFmtId="4" fontId="15" fillId="0" borderId="13" xfId="0" applyNumberFormat="1" applyFont="1" applyFill="1" applyBorder="1" applyAlignment="1">
      <alignment horizontal="right" wrapText="1"/>
    </xf>
    <xf numFmtId="4" fontId="15" fillId="0" borderId="8" xfId="0" applyNumberFormat="1" applyFont="1" applyFill="1" applyBorder="1" applyAlignment="1">
      <alignment wrapText="1"/>
    </xf>
    <xf numFmtId="4" fontId="140" fillId="0" borderId="5" xfId="0" applyNumberFormat="1" applyFont="1" applyFill="1" applyBorder="1" applyAlignment="1">
      <alignment wrapText="1"/>
    </xf>
    <xf numFmtId="49" fontId="14" fillId="0" borderId="14" xfId="0" applyNumberFormat="1" applyFont="1" applyFill="1" applyBorder="1" applyAlignment="1">
      <alignment horizontal="center" vertical="center" wrapText="1"/>
    </xf>
    <xf numFmtId="49" fontId="14" fillId="0" borderId="11" xfId="0" applyNumberFormat="1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4" fontId="15" fillId="0" borderId="11" xfId="0" applyNumberFormat="1" applyFont="1" applyFill="1" applyBorder="1" applyAlignment="1">
      <alignment horizontal="right" vertical="center" wrapText="1"/>
    </xf>
    <xf numFmtId="4" fontId="161" fillId="0" borderId="11" xfId="0" applyNumberFormat="1" applyFont="1" applyFill="1" applyBorder="1" applyAlignment="1">
      <alignment horizontal="right" vertical="center" wrapText="1"/>
    </xf>
    <xf numFmtId="4" fontId="14" fillId="0" borderId="11" xfId="0" applyNumberFormat="1" applyFont="1" applyFill="1" applyBorder="1" applyAlignment="1">
      <alignment horizontal="right" vertical="center" wrapText="1"/>
    </xf>
    <xf numFmtId="4" fontId="14" fillId="0" borderId="9" xfId="0" applyNumberFormat="1" applyFont="1" applyFill="1" applyBorder="1" applyAlignment="1">
      <alignment horizontal="right" vertical="center" wrapText="1"/>
    </xf>
    <xf numFmtId="4" fontId="161" fillId="0" borderId="11" xfId="0" applyNumberFormat="1" applyFont="1" applyFill="1" applyBorder="1" applyAlignment="1">
      <alignment horizontal="right"/>
    </xf>
    <xf numFmtId="4" fontId="14" fillId="0" borderId="9" xfId="0" applyNumberFormat="1" applyFont="1" applyFill="1" applyBorder="1" applyAlignment="1">
      <alignment horizontal="right"/>
    </xf>
    <xf numFmtId="4" fontId="14" fillId="0" borderId="11" xfId="0" applyNumberFormat="1" applyFont="1" applyFill="1" applyBorder="1" applyAlignment="1">
      <alignment horizontal="right" vertical="top"/>
    </xf>
    <xf numFmtId="4" fontId="161" fillId="0" borderId="11" xfId="0" applyNumberFormat="1" applyFont="1" applyFill="1" applyBorder="1" applyAlignment="1">
      <alignment horizontal="right" vertical="top"/>
    </xf>
    <xf numFmtId="4" fontId="14" fillId="0" borderId="9" xfId="0" applyNumberFormat="1" applyFont="1" applyFill="1" applyBorder="1" applyAlignment="1">
      <alignment horizontal="right" vertical="top"/>
    </xf>
    <xf numFmtId="4" fontId="26" fillId="2" borderId="9" xfId="0" applyNumberFormat="1" applyFont="1" applyFill="1" applyBorder="1" applyAlignment="1">
      <alignment horizontal="right" vertical="center" wrapText="1"/>
    </xf>
    <xf numFmtId="4" fontId="6" fillId="2" borderId="9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/>
    </xf>
    <xf numFmtId="0" fontId="68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4" fontId="0" fillId="3" borderId="0" xfId="0" applyNumberFormat="1" applyFill="1"/>
    <xf numFmtId="4" fontId="15" fillId="9" borderId="0" xfId="0" applyNumberFormat="1" applyFont="1" applyFill="1"/>
    <xf numFmtId="4" fontId="26" fillId="0" borderId="0" xfId="0" applyNumberFormat="1" applyFont="1"/>
    <xf numFmtId="0" fontId="140" fillId="0" borderId="0" xfId="0" applyFont="1" applyFill="1" applyAlignment="1">
      <alignment horizontal="center"/>
    </xf>
    <xf numFmtId="0" fontId="225" fillId="0" borderId="0" xfId="0" applyFont="1" applyFill="1"/>
    <xf numFmtId="0" fontId="26" fillId="0" borderId="0" xfId="0" applyFont="1" applyFill="1" applyAlignment="1">
      <alignment horizontal="center" wrapText="1"/>
    </xf>
    <xf numFmtId="0" fontId="140" fillId="0" borderId="0" xfId="0" applyFont="1" applyAlignment="1">
      <alignment horizontal="center"/>
    </xf>
    <xf numFmtId="0" fontId="26" fillId="0" borderId="0" xfId="0" applyFont="1" applyAlignment="1">
      <alignment horizontal="center" wrapText="1"/>
    </xf>
    <xf numFmtId="0" fontId="225" fillId="0" borderId="0" xfId="0" applyFont="1"/>
    <xf numFmtId="0" fontId="26" fillId="0" borderId="0" xfId="0" applyFont="1" applyAlignment="1">
      <alignment horizontal="center" vertical="center"/>
    </xf>
    <xf numFmtId="0" fontId="140" fillId="0" borderId="0" xfId="0" applyFont="1" applyAlignment="1">
      <alignment horizontal="center" vertical="center"/>
    </xf>
    <xf numFmtId="0" fontId="225" fillId="0" borderId="0" xfId="0" applyFont="1" applyAlignment="1">
      <alignment vertical="center"/>
    </xf>
    <xf numFmtId="0" fontId="26" fillId="0" borderId="0" xfId="0" applyFont="1" applyFill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4" fontId="15" fillId="0" borderId="0" xfId="0" applyNumberFormat="1" applyFont="1" applyFill="1" applyAlignment="1">
      <alignment vertical="center"/>
    </xf>
    <xf numFmtId="4" fontId="15" fillId="9" borderId="0" xfId="0" applyNumberFormat="1" applyFont="1" applyFill="1" applyAlignment="1">
      <alignment vertical="center"/>
    </xf>
    <xf numFmtId="0" fontId="102" fillId="0" borderId="0" xfId="0" applyFont="1" applyAlignment="1"/>
    <xf numFmtId="0" fontId="146" fillId="4" borderId="0" xfId="0" applyFont="1" applyFill="1" applyAlignment="1"/>
    <xf numFmtId="0" fontId="146" fillId="4" borderId="0" xfId="0" applyFont="1" applyFill="1" applyBorder="1" applyAlignment="1"/>
    <xf numFmtId="0" fontId="226" fillId="4" borderId="0" xfId="0" applyFont="1" applyFill="1" applyBorder="1" applyAlignment="1"/>
    <xf numFmtId="4" fontId="146" fillId="4" borderId="0" xfId="0" applyNumberFormat="1" applyFont="1" applyFill="1" applyBorder="1"/>
    <xf numFmtId="4" fontId="15" fillId="0" borderId="0" xfId="0" applyNumberFormat="1" applyFont="1" applyFill="1" applyBorder="1"/>
    <xf numFmtId="0" fontId="14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47" fillId="0" borderId="0" xfId="0" applyFont="1" applyFill="1" applyAlignment="1"/>
    <xf numFmtId="0" fontId="102" fillId="8" borderId="0" xfId="0" applyFont="1" applyFill="1" applyAlignment="1">
      <alignment horizontal="center"/>
    </xf>
    <xf numFmtId="0" fontId="227" fillId="8" borderId="0" xfId="0" applyFont="1" applyFill="1" applyAlignment="1">
      <alignment horizontal="center"/>
    </xf>
    <xf numFmtId="0" fontId="102" fillId="8" borderId="0" xfId="0" applyFont="1" applyFill="1"/>
    <xf numFmtId="4" fontId="113" fillId="8" borderId="0" xfId="0" applyNumberFormat="1" applyFont="1" applyFill="1"/>
    <xf numFmtId="0" fontId="102" fillId="0" borderId="0" xfId="0" applyFont="1" applyFill="1" applyAlignment="1">
      <alignment horizontal="left"/>
    </xf>
    <xf numFmtId="0" fontId="113" fillId="8" borderId="0" xfId="0" applyFont="1" applyFill="1" applyBorder="1" applyAlignment="1">
      <alignment horizontal="center"/>
    </xf>
    <xf numFmtId="0" fontId="113" fillId="8" borderId="0" xfId="0" applyFont="1" applyFill="1" applyBorder="1" applyAlignment="1"/>
    <xf numFmtId="4" fontId="113" fillId="8" borderId="0" xfId="0" applyNumberFormat="1" applyFont="1" applyFill="1" applyBorder="1" applyAlignment="1"/>
    <xf numFmtId="0" fontId="102" fillId="8" borderId="0" xfId="0" applyFont="1" applyFill="1" applyBorder="1" applyAlignment="1">
      <alignment horizontal="center"/>
    </xf>
    <xf numFmtId="0" fontId="228" fillId="8" borderId="0" xfId="0" applyFont="1" applyFill="1" applyBorder="1" applyAlignment="1">
      <alignment horizontal="center"/>
    </xf>
    <xf numFmtId="0" fontId="229" fillId="8" borderId="0" xfId="0" applyFont="1" applyFill="1" applyBorder="1" applyAlignment="1">
      <alignment horizontal="center"/>
    </xf>
    <xf numFmtId="0" fontId="102" fillId="8" borderId="0" xfId="0" applyFont="1" applyFill="1" applyBorder="1" applyAlignment="1">
      <alignment horizontal="left"/>
    </xf>
    <xf numFmtId="0" fontId="102" fillId="8" borderId="0" xfId="0" applyFont="1" applyFill="1" applyBorder="1" applyAlignment="1"/>
    <xf numFmtId="4" fontId="17" fillId="8" borderId="0" xfId="0" applyNumberFormat="1" applyFont="1" applyFill="1" applyBorder="1"/>
    <xf numFmtId="4" fontId="17" fillId="8" borderId="0" xfId="0" applyNumberFormat="1" applyFont="1" applyFill="1"/>
    <xf numFmtId="4" fontId="230" fillId="0" borderId="0" xfId="0" applyNumberFormat="1" applyFont="1" applyFill="1"/>
    <xf numFmtId="3" fontId="231" fillId="0" borderId="0" xfId="0" applyNumberFormat="1" applyFont="1" applyAlignment="1">
      <alignment horizontal="center"/>
    </xf>
    <xf numFmtId="0" fontId="230" fillId="0" borderId="0" xfId="0" applyFont="1" applyFill="1" applyAlignment="1"/>
    <xf numFmtId="4" fontId="230" fillId="0" borderId="0" xfId="0" applyNumberFormat="1" applyFont="1" applyFill="1" applyBorder="1"/>
    <xf numFmtId="0" fontId="6" fillId="0" borderId="0" xfId="0" applyFont="1" applyFill="1" applyBorder="1" applyAlignment="1">
      <alignment horizontal="center"/>
    </xf>
    <xf numFmtId="1" fontId="232" fillId="0" borderId="0" xfId="0" applyNumberFormat="1" applyFont="1" applyAlignment="1">
      <alignment horizontal="center"/>
    </xf>
    <xf numFmtId="0" fontId="18" fillId="0" borderId="0" xfId="0" applyFont="1" applyFill="1" applyBorder="1" applyAlignment="1"/>
    <xf numFmtId="0" fontId="14" fillId="0" borderId="0" xfId="0" applyFont="1" applyFill="1" applyBorder="1" applyAlignment="1"/>
    <xf numFmtId="4" fontId="26" fillId="0" borderId="0" xfId="0" applyNumberFormat="1" applyFont="1" applyFill="1" applyBorder="1" applyAlignment="1"/>
    <xf numFmtId="0" fontId="204" fillId="0" borderId="0" xfId="0" applyFont="1" applyFill="1" applyAlignment="1">
      <alignment horizontal="center"/>
    </xf>
    <xf numFmtId="0" fontId="109" fillId="0" borderId="0" xfId="0" applyFont="1" applyFill="1" applyBorder="1" applyAlignment="1">
      <alignment horizontal="center"/>
    </xf>
    <xf numFmtId="4" fontId="15" fillId="0" borderId="0" xfId="0" applyNumberFormat="1" applyFont="1" applyFill="1" applyBorder="1" applyAlignment="1"/>
    <xf numFmtId="4" fontId="234" fillId="0" borderId="0" xfId="0" applyNumberFormat="1" applyFont="1" applyFill="1"/>
    <xf numFmtId="2" fontId="235" fillId="0" borderId="0" xfId="0" applyNumberFormat="1" applyFont="1" applyAlignment="1">
      <alignment horizontal="right"/>
    </xf>
    <xf numFmtId="4" fontId="236" fillId="0" borderId="0" xfId="0" applyNumberFormat="1" applyFont="1"/>
    <xf numFmtId="0" fontId="237" fillId="0" borderId="0" xfId="0" applyNumberFormat="1" applyFont="1" applyAlignment="1">
      <alignment vertical="top"/>
    </xf>
    <xf numFmtId="0" fontId="238" fillId="0" borderId="0" xfId="0" applyFont="1" applyFill="1"/>
    <xf numFmtId="2" fontId="235" fillId="0" borderId="0" xfId="0" applyNumberFormat="1" applyFont="1" applyFill="1" applyAlignment="1">
      <alignment horizontal="right"/>
    </xf>
    <xf numFmtId="4" fontId="236" fillId="0" borderId="0" xfId="0" applyNumberFormat="1" applyFont="1" applyFill="1"/>
    <xf numFmtId="0" fontId="237" fillId="0" borderId="0" xfId="0" applyNumberFormat="1" applyFont="1" applyFill="1" applyAlignment="1">
      <alignment vertical="top"/>
    </xf>
    <xf numFmtId="2" fontId="239" fillId="0" borderId="0" xfId="0" applyNumberFormat="1" applyFont="1" applyFill="1" applyAlignment="1">
      <alignment horizontal="right"/>
    </xf>
    <xf numFmtId="4" fontId="239" fillId="0" borderId="0" xfId="0" applyNumberFormat="1" applyFont="1" applyFill="1"/>
    <xf numFmtId="0" fontId="240" fillId="0" borderId="0" xfId="0" applyNumberFormat="1" applyFont="1" applyFill="1" applyAlignment="1"/>
    <xf numFmtId="4" fontId="235" fillId="0" borderId="0" xfId="0" applyNumberFormat="1" applyFont="1" applyFill="1"/>
    <xf numFmtId="0" fontId="235" fillId="0" borderId="0" xfId="0" applyNumberFormat="1" applyFont="1" applyFill="1" applyAlignment="1">
      <alignment vertical="top"/>
    </xf>
    <xf numFmtId="0" fontId="235" fillId="0" borderId="0" xfId="0" applyNumberFormat="1" applyFont="1" applyFill="1" applyAlignment="1"/>
    <xf numFmtId="0" fontId="235" fillId="0" borderId="0" xfId="0" applyNumberFormat="1" applyFont="1" applyAlignment="1">
      <alignment horizontal="center" vertical="top"/>
    </xf>
    <xf numFmtId="0" fontId="236" fillId="0" borderId="0" xfId="0" applyFont="1" applyAlignment="1">
      <alignment horizontal="center" vertical="top"/>
    </xf>
    <xf numFmtId="2" fontId="235" fillId="0" borderId="0" xfId="0" applyNumberFormat="1" applyFont="1" applyFill="1"/>
    <xf numFmtId="0" fontId="235" fillId="0" borderId="0" xfId="0" applyNumberFormat="1" applyFont="1" applyFill="1" applyAlignment="1">
      <alignment horizontal="left"/>
    </xf>
    <xf numFmtId="2" fontId="239" fillId="0" borderId="0" xfId="0" applyNumberFormat="1" applyFont="1"/>
    <xf numFmtId="4" fontId="239" fillId="0" borderId="0" xfId="0" applyNumberFormat="1" applyFont="1"/>
    <xf numFmtId="0" fontId="240" fillId="0" borderId="0" xfId="0" applyNumberFormat="1" applyFont="1" applyAlignment="1">
      <alignment horizontal="left"/>
    </xf>
    <xf numFmtId="2" fontId="241" fillId="0" borderId="0" xfId="0" applyNumberFormat="1" applyFont="1"/>
    <xf numFmtId="4" fontId="241" fillId="0" borderId="0" xfId="0" applyNumberFormat="1" applyFont="1"/>
    <xf numFmtId="0" fontId="242" fillId="0" borderId="0" xfId="0" applyFont="1" applyAlignment="1">
      <alignment horizontal="left" vertical="top"/>
    </xf>
    <xf numFmtId="0" fontId="236" fillId="0" borderId="0" xfId="0" applyFont="1" applyAlignment="1">
      <alignment horizontal="left" vertical="top"/>
    </xf>
    <xf numFmtId="0" fontId="226" fillId="0" borderId="0" xfId="0" applyFont="1" applyFill="1"/>
    <xf numFmtId="4" fontId="146" fillId="18" borderId="0" xfId="0" applyNumberFormat="1" applyFont="1" applyFill="1"/>
    <xf numFmtId="0" fontId="226" fillId="18" borderId="0" xfId="0" applyFont="1" applyFill="1"/>
    <xf numFmtId="4" fontId="16" fillId="0" borderId="0" xfId="0" applyNumberFormat="1" applyFont="1" applyFill="1"/>
    <xf numFmtId="4" fontId="243" fillId="0" borderId="0" xfId="0" applyNumberFormat="1" applyFont="1" applyFill="1"/>
    <xf numFmtId="0" fontId="244" fillId="0" borderId="0" xfId="0" applyFont="1" applyFill="1"/>
    <xf numFmtId="0" fontId="245" fillId="0" borderId="0" xfId="0" applyFont="1" applyFill="1" applyAlignment="1">
      <alignment horizontal="center"/>
    </xf>
    <xf numFmtId="0" fontId="246" fillId="0" borderId="0" xfId="0" applyFont="1" applyFill="1" applyAlignment="1">
      <alignment horizontal="center"/>
    </xf>
    <xf numFmtId="0" fontId="233" fillId="0" borderId="0" xfId="0" applyFont="1" applyFill="1" applyAlignment="1">
      <alignment horizontal="center"/>
    </xf>
    <xf numFmtId="4" fontId="247" fillId="0" borderId="0" xfId="0" applyNumberFormat="1" applyFont="1" applyFill="1"/>
    <xf numFmtId="0" fontId="247" fillId="0" borderId="0" xfId="0" applyFont="1" applyFill="1"/>
    <xf numFmtId="0" fontId="243" fillId="0" borderId="0" xfId="0" applyFont="1" applyFill="1"/>
    <xf numFmtId="0" fontId="248" fillId="0" borderId="0" xfId="0" applyFont="1" applyFill="1" applyAlignment="1">
      <alignment horizontal="center"/>
    </xf>
    <xf numFmtId="0" fontId="5" fillId="0" borderId="0" xfId="0" applyFont="1" applyFill="1"/>
    <xf numFmtId="0" fontId="246" fillId="0" borderId="0" xfId="0" applyFont="1" applyFill="1"/>
    <xf numFmtId="0" fontId="0" fillId="0" borderId="0" xfId="0" applyFill="1" applyAlignment="1">
      <alignment horizontal="center"/>
    </xf>
    <xf numFmtId="0" fontId="6" fillId="0" borderId="0" xfId="0" applyFont="1" applyFill="1"/>
    <xf numFmtId="4" fontId="10" fillId="0" borderId="0" xfId="0" applyNumberFormat="1" applyFont="1" applyFill="1"/>
    <xf numFmtId="0" fontId="58" fillId="0" borderId="0" xfId="0" applyFont="1" applyFill="1"/>
    <xf numFmtId="0" fontId="18" fillId="0" borderId="0" xfId="0" applyFont="1" applyFill="1" applyBorder="1"/>
    <xf numFmtId="4" fontId="48" fillId="0" borderId="0" xfId="0" applyNumberFormat="1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/>
    </xf>
    <xf numFmtId="0" fontId="249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 wrapText="1"/>
    </xf>
    <xf numFmtId="0" fontId="250" fillId="0" borderId="0" xfId="0" applyFont="1" applyFill="1" applyAlignment="1">
      <alignment horizontal="center"/>
    </xf>
    <xf numFmtId="0" fontId="49" fillId="7" borderId="0" xfId="0" applyFont="1" applyFill="1" applyAlignment="1"/>
    <xf numFmtId="2" fontId="0" fillId="0" borderId="0" xfId="0" applyNumberFormat="1"/>
    <xf numFmtId="4" fontId="252" fillId="0" borderId="0" xfId="0" applyNumberFormat="1" applyFont="1" applyFill="1" applyAlignment="1"/>
    <xf numFmtId="4" fontId="177" fillId="0" borderId="0" xfId="0" applyNumberFormat="1" applyFont="1" applyFill="1" applyAlignment="1"/>
    <xf numFmtId="4" fontId="84" fillId="0" borderId="0" xfId="0" applyNumberFormat="1" applyFont="1" applyAlignment="1"/>
    <xf numFmtId="4" fontId="80" fillId="17" borderId="0" xfId="0" applyNumberFormat="1" applyFont="1" applyFill="1" applyAlignment="1"/>
    <xf numFmtId="4" fontId="85" fillId="17" borderId="0" xfId="0" applyNumberFormat="1" applyFont="1" applyFill="1" applyAlignment="1"/>
    <xf numFmtId="4" fontId="77" fillId="0" borderId="23" xfId="2" applyNumberFormat="1" applyFont="1" applyBorder="1" applyAlignment="1">
      <alignment horizontal="center"/>
    </xf>
    <xf numFmtId="4" fontId="77" fillId="0" borderId="30" xfId="2" applyNumberFormat="1" applyFont="1" applyBorder="1" applyAlignment="1">
      <alignment horizontal="center"/>
    </xf>
    <xf numFmtId="4" fontId="167" fillId="0" borderId="31" xfId="2" applyNumberFormat="1" applyFont="1" applyFill="1" applyBorder="1" applyAlignment="1">
      <alignment horizontal="center"/>
    </xf>
    <xf numFmtId="4" fontId="77" fillId="0" borderId="31" xfId="2" applyNumberFormat="1" applyFont="1" applyFill="1" applyBorder="1" applyAlignment="1">
      <alignment horizontal="center"/>
    </xf>
    <xf numFmtId="4" fontId="77" fillId="0" borderId="23" xfId="2" applyNumberFormat="1" applyFont="1" applyFill="1" applyBorder="1" applyAlignment="1">
      <alignment horizontal="center"/>
    </xf>
    <xf numFmtId="4" fontId="77" fillId="0" borderId="23" xfId="2" applyNumberFormat="1" applyFill="1" applyBorder="1" applyAlignment="1">
      <alignment horizontal="center"/>
    </xf>
    <xf numFmtId="4" fontId="167" fillId="0" borderId="23" xfId="2" applyNumberFormat="1" applyFont="1" applyFill="1" applyBorder="1" applyAlignment="1">
      <alignment horizontal="center"/>
    </xf>
    <xf numFmtId="0" fontId="167" fillId="0" borderId="7" xfId="2" applyFont="1" applyBorder="1" applyAlignment="1">
      <alignment horizontal="center" vertical="center"/>
    </xf>
    <xf numFmtId="0" fontId="77" fillId="0" borderId="6" xfId="2" applyFont="1" applyBorder="1" applyAlignment="1">
      <alignment vertical="center"/>
    </xf>
    <xf numFmtId="0" fontId="11" fillId="0" borderId="6" xfId="2" applyFont="1" applyFill="1" applyBorder="1" applyAlignment="1">
      <alignment horizontal="left" vertical="center" wrapText="1"/>
    </xf>
    <xf numFmtId="4" fontId="77" fillId="0" borderId="22" xfId="2" applyNumberFormat="1" applyBorder="1" applyAlignment="1">
      <alignment horizontal="center"/>
    </xf>
    <xf numFmtId="0" fontId="253" fillId="4" borderId="0" xfId="0" applyFont="1" applyFill="1"/>
    <xf numFmtId="0" fontId="118" fillId="0" borderId="0" xfId="0" applyFont="1" applyFill="1"/>
    <xf numFmtId="0" fontId="119" fillId="0" borderId="0" xfId="0" applyFont="1"/>
    <xf numFmtId="0" fontId="119" fillId="0" borderId="0" xfId="0" applyFont="1" applyFill="1"/>
    <xf numFmtId="0" fontId="118" fillId="0" borderId="0" xfId="0" applyFont="1"/>
    <xf numFmtId="0" fontId="118" fillId="3" borderId="0" xfId="0" applyFont="1" applyFill="1"/>
    <xf numFmtId="0" fontId="253" fillId="0" borderId="0" xfId="0" applyFont="1"/>
    <xf numFmtId="0" fontId="253" fillId="0" borderId="0" xfId="0" applyFont="1" applyFill="1"/>
    <xf numFmtId="0" fontId="254" fillId="0" borderId="0" xfId="0" applyFont="1" applyFill="1"/>
    <xf numFmtId="0" fontId="255" fillId="0" borderId="0" xfId="0" applyFont="1" applyFill="1" applyAlignment="1">
      <alignment horizontal="left"/>
    </xf>
    <xf numFmtId="0" fontId="256" fillId="0" borderId="1" xfId="0" applyFont="1" applyBorder="1" applyAlignment="1">
      <alignment horizontal="center" vertical="center"/>
    </xf>
    <xf numFmtId="0" fontId="257" fillId="0" borderId="0" xfId="0" applyFont="1" applyFill="1" applyAlignment="1">
      <alignment horizontal="center"/>
    </xf>
    <xf numFmtId="0" fontId="118" fillId="0" borderId="0" xfId="0" applyFont="1" applyFill="1" applyAlignment="1"/>
    <xf numFmtId="4" fontId="120" fillId="0" borderId="0" xfId="0" applyNumberFormat="1" applyFont="1" applyFill="1"/>
    <xf numFmtId="0" fontId="259" fillId="0" borderId="0" xfId="0" applyFont="1" applyFill="1" applyBorder="1" applyAlignment="1">
      <alignment horizontal="center" vertical="center"/>
    </xf>
    <xf numFmtId="0" fontId="119" fillId="0" borderId="0" xfId="0" applyFont="1" applyFill="1" applyBorder="1" applyAlignment="1">
      <alignment horizontal="center"/>
    </xf>
    <xf numFmtId="0" fontId="257" fillId="0" borderId="0" xfId="0" applyFont="1" applyFill="1" applyBorder="1" applyAlignment="1">
      <alignment horizontal="center"/>
    </xf>
    <xf numFmtId="0" fontId="260" fillId="0" borderId="0" xfId="0" applyFont="1" applyFill="1" applyBorder="1" applyAlignment="1"/>
    <xf numFmtId="4" fontId="258" fillId="0" borderId="0" xfId="0" applyNumberFormat="1" applyFont="1" applyFill="1" applyBorder="1"/>
    <xf numFmtId="4" fontId="118" fillId="0" borderId="0" xfId="0" applyNumberFormat="1" applyFont="1" applyFill="1" applyBorder="1"/>
    <xf numFmtId="0" fontId="118" fillId="0" borderId="0" xfId="0" applyFont="1" applyFill="1" applyBorder="1"/>
    <xf numFmtId="4" fontId="118" fillId="3" borderId="0" xfId="0" applyNumberFormat="1" applyFont="1" applyFill="1"/>
    <xf numFmtId="4" fontId="118" fillId="0" borderId="0" xfId="0" applyNumberFormat="1" applyFont="1" applyFill="1"/>
    <xf numFmtId="4" fontId="118" fillId="0" borderId="0" xfId="0" applyNumberFormat="1" applyFont="1"/>
    <xf numFmtId="0" fontId="0" fillId="21" borderId="0" xfId="0" applyFill="1"/>
    <xf numFmtId="0" fontId="0" fillId="22" borderId="0" xfId="0" applyFill="1"/>
    <xf numFmtId="4" fontId="0" fillId="22" borderId="0" xfId="0" applyNumberFormat="1" applyFill="1"/>
    <xf numFmtId="0" fontId="0" fillId="23" borderId="0" xfId="0" applyFill="1"/>
    <xf numFmtId="4" fontId="0" fillId="21" borderId="0" xfId="0" applyNumberFormat="1" applyFill="1"/>
    <xf numFmtId="4" fontId="15" fillId="0" borderId="0" xfId="0" applyNumberFormat="1" applyFont="1" applyFill="1" applyAlignment="1">
      <alignment horizontal="right" vertical="center" wrapText="1"/>
    </xf>
    <xf numFmtId="4" fontId="15" fillId="9" borderId="0" xfId="0" applyNumberFormat="1" applyFont="1" applyFill="1" applyAlignment="1">
      <alignment horizontal="right" vertical="center" wrapText="1"/>
    </xf>
    <xf numFmtId="0" fontId="10" fillId="0" borderId="0" xfId="0" applyFont="1" applyFill="1" applyAlignment="1">
      <alignment vertical="center"/>
    </xf>
    <xf numFmtId="0" fontId="175" fillId="0" borderId="0" xfId="0" applyFont="1" applyFill="1" applyAlignment="1"/>
    <xf numFmtId="0" fontId="5" fillId="0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68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44" fillId="0" borderId="0" xfId="0" applyFont="1" applyAlignment="1">
      <alignment horizontal="left"/>
    </xf>
    <xf numFmtId="0" fontId="8" fillId="0" borderId="0" xfId="0" applyFont="1" applyBorder="1" applyAlignment="1"/>
    <xf numFmtId="0" fontId="99" fillId="0" borderId="1" xfId="0" applyFont="1" applyBorder="1" applyAlignment="1">
      <alignment horizontal="center"/>
    </xf>
    <xf numFmtId="0" fontId="100" fillId="0" borderId="0" xfId="0" applyFont="1" applyBorder="1" applyAlignment="1">
      <alignment horizontal="center"/>
    </xf>
    <xf numFmtId="0" fontId="68" fillId="0" borderId="0" xfId="0" applyFont="1" applyFill="1" applyAlignment="1">
      <alignment horizontal="center"/>
    </xf>
    <xf numFmtId="0" fontId="43" fillId="0" borderId="0" xfId="0" applyFont="1" applyAlignment="1"/>
    <xf numFmtId="0" fontId="83" fillId="0" borderId="0" xfId="0" applyFont="1" applyAlignment="1">
      <alignment horizontal="left"/>
    </xf>
    <xf numFmtId="0" fontId="82" fillId="0" borderId="0" xfId="0" applyFont="1" applyAlignment="1">
      <alignment horizontal="left"/>
    </xf>
    <xf numFmtId="0" fontId="81" fillId="0" borderId="0" xfId="0" applyFont="1" applyAlignment="1">
      <alignment horizontal="left"/>
    </xf>
    <xf numFmtId="0" fontId="80" fillId="0" borderId="0" xfId="0" applyFont="1" applyAlignment="1">
      <alignment horizontal="left"/>
    </xf>
    <xf numFmtId="0" fontId="109" fillId="0" borderId="0" xfId="0" applyFont="1" applyFill="1" applyAlignment="1">
      <alignment horizontal="left"/>
    </xf>
    <xf numFmtId="0" fontId="17" fillId="0" borderId="0" xfId="0" applyFont="1" applyFill="1" applyBorder="1" applyAlignment="1"/>
    <xf numFmtId="0" fontId="86" fillId="0" borderId="0" xfId="0" applyFont="1" applyFill="1" applyBorder="1" applyAlignment="1"/>
    <xf numFmtId="0" fontId="72" fillId="0" borderId="0" xfId="0" applyFont="1" applyFill="1" applyBorder="1" applyAlignment="1"/>
    <xf numFmtId="0" fontId="28" fillId="0" borderId="0" xfId="0" applyNumberFormat="1" applyFont="1" applyFill="1" applyBorder="1" applyAlignment="1">
      <alignment horizontal="center"/>
    </xf>
    <xf numFmtId="0" fontId="87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51" fillId="0" borderId="0" xfId="0" applyFont="1" applyBorder="1" applyAlignment="1">
      <alignment horizontal="center"/>
    </xf>
    <xf numFmtId="0" fontId="27" fillId="19" borderId="4" xfId="0" applyFont="1" applyFill="1" applyBorder="1" applyAlignment="1">
      <alignment horizontal="center" vertical="center" wrapText="1"/>
    </xf>
    <xf numFmtId="0" fontId="27" fillId="19" borderId="0" xfId="0" applyFont="1" applyFill="1" applyBorder="1" applyAlignment="1">
      <alignment horizontal="center" vertical="center" wrapText="1"/>
    </xf>
    <xf numFmtId="0" fontId="27" fillId="19" borderId="4" xfId="0" applyFont="1" applyFill="1" applyBorder="1" applyAlignment="1">
      <alignment horizontal="center" vertical="center"/>
    </xf>
    <xf numFmtId="0" fontId="27" fillId="19" borderId="0" xfId="0" applyFont="1" applyFill="1" applyBorder="1" applyAlignment="1">
      <alignment horizontal="center" vertical="center"/>
    </xf>
    <xf numFmtId="0" fontId="249" fillId="19" borderId="4" xfId="0" applyFont="1" applyFill="1" applyBorder="1" applyAlignment="1">
      <alignment horizontal="center" vertical="center"/>
    </xf>
    <xf numFmtId="0" fontId="249" fillId="19" borderId="0" xfId="0" applyFont="1" applyFill="1" applyBorder="1" applyAlignment="1">
      <alignment horizontal="center" vertical="center"/>
    </xf>
    <xf numFmtId="4" fontId="27" fillId="20" borderId="29" xfId="0" applyNumberFormat="1" applyFont="1" applyFill="1" applyBorder="1" applyAlignment="1">
      <alignment horizontal="center" vertical="center" wrapText="1"/>
    </xf>
    <xf numFmtId="4" fontId="27" fillId="20" borderId="0" xfId="0" applyNumberFormat="1" applyFont="1" applyFill="1" applyBorder="1" applyAlignment="1">
      <alignment horizontal="center" vertical="center" wrapText="1"/>
    </xf>
    <xf numFmtId="4" fontId="27" fillId="19" borderId="4" xfId="0" applyNumberFormat="1" applyFont="1" applyFill="1" applyBorder="1" applyAlignment="1">
      <alignment horizontal="center" vertical="center" wrapText="1"/>
    </xf>
    <xf numFmtId="4" fontId="27" fillId="19" borderId="0" xfId="0" applyNumberFormat="1" applyFont="1" applyFill="1" applyBorder="1" applyAlignment="1">
      <alignment horizontal="center" vertical="center" wrapText="1"/>
    </xf>
    <xf numFmtId="0" fontId="236" fillId="0" borderId="0" xfId="0" applyFont="1" applyAlignment="1">
      <alignment horizontal="left" vertical="top"/>
    </xf>
    <xf numFmtId="0" fontId="235" fillId="0" borderId="0" xfId="0" applyNumberFormat="1" applyFont="1" applyAlignment="1">
      <alignment horizontal="center" vertical="top"/>
    </xf>
    <xf numFmtId="0" fontId="179" fillId="0" borderId="0" xfId="0" applyFont="1" applyFill="1" applyAlignment="1">
      <alignment horizontal="left"/>
    </xf>
    <xf numFmtId="1" fontId="181" fillId="0" borderId="0" xfId="0" applyNumberFormat="1" applyFont="1" applyFill="1" applyAlignment="1">
      <alignment horizontal="left"/>
    </xf>
    <xf numFmtId="1" fontId="26" fillId="0" borderId="0" xfId="0" applyNumberFormat="1" applyFont="1" applyFill="1" applyAlignment="1">
      <alignment horizontal="left"/>
    </xf>
    <xf numFmtId="0" fontId="181" fillId="0" borderId="0" xfId="0" applyFont="1" applyFill="1" applyAlignment="1">
      <alignment horizontal="left"/>
    </xf>
    <xf numFmtId="0" fontId="48" fillId="16" borderId="4" xfId="0" applyFont="1" applyFill="1" applyBorder="1" applyAlignment="1">
      <alignment horizontal="center" vertical="center" wrapText="1"/>
    </xf>
    <xf numFmtId="0" fontId="48" fillId="16" borderId="0" xfId="0" applyFont="1" applyFill="1" applyBorder="1" applyAlignment="1">
      <alignment horizontal="center" vertical="center" wrapText="1"/>
    </xf>
    <xf numFmtId="1" fontId="17" fillId="0" borderId="0" xfId="0" applyNumberFormat="1" applyFont="1" applyFill="1" applyAlignment="1">
      <alignment horizontal="left"/>
    </xf>
    <xf numFmtId="1" fontId="181" fillId="15" borderId="0" xfId="0" applyNumberFormat="1" applyFont="1" applyFill="1" applyAlignment="1">
      <alignment horizontal="left"/>
    </xf>
    <xf numFmtId="0" fontId="68" fillId="0" borderId="1" xfId="0" applyFont="1" applyBorder="1" applyAlignment="1">
      <alignment horizontal="center"/>
    </xf>
    <xf numFmtId="0" fontId="48" fillId="16" borderId="1" xfId="0" applyFont="1" applyFill="1" applyBorder="1" applyAlignment="1">
      <alignment horizontal="center" vertical="center" wrapText="1"/>
    </xf>
    <xf numFmtId="165" fontId="154" fillId="0" borderId="0" xfId="0" applyNumberFormat="1" applyFont="1" applyAlignment="1">
      <alignment horizontal="center"/>
    </xf>
    <xf numFmtId="0" fontId="117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165" fontId="7" fillId="0" borderId="0" xfId="0" applyNumberFormat="1" applyFont="1" applyAlignment="1">
      <alignment horizontal="left"/>
    </xf>
    <xf numFmtId="4" fontId="26" fillId="0" borderId="0" xfId="0" applyNumberFormat="1" applyFont="1" applyAlignment="1">
      <alignment horizontal="right"/>
    </xf>
    <xf numFmtId="4" fontId="159" fillId="0" borderId="0" xfId="0" applyNumberFormat="1" applyFont="1" applyAlignment="1">
      <alignment horizontal="center"/>
    </xf>
    <xf numFmtId="0" fontId="158" fillId="0" borderId="0" xfId="0" applyFont="1" applyAlignment="1"/>
    <xf numFmtId="4" fontId="117" fillId="0" borderId="0" xfId="0" applyNumberFormat="1" applyFont="1" applyAlignment="1">
      <alignment horizontal="center"/>
    </xf>
    <xf numFmtId="0" fontId="157" fillId="0" borderId="0" xfId="0" applyFont="1" applyAlignment="1"/>
    <xf numFmtId="0" fontId="26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/>
    </xf>
    <xf numFmtId="4" fontId="26" fillId="0" borderId="4" xfId="0" applyNumberFormat="1" applyFont="1" applyBorder="1" applyAlignment="1">
      <alignment horizontal="center" vertical="center"/>
    </xf>
    <xf numFmtId="4" fontId="197" fillId="0" borderId="0" xfId="0" applyNumberFormat="1" applyFont="1" applyAlignment="1">
      <alignment horizontal="center"/>
    </xf>
    <xf numFmtId="0" fontId="196" fillId="0" borderId="0" xfId="0" applyFont="1" applyAlignment="1">
      <alignment horizontal="center"/>
    </xf>
    <xf numFmtId="0" fontId="184" fillId="0" borderId="0" xfId="0" applyFont="1" applyBorder="1" applyAlignment="1">
      <alignment horizontal="left"/>
    </xf>
    <xf numFmtId="0" fontId="193" fillId="0" borderId="0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90" fillId="0" borderId="0" xfId="0" applyFont="1" applyBorder="1" applyAlignment="1">
      <alignment horizontal="left"/>
    </xf>
    <xf numFmtId="0" fontId="194" fillId="0" borderId="0" xfId="0" applyFont="1" applyAlignment="1">
      <alignment horizontal="center"/>
    </xf>
    <xf numFmtId="0" fontId="196" fillId="0" borderId="0" xfId="0" applyFont="1" applyFill="1" applyAlignment="1">
      <alignment horizontal="center"/>
    </xf>
    <xf numFmtId="4" fontId="197" fillId="0" borderId="0" xfId="0" applyNumberFormat="1" applyFont="1" applyFill="1" applyAlignment="1">
      <alignment horizontal="center"/>
    </xf>
    <xf numFmtId="0" fontId="184" fillId="0" borderId="0" xfId="0" applyFont="1" applyBorder="1" applyAlignment="1">
      <alignment horizontal="center"/>
    </xf>
    <xf numFmtId="0" fontId="10" fillId="0" borderId="0" xfId="0" applyFont="1" applyFill="1" applyAlignment="1">
      <alignment horizontal="left"/>
    </xf>
    <xf numFmtId="0" fontId="77" fillId="0" borderId="0" xfId="2" applyAlignment="1">
      <alignment horizontal="left"/>
    </xf>
    <xf numFmtId="0" fontId="217" fillId="0" borderId="0" xfId="2" applyFont="1" applyAlignment="1">
      <alignment horizontal="center"/>
    </xf>
    <xf numFmtId="0" fontId="215" fillId="0" borderId="0" xfId="2" applyFont="1" applyAlignment="1">
      <alignment horizontal="center"/>
    </xf>
    <xf numFmtId="0" fontId="167" fillId="3" borderId="0" xfId="2" applyFont="1" applyFill="1" applyAlignment="1">
      <alignment horizontal="left"/>
    </xf>
    <xf numFmtId="0" fontId="214" fillId="0" borderId="0" xfId="2" applyFont="1" applyAlignment="1">
      <alignment horizontal="center"/>
    </xf>
    <xf numFmtId="0" fontId="210" fillId="3" borderId="0" xfId="2" applyFont="1" applyFill="1" applyAlignment="1">
      <alignment horizontal="center"/>
    </xf>
    <xf numFmtId="0" fontId="165" fillId="0" borderId="0" xfId="0" applyFont="1" applyAlignment="1">
      <alignment horizontal="center"/>
    </xf>
    <xf numFmtId="0" fontId="167" fillId="0" borderId="21" xfId="2" applyFont="1" applyBorder="1" applyAlignment="1">
      <alignment horizontal="left"/>
    </xf>
    <xf numFmtId="0" fontId="167" fillId="0" borderId="0" xfId="2" applyFont="1" applyBorder="1" applyAlignment="1">
      <alignment horizontal="left"/>
    </xf>
    <xf numFmtId="0" fontId="77" fillId="0" borderId="0" xfId="2" applyFont="1" applyAlignment="1">
      <alignment horizontal="left"/>
    </xf>
    <xf numFmtId="0" fontId="77" fillId="0" borderId="0" xfId="2" applyAlignment="1">
      <alignment horizontal="center"/>
    </xf>
    <xf numFmtId="0" fontId="167" fillId="0" borderId="0" xfId="2" applyFont="1" applyAlignment="1">
      <alignment horizontal="left"/>
    </xf>
    <xf numFmtId="0" fontId="167" fillId="0" borderId="0" xfId="2" applyFont="1" applyAlignment="1">
      <alignment horizontal="center"/>
    </xf>
    <xf numFmtId="0" fontId="174" fillId="0" borderId="0" xfId="2" applyFont="1" applyAlignment="1">
      <alignment horizontal="center"/>
    </xf>
    <xf numFmtId="0" fontId="173" fillId="0" borderId="0" xfId="2" applyFont="1" applyAlignment="1">
      <alignment horizontal="center"/>
    </xf>
    <xf numFmtId="0" fontId="167" fillId="0" borderId="0" xfId="2" applyFont="1" applyAlignment="1"/>
    <xf numFmtId="0" fontId="261" fillId="0" borderId="0" xfId="0" applyFont="1" applyFill="1" applyAlignment="1">
      <alignment horizontal="center"/>
    </xf>
    <xf numFmtId="0" fontId="175" fillId="0" borderId="0" xfId="0" applyFont="1" applyFill="1" applyAlignment="1">
      <alignment horizontal="center"/>
    </xf>
  </cellXfs>
  <cellStyles count="4">
    <cellStyle name="Čárka 2 2" xfId="1"/>
    <cellStyle name="Normální" xfId="0" builtinId="0"/>
    <cellStyle name="Normální 2" xfId="2"/>
    <cellStyle name="Procenta" xfId="3" builtinId="5"/>
  </cellStyles>
  <dxfs count="7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#,##0.0"/>
      <alignment horizontal="center" vertical="bottom" textRotation="0" wrapText="1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border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center" textRotation="0" wrapText="1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border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fill>
        <patternFill>
          <bgColor theme="4" tint="0.59999389629810485"/>
        </patternFill>
      </fill>
    </dxf>
    <dxf>
      <font>
        <strike val="0"/>
        <outline val="0"/>
        <shadow val="0"/>
        <u val="none"/>
        <vertAlign val="baseline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CC00CC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CC00CC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99FFCC"/>
      <color rgb="FFFF9933"/>
      <color rgb="FFFF3300"/>
      <color rgb="FFFF99FF"/>
      <color rgb="FFFF6600"/>
      <color rgb="FFCCCCFF"/>
      <color rgb="FFFFCC66"/>
      <color rgb="FFFFFF99"/>
      <color rgb="FFFF0066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Svobodn&#225;\Desktop\Rozbor%20za%20unor%202019\Rozbor%20hospoda&#345;en&#237;%20k%2031.%2012.%202018%20-%20tabulk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ulka č. 1 Plnění příjmů"/>
      <sheetName val="Tabulka č. 2 Plnění SP"/>
      <sheetName val="Tabulka č. 3 Čerpání výdajů "/>
      <sheetName val="Tab. č. 4 - Přehled investic"/>
      <sheetName val="Tab. č. 5 Přehled transferů"/>
      <sheetName val="Tab. č. 6 Přehled N a V VHČ"/>
      <sheetName val="Tab. č. 7 Pohl a Záv."/>
      <sheetName val="Tab. č. 8 Dl. závazky"/>
      <sheetName val="Tab. č. 9 Rozpočet fondů"/>
      <sheetName val="Tab. č. 10 - Pohledávky"/>
      <sheetName val=" Tab. č. 11 Majetek  "/>
      <sheetName val="Tab. č. 12 Monitoring"/>
      <sheetName val="Zkratky"/>
      <sheetName val="Rozbor hospodaření k 31. 12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ables/table1.xml><?xml version="1.0" encoding="utf-8"?>
<table xmlns="http://schemas.openxmlformats.org/spreadsheetml/2006/main" id="1" name="Tabulka15" displayName="Tabulka15" ref="A4:L269" totalsRowCount="1" headerRowDxfId="73" dataDxfId="71" headerRowBorderDxfId="72" tableBorderDxfId="70">
  <autoFilter ref="A4:L268"/>
  <tableColumns count="12">
    <tableColumn id="1" name="Třída/ skup./§" dataDxfId="69" totalsRowDxfId="68"/>
    <tableColumn id="2" name="pol." dataDxfId="67" totalsRowDxfId="66"/>
    <tableColumn id="3" name="NZ/ÚZ" dataDxfId="65" totalsRowDxfId="64"/>
    <tableColumn id="4" name="ORJ" dataDxfId="63" totalsRowDxfId="62"/>
    <tableColumn id="5" name="ORG" dataDxfId="61" totalsRowDxfId="60"/>
    <tableColumn id="6" name="POPIS" dataDxfId="59" totalsRowDxfId="58"/>
    <tableColumn id="10" name="Schválený rozpočet      v tis. Kč" dataDxfId="57" totalsRowDxfId="56">
      <calculatedColumnFormula>#REF!/#REF!*100</calculatedColumnFormula>
    </tableColumn>
    <tableColumn id="7" name="Upravený rozpočet        v tis. Kč" dataDxfId="55" totalsRowDxfId="54"/>
    <tableColumn id="8" name="Skutečnost          v tis. Kč" dataDxfId="53" totalsRowDxfId="52"/>
    <tableColumn id="9" name="Plnění          v %" dataDxfId="51" totalsRowDxfId="50">
      <calculatedColumnFormula>[1]!Tabulka15[[#This Row],[Skutečnost          v tis. Kč]]/[1]!Tabulka15[[#This Row],[Upravený rozpočet        v tis. Kč]]*100</calculatedColumnFormula>
    </tableColumn>
    <tableColumn id="11" name="Sloupec1" dataDxfId="49"/>
    <tableColumn id="12" name="Sloupec2" dataDxfId="48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ulka42" displayName="Tabulka42" ref="A4:F47" totalsRowShown="0" headerRowDxfId="47" headerRowBorderDxfId="46" tableBorderDxfId="45">
  <autoFilter ref="A4:F47"/>
  <tableColumns count="6">
    <tableColumn id="1" name="Položka" dataDxfId="44"/>
    <tableColumn id="2" name="ORJ" dataDxfId="43"/>
    <tableColumn id="3" name="ORG" dataDxfId="42"/>
    <tableColumn id="4" name="POPIS" dataDxfId="41"/>
    <tableColumn id="5" name="Zodpovídá" dataDxfId="40"/>
    <tableColumn id="9" name="Schválený rozpočet                                         v  Kč" dataDxfId="39">
      <calculatedColumnFormula>#REF!/#REF!*100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3" name="Tabulka5424" displayName="Tabulka5424" ref="A4:J989" totalsRowShown="0" headerRowDxfId="38" headerRowBorderDxfId="37" tableBorderDxfId="36">
  <autoFilter ref="A4:J989"/>
  <tableColumns count="10">
    <tableColumn id="1" name="SKUPINA/ODDÍL/§" totalsRowDxfId="35"/>
    <tableColumn id="2" name="POL" dataDxfId="34" totalsRowDxfId="33"/>
    <tableColumn id="3" name="NZÚZ" dataDxfId="32" totalsRowDxfId="31"/>
    <tableColumn id="4" name="ORJ" dataDxfId="30" totalsRowDxfId="29"/>
    <tableColumn id="5" name="ORG" dataDxfId="28" totalsRowDxfId="27"/>
    <tableColumn id="6" name="Skupina/oddíl/pododdíl/paragraf/třída/položka/akce" totalsRowDxfId="26"/>
    <tableColumn id="13" name="Schválený rozpočet       na rok 2019         v tis. Kč" dataDxfId="25" totalsRowDxfId="24"/>
    <tableColumn id="9" name="Upravený rozpočet k 31.12.2019         v tis. Kč" totalsRowDxfId="23"/>
    <tableColumn id="7" name="Skutečnost k 31.12.2019                    v tis. Kč" totalsRowDxfId="22"/>
    <tableColumn id="16" name="Čerpání v %" dataDxfId="21" totalsRowDxfId="20">
      <calculatedColumnFormula>Tabulka5424[[#This Row],[Skutečnost k 31.12.2019                    v tis. Kč]]/Tabulka5424[[#This Row],[Upravený rozpočet k 31.12.2019         v tis. Kč]]*100</calculatedColumnFormula>
    </tableColumn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id="5" name="Tabulka54246" displayName="Tabulka54246" ref="A4:J993" totalsRowShown="0" headerRowDxfId="19" headerRowBorderDxfId="18" tableBorderDxfId="17">
  <autoFilter ref="A4:J993">
    <filterColumn colId="1">
      <filters>
        <filter val="5171"/>
      </filters>
    </filterColumn>
  </autoFilter>
  <tableColumns count="10">
    <tableColumn id="1" name="SKUPINA/ODDÍL/§" totalsRowDxfId="16"/>
    <tableColumn id="2" name="POL" dataDxfId="15" totalsRowDxfId="14"/>
    <tableColumn id="3" name="NZÚZ" dataDxfId="13" totalsRowDxfId="12"/>
    <tableColumn id="4" name="ORJ" dataDxfId="11" totalsRowDxfId="10"/>
    <tableColumn id="5" name="ORG" dataDxfId="9" totalsRowDxfId="8"/>
    <tableColumn id="6" name="Skupina/oddíl/pododdíl/paragraf/třída/položka/akce" totalsRowDxfId="7"/>
    <tableColumn id="13" name="Schválený rozpočet       na rok 2019         v tis. Kč" dataDxfId="6" totalsRowDxfId="5"/>
    <tableColumn id="9" name="Upravený rozpočet k 31.12.2019         v tis. Kč" totalsRowDxfId="4"/>
    <tableColumn id="7" name="Skutečnost k 31.12.2019                    v tis. Kč" totalsRowDxfId="3"/>
    <tableColumn id="16" name="Čerpání v %" dataDxfId="2" totalsRowDxfId="1">
      <calculatedColumnFormula>Tabulka54246[[#This Row],[Skutečnost k 31.12.2019                    v tis. Kč]]/Tabulka54246[[#This Row],[Upravený rozpočet k 31.12.2019         v tis. Kč]]*100</calculatedColumnFormula>
    </tableColumn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id="4" name="Tabulka86" displayName="Tabulka86" ref="B8:J24" totalsRowShown="0" headerRowDxfId="0">
  <tableColumns count="9">
    <tableColumn id="1" name="Vedlejší hospodářská činnost"/>
    <tableColumn id="2" name="Výnosy vlastní"/>
    <tableColumn id="3" name="Dotace, příspěvky"/>
    <tableColumn id="4" name="Výnosy celkem"/>
    <tableColumn id="5" name="Náklady běžné"/>
    <tableColumn id="6" name="Příkazní smlouva/SoD"/>
    <tableColumn id="7" name="Daň z příjmů"/>
    <tableColumn id="8" name="Náklady celkem"/>
    <tableColumn id="9" name="Hospodářský výsledek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Vlastní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0000"/>
      </a:accent1>
      <a:accent2>
        <a:srgbClr val="0678EB"/>
      </a:accent2>
      <a:accent3>
        <a:srgbClr val="48A1FA"/>
      </a:accent3>
      <a:accent4>
        <a:srgbClr val="00B05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O337"/>
  <sheetViews>
    <sheetView tabSelected="1" view="pageBreakPreview" topLeftCell="A253" zoomScaleNormal="100" zoomScaleSheetLayoutView="100" workbookViewId="0">
      <selection activeCell="G278" sqref="G278"/>
    </sheetView>
  </sheetViews>
  <sheetFormatPr defaultRowHeight="15" outlineLevelCol="1" x14ac:dyDescent="0.25"/>
  <cols>
    <col min="1" max="1" width="6.5703125" customWidth="1"/>
    <col min="2" max="2" width="7" style="18" customWidth="1"/>
    <col min="3" max="3" width="9" style="18" customWidth="1" outlineLevel="1"/>
    <col min="4" max="4" width="6.5703125" style="18" customWidth="1" outlineLevel="1"/>
    <col min="5" max="5" width="7.85546875" style="18" customWidth="1" outlineLevel="1"/>
    <col min="6" max="6" width="78.140625" customWidth="1"/>
    <col min="7" max="7" width="13.140625" style="154" customWidth="1"/>
    <col min="8" max="9" width="13.140625" customWidth="1"/>
    <col min="10" max="10" width="10.28515625" customWidth="1"/>
    <col min="11" max="11" width="12" bestFit="1" customWidth="1"/>
    <col min="12" max="12" width="10" bestFit="1" customWidth="1"/>
  </cols>
  <sheetData>
    <row r="1" spans="1:12" ht="33" customHeight="1" x14ac:dyDescent="0.4">
      <c r="A1" s="969" t="s">
        <v>0</v>
      </c>
      <c r="B1" s="969"/>
      <c r="C1" s="969"/>
      <c r="D1" s="969"/>
      <c r="E1" s="969"/>
      <c r="F1" s="969"/>
      <c r="G1" s="969"/>
      <c r="H1" s="969"/>
      <c r="I1" s="969"/>
      <c r="J1" s="969"/>
    </row>
    <row r="2" spans="1:12" ht="26.25" x14ac:dyDescent="0.4">
      <c r="A2" s="968" t="s">
        <v>1501</v>
      </c>
      <c r="B2" s="968"/>
      <c r="C2" s="968"/>
      <c r="D2" s="968"/>
      <c r="E2" s="968"/>
      <c r="F2" s="968"/>
      <c r="G2" s="968"/>
      <c r="H2" s="968"/>
      <c r="I2" s="968"/>
      <c r="J2" s="968"/>
    </row>
    <row r="3" spans="1:12" ht="15" customHeight="1" thickBot="1" x14ac:dyDescent="0.4">
      <c r="A3" s="1"/>
      <c r="B3" s="1"/>
      <c r="C3" s="1"/>
      <c r="D3" s="1"/>
      <c r="E3" s="1"/>
      <c r="F3" s="1"/>
      <c r="J3" s="249">
        <v>1</v>
      </c>
    </row>
    <row r="4" spans="1:12" ht="52.5" customHeight="1" thickBot="1" x14ac:dyDescent="0.3">
      <c r="A4" s="750" t="s">
        <v>1</v>
      </c>
      <c r="B4" s="749" t="s">
        <v>2</v>
      </c>
      <c r="C4" s="749" t="s">
        <v>3</v>
      </c>
      <c r="D4" s="749" t="s">
        <v>86</v>
      </c>
      <c r="E4" s="749" t="s">
        <v>87</v>
      </c>
      <c r="F4" s="749" t="s">
        <v>88</v>
      </c>
      <c r="G4" s="748" t="s">
        <v>1500</v>
      </c>
      <c r="H4" s="747" t="s">
        <v>1499</v>
      </c>
      <c r="I4" s="747" t="s">
        <v>1498</v>
      </c>
      <c r="J4" s="448" t="s">
        <v>1497</v>
      </c>
      <c r="K4" s="943" t="s">
        <v>1703</v>
      </c>
      <c r="L4" s="943" t="s">
        <v>1705</v>
      </c>
    </row>
    <row r="5" spans="1:12" s="102" customFormat="1" ht="18" customHeight="1" x14ac:dyDescent="0.25">
      <c r="A5" s="98">
        <v>1</v>
      </c>
      <c r="B5" s="100"/>
      <c r="C5" s="100"/>
      <c r="D5" s="118"/>
      <c r="E5" s="100"/>
      <c r="F5" s="829" t="s">
        <v>4</v>
      </c>
      <c r="G5" s="153"/>
      <c r="H5" s="234"/>
      <c r="I5" s="234"/>
      <c r="J5" s="153"/>
      <c r="K5" s="933"/>
      <c r="L5" s="933"/>
    </row>
    <row r="6" spans="1:12" s="22" customFormat="1" ht="15.75" x14ac:dyDescent="0.25">
      <c r="A6" s="15"/>
      <c r="B6" s="16"/>
      <c r="C6" s="16"/>
      <c r="D6" s="117"/>
      <c r="E6" s="16"/>
      <c r="F6" s="420" t="s">
        <v>5</v>
      </c>
      <c r="G6" s="193"/>
      <c r="H6" s="15"/>
      <c r="I6" s="15"/>
      <c r="J6" s="615"/>
      <c r="K6" s="934"/>
      <c r="L6" s="934"/>
    </row>
    <row r="7" spans="1:12" s="5" customFormat="1" ht="15" customHeight="1" x14ac:dyDescent="0.2">
      <c r="A7" s="746"/>
      <c r="B7" s="348">
        <v>1111</v>
      </c>
      <c r="C7" s="348"/>
      <c r="D7" s="117"/>
      <c r="E7" s="348"/>
      <c r="F7" s="329" t="s">
        <v>397</v>
      </c>
      <c r="G7" s="152">
        <v>28300</v>
      </c>
      <c r="H7" s="152">
        <v>30975</v>
      </c>
      <c r="I7" s="152">
        <v>30978.48</v>
      </c>
      <c r="J7" s="152">
        <f>Tabulka15[[#This Row],[Skutečnost          v tis. Kč]]/Tabulka15[[#This Row],[Upravený rozpočet        v tis. Kč]]*100</f>
        <v>100.01123486682808</v>
      </c>
      <c r="K7" s="935"/>
      <c r="L7" s="935"/>
    </row>
    <row r="8" spans="1:12" s="5" customFormat="1" ht="15" customHeight="1" x14ac:dyDescent="0.2">
      <c r="A8" s="746"/>
      <c r="B8" s="348">
        <v>1112</v>
      </c>
      <c r="C8" s="348"/>
      <c r="D8" s="117"/>
      <c r="E8" s="348"/>
      <c r="F8" s="329" t="s">
        <v>398</v>
      </c>
      <c r="G8" s="152">
        <v>400</v>
      </c>
      <c r="H8" s="152">
        <v>810</v>
      </c>
      <c r="I8" s="152">
        <v>810.24</v>
      </c>
      <c r="J8" s="152">
        <f>Tabulka15[[#This Row],[Skutečnost          v tis. Kč]]/Tabulka15[[#This Row],[Upravený rozpočet        v tis. Kč]]*100</f>
        <v>100.02962962962962</v>
      </c>
      <c r="K8" s="935"/>
      <c r="L8" s="935"/>
    </row>
    <row r="9" spans="1:12" s="5" customFormat="1" ht="15" customHeight="1" x14ac:dyDescent="0.2">
      <c r="A9" s="746"/>
      <c r="B9" s="348">
        <v>1113</v>
      </c>
      <c r="C9" s="348"/>
      <c r="D9" s="117"/>
      <c r="E9" s="348"/>
      <c r="F9" s="329" t="s">
        <v>399</v>
      </c>
      <c r="G9" s="152">
        <v>2400</v>
      </c>
      <c r="H9" s="152">
        <v>2730</v>
      </c>
      <c r="I9" s="152">
        <v>2732.72</v>
      </c>
      <c r="J9" s="152">
        <f>Tabulka15[[#This Row],[Skutečnost          v tis. Kč]]/Tabulka15[[#This Row],[Upravený rozpočet        v tis. Kč]]*100</f>
        <v>100.09963369963369</v>
      </c>
      <c r="K9" s="935"/>
      <c r="L9" s="935"/>
    </row>
    <row r="10" spans="1:12" s="5" customFormat="1" ht="15" customHeight="1" x14ac:dyDescent="0.2">
      <c r="A10" s="746"/>
      <c r="B10" s="348">
        <v>1121</v>
      </c>
      <c r="C10" s="348"/>
      <c r="D10" s="117"/>
      <c r="E10" s="348"/>
      <c r="F10" s="329" t="s">
        <v>6</v>
      </c>
      <c r="G10" s="152">
        <v>23000</v>
      </c>
      <c r="H10" s="152">
        <v>25450</v>
      </c>
      <c r="I10" s="152">
        <v>25453.55</v>
      </c>
      <c r="J10" s="152">
        <f>Tabulka15[[#This Row],[Skutečnost          v tis. Kč]]/Tabulka15[[#This Row],[Upravený rozpočet        v tis. Kč]]*100</f>
        <v>100.0139489194499</v>
      </c>
      <c r="K10" s="935"/>
      <c r="L10" s="935"/>
    </row>
    <row r="11" spans="1:12" s="5" customFormat="1" ht="15" customHeight="1" x14ac:dyDescent="0.2">
      <c r="A11" s="746"/>
      <c r="B11" s="348">
        <v>1211</v>
      </c>
      <c r="C11" s="348"/>
      <c r="D11" s="117"/>
      <c r="E11" s="348"/>
      <c r="F11" s="329" t="s">
        <v>7</v>
      </c>
      <c r="G11" s="152">
        <v>55043.040000000001</v>
      </c>
      <c r="H11" s="152">
        <v>57365</v>
      </c>
      <c r="I11" s="152">
        <v>57301.18</v>
      </c>
      <c r="J11" s="152">
        <f>Tabulka15[[#This Row],[Skutečnost          v tis. Kč]]/Tabulka15[[#This Row],[Upravený rozpočet        v tis. Kč]]*100</f>
        <v>99.888747494116629</v>
      </c>
      <c r="K11" s="935"/>
      <c r="L11" s="935"/>
    </row>
    <row r="12" spans="1:12" s="5" customFormat="1" ht="15" customHeight="1" x14ac:dyDescent="0.2">
      <c r="A12" s="746"/>
      <c r="B12" s="348">
        <v>1511</v>
      </c>
      <c r="C12" s="348"/>
      <c r="D12" s="117"/>
      <c r="E12" s="348"/>
      <c r="F12" s="329" t="s">
        <v>8</v>
      </c>
      <c r="G12" s="152">
        <v>6600</v>
      </c>
      <c r="H12" s="152">
        <v>7300</v>
      </c>
      <c r="I12" s="833">
        <v>7309.41</v>
      </c>
      <c r="J12" s="152">
        <f>Tabulka15[[#This Row],[Skutečnost          v tis. Kč]]/Tabulka15[[#This Row],[Upravený rozpočet        v tis. Kč]]*100</f>
        <v>100.12890410958903</v>
      </c>
      <c r="K12" s="935"/>
      <c r="L12" s="935"/>
    </row>
    <row r="13" spans="1:12" s="5" customFormat="1" ht="15" customHeight="1" x14ac:dyDescent="0.25">
      <c r="A13" s="6"/>
      <c r="B13" s="16"/>
      <c r="C13" s="16"/>
      <c r="D13" s="117"/>
      <c r="E13" s="16"/>
      <c r="F13" s="13" t="s">
        <v>156</v>
      </c>
      <c r="G13" s="814">
        <f>SUBTOTAL(109,G7:G12)</f>
        <v>115743.04000000001</v>
      </c>
      <c r="H13" s="814">
        <f>SUBTOTAL(109,H7:H12)</f>
        <v>124630</v>
      </c>
      <c r="I13" s="814">
        <f>SUBTOTAL(109,I7:I12)</f>
        <v>124585.58000000002</v>
      </c>
      <c r="J13" s="289">
        <f>Tabulka15[[#This Row],[Skutečnost          v tis. Kč]]/Tabulka15[[#This Row],[Upravený rozpočet        v tis. Kč]]*100</f>
        <v>99.964358501163446</v>
      </c>
      <c r="K13" s="935"/>
      <c r="L13" s="935"/>
    </row>
    <row r="14" spans="1:12" s="5" customFormat="1" ht="15" customHeight="1" x14ac:dyDescent="0.2">
      <c r="A14" s="746"/>
      <c r="B14" s="16">
        <v>1122</v>
      </c>
      <c r="C14" s="16"/>
      <c r="D14" s="117"/>
      <c r="E14" s="16"/>
      <c r="F14" s="340" t="s">
        <v>9</v>
      </c>
      <c r="G14" s="152">
        <v>6284.06</v>
      </c>
      <c r="H14" s="152">
        <v>6284.06</v>
      </c>
      <c r="I14" s="152">
        <v>6284.06</v>
      </c>
      <c r="J14" s="152">
        <f>Tabulka15[[#This Row],[Skutečnost          v tis. Kč]]/Tabulka15[[#This Row],[Upravený rozpočet        v tis. Kč]]*100</f>
        <v>100</v>
      </c>
      <c r="K14" s="935"/>
      <c r="L14" s="935"/>
    </row>
    <row r="15" spans="1:12" s="5" customFormat="1" ht="15" customHeight="1" x14ac:dyDescent="0.25">
      <c r="A15" s="27"/>
      <c r="B15" s="834"/>
      <c r="C15" s="834"/>
      <c r="D15" s="835"/>
      <c r="E15" s="834"/>
      <c r="F15" s="836" t="s">
        <v>10</v>
      </c>
      <c r="G15" s="303">
        <f>G13+G14</f>
        <v>122027.1</v>
      </c>
      <c r="H15" s="303">
        <f>H13+H14</f>
        <v>130914.06</v>
      </c>
      <c r="I15" s="303">
        <f>I13+I14</f>
        <v>130869.64000000001</v>
      </c>
      <c r="J15" s="289">
        <f>Tabulka15[[#This Row],[Skutečnost          v tis. Kč]]/Tabulka15[[#This Row],[Upravený rozpočet        v tis. Kč]]*100</f>
        <v>99.966069343506732</v>
      </c>
      <c r="K15" s="935"/>
      <c r="L15" s="935"/>
    </row>
    <row r="16" spans="1:12" s="36" customFormat="1" ht="15" customHeight="1" x14ac:dyDescent="0.2">
      <c r="A16" s="11"/>
      <c r="B16" s="16"/>
      <c r="C16" s="16"/>
      <c r="D16" s="117"/>
      <c r="E16" s="16"/>
      <c r="F16" s="11"/>
      <c r="G16" s="151"/>
      <c r="H16" s="746"/>
      <c r="I16" s="746"/>
      <c r="J16" s="4"/>
      <c r="K16" s="936"/>
      <c r="L16" s="936"/>
    </row>
    <row r="17" spans="1:12" ht="15" customHeight="1" x14ac:dyDescent="0.25">
      <c r="A17" s="11"/>
      <c r="B17" s="16"/>
      <c r="C17" s="16"/>
      <c r="D17" s="117"/>
      <c r="E17" s="16"/>
      <c r="F17" s="828" t="s">
        <v>11</v>
      </c>
      <c r="G17" s="151"/>
      <c r="H17" s="11"/>
      <c r="I17" s="11"/>
      <c r="J17" s="4"/>
      <c r="K17" s="937"/>
      <c r="L17" s="937"/>
    </row>
    <row r="18" spans="1:12" ht="15" customHeight="1" x14ac:dyDescent="0.25">
      <c r="A18" s="746"/>
      <c r="B18" s="16">
        <v>1334</v>
      </c>
      <c r="C18" s="16"/>
      <c r="D18" s="117"/>
      <c r="E18" s="16"/>
      <c r="F18" s="340" t="s">
        <v>12</v>
      </c>
      <c r="G18" s="152">
        <v>50</v>
      </c>
      <c r="H18" s="152">
        <v>155.1</v>
      </c>
      <c r="I18" s="152">
        <v>169.06</v>
      </c>
      <c r="J18" s="152">
        <f>Tabulka15[[#This Row],[Skutečnost          v tis. Kč]]/Tabulka15[[#This Row],[Upravený rozpočet        v tis. Kč]]*100</f>
        <v>109.0006447453256</v>
      </c>
      <c r="K18" s="937"/>
      <c r="L18" s="937"/>
    </row>
    <row r="19" spans="1:12" s="14" customFormat="1" ht="15" customHeight="1" x14ac:dyDescent="0.2">
      <c r="A19" s="746"/>
      <c r="B19" s="16">
        <v>1335</v>
      </c>
      <c r="C19" s="16"/>
      <c r="D19" s="117"/>
      <c r="E19" s="16"/>
      <c r="F19" s="340" t="s">
        <v>13</v>
      </c>
      <c r="G19" s="152">
        <v>1</v>
      </c>
      <c r="H19" s="152">
        <v>1</v>
      </c>
      <c r="I19" s="152">
        <v>0.05</v>
      </c>
      <c r="J19" s="152">
        <f>Tabulka15[[#This Row],[Skutečnost          v tis. Kč]]/Tabulka15[[#This Row],[Upravený rozpočet        v tis. Kč]]*100</f>
        <v>5</v>
      </c>
      <c r="K19" s="935"/>
      <c r="L19" s="935"/>
    </row>
    <row r="20" spans="1:12" s="14" customFormat="1" ht="15" customHeight="1" x14ac:dyDescent="0.25">
      <c r="A20" s="27"/>
      <c r="B20" s="834"/>
      <c r="C20" s="834"/>
      <c r="D20" s="835"/>
      <c r="E20" s="834"/>
      <c r="F20" s="836" t="s">
        <v>10</v>
      </c>
      <c r="G20" s="303">
        <f>SUM(G18:G19)</f>
        <v>51</v>
      </c>
      <c r="H20" s="303">
        <v>156.1</v>
      </c>
      <c r="I20" s="303">
        <v>169.11</v>
      </c>
      <c r="J20" s="289">
        <f>Tabulka15[[#This Row],[Skutečnost          v tis. Kč]]/Tabulka15[[#This Row],[Upravený rozpočet        v tis. Kč]]*100</f>
        <v>108.33440102498399</v>
      </c>
      <c r="K20" s="935"/>
      <c r="L20" s="935"/>
    </row>
    <row r="21" spans="1:12" s="22" customFormat="1" x14ac:dyDescent="0.25">
      <c r="A21" s="15"/>
      <c r="B21" s="10"/>
      <c r="C21" s="10"/>
      <c r="D21" s="735"/>
      <c r="E21" s="10"/>
      <c r="F21" s="741"/>
      <c r="G21" s="152"/>
      <c r="H21" s="152"/>
      <c r="I21" s="15"/>
      <c r="J21" s="4"/>
      <c r="K21" s="934"/>
      <c r="L21" s="934"/>
    </row>
    <row r="22" spans="1:12" ht="15.75" x14ac:dyDescent="0.25">
      <c r="A22" s="15"/>
      <c r="B22" s="16"/>
      <c r="C22" s="16"/>
      <c r="D22" s="117"/>
      <c r="E22" s="16"/>
      <c r="F22" s="420" t="s">
        <v>14</v>
      </c>
      <c r="G22" s="152"/>
      <c r="H22" s="152"/>
      <c r="I22" s="11"/>
      <c r="J22" s="4"/>
      <c r="K22" s="937"/>
      <c r="L22" s="937"/>
    </row>
    <row r="23" spans="1:12" x14ac:dyDescent="0.25">
      <c r="A23" s="15"/>
      <c r="B23" s="16">
        <v>1340</v>
      </c>
      <c r="C23" s="16"/>
      <c r="D23" s="117"/>
      <c r="E23" s="16"/>
      <c r="F23" s="340" t="s">
        <v>15</v>
      </c>
      <c r="G23" s="152">
        <v>5350</v>
      </c>
      <c r="H23" s="152">
        <v>5855</v>
      </c>
      <c r="I23" s="152">
        <v>5862.37</v>
      </c>
      <c r="J23" s="152">
        <f>Tabulka15[[#This Row],[Skutečnost          v tis. Kč]]/Tabulka15[[#This Row],[Upravený rozpočet        v tis. Kč]]*100</f>
        <v>100.12587532023912</v>
      </c>
      <c r="K23" s="937"/>
      <c r="L23" s="937"/>
    </row>
    <row r="24" spans="1:12" x14ac:dyDescent="0.25">
      <c r="A24" s="15"/>
      <c r="B24" s="16">
        <v>1341</v>
      </c>
      <c r="C24" s="16"/>
      <c r="D24" s="117"/>
      <c r="E24" s="16"/>
      <c r="F24" s="340" t="s">
        <v>16</v>
      </c>
      <c r="G24" s="152">
        <v>280</v>
      </c>
      <c r="H24" s="152">
        <v>280</v>
      </c>
      <c r="I24" s="152">
        <v>291.52999999999997</v>
      </c>
      <c r="J24" s="152">
        <f>Tabulka15[[#This Row],[Skutečnost          v tis. Kč]]/Tabulka15[[#This Row],[Upravený rozpočet        v tis. Kč]]*100</f>
        <v>104.11785714285713</v>
      </c>
      <c r="K24" s="937"/>
      <c r="L24" s="937"/>
    </row>
    <row r="25" spans="1:12" x14ac:dyDescent="0.25">
      <c r="A25" s="15"/>
      <c r="B25" s="16">
        <v>1342</v>
      </c>
      <c r="C25" s="16"/>
      <c r="D25" s="117"/>
      <c r="E25" s="16"/>
      <c r="F25" s="340" t="s">
        <v>17</v>
      </c>
      <c r="G25" s="152">
        <v>40</v>
      </c>
      <c r="H25" s="152">
        <v>40</v>
      </c>
      <c r="I25" s="152">
        <v>93.03</v>
      </c>
      <c r="J25" s="152">
        <f>Tabulka15[[#This Row],[Skutečnost          v tis. Kč]]/Tabulka15[[#This Row],[Upravený rozpočet        v tis. Kč]]*100</f>
        <v>232.57500000000002</v>
      </c>
      <c r="K25" s="937"/>
      <c r="L25" s="937"/>
    </row>
    <row r="26" spans="1:12" x14ac:dyDescent="0.25">
      <c r="A26" s="15"/>
      <c r="B26" s="16">
        <v>1343</v>
      </c>
      <c r="C26" s="16"/>
      <c r="D26" s="117"/>
      <c r="E26" s="16"/>
      <c r="F26" s="340" t="s">
        <v>18</v>
      </c>
      <c r="G26" s="152">
        <v>160</v>
      </c>
      <c r="H26" s="152">
        <v>190</v>
      </c>
      <c r="I26" s="152">
        <v>197.44</v>
      </c>
      <c r="J26" s="152">
        <f>Tabulka15[[#This Row],[Skutečnost          v tis. Kč]]/Tabulka15[[#This Row],[Upravený rozpočet        v tis. Kč]]*100</f>
        <v>103.9157894736842</v>
      </c>
      <c r="K26" s="937"/>
      <c r="L26" s="937"/>
    </row>
    <row r="27" spans="1:12" x14ac:dyDescent="0.25">
      <c r="A27" s="15"/>
      <c r="B27" s="16">
        <v>1345</v>
      </c>
      <c r="C27" s="16"/>
      <c r="D27" s="117"/>
      <c r="E27" s="16"/>
      <c r="F27" s="340" t="s">
        <v>19</v>
      </c>
      <c r="G27" s="152">
        <v>120</v>
      </c>
      <c r="H27" s="152">
        <v>198</v>
      </c>
      <c r="I27" s="152">
        <v>202.11</v>
      </c>
      <c r="J27" s="152">
        <f>Tabulka15[[#This Row],[Skutečnost          v tis. Kč]]/Tabulka15[[#This Row],[Upravený rozpočet        v tis. Kč]]*100</f>
        <v>102.07575757575758</v>
      </c>
      <c r="K27" s="937"/>
      <c r="L27" s="937"/>
    </row>
    <row r="28" spans="1:12" x14ac:dyDescent="0.25">
      <c r="A28" s="27"/>
      <c r="B28" s="834"/>
      <c r="C28" s="834"/>
      <c r="D28" s="835"/>
      <c r="E28" s="834"/>
      <c r="F28" s="836" t="s">
        <v>10</v>
      </c>
      <c r="G28" s="303">
        <f>SUM(G23:G27)</f>
        <v>5950</v>
      </c>
      <c r="H28" s="303">
        <v>6563</v>
      </c>
      <c r="I28" s="303">
        <v>6646.47</v>
      </c>
      <c r="J28" s="289">
        <f>Tabulka15[[#This Row],[Skutečnost          v tis. Kč]]/Tabulka15[[#This Row],[Upravený rozpočet        v tis. Kč]]*100</f>
        <v>101.27182690842602</v>
      </c>
      <c r="K28" s="937"/>
      <c r="L28" s="937"/>
    </row>
    <row r="29" spans="1:12" s="22" customFormat="1" x14ac:dyDescent="0.25">
      <c r="A29" s="15"/>
      <c r="B29" s="16"/>
      <c r="C29" s="16"/>
      <c r="D29" s="117"/>
      <c r="E29" s="16"/>
      <c r="F29" s="354"/>
      <c r="G29" s="152"/>
      <c r="H29" s="152"/>
      <c r="I29" s="15"/>
      <c r="J29" s="152"/>
      <c r="K29" s="934"/>
      <c r="L29" s="934"/>
    </row>
    <row r="30" spans="1:12" ht="15.75" x14ac:dyDescent="0.25">
      <c r="A30" s="15"/>
      <c r="B30" s="16"/>
      <c r="C30" s="16"/>
      <c r="D30" s="117"/>
      <c r="E30" s="16"/>
      <c r="F30" s="420" t="s">
        <v>20</v>
      </c>
      <c r="G30" s="152"/>
      <c r="H30" s="152"/>
      <c r="I30" s="11"/>
      <c r="J30" s="4"/>
      <c r="K30" s="937"/>
      <c r="L30" s="937"/>
    </row>
    <row r="31" spans="1:12" x14ac:dyDescent="0.25">
      <c r="A31" s="15"/>
      <c r="B31" s="16">
        <v>1353</v>
      </c>
      <c r="C31" s="16"/>
      <c r="D31" s="117"/>
      <c r="E31" s="16"/>
      <c r="F31" s="340" t="s">
        <v>21</v>
      </c>
      <c r="G31" s="152">
        <v>200</v>
      </c>
      <c r="H31" s="152">
        <v>200</v>
      </c>
      <c r="I31" s="152">
        <v>201.6</v>
      </c>
      <c r="J31" s="152">
        <f>Tabulka15[[#This Row],[Skutečnost          v tis. Kč]]/Tabulka15[[#This Row],[Upravený rozpočet        v tis. Kč]]*100</f>
        <v>100.8</v>
      </c>
      <c r="K31" s="937"/>
      <c r="L31" s="937"/>
    </row>
    <row r="32" spans="1:12" x14ac:dyDescent="0.25">
      <c r="A32" s="15"/>
      <c r="B32" s="16">
        <v>1356</v>
      </c>
      <c r="C32" s="16"/>
      <c r="D32" s="117"/>
      <c r="E32" s="16"/>
      <c r="F32" s="340" t="s">
        <v>341</v>
      </c>
      <c r="G32" s="152">
        <v>0.9</v>
      </c>
      <c r="H32" s="152">
        <v>0.9</v>
      </c>
      <c r="I32" s="152">
        <v>0</v>
      </c>
      <c r="J32" s="152">
        <f>Tabulka15[[#This Row],[Skutečnost          v tis. Kč]]/Tabulka15[[#This Row],[Upravený rozpočet        v tis. Kč]]*100</f>
        <v>0</v>
      </c>
      <c r="K32" s="937"/>
      <c r="L32" s="937"/>
    </row>
    <row r="33" spans="1:15" x14ac:dyDescent="0.25">
      <c r="A33" s="15"/>
      <c r="B33" s="16">
        <v>1359</v>
      </c>
      <c r="C33" s="16"/>
      <c r="D33" s="117"/>
      <c r="E33" s="16"/>
      <c r="F33" s="340" t="s">
        <v>566</v>
      </c>
      <c r="G33" s="152">
        <v>0</v>
      </c>
      <c r="H33" s="152">
        <v>0</v>
      </c>
      <c r="I33" s="152">
        <v>0</v>
      </c>
      <c r="J33" s="152">
        <v>0</v>
      </c>
      <c r="K33" s="937"/>
      <c r="L33" s="937"/>
    </row>
    <row r="34" spans="1:15" x14ac:dyDescent="0.25">
      <c r="A34" s="15"/>
      <c r="B34" s="16">
        <v>1381</v>
      </c>
      <c r="C34" s="16"/>
      <c r="D34" s="117"/>
      <c r="E34" s="16"/>
      <c r="F34" s="340" t="s">
        <v>557</v>
      </c>
      <c r="G34" s="152">
        <v>662.4</v>
      </c>
      <c r="H34" s="152">
        <v>662.4</v>
      </c>
      <c r="I34" s="152">
        <v>674.55</v>
      </c>
      <c r="J34" s="152">
        <f>Tabulka15[[#This Row],[Skutečnost          v tis. Kč]]/Tabulka15[[#This Row],[Upravený rozpočet        v tis. Kč]]*100</f>
        <v>101.8342391304348</v>
      </c>
      <c r="K34" s="937"/>
      <c r="L34" s="937"/>
    </row>
    <row r="35" spans="1:15" x14ac:dyDescent="0.25">
      <c r="A35" s="934"/>
      <c r="B35" s="16">
        <v>1382</v>
      </c>
      <c r="C35" s="332"/>
      <c r="D35" s="944"/>
      <c r="E35" s="332"/>
      <c r="F35" s="945" t="s">
        <v>1704</v>
      </c>
      <c r="G35" s="152">
        <v>0</v>
      </c>
      <c r="H35" s="946">
        <v>3.54</v>
      </c>
      <c r="I35" s="946">
        <v>3.43</v>
      </c>
      <c r="J35" s="152">
        <f>Tabulka15[[#This Row],[Skutečnost          v tis. Kč]]/Tabulka15[[#This Row],[Upravený rozpočet        v tis. Kč]]*100</f>
        <v>96.89265536723164</v>
      </c>
      <c r="K35" s="937"/>
      <c r="L35" s="937"/>
    </row>
    <row r="36" spans="1:15" x14ac:dyDescent="0.25">
      <c r="A36" s="15"/>
      <c r="B36" s="16">
        <v>1385</v>
      </c>
      <c r="C36" s="16"/>
      <c r="D36" s="117"/>
      <c r="E36" s="16"/>
      <c r="F36" s="340" t="s">
        <v>556</v>
      </c>
      <c r="G36" s="152">
        <v>1545.6</v>
      </c>
      <c r="H36" s="152">
        <v>2730</v>
      </c>
      <c r="I36" s="152">
        <v>2736.34</v>
      </c>
      <c r="J36" s="152">
        <f>Tabulka15[[#This Row],[Skutečnost          v tis. Kč]]/Tabulka15[[#This Row],[Upravený rozpočet        v tis. Kč]]*100</f>
        <v>100.23223443223443</v>
      </c>
      <c r="K36" s="937"/>
      <c r="L36" s="956"/>
    </row>
    <row r="37" spans="1:15" s="17" customFormat="1" x14ac:dyDescent="0.25">
      <c r="A37" s="27"/>
      <c r="B37" s="834"/>
      <c r="C37" s="834"/>
      <c r="D37" s="835"/>
      <c r="E37" s="834"/>
      <c r="F37" s="836" t="s">
        <v>10</v>
      </c>
      <c r="G37" s="303">
        <f>SUM(G31:G36)</f>
        <v>2408.8999999999996</v>
      </c>
      <c r="H37" s="303">
        <v>3596.84</v>
      </c>
      <c r="I37" s="303">
        <v>3615.92</v>
      </c>
      <c r="J37" s="289">
        <f>Tabulka15[[#This Row],[Skutečnost          v tis. Kč]]/Tabulka15[[#This Row],[Upravený rozpočet        v tis. Kč]]*100</f>
        <v>100.53046563094273</v>
      </c>
      <c r="K37" s="954"/>
      <c r="L37" s="938"/>
      <c r="M37" s="812"/>
    </row>
    <row r="38" spans="1:15" s="22" customFormat="1" x14ac:dyDescent="0.25">
      <c r="A38" s="15"/>
      <c r="B38" s="16"/>
      <c r="C38" s="16"/>
      <c r="D38" s="117"/>
      <c r="E38" s="16"/>
      <c r="F38" s="837"/>
      <c r="G38" s="289"/>
      <c r="H38" s="289"/>
      <c r="I38" s="11"/>
      <c r="J38" s="152"/>
      <c r="K38" s="934"/>
      <c r="L38" s="934"/>
      <c r="O38" s="159"/>
    </row>
    <row r="39" spans="1:15" x14ac:dyDescent="0.25">
      <c r="A39" s="27"/>
      <c r="B39" s="834">
        <v>1361</v>
      </c>
      <c r="C39" s="834"/>
      <c r="D39" s="835"/>
      <c r="E39" s="834"/>
      <c r="F39" s="836" t="s">
        <v>22</v>
      </c>
      <c r="G39" s="303">
        <v>3163</v>
      </c>
      <c r="H39" s="303">
        <v>3770</v>
      </c>
      <c r="I39" s="303">
        <v>3860.92</v>
      </c>
      <c r="J39" s="289">
        <f>Tabulka15[[#This Row],[Skutečnost          v tis. Kč]]/Tabulka15[[#This Row],[Upravený rozpočet        v tis. Kč]]*100</f>
        <v>102.41167108753315</v>
      </c>
      <c r="K39" s="937"/>
      <c r="L39" s="937"/>
    </row>
    <row r="40" spans="1:15" s="22" customFormat="1" ht="16.5" x14ac:dyDescent="0.25">
      <c r="A40" s="98">
        <v>1</v>
      </c>
      <c r="B40" s="100"/>
      <c r="C40" s="100"/>
      <c r="D40" s="118"/>
      <c r="E40" s="100"/>
      <c r="F40" s="829" t="s">
        <v>23</v>
      </c>
      <c r="G40" s="103">
        <f>G39+G37+G28+G20+G15</f>
        <v>133600</v>
      </c>
      <c r="H40" s="103">
        <f>H39+H37+H28+H20+H15</f>
        <v>145000</v>
      </c>
      <c r="I40" s="103">
        <f>I39+I37+I28+I20+I15</f>
        <v>145162.06000000003</v>
      </c>
      <c r="J40" s="103">
        <f>Tabulka15[[#This Row],[Skutečnost          v tis. Kč]]/Tabulka15[[#This Row],[Upravený rozpočet        v tis. Kč]]*100</f>
        <v>100.11176551724139</v>
      </c>
      <c r="K40" s="934"/>
      <c r="L40" s="934"/>
    </row>
    <row r="41" spans="1:15" s="104" customFormat="1" ht="15.75" x14ac:dyDescent="0.25">
      <c r="A41" s="129"/>
      <c r="B41" s="121"/>
      <c r="C41" s="121"/>
      <c r="D41" s="117"/>
      <c r="E41" s="121"/>
      <c r="F41" s="122"/>
      <c r="G41" s="123"/>
      <c r="H41" s="235"/>
      <c r="I41" s="235"/>
      <c r="J41" s="4"/>
      <c r="K41" s="939"/>
      <c r="L41" s="939"/>
    </row>
    <row r="42" spans="1:15" s="124" customFormat="1" ht="15.75" customHeight="1" x14ac:dyDescent="0.25">
      <c r="A42" s="98">
        <v>2</v>
      </c>
      <c r="B42" s="100"/>
      <c r="C42" s="100"/>
      <c r="D42" s="118"/>
      <c r="E42" s="100"/>
      <c r="F42" s="829" t="s">
        <v>24</v>
      </c>
      <c r="G42" s="153"/>
      <c r="H42" s="153"/>
      <c r="I42" s="153"/>
      <c r="J42" s="745"/>
      <c r="K42" s="940"/>
      <c r="L42" s="940"/>
    </row>
    <row r="43" spans="1:15" s="124" customFormat="1" ht="12.75" customHeight="1" x14ac:dyDescent="0.25">
      <c r="A43" s="129"/>
      <c r="B43" s="121"/>
      <c r="C43" s="121"/>
      <c r="D43" s="117"/>
      <c r="E43" s="121"/>
      <c r="F43" s="122"/>
      <c r="G43" s="267"/>
      <c r="H43" s="267"/>
      <c r="I43" s="267"/>
      <c r="J43" s="4"/>
      <c r="K43" s="940"/>
      <c r="L43" s="940"/>
    </row>
    <row r="44" spans="1:15" s="104" customFormat="1" ht="15.75" x14ac:dyDescent="0.25">
      <c r="A44" s="7"/>
      <c r="B44" s="12"/>
      <c r="C44" s="12"/>
      <c r="D44" s="728"/>
      <c r="E44" s="12"/>
      <c r="F44" s="828" t="s">
        <v>25</v>
      </c>
      <c r="G44" s="151"/>
      <c r="H44" s="11"/>
      <c r="I44" s="11"/>
      <c r="J44" s="4"/>
      <c r="K44" s="939"/>
      <c r="L44" s="939"/>
    </row>
    <row r="45" spans="1:15" x14ac:dyDescent="0.25">
      <c r="A45" s="16">
        <v>1070</v>
      </c>
      <c r="B45" s="16">
        <v>2212</v>
      </c>
      <c r="C45" s="16"/>
      <c r="D45" s="117">
        <v>4</v>
      </c>
      <c r="E45" s="16"/>
      <c r="F45" s="340" t="s">
        <v>26</v>
      </c>
      <c r="G45" s="152">
        <v>10</v>
      </c>
      <c r="H45" s="152">
        <v>19.899999999999999</v>
      </c>
      <c r="I45" s="152">
        <v>25.7</v>
      </c>
      <c r="J45" s="152">
        <f>Tabulka15[[#This Row],[Skutečnost          v tis. Kč]]/Tabulka15[[#This Row],[Upravený rozpočet        v tis. Kč]]*100</f>
        <v>129.1457286432161</v>
      </c>
      <c r="K45" s="937"/>
      <c r="L45" s="937"/>
    </row>
    <row r="46" spans="1:15" x14ac:dyDescent="0.25">
      <c r="A46" s="16">
        <v>1070</v>
      </c>
      <c r="B46" s="16">
        <v>2324</v>
      </c>
      <c r="C46" s="16"/>
      <c r="D46" s="117">
        <v>4</v>
      </c>
      <c r="E46" s="16"/>
      <c r="F46" s="340" t="s">
        <v>27</v>
      </c>
      <c r="G46" s="152">
        <v>3</v>
      </c>
      <c r="H46" s="152">
        <v>3</v>
      </c>
      <c r="I46" s="152">
        <v>1</v>
      </c>
      <c r="J46" s="152">
        <f>Tabulka15[[#This Row],[Skutečnost          v tis. Kč]]/Tabulka15[[#This Row],[Upravený rozpočet        v tis. Kč]]*100</f>
        <v>33.333333333333329</v>
      </c>
      <c r="K46" s="937"/>
      <c r="L46" s="937"/>
    </row>
    <row r="47" spans="1:15" x14ac:dyDescent="0.25">
      <c r="A47" s="857">
        <v>1070</v>
      </c>
      <c r="B47" s="834"/>
      <c r="C47" s="834"/>
      <c r="D47" s="835"/>
      <c r="E47" s="834"/>
      <c r="F47" s="836" t="s">
        <v>28</v>
      </c>
      <c r="G47" s="303">
        <f>SUM(G45:G46)</f>
        <v>13</v>
      </c>
      <c r="H47" s="303">
        <f>SUM(H45:H46)</f>
        <v>22.9</v>
      </c>
      <c r="I47" s="303">
        <f>SUM(I45:I46)</f>
        <v>26.7</v>
      </c>
      <c r="J47" s="289">
        <f>Tabulka15[[#This Row],[Skutečnost          v tis. Kč]]/Tabulka15[[#This Row],[Upravený rozpočet        v tis. Kč]]*100</f>
        <v>116.5938864628821</v>
      </c>
      <c r="K47" s="937"/>
      <c r="L47" s="937"/>
    </row>
    <row r="48" spans="1:15" s="22" customFormat="1" ht="15.75" x14ac:dyDescent="0.25">
      <c r="A48" s="838">
        <v>1</v>
      </c>
      <c r="B48" s="838"/>
      <c r="C48" s="838"/>
      <c r="D48" s="839"/>
      <c r="E48" s="838"/>
      <c r="F48" s="840" t="s">
        <v>29</v>
      </c>
      <c r="G48" s="841">
        <f>G47</f>
        <v>13</v>
      </c>
      <c r="H48" s="841">
        <f>H47</f>
        <v>22.9</v>
      </c>
      <c r="I48" s="841">
        <f>I47</f>
        <v>26.7</v>
      </c>
      <c r="J48" s="841">
        <f>Tabulka15[[#This Row],[Skutečnost          v tis. Kč]]/Tabulka15[[#This Row],[Upravený rozpočet        v tis. Kč]]*100</f>
        <v>116.5938864628821</v>
      </c>
      <c r="K48" s="934"/>
      <c r="L48" s="934"/>
    </row>
    <row r="49" spans="1:12" s="93" customFormat="1" ht="14.25" x14ac:dyDescent="0.2">
      <c r="A49" s="15"/>
      <c r="B49" s="16"/>
      <c r="C49" s="16"/>
      <c r="D49" s="117"/>
      <c r="E49" s="16"/>
      <c r="F49" s="15"/>
      <c r="G49" s="152"/>
      <c r="H49" s="15"/>
      <c r="I49" s="15"/>
      <c r="J49" s="744"/>
      <c r="K49" s="941"/>
      <c r="L49" s="941"/>
    </row>
    <row r="50" spans="1:12" s="22" customFormat="1" ht="13.5" customHeight="1" x14ac:dyDescent="0.25">
      <c r="A50" s="15"/>
      <c r="B50" s="10"/>
      <c r="C50" s="10"/>
      <c r="D50" s="735"/>
      <c r="E50" s="10"/>
      <c r="F50" s="828" t="s">
        <v>1496</v>
      </c>
      <c r="G50" s="9"/>
      <c r="H50" s="15"/>
      <c r="I50" s="15"/>
      <c r="J50" s="744"/>
      <c r="K50" s="934"/>
      <c r="L50" s="934"/>
    </row>
    <row r="51" spans="1:12" s="22" customFormat="1" x14ac:dyDescent="0.25">
      <c r="A51" s="16">
        <v>2141</v>
      </c>
      <c r="B51" s="16">
        <v>2111</v>
      </c>
      <c r="C51" s="16"/>
      <c r="D51" s="117"/>
      <c r="E51" s="16"/>
      <c r="F51" s="340" t="s">
        <v>407</v>
      </c>
      <c r="G51" s="152">
        <v>13.6</v>
      </c>
      <c r="H51" s="152">
        <v>13.6</v>
      </c>
      <c r="I51" s="152">
        <v>29.48</v>
      </c>
      <c r="J51" s="152">
        <f>Tabulka15[[#This Row],[Skutečnost          v tis. Kč]]/Tabulka15[[#This Row],[Upravený rozpočet        v tis. Kč]]*100</f>
        <v>216.76470588235298</v>
      </c>
      <c r="K51" s="934"/>
      <c r="L51" s="934"/>
    </row>
    <row r="52" spans="1:12" s="22" customFormat="1" x14ac:dyDescent="0.25">
      <c r="A52" s="16">
        <v>2141</v>
      </c>
      <c r="B52" s="16">
        <v>2111</v>
      </c>
      <c r="C52" s="16"/>
      <c r="D52" s="117">
        <v>74</v>
      </c>
      <c r="E52" s="16"/>
      <c r="F52" s="340" t="s">
        <v>1409</v>
      </c>
      <c r="G52" s="152">
        <v>300</v>
      </c>
      <c r="H52" s="152">
        <v>550</v>
      </c>
      <c r="I52" s="152">
        <v>667.82</v>
      </c>
      <c r="J52" s="152">
        <f>Tabulka15[[#This Row],[Skutečnost          v tis. Kč]]/Tabulka15[[#This Row],[Upravený rozpočet        v tis. Kč]]*100</f>
        <v>121.42181818181818</v>
      </c>
      <c r="K52" s="934"/>
      <c r="L52" s="934"/>
    </row>
    <row r="53" spans="1:12" s="22" customFormat="1" x14ac:dyDescent="0.25">
      <c r="A53" s="16">
        <v>2141</v>
      </c>
      <c r="B53" s="16">
        <v>2111</v>
      </c>
      <c r="C53" s="16"/>
      <c r="D53" s="117">
        <v>75</v>
      </c>
      <c r="E53" s="16"/>
      <c r="F53" s="340" t="s">
        <v>1495</v>
      </c>
      <c r="G53" s="152">
        <v>40</v>
      </c>
      <c r="H53" s="152">
        <v>120</v>
      </c>
      <c r="I53" s="152">
        <v>95.63</v>
      </c>
      <c r="J53" s="152">
        <f>Tabulka15[[#This Row],[Skutečnost          v tis. Kč]]/Tabulka15[[#This Row],[Upravený rozpočet        v tis. Kč]]*100</f>
        <v>79.691666666666663</v>
      </c>
      <c r="K53" s="934"/>
      <c r="L53" s="934"/>
    </row>
    <row r="54" spans="1:12" s="22" customFormat="1" x14ac:dyDescent="0.25">
      <c r="A54" s="16">
        <v>2141</v>
      </c>
      <c r="B54" s="16">
        <v>2111</v>
      </c>
      <c r="C54" s="16"/>
      <c r="D54" s="117">
        <v>76</v>
      </c>
      <c r="E54" s="16"/>
      <c r="F54" s="340" t="s">
        <v>1410</v>
      </c>
      <c r="G54" s="152">
        <v>0</v>
      </c>
      <c r="H54" s="152">
        <v>0</v>
      </c>
      <c r="I54" s="152">
        <v>1.67</v>
      </c>
      <c r="J54" s="372" t="s">
        <v>1479</v>
      </c>
      <c r="K54" s="934"/>
      <c r="L54" s="934"/>
    </row>
    <row r="55" spans="1:12" s="22" customFormat="1" x14ac:dyDescent="0.25">
      <c r="A55" s="16">
        <v>2141</v>
      </c>
      <c r="B55" s="16">
        <v>2111</v>
      </c>
      <c r="C55" s="16"/>
      <c r="D55" s="117">
        <v>77</v>
      </c>
      <c r="E55" s="16"/>
      <c r="F55" s="340" t="s">
        <v>1411</v>
      </c>
      <c r="G55" s="152">
        <v>0</v>
      </c>
      <c r="H55" s="152">
        <v>0</v>
      </c>
      <c r="I55" s="152">
        <v>0.24</v>
      </c>
      <c r="J55" s="372" t="s">
        <v>1479</v>
      </c>
      <c r="K55" s="934"/>
      <c r="L55" s="934"/>
    </row>
    <row r="56" spans="1:12" s="22" customFormat="1" x14ac:dyDescent="0.25">
      <c r="A56" s="16">
        <v>2141</v>
      </c>
      <c r="B56" s="16">
        <v>2112</v>
      </c>
      <c r="C56" s="16"/>
      <c r="D56" s="117"/>
      <c r="E56" s="16"/>
      <c r="F56" s="340" t="s">
        <v>408</v>
      </c>
      <c r="G56" s="152">
        <v>100</v>
      </c>
      <c r="H56" s="152">
        <v>150</v>
      </c>
      <c r="I56" s="152">
        <v>99.52</v>
      </c>
      <c r="J56" s="152">
        <f>Tabulka15[[#This Row],[Skutečnost          v tis. Kč]]/Tabulka15[[#This Row],[Upravený rozpočet        v tis. Kč]]*100</f>
        <v>66.346666666666664</v>
      </c>
      <c r="K56" s="934"/>
      <c r="L56" s="934"/>
    </row>
    <row r="57" spans="1:12" s="22" customFormat="1" x14ac:dyDescent="0.25">
      <c r="A57" s="857">
        <v>2141</v>
      </c>
      <c r="B57" s="16"/>
      <c r="C57" s="16"/>
      <c r="D57" s="117"/>
      <c r="E57" s="16"/>
      <c r="F57" s="836" t="s">
        <v>1494</v>
      </c>
      <c r="G57" s="303">
        <f>SUBTOTAL(109,G51:G56)</f>
        <v>453.6</v>
      </c>
      <c r="H57" s="303">
        <f>SUBTOTAL(109,H51:H56)</f>
        <v>833.6</v>
      </c>
      <c r="I57" s="303">
        <f>SUBTOTAL(109,I51:I56)</f>
        <v>894.36</v>
      </c>
      <c r="J57" s="289">
        <f>Tabulka15[[#This Row],[Skutečnost          v tis. Kč]]/Tabulka15[[#This Row],[Upravený rozpočet        v tis. Kč]]*100</f>
        <v>107.28886756238003</v>
      </c>
      <c r="K57" s="934"/>
      <c r="L57" s="934"/>
    </row>
    <row r="58" spans="1:12" s="22" customFormat="1" x14ac:dyDescent="0.25">
      <c r="A58" s="15"/>
      <c r="B58" s="16"/>
      <c r="C58" s="16"/>
      <c r="D58" s="117"/>
      <c r="E58" s="16"/>
      <c r="F58" s="15"/>
      <c r="G58" s="289"/>
      <c r="H58" s="289"/>
      <c r="I58" s="15"/>
      <c r="J58" s="71"/>
      <c r="K58" s="934"/>
      <c r="L58" s="934"/>
    </row>
    <row r="59" spans="1:12" s="22" customFormat="1" ht="15.75" x14ac:dyDescent="0.25">
      <c r="A59" s="7"/>
      <c r="B59" s="12"/>
      <c r="C59" s="16"/>
      <c r="D59" s="117"/>
      <c r="E59" s="16"/>
      <c r="F59" s="842" t="s">
        <v>30</v>
      </c>
      <c r="G59" s="152"/>
      <c r="H59" s="152"/>
      <c r="I59" s="15"/>
      <c r="J59" s="744"/>
      <c r="K59" s="934"/>
      <c r="L59" s="934"/>
    </row>
    <row r="60" spans="1:12" s="22" customFormat="1" x14ac:dyDescent="0.25">
      <c r="A60" s="12">
        <v>2169</v>
      </c>
      <c r="B60" s="12">
        <v>2211</v>
      </c>
      <c r="C60" s="16"/>
      <c r="D60" s="117">
        <v>7</v>
      </c>
      <c r="E60" s="16"/>
      <c r="F60" s="444" t="s">
        <v>1412</v>
      </c>
      <c r="G60" s="152">
        <v>0</v>
      </c>
      <c r="H60" s="152">
        <v>10</v>
      </c>
      <c r="I60" s="152">
        <v>15</v>
      </c>
      <c r="J60" s="152">
        <f>Tabulka15[[#This Row],[Skutečnost          v tis. Kč]]/Tabulka15[[#This Row],[Upravený rozpočet        v tis. Kč]]*100</f>
        <v>150</v>
      </c>
      <c r="K60" s="934"/>
      <c r="L60" s="934"/>
    </row>
    <row r="61" spans="1:12" s="22" customFormat="1" x14ac:dyDescent="0.25">
      <c r="A61" s="16">
        <v>2169</v>
      </c>
      <c r="B61" s="16">
        <v>2212</v>
      </c>
      <c r="C61" s="16"/>
      <c r="D61" s="117">
        <v>7</v>
      </c>
      <c r="E61" s="16"/>
      <c r="F61" s="340" t="s">
        <v>1413</v>
      </c>
      <c r="G61" s="152">
        <v>100</v>
      </c>
      <c r="H61" s="152">
        <v>76</v>
      </c>
      <c r="I61" s="152">
        <v>78.5</v>
      </c>
      <c r="J61" s="152">
        <f>Tabulka15[[#This Row],[Skutečnost          v tis. Kč]]/Tabulka15[[#This Row],[Upravený rozpočet        v tis. Kč]]*100</f>
        <v>103.28947368421053</v>
      </c>
      <c r="K61" s="934"/>
      <c r="L61" s="934"/>
    </row>
    <row r="62" spans="1:12" x14ac:dyDescent="0.25">
      <c r="A62" s="16">
        <v>2169</v>
      </c>
      <c r="B62" s="16">
        <v>2212</v>
      </c>
      <c r="C62" s="16"/>
      <c r="D62" s="117">
        <v>11</v>
      </c>
      <c r="E62" s="16"/>
      <c r="F62" s="340" t="s">
        <v>1604</v>
      </c>
      <c r="G62" s="152">
        <v>10</v>
      </c>
      <c r="H62" s="152">
        <v>10</v>
      </c>
      <c r="I62" s="152">
        <v>13.28</v>
      </c>
      <c r="J62" s="152">
        <f>Tabulka15[[#This Row],[Skutečnost          v tis. Kč]]/Tabulka15[[#This Row],[Upravený rozpočet        v tis. Kč]]*100</f>
        <v>132.79999999999998</v>
      </c>
      <c r="K62" s="937"/>
      <c r="L62" s="937"/>
    </row>
    <row r="63" spans="1:12" x14ac:dyDescent="0.25">
      <c r="A63" s="16">
        <v>2169</v>
      </c>
      <c r="B63" s="16">
        <v>2212</v>
      </c>
      <c r="C63" s="16"/>
      <c r="D63" s="117">
        <v>11</v>
      </c>
      <c r="E63" s="16">
        <v>190</v>
      </c>
      <c r="F63" s="340" t="s">
        <v>1605</v>
      </c>
      <c r="G63" s="152">
        <v>5</v>
      </c>
      <c r="H63" s="152">
        <v>5</v>
      </c>
      <c r="I63" s="152">
        <v>0.2</v>
      </c>
      <c r="J63" s="152">
        <f>Tabulka15[[#This Row],[Skutečnost          v tis. Kč]]/Tabulka15[[#This Row],[Upravený rozpočet        v tis. Kč]]*100</f>
        <v>4</v>
      </c>
      <c r="K63" s="937"/>
      <c r="L63" s="937"/>
    </row>
    <row r="64" spans="1:12" x14ac:dyDescent="0.25">
      <c r="A64" s="16">
        <v>2169</v>
      </c>
      <c r="B64" s="16">
        <v>2324</v>
      </c>
      <c r="C64" s="16"/>
      <c r="D64" s="117">
        <v>7</v>
      </c>
      <c r="E64" s="16"/>
      <c r="F64" s="340" t="s">
        <v>1414</v>
      </c>
      <c r="G64" s="152">
        <v>20</v>
      </c>
      <c r="H64" s="152">
        <v>7</v>
      </c>
      <c r="I64" s="152">
        <v>5</v>
      </c>
      <c r="J64" s="152">
        <f>Tabulka15[[#This Row],[Skutečnost          v tis. Kč]]/Tabulka15[[#This Row],[Upravený rozpočet        v tis. Kč]]*100</f>
        <v>71.428571428571431</v>
      </c>
      <c r="K64" s="937"/>
      <c r="L64" s="937"/>
    </row>
    <row r="65" spans="1:12" x14ac:dyDescent="0.25">
      <c r="A65" s="16">
        <v>2169</v>
      </c>
      <c r="B65" s="16">
        <v>2324</v>
      </c>
      <c r="C65" s="16"/>
      <c r="D65" s="117">
        <v>11</v>
      </c>
      <c r="E65" s="16"/>
      <c r="F65" s="340" t="s">
        <v>1415</v>
      </c>
      <c r="G65" s="152">
        <v>3</v>
      </c>
      <c r="H65" s="152">
        <v>3</v>
      </c>
      <c r="I65" s="152">
        <v>6.56</v>
      </c>
      <c r="J65" s="152">
        <f>Tabulka15[[#This Row],[Skutečnost          v tis. Kč]]/Tabulka15[[#This Row],[Upravený rozpočet        v tis. Kč]]*100</f>
        <v>218.66666666666666</v>
      </c>
      <c r="K65" s="937"/>
      <c r="L65" s="937"/>
    </row>
    <row r="66" spans="1:12" x14ac:dyDescent="0.25">
      <c r="A66" s="857">
        <v>2169</v>
      </c>
      <c r="B66" s="834"/>
      <c r="C66" s="834"/>
      <c r="D66" s="835"/>
      <c r="E66" s="834"/>
      <c r="F66" s="836" t="s">
        <v>31</v>
      </c>
      <c r="G66" s="861">
        <f>SUBTOTAL(109,G60:G65)</f>
        <v>138</v>
      </c>
      <c r="H66" s="861">
        <f>SUBTOTAL(109,H60:H65)</f>
        <v>111</v>
      </c>
      <c r="I66" s="861">
        <f>SUBTOTAL(109,I60:I65)</f>
        <v>118.54</v>
      </c>
      <c r="J66" s="289">
        <f>Tabulka15[[#This Row],[Skutečnost          v tis. Kč]]/Tabulka15[[#This Row],[Upravený rozpočet        v tis. Kč]]*100</f>
        <v>106.7927927927928</v>
      </c>
      <c r="K66" s="937"/>
      <c r="L66" s="937"/>
    </row>
    <row r="67" spans="1:12" x14ac:dyDescent="0.25">
      <c r="A67" s="857"/>
      <c r="B67" s="834"/>
      <c r="C67" s="834"/>
      <c r="D67" s="835"/>
      <c r="E67" s="834"/>
      <c r="F67" s="836"/>
      <c r="G67" s="861"/>
      <c r="H67" s="861"/>
      <c r="I67" s="15"/>
      <c r="J67" s="152"/>
      <c r="K67" s="937"/>
      <c r="L67" s="937"/>
    </row>
    <row r="68" spans="1:12" ht="15.75" x14ac:dyDescent="0.25">
      <c r="A68" s="10"/>
      <c r="B68" s="16"/>
      <c r="C68" s="16"/>
      <c r="D68" s="117"/>
      <c r="E68" s="16"/>
      <c r="F68" s="420" t="s">
        <v>32</v>
      </c>
      <c r="G68" s="4"/>
      <c r="H68" s="4"/>
      <c r="I68" s="15"/>
      <c r="J68" s="4"/>
      <c r="K68" s="937"/>
      <c r="L68" s="937"/>
    </row>
    <row r="69" spans="1:12" s="22" customFormat="1" x14ac:dyDescent="0.25">
      <c r="A69" s="16">
        <v>2219</v>
      </c>
      <c r="B69" s="16">
        <v>2111</v>
      </c>
      <c r="C69" s="16"/>
      <c r="D69" s="117"/>
      <c r="E69" s="16">
        <v>32</v>
      </c>
      <c r="F69" s="340" t="s">
        <v>33</v>
      </c>
      <c r="G69" s="152">
        <v>250</v>
      </c>
      <c r="H69" s="152">
        <v>289.66000000000003</v>
      </c>
      <c r="I69" s="152">
        <v>312.04000000000002</v>
      </c>
      <c r="J69" s="152">
        <f>Tabulka15[[#This Row],[Skutečnost          v tis. Kč]]/Tabulka15[[#This Row],[Upravený rozpočet        v tis. Kč]]*100</f>
        <v>107.72629979976524</v>
      </c>
      <c r="K69" s="934"/>
      <c r="L69" s="934"/>
    </row>
    <row r="70" spans="1:12" s="22" customFormat="1" x14ac:dyDescent="0.25">
      <c r="A70" s="16">
        <v>2219</v>
      </c>
      <c r="B70" s="16">
        <v>2111</v>
      </c>
      <c r="C70" s="16"/>
      <c r="D70" s="117"/>
      <c r="E70" s="16">
        <v>58</v>
      </c>
      <c r="F70" s="340" t="s">
        <v>34</v>
      </c>
      <c r="G70" s="152">
        <v>70</v>
      </c>
      <c r="H70" s="152">
        <v>70</v>
      </c>
      <c r="I70" s="152">
        <v>92</v>
      </c>
      <c r="J70" s="152">
        <f>Tabulka15[[#This Row],[Skutečnost          v tis. Kč]]/Tabulka15[[#This Row],[Upravený rozpočet        v tis. Kč]]*100</f>
        <v>131.42857142857142</v>
      </c>
      <c r="K70" s="934"/>
      <c r="L70" s="934"/>
    </row>
    <row r="71" spans="1:12" s="22" customFormat="1" x14ac:dyDescent="0.25">
      <c r="A71" s="16">
        <v>2219</v>
      </c>
      <c r="B71" s="16">
        <v>2329</v>
      </c>
      <c r="C71" s="16"/>
      <c r="D71" s="117"/>
      <c r="E71" s="16"/>
      <c r="F71" s="340" t="s">
        <v>1493</v>
      </c>
      <c r="G71" s="152">
        <v>0</v>
      </c>
      <c r="H71" s="152">
        <v>0.34</v>
      </c>
      <c r="I71" s="152">
        <v>0.34</v>
      </c>
      <c r="J71" s="152">
        <f>Tabulka15[[#This Row],[Skutečnost          v tis. Kč]]/Tabulka15[[#This Row],[Upravený rozpočet        v tis. Kč]]*100</f>
        <v>100</v>
      </c>
      <c r="K71" s="934"/>
      <c r="L71" s="934"/>
    </row>
    <row r="72" spans="1:12" s="22" customFormat="1" x14ac:dyDescent="0.25">
      <c r="A72" s="405">
        <v>2219</v>
      </c>
      <c r="B72" s="405"/>
      <c r="C72" s="405"/>
      <c r="D72" s="685"/>
      <c r="E72" s="405"/>
      <c r="F72" s="445" t="s">
        <v>35</v>
      </c>
      <c r="G72" s="289">
        <f>SUBTOTAL(109,G69:G71)</f>
        <v>320</v>
      </c>
      <c r="H72" s="289">
        <f>SUBTOTAL(109,H69:H71)</f>
        <v>360</v>
      </c>
      <c r="I72" s="289">
        <f>SUBTOTAL(109,I69:I71)</f>
        <v>404.38</v>
      </c>
      <c r="J72" s="289">
        <f>Tabulka15[[#This Row],[Skutečnost          v tis. Kč]]/Tabulka15[[#This Row],[Upravený rozpočet        v tis. Kč]]*100</f>
        <v>112.32777777777778</v>
      </c>
      <c r="K72" s="934"/>
      <c r="L72" s="934"/>
    </row>
    <row r="73" spans="1:12" x14ac:dyDescent="0.25">
      <c r="A73" s="405"/>
      <c r="B73" s="16"/>
      <c r="C73" s="16"/>
      <c r="D73" s="117"/>
      <c r="E73" s="16"/>
      <c r="F73" s="445"/>
      <c r="G73" s="289"/>
      <c r="H73" s="289"/>
      <c r="I73" s="289"/>
      <c r="J73" s="152"/>
      <c r="K73" s="937"/>
      <c r="L73" s="937"/>
    </row>
    <row r="74" spans="1:12" x14ac:dyDescent="0.25">
      <c r="A74" s="16">
        <v>2223</v>
      </c>
      <c r="B74" s="16">
        <v>2111</v>
      </c>
      <c r="C74" s="16"/>
      <c r="D74" s="117"/>
      <c r="E74" s="16"/>
      <c r="F74" s="340" t="s">
        <v>255</v>
      </c>
      <c r="G74" s="152">
        <v>17</v>
      </c>
      <c r="H74" s="152">
        <v>19.8</v>
      </c>
      <c r="I74" s="152">
        <v>19.8</v>
      </c>
      <c r="J74" s="152">
        <f>Tabulka15[[#This Row],[Skutečnost          v tis. Kč]]/Tabulka15[[#This Row],[Upravený rozpočet        v tis. Kč]]*100</f>
        <v>100</v>
      </c>
      <c r="K74" s="937"/>
      <c r="L74" s="937"/>
    </row>
    <row r="75" spans="1:12" x14ac:dyDescent="0.25">
      <c r="A75" s="405">
        <v>2223</v>
      </c>
      <c r="B75" s="405"/>
      <c r="C75" s="405"/>
      <c r="D75" s="685"/>
      <c r="E75" s="405"/>
      <c r="F75" s="445" t="s">
        <v>109</v>
      </c>
      <c r="G75" s="289">
        <f>G74</f>
        <v>17</v>
      </c>
      <c r="H75" s="289">
        <f>H74</f>
        <v>19.8</v>
      </c>
      <c r="I75" s="289">
        <f>I74</f>
        <v>19.8</v>
      </c>
      <c r="J75" s="289">
        <f>Tabulka15[[#This Row],[Skutečnost          v tis. Kč]]/Tabulka15[[#This Row],[Upravený rozpočet        v tis. Kč]]*100</f>
        <v>100</v>
      </c>
      <c r="K75" s="937"/>
      <c r="L75" s="937"/>
    </row>
    <row r="76" spans="1:12" x14ac:dyDescent="0.25">
      <c r="A76" s="405"/>
      <c r="B76" s="405"/>
      <c r="C76" s="405"/>
      <c r="D76" s="685"/>
      <c r="E76" s="405"/>
      <c r="F76" s="445"/>
      <c r="G76" s="289"/>
      <c r="H76" s="289"/>
      <c r="I76" s="289"/>
      <c r="J76" s="289"/>
      <c r="K76" s="937"/>
      <c r="L76" s="937"/>
    </row>
    <row r="77" spans="1:12" x14ac:dyDescent="0.25">
      <c r="A77" s="16">
        <v>2229</v>
      </c>
      <c r="B77" s="16">
        <v>2322</v>
      </c>
      <c r="C77" s="16"/>
      <c r="D77" s="117"/>
      <c r="E77" s="16"/>
      <c r="F77" s="340" t="s">
        <v>402</v>
      </c>
      <c r="G77" s="152">
        <v>0</v>
      </c>
      <c r="H77" s="152">
        <v>2.4900000000000002</v>
      </c>
      <c r="I77" s="152">
        <v>2.4900000000000002</v>
      </c>
      <c r="J77" s="152">
        <f>Tabulka15[[#This Row],[Skutečnost          v tis. Kč]]/Tabulka15[[#This Row],[Upravený rozpočet        v tis. Kč]]*100</f>
        <v>100</v>
      </c>
      <c r="K77" s="937"/>
      <c r="L77" s="937"/>
    </row>
    <row r="78" spans="1:12" x14ac:dyDescent="0.25">
      <c r="A78" s="405">
        <v>2229</v>
      </c>
      <c r="B78" s="405"/>
      <c r="C78" s="405"/>
      <c r="D78" s="685"/>
      <c r="E78" s="405"/>
      <c r="F78" s="836" t="s">
        <v>778</v>
      </c>
      <c r="G78" s="289">
        <f>G77</f>
        <v>0</v>
      </c>
      <c r="H78" s="289">
        <f>H77</f>
        <v>2.4900000000000002</v>
      </c>
      <c r="I78" s="289">
        <f>I77</f>
        <v>2.4900000000000002</v>
      </c>
      <c r="J78" s="289">
        <f>Tabulka15[[#This Row],[Skutečnost          v tis. Kč]]/Tabulka15[[#This Row],[Upravený rozpočet        v tis. Kč]]*100</f>
        <v>100</v>
      </c>
      <c r="K78" s="937"/>
      <c r="L78" s="937"/>
    </row>
    <row r="79" spans="1:12" x14ac:dyDescent="0.25">
      <c r="A79" s="405"/>
      <c r="B79" s="16"/>
      <c r="C79" s="16"/>
      <c r="D79" s="117"/>
      <c r="E79" s="16"/>
      <c r="F79" s="445"/>
      <c r="G79" s="289"/>
      <c r="H79" s="289"/>
      <c r="I79" s="289"/>
      <c r="J79" s="289"/>
      <c r="K79" s="937"/>
      <c r="L79" s="937"/>
    </row>
    <row r="80" spans="1:12" x14ac:dyDescent="0.25">
      <c r="A80" s="16">
        <v>2299</v>
      </c>
      <c r="B80" s="16">
        <v>2211</v>
      </c>
      <c r="C80" s="16"/>
      <c r="D80" s="117">
        <v>2</v>
      </c>
      <c r="E80" s="16"/>
      <c r="F80" s="444" t="s">
        <v>695</v>
      </c>
      <c r="G80" s="152">
        <v>0</v>
      </c>
      <c r="H80" s="152">
        <v>2</v>
      </c>
      <c r="I80" s="152">
        <v>2</v>
      </c>
      <c r="J80" s="152">
        <f>Tabulka15[[#This Row],[Skutečnost          v tis. Kč]]/Tabulka15[[#This Row],[Upravený rozpočet        v tis. Kč]]*100</f>
        <v>100</v>
      </c>
      <c r="K80" s="937"/>
      <c r="L80" s="937"/>
    </row>
    <row r="81" spans="1:12" x14ac:dyDescent="0.25">
      <c r="A81" s="16">
        <v>2299</v>
      </c>
      <c r="B81" s="16">
        <v>2212</v>
      </c>
      <c r="C81" s="16"/>
      <c r="D81" s="117">
        <v>2</v>
      </c>
      <c r="E81" s="16"/>
      <c r="F81" s="340" t="s">
        <v>477</v>
      </c>
      <c r="G81" s="152">
        <v>500</v>
      </c>
      <c r="H81" s="152">
        <v>691</v>
      </c>
      <c r="I81" s="152">
        <v>696.4</v>
      </c>
      <c r="J81" s="152">
        <f>Tabulka15[[#This Row],[Skutečnost          v tis. Kč]]/Tabulka15[[#This Row],[Upravený rozpočet        v tis. Kč]]*100</f>
        <v>100.78147612156295</v>
      </c>
      <c r="K81" s="937"/>
      <c r="L81" s="937"/>
    </row>
    <row r="82" spans="1:12" x14ac:dyDescent="0.25">
      <c r="A82" s="16">
        <v>2299</v>
      </c>
      <c r="B82" s="16">
        <v>2212</v>
      </c>
      <c r="C82" s="16"/>
      <c r="D82" s="117">
        <v>2</v>
      </c>
      <c r="E82" s="16">
        <v>176</v>
      </c>
      <c r="F82" s="340" t="s">
        <v>342</v>
      </c>
      <c r="G82" s="152">
        <v>10</v>
      </c>
      <c r="H82" s="152">
        <v>20</v>
      </c>
      <c r="I82" s="152">
        <v>20</v>
      </c>
      <c r="J82" s="152">
        <f>Tabulka15[[#This Row],[Skutečnost          v tis. Kč]]/Tabulka15[[#This Row],[Upravený rozpočet        v tis. Kč]]*100</f>
        <v>100</v>
      </c>
      <c r="K82" s="937"/>
      <c r="L82" s="937"/>
    </row>
    <row r="83" spans="1:12" x14ac:dyDescent="0.25">
      <c r="A83" s="16">
        <v>2299</v>
      </c>
      <c r="B83" s="16">
        <v>2324</v>
      </c>
      <c r="C83" s="16"/>
      <c r="D83" s="117">
        <v>2</v>
      </c>
      <c r="E83" s="16"/>
      <c r="F83" s="340" t="s">
        <v>36</v>
      </c>
      <c r="G83" s="152">
        <v>25</v>
      </c>
      <c r="H83" s="152">
        <v>30</v>
      </c>
      <c r="I83" s="152">
        <v>31.41</v>
      </c>
      <c r="J83" s="152">
        <f>Tabulka15[[#This Row],[Skutečnost          v tis. Kč]]/Tabulka15[[#This Row],[Upravený rozpočet        v tis. Kč]]*100</f>
        <v>104.69999999999999</v>
      </c>
      <c r="K83" s="937"/>
      <c r="L83" s="937"/>
    </row>
    <row r="84" spans="1:12" s="22" customFormat="1" x14ac:dyDescent="0.25">
      <c r="A84" s="857">
        <v>2299</v>
      </c>
      <c r="B84" s="834"/>
      <c r="C84" s="834"/>
      <c r="D84" s="835"/>
      <c r="E84" s="834"/>
      <c r="F84" s="836" t="s">
        <v>409</v>
      </c>
      <c r="G84" s="861">
        <f>SUM(G80:G83)</f>
        <v>535</v>
      </c>
      <c r="H84" s="861">
        <f>SUM(H80:H83)</f>
        <v>743</v>
      </c>
      <c r="I84" s="861">
        <f>SUM(I80:I83)</f>
        <v>749.81</v>
      </c>
      <c r="J84" s="289">
        <f>Tabulka15[[#This Row],[Skutečnost          v tis. Kč]]/Tabulka15[[#This Row],[Upravený rozpočet        v tis. Kč]]*100</f>
        <v>100.91655450874831</v>
      </c>
      <c r="K84" s="934"/>
      <c r="L84" s="934"/>
    </row>
    <row r="85" spans="1:12" s="22" customFormat="1" x14ac:dyDescent="0.25">
      <c r="A85" s="733"/>
      <c r="B85" s="20"/>
      <c r="C85" s="20"/>
      <c r="D85" s="731"/>
      <c r="E85" s="20"/>
      <c r="F85" s="25"/>
      <c r="G85" s="24"/>
      <c r="H85" s="24"/>
      <c r="I85" s="24"/>
      <c r="J85" s="9"/>
      <c r="K85" s="934"/>
      <c r="L85" s="934"/>
    </row>
    <row r="86" spans="1:12" s="22" customFormat="1" ht="15.75" x14ac:dyDescent="0.25">
      <c r="A86" s="15"/>
      <c r="B86" s="16"/>
      <c r="C86" s="16"/>
      <c r="D86" s="117"/>
      <c r="E86" s="10"/>
      <c r="F86" s="420" t="s">
        <v>37</v>
      </c>
      <c r="G86" s="152"/>
      <c r="H86" s="152"/>
      <c r="I86" s="4"/>
      <c r="J86" s="4"/>
      <c r="K86" s="934"/>
      <c r="L86" s="934"/>
    </row>
    <row r="87" spans="1:12" ht="14.25" customHeight="1" x14ac:dyDescent="0.25">
      <c r="A87" s="16">
        <v>2310</v>
      </c>
      <c r="B87" s="16">
        <v>2132</v>
      </c>
      <c r="C87" s="16"/>
      <c r="D87" s="117"/>
      <c r="E87" s="16"/>
      <c r="F87" s="340" t="s">
        <v>243</v>
      </c>
      <c r="G87" s="152">
        <v>218.4</v>
      </c>
      <c r="H87" s="152">
        <v>218.4</v>
      </c>
      <c r="I87" s="15">
        <v>218.4</v>
      </c>
      <c r="J87" s="152">
        <f>Tabulka15[[#This Row],[Skutečnost          v tis. Kč]]/Tabulka15[[#This Row],[Upravený rozpočet        v tis. Kč]]*100</f>
        <v>100</v>
      </c>
      <c r="K87" s="937"/>
      <c r="L87" s="937"/>
    </row>
    <row r="88" spans="1:12" ht="14.25" customHeight="1" x14ac:dyDescent="0.25">
      <c r="A88" s="16">
        <v>2310</v>
      </c>
      <c r="B88" s="16">
        <v>2132</v>
      </c>
      <c r="C88" s="16"/>
      <c r="D88" s="117"/>
      <c r="E88" s="16"/>
      <c r="F88" s="340" t="s">
        <v>1492</v>
      </c>
      <c r="G88" s="152">
        <v>1040</v>
      </c>
      <c r="H88" s="152">
        <v>1040</v>
      </c>
      <c r="I88" s="152">
        <v>1040</v>
      </c>
      <c r="J88" s="152">
        <f>Tabulka15[[#This Row],[Skutečnost          v tis. Kč]]/Tabulka15[[#This Row],[Upravený rozpočet        v tis. Kč]]*100</f>
        <v>100</v>
      </c>
      <c r="K88" s="937"/>
      <c r="L88" s="937"/>
    </row>
    <row r="89" spans="1:12" ht="14.25" customHeight="1" x14ac:dyDescent="0.25">
      <c r="A89" s="405">
        <v>2310</v>
      </c>
      <c r="B89" s="16"/>
      <c r="C89" s="16"/>
      <c r="D89" s="117"/>
      <c r="E89" s="16"/>
      <c r="F89" s="445" t="s">
        <v>38</v>
      </c>
      <c r="G89" s="289">
        <f>SUM(G87:G88)</f>
        <v>1258.4000000000001</v>
      </c>
      <c r="H89" s="289">
        <f>SUM(H87:H88)</f>
        <v>1258.4000000000001</v>
      </c>
      <c r="I89" s="289">
        <f>SUM(I86:I88)</f>
        <v>1258.4000000000001</v>
      </c>
      <c r="J89" s="289">
        <f>Tabulka15[[#This Row],[Skutečnost          v tis. Kč]]/Tabulka15[[#This Row],[Upravený rozpočet        v tis. Kč]]*100</f>
        <v>100</v>
      </c>
      <c r="K89" s="937"/>
      <c r="L89" s="937"/>
    </row>
    <row r="90" spans="1:12" x14ac:dyDescent="0.25">
      <c r="A90" s="405"/>
      <c r="B90" s="16"/>
      <c r="C90" s="16"/>
      <c r="D90" s="117"/>
      <c r="E90" s="16"/>
      <c r="F90" s="445"/>
      <c r="G90" s="289"/>
      <c r="H90" s="289"/>
      <c r="I90" s="15"/>
      <c r="J90" s="152"/>
      <c r="K90" s="937"/>
      <c r="L90" s="937"/>
    </row>
    <row r="91" spans="1:12" x14ac:dyDescent="0.25">
      <c r="A91" s="16">
        <v>2321</v>
      </c>
      <c r="B91" s="16">
        <v>2132</v>
      </c>
      <c r="C91" s="16"/>
      <c r="D91" s="117"/>
      <c r="E91" s="16"/>
      <c r="F91" s="340" t="s">
        <v>243</v>
      </c>
      <c r="G91" s="152">
        <v>290.22000000000003</v>
      </c>
      <c r="H91" s="152">
        <v>290.22000000000003</v>
      </c>
      <c r="I91" s="152">
        <v>290.22000000000003</v>
      </c>
      <c r="J91" s="152">
        <f>Tabulka15[[#This Row],[Skutečnost          v tis. Kč]]/Tabulka15[[#This Row],[Upravený rozpočet        v tis. Kč]]*100</f>
        <v>100</v>
      </c>
      <c r="K91" s="937"/>
      <c r="L91" s="937"/>
    </row>
    <row r="92" spans="1:12" x14ac:dyDescent="0.25">
      <c r="A92" s="16">
        <v>2321</v>
      </c>
      <c r="B92" s="16">
        <v>2132</v>
      </c>
      <c r="C92" s="16"/>
      <c r="D92" s="117"/>
      <c r="E92" s="16"/>
      <c r="F92" s="340" t="s">
        <v>1492</v>
      </c>
      <c r="G92" s="152">
        <v>1382</v>
      </c>
      <c r="H92" s="152">
        <v>1382</v>
      </c>
      <c r="I92" s="152">
        <v>1382</v>
      </c>
      <c r="J92" s="152">
        <f>Tabulka15[[#This Row],[Skutečnost          v tis. Kč]]/Tabulka15[[#This Row],[Upravený rozpočet        v tis. Kč]]*100</f>
        <v>100</v>
      </c>
      <c r="K92" s="937"/>
      <c r="L92" s="937"/>
    </row>
    <row r="93" spans="1:12" x14ac:dyDescent="0.25">
      <c r="A93" s="405">
        <v>2321</v>
      </c>
      <c r="B93" s="16"/>
      <c r="C93" s="16"/>
      <c r="D93" s="117"/>
      <c r="E93" s="16"/>
      <c r="F93" s="373" t="s">
        <v>39</v>
      </c>
      <c r="G93" s="289">
        <f>SUM(G91:G92)</f>
        <v>1672.22</v>
      </c>
      <c r="H93" s="289">
        <f>SUM(H91:H92)</f>
        <v>1672.22</v>
      </c>
      <c r="I93" s="289">
        <f>SUM(I91:I92)</f>
        <v>1672.22</v>
      </c>
      <c r="J93" s="289">
        <f>Tabulka15[[#This Row],[Skutečnost          v tis. Kč]]/Tabulka15[[#This Row],[Upravený rozpočet        v tis. Kč]]*100</f>
        <v>100</v>
      </c>
      <c r="K93" s="937"/>
      <c r="L93" s="937"/>
    </row>
    <row r="94" spans="1:12" ht="15.75" x14ac:dyDescent="0.25">
      <c r="A94" s="843">
        <v>2</v>
      </c>
      <c r="B94" s="843"/>
      <c r="C94" s="843"/>
      <c r="D94" s="843"/>
      <c r="E94" s="843"/>
      <c r="F94" s="844" t="s">
        <v>40</v>
      </c>
      <c r="G94" s="845">
        <f>G57+G66+G72+G75+G84+G89+G93</f>
        <v>4394.22</v>
      </c>
      <c r="H94" s="845">
        <f>H57+H66+H72+H75+H78+H84+H89+H93</f>
        <v>5000.51</v>
      </c>
      <c r="I94" s="845">
        <f>I57+I66+I72+I75+I78+I84+I89+I93</f>
        <v>5120</v>
      </c>
      <c r="J94" s="841">
        <f>Tabulka15[[#This Row],[Skutečnost          v tis. Kč]]/Tabulka15[[#This Row],[Upravený rozpočet        v tis. Kč]]*100</f>
        <v>102.38955626526094</v>
      </c>
      <c r="K94" s="937"/>
      <c r="L94" s="937"/>
    </row>
    <row r="95" spans="1:12" x14ac:dyDescent="0.25">
      <c r="A95" s="37"/>
      <c r="B95" s="37"/>
      <c r="C95" s="37"/>
      <c r="D95" s="686"/>
      <c r="E95" s="37"/>
      <c r="F95" s="38"/>
      <c r="G95" s="39"/>
      <c r="H95" s="11"/>
      <c r="I95" s="11"/>
      <c r="J95" s="4"/>
      <c r="K95" s="937"/>
      <c r="L95" s="937"/>
    </row>
    <row r="96" spans="1:12" ht="15.75" x14ac:dyDescent="0.25">
      <c r="A96" s="37"/>
      <c r="B96" s="37"/>
      <c r="C96" s="37"/>
      <c r="D96" s="686"/>
      <c r="E96" s="37"/>
      <c r="F96" s="241" t="s">
        <v>258</v>
      </c>
      <c r="G96" s="39"/>
      <c r="H96" s="11"/>
      <c r="I96" s="11"/>
      <c r="J96" s="4"/>
      <c r="K96" s="937"/>
      <c r="L96" s="937"/>
    </row>
    <row r="97" spans="1:12" s="40" customFormat="1" ht="15.75" x14ac:dyDescent="0.25">
      <c r="A97" s="10"/>
      <c r="B97" s="10"/>
      <c r="C97" s="10"/>
      <c r="D97" s="735"/>
      <c r="E97" s="10"/>
      <c r="F97" s="420" t="s">
        <v>41</v>
      </c>
      <c r="G97" s="152"/>
      <c r="H97" s="15"/>
      <c r="I97" s="15"/>
      <c r="J97" s="4"/>
      <c r="K97" s="941"/>
      <c r="L97" s="941"/>
    </row>
    <row r="98" spans="1:12" x14ac:dyDescent="0.25">
      <c r="A98" s="16">
        <v>3113</v>
      </c>
      <c r="B98" s="16">
        <v>2111</v>
      </c>
      <c r="C98" s="16"/>
      <c r="D98" s="117"/>
      <c r="E98" s="16"/>
      <c r="F98" s="340" t="s">
        <v>252</v>
      </c>
      <c r="G98" s="152">
        <v>60</v>
      </c>
      <c r="H98" s="152">
        <v>59.8</v>
      </c>
      <c r="I98" s="152">
        <v>50.26</v>
      </c>
      <c r="J98" s="152">
        <f>Tabulka15[[#This Row],[Skutečnost          v tis. Kč]]/Tabulka15[[#This Row],[Upravený rozpočet        v tis. Kč]]*100</f>
        <v>84.046822742474916</v>
      </c>
      <c r="K98" s="937"/>
      <c r="L98" s="937"/>
    </row>
    <row r="99" spans="1:12" x14ac:dyDescent="0.25">
      <c r="A99" s="16">
        <v>3113</v>
      </c>
      <c r="B99" s="16">
        <v>2212</v>
      </c>
      <c r="C99" s="16"/>
      <c r="D99" s="117"/>
      <c r="E99" s="16"/>
      <c r="F99" s="340" t="s">
        <v>26</v>
      </c>
      <c r="G99" s="152">
        <v>0</v>
      </c>
      <c r="H99" s="152">
        <v>0.2</v>
      </c>
      <c r="I99" s="152">
        <v>0.5</v>
      </c>
      <c r="J99" s="152">
        <f>Tabulka15[[#This Row],[Skutečnost          v tis. Kč]]/Tabulka15[[#This Row],[Upravený rozpočet        v tis. Kč]]*100</f>
        <v>250</v>
      </c>
      <c r="K99" s="937"/>
      <c r="L99" s="937"/>
    </row>
    <row r="100" spans="1:12" x14ac:dyDescent="0.25">
      <c r="A100" s="16">
        <v>3113</v>
      </c>
      <c r="B100" s="16">
        <v>2322</v>
      </c>
      <c r="C100" s="16"/>
      <c r="D100" s="117">
        <v>14</v>
      </c>
      <c r="E100" s="16">
        <v>312</v>
      </c>
      <c r="F100" s="340" t="s">
        <v>1416</v>
      </c>
      <c r="G100" s="152">
        <v>0</v>
      </c>
      <c r="H100" s="152">
        <v>376.2</v>
      </c>
      <c r="I100" s="152">
        <v>376.2</v>
      </c>
      <c r="J100" s="152">
        <f>Tabulka15[[#This Row],[Skutečnost          v tis. Kč]]/Tabulka15[[#This Row],[Upravený rozpočet        v tis. Kč]]*100</f>
        <v>100</v>
      </c>
      <c r="K100" s="937"/>
      <c r="L100" s="937"/>
    </row>
    <row r="101" spans="1:12" x14ac:dyDescent="0.25">
      <c r="A101" s="16">
        <v>3113</v>
      </c>
      <c r="B101" s="16">
        <v>2322</v>
      </c>
      <c r="C101" s="16"/>
      <c r="D101" s="117"/>
      <c r="E101" s="16">
        <v>313</v>
      </c>
      <c r="F101" s="340" t="s">
        <v>780</v>
      </c>
      <c r="G101" s="152">
        <v>0</v>
      </c>
      <c r="H101" s="152">
        <v>51.28</v>
      </c>
      <c r="I101" s="152">
        <v>51.28</v>
      </c>
      <c r="J101" s="152">
        <f>Tabulka15[[#This Row],[Skutečnost          v tis. Kč]]/Tabulka15[[#This Row],[Upravený rozpočet        v tis. Kč]]*100</f>
        <v>100</v>
      </c>
      <c r="K101" s="937"/>
      <c r="L101" s="937"/>
    </row>
    <row r="102" spans="1:12" x14ac:dyDescent="0.25">
      <c r="A102" s="405">
        <v>3113</v>
      </c>
      <c r="B102" s="16"/>
      <c r="C102" s="16"/>
      <c r="D102" s="117"/>
      <c r="E102" s="16"/>
      <c r="F102" s="354" t="s">
        <v>113</v>
      </c>
      <c r="G102" s="289">
        <f>SUBTOTAL(109,G98:G101)</f>
        <v>60</v>
      </c>
      <c r="H102" s="289">
        <f>SUBTOTAL(109,H98:H101)</f>
        <v>487.48</v>
      </c>
      <c r="I102" s="289">
        <f>SUBTOTAL(109,I98:I101)</f>
        <v>478.24</v>
      </c>
      <c r="J102" s="289">
        <f>Tabulka15[[#This Row],[Skutečnost          v tis. Kč]]/Tabulka15[[#This Row],[Upravený rozpočet        v tis. Kč]]*100</f>
        <v>98.104537622056284</v>
      </c>
      <c r="K102" s="937"/>
      <c r="L102" s="937"/>
    </row>
    <row r="103" spans="1:12" x14ac:dyDescent="0.25">
      <c r="A103" s="10"/>
      <c r="B103" s="10"/>
      <c r="C103" s="10"/>
      <c r="D103" s="735"/>
      <c r="E103" s="10"/>
      <c r="F103" s="741"/>
      <c r="G103" s="4"/>
      <c r="H103" s="4"/>
      <c r="I103" s="15"/>
      <c r="J103" s="9"/>
      <c r="K103" s="937"/>
      <c r="L103" s="937"/>
    </row>
    <row r="104" spans="1:12" x14ac:dyDescent="0.25">
      <c r="A104" s="10"/>
      <c r="B104" s="10"/>
      <c r="C104" s="10"/>
      <c r="D104" s="735"/>
      <c r="E104" s="10"/>
      <c r="F104" s="23" t="s">
        <v>124</v>
      </c>
      <c r="G104" s="4"/>
      <c r="H104" s="4"/>
      <c r="I104" s="15"/>
      <c r="J104" s="9"/>
      <c r="K104" s="937"/>
      <c r="L104" s="937"/>
    </row>
    <row r="105" spans="1:12" s="26" customFormat="1" x14ac:dyDescent="0.25">
      <c r="A105" s="16">
        <v>3392</v>
      </c>
      <c r="B105" s="16">
        <v>2229</v>
      </c>
      <c r="C105" s="16"/>
      <c r="D105" s="117"/>
      <c r="E105" s="16">
        <v>242</v>
      </c>
      <c r="F105" s="340" t="s">
        <v>599</v>
      </c>
      <c r="G105" s="152">
        <v>0</v>
      </c>
      <c r="H105" s="152">
        <v>38.86</v>
      </c>
      <c r="I105" s="152">
        <v>38.86</v>
      </c>
      <c r="J105" s="152">
        <f>Tabulka15[[#This Row],[Skutečnost          v tis. Kč]]/Tabulka15[[#This Row],[Upravený rozpočet        v tis. Kč]]*100</f>
        <v>100</v>
      </c>
      <c r="K105" s="942"/>
      <c r="L105" s="942"/>
    </row>
    <row r="106" spans="1:12" s="26" customFormat="1" x14ac:dyDescent="0.25">
      <c r="A106" s="405">
        <v>3399</v>
      </c>
      <c r="B106" s="16"/>
      <c r="C106" s="16"/>
      <c r="D106" s="117"/>
      <c r="E106" s="16"/>
      <c r="F106" s="836" t="s">
        <v>257</v>
      </c>
      <c r="G106" s="289">
        <f>SUBTOTAL(109,G104:G105)</f>
        <v>0</v>
      </c>
      <c r="H106" s="289">
        <f>SUBTOTAL(109,H104:H105)</f>
        <v>38.86</v>
      </c>
      <c r="I106" s="289">
        <f>SUBTOTAL(109,I105:I105)</f>
        <v>38.86</v>
      </c>
      <c r="J106" s="289">
        <f>Tabulka15[[#This Row],[Skutečnost          v tis. Kč]]/Tabulka15[[#This Row],[Upravený rozpočet        v tis. Kč]]*100</f>
        <v>100</v>
      </c>
      <c r="K106" s="942"/>
      <c r="L106" s="942"/>
    </row>
    <row r="107" spans="1:12" s="26" customFormat="1" x14ac:dyDescent="0.25">
      <c r="A107" s="16"/>
      <c r="B107" s="16"/>
      <c r="C107" s="16"/>
      <c r="D107" s="117"/>
      <c r="E107" s="16"/>
      <c r="F107" s="23"/>
      <c r="G107" s="152"/>
      <c r="H107" s="152"/>
      <c r="I107" s="11"/>
      <c r="J107" s="152"/>
      <c r="K107" s="942"/>
      <c r="L107" s="942"/>
    </row>
    <row r="108" spans="1:12" s="26" customFormat="1" x14ac:dyDescent="0.25">
      <c r="A108" s="16">
        <v>3399</v>
      </c>
      <c r="B108" s="16">
        <v>2111</v>
      </c>
      <c r="C108" s="16"/>
      <c r="D108" s="117"/>
      <c r="E108" s="16"/>
      <c r="F108" s="340" t="s">
        <v>583</v>
      </c>
      <c r="G108" s="152">
        <v>0</v>
      </c>
      <c r="H108" s="152">
        <v>18.149999999999999</v>
      </c>
      <c r="I108" s="152">
        <v>18.149999999999999</v>
      </c>
      <c r="J108" s="152">
        <f>Tabulka15[[#This Row],[Skutečnost          v tis. Kč]]/Tabulka15[[#This Row],[Upravený rozpočet        v tis. Kč]]*100</f>
        <v>100</v>
      </c>
      <c r="K108" s="942"/>
      <c r="L108" s="942"/>
    </row>
    <row r="109" spans="1:12" x14ac:dyDescent="0.25">
      <c r="A109" s="16">
        <v>3399</v>
      </c>
      <c r="B109" s="16">
        <v>2111</v>
      </c>
      <c r="C109" s="16"/>
      <c r="D109" s="815">
        <v>111</v>
      </c>
      <c r="E109" s="16"/>
      <c r="F109" s="340" t="s">
        <v>1601</v>
      </c>
      <c r="G109" s="152">
        <v>605</v>
      </c>
      <c r="H109" s="152">
        <v>605</v>
      </c>
      <c r="I109" s="152">
        <v>605</v>
      </c>
      <c r="J109" s="152">
        <f>Tabulka15[[#This Row],[Skutečnost          v tis. Kč]]/Tabulka15[[#This Row],[Upravený rozpočet        v tis. Kč]]*100</f>
        <v>100</v>
      </c>
      <c r="K109" s="937"/>
      <c r="L109" s="937"/>
    </row>
    <row r="110" spans="1:12" x14ac:dyDescent="0.25">
      <c r="A110" s="16">
        <v>3399</v>
      </c>
      <c r="B110" s="16">
        <v>2111</v>
      </c>
      <c r="C110" s="16"/>
      <c r="D110" s="815">
        <v>111</v>
      </c>
      <c r="E110" s="16"/>
      <c r="F110" s="340" t="s">
        <v>1602</v>
      </c>
      <c r="G110" s="152">
        <v>0</v>
      </c>
      <c r="H110" s="152">
        <v>1694</v>
      </c>
      <c r="I110" s="152">
        <v>1694</v>
      </c>
      <c r="J110" s="152">
        <f>Tabulka15[[#This Row],[Skutečnost          v tis. Kč]]/Tabulka15[[#This Row],[Upravený rozpočet        v tis. Kč]]*100</f>
        <v>100</v>
      </c>
      <c r="K110" s="937"/>
      <c r="L110" s="937"/>
    </row>
    <row r="111" spans="1:12" x14ac:dyDescent="0.25">
      <c r="A111" s="16">
        <v>3399</v>
      </c>
      <c r="B111" s="16">
        <v>2111</v>
      </c>
      <c r="C111" s="16"/>
      <c r="D111" s="117">
        <v>112</v>
      </c>
      <c r="E111" s="16"/>
      <c r="F111" s="340" t="s">
        <v>1603</v>
      </c>
      <c r="G111" s="152">
        <v>0</v>
      </c>
      <c r="H111" s="152">
        <v>54</v>
      </c>
      <c r="I111" s="152">
        <v>54</v>
      </c>
      <c r="J111" s="152">
        <f>Tabulka15[[#This Row],[Skutečnost          v tis. Kč]]/Tabulka15[[#This Row],[Upravený rozpočet        v tis. Kč]]*100</f>
        <v>100</v>
      </c>
      <c r="K111" s="937"/>
      <c r="L111" s="937"/>
    </row>
    <row r="112" spans="1:12" x14ac:dyDescent="0.25">
      <c r="A112" s="16">
        <v>3399</v>
      </c>
      <c r="B112" s="16">
        <v>2321</v>
      </c>
      <c r="C112" s="16"/>
      <c r="D112" s="815">
        <v>3121</v>
      </c>
      <c r="E112" s="16"/>
      <c r="F112" s="340" t="s">
        <v>1697</v>
      </c>
      <c r="G112" s="152">
        <v>0</v>
      </c>
      <c r="H112" s="152">
        <v>36.299999999999997</v>
      </c>
      <c r="I112" s="152">
        <v>36.299999999999997</v>
      </c>
      <c r="J112" s="152">
        <f>Tabulka15[[#This Row],[Skutečnost          v tis. Kč]]/Tabulka15[[#This Row],[Upravený rozpočet        v tis. Kč]]*100</f>
        <v>100</v>
      </c>
      <c r="K112" s="937"/>
      <c r="L112" s="937"/>
    </row>
    <row r="113" spans="1:12" x14ac:dyDescent="0.25">
      <c r="A113" s="405">
        <v>3399</v>
      </c>
      <c r="B113" s="16"/>
      <c r="C113" s="16"/>
      <c r="D113" s="117"/>
      <c r="E113" s="16"/>
      <c r="F113" s="836" t="s">
        <v>257</v>
      </c>
      <c r="G113" s="289">
        <f>SUBTOTAL(109,G108:G112)</f>
        <v>605</v>
      </c>
      <c r="H113" s="289">
        <f>SUBTOTAL(109,H108:H112)</f>
        <v>2407.4500000000003</v>
      </c>
      <c r="I113" s="289">
        <f>SUBTOTAL(109,I108:I112)</f>
        <v>2407.4500000000003</v>
      </c>
      <c r="J113" s="289">
        <f>Tabulka15[[#This Row],[Skutečnost          v tis. Kč]]/Tabulka15[[#This Row],[Upravený rozpočet        v tis. Kč]]*100</f>
        <v>100</v>
      </c>
      <c r="K113" s="937"/>
      <c r="L113" s="937"/>
    </row>
    <row r="114" spans="1:12" x14ac:dyDescent="0.25">
      <c r="A114" s="405"/>
      <c r="B114" s="16"/>
      <c r="C114" s="16"/>
      <c r="D114" s="117"/>
      <c r="E114" s="16"/>
      <c r="F114" s="354"/>
      <c r="G114" s="289"/>
      <c r="H114" s="289"/>
      <c r="I114" s="11"/>
      <c r="J114" s="152"/>
      <c r="K114" s="937"/>
      <c r="L114" s="937"/>
    </row>
    <row r="115" spans="1:12" x14ac:dyDescent="0.25">
      <c r="A115" s="16"/>
      <c r="B115" s="16"/>
      <c r="C115" s="16"/>
      <c r="D115" s="117"/>
      <c r="E115" s="16"/>
      <c r="F115" s="23" t="s">
        <v>42</v>
      </c>
      <c r="G115" s="152"/>
      <c r="H115" s="152"/>
      <c r="I115" s="15"/>
      <c r="J115" s="152"/>
      <c r="K115" s="937"/>
      <c r="L115" s="937"/>
    </row>
    <row r="116" spans="1:12" x14ac:dyDescent="0.25">
      <c r="A116" s="16">
        <v>3612</v>
      </c>
      <c r="B116" s="16">
        <v>2132</v>
      </c>
      <c r="C116" s="16"/>
      <c r="D116" s="117"/>
      <c r="E116" s="16"/>
      <c r="F116" s="340" t="s">
        <v>43</v>
      </c>
      <c r="G116" s="152">
        <v>31</v>
      </c>
      <c r="H116" s="152">
        <v>31</v>
      </c>
      <c r="I116" s="152">
        <v>23.13</v>
      </c>
      <c r="J116" s="152">
        <f>Tabulka15[[#This Row],[Skutečnost          v tis. Kč]]/Tabulka15[[#This Row],[Upravený rozpočet        v tis. Kč]]*100</f>
        <v>74.612903225806448</v>
      </c>
      <c r="K116" s="937"/>
      <c r="L116" s="937"/>
    </row>
    <row r="117" spans="1:12" x14ac:dyDescent="0.25">
      <c r="A117" s="16">
        <v>3612</v>
      </c>
      <c r="B117" s="16">
        <v>2329</v>
      </c>
      <c r="C117" s="16"/>
      <c r="D117" s="117"/>
      <c r="E117" s="16"/>
      <c r="F117" s="340" t="s">
        <v>44</v>
      </c>
      <c r="G117" s="152">
        <v>100</v>
      </c>
      <c r="H117" s="152">
        <v>199</v>
      </c>
      <c r="I117" s="152">
        <v>262.5</v>
      </c>
      <c r="J117" s="152">
        <f>Tabulka15[[#This Row],[Skutečnost          v tis. Kč]]/Tabulka15[[#This Row],[Upravený rozpočet        v tis. Kč]]*100</f>
        <v>131.90954773869348</v>
      </c>
      <c r="K117" s="937"/>
      <c r="L117" s="937"/>
    </row>
    <row r="118" spans="1:12" x14ac:dyDescent="0.25">
      <c r="A118" s="857">
        <v>3612</v>
      </c>
      <c r="B118" s="834"/>
      <c r="C118" s="834"/>
      <c r="D118" s="835"/>
      <c r="E118" s="834"/>
      <c r="F118" s="836" t="s">
        <v>45</v>
      </c>
      <c r="G118" s="303">
        <f>SUM(G116:G117)</f>
        <v>131</v>
      </c>
      <c r="H118" s="303">
        <f>SUM(H116:H117)</f>
        <v>230</v>
      </c>
      <c r="I118" s="303">
        <f>SUM(I116:I117)</f>
        <v>285.63</v>
      </c>
      <c r="J118" s="289">
        <f>Tabulka15[[#This Row],[Skutečnost          v tis. Kč]]/Tabulka15[[#This Row],[Upravený rozpočet        v tis. Kč]]*100</f>
        <v>124.18695652173912</v>
      </c>
      <c r="K118" s="937"/>
      <c r="L118" s="937"/>
    </row>
    <row r="119" spans="1:12" x14ac:dyDescent="0.25">
      <c r="A119" s="443"/>
      <c r="B119" s="834"/>
      <c r="C119" s="834"/>
      <c r="D119" s="835"/>
      <c r="E119" s="834"/>
      <c r="F119" s="836"/>
      <c r="G119" s="303"/>
      <c r="H119" s="303"/>
      <c r="I119" s="15"/>
      <c r="J119" s="152"/>
      <c r="K119" s="937"/>
      <c r="L119" s="937"/>
    </row>
    <row r="120" spans="1:12" x14ac:dyDescent="0.25">
      <c r="A120" s="16">
        <v>3613</v>
      </c>
      <c r="B120" s="16">
        <v>2132</v>
      </c>
      <c r="C120" s="16"/>
      <c r="D120" s="117"/>
      <c r="E120" s="16"/>
      <c r="F120" s="340" t="s">
        <v>46</v>
      </c>
      <c r="G120" s="152">
        <v>210</v>
      </c>
      <c r="H120" s="152">
        <v>210</v>
      </c>
      <c r="I120" s="152">
        <v>215.68</v>
      </c>
      <c r="J120" s="152">
        <f>Tabulka15[[#This Row],[Skutečnost          v tis. Kč]]/Tabulka15[[#This Row],[Upravený rozpočet        v tis. Kč]]*100</f>
        <v>102.7047619047619</v>
      </c>
      <c r="K120" s="937"/>
      <c r="L120" s="937"/>
    </row>
    <row r="121" spans="1:12" x14ac:dyDescent="0.25">
      <c r="A121" s="857">
        <v>3613</v>
      </c>
      <c r="B121" s="834"/>
      <c r="C121" s="834"/>
      <c r="D121" s="835"/>
      <c r="E121" s="834"/>
      <c r="F121" s="836" t="s">
        <v>47</v>
      </c>
      <c r="G121" s="303">
        <f>SUM(G120)</f>
        <v>210</v>
      </c>
      <c r="H121" s="303">
        <f>SUM(H120)</f>
        <v>210</v>
      </c>
      <c r="I121" s="303">
        <f>SUM(I120)</f>
        <v>215.68</v>
      </c>
      <c r="J121" s="289">
        <f>Tabulka15[[#This Row],[Skutečnost          v tis. Kč]]/Tabulka15[[#This Row],[Upravený rozpočet        v tis. Kč]]*100</f>
        <v>102.7047619047619</v>
      </c>
      <c r="K121" s="937"/>
      <c r="L121" s="937"/>
    </row>
    <row r="122" spans="1:12" s="22" customFormat="1" x14ac:dyDescent="0.25">
      <c r="A122" s="733"/>
      <c r="B122" s="20"/>
      <c r="C122" s="20"/>
      <c r="D122" s="731"/>
      <c r="E122" s="20"/>
      <c r="F122" s="25"/>
      <c r="G122" s="21"/>
      <c r="H122" s="21"/>
      <c r="I122" s="21"/>
      <c r="J122" s="9"/>
      <c r="K122" s="934"/>
      <c r="L122" s="934"/>
    </row>
    <row r="123" spans="1:12" s="22" customFormat="1" ht="15.75" x14ac:dyDescent="0.25">
      <c r="A123" s="733"/>
      <c r="B123" s="20"/>
      <c r="C123" s="20"/>
      <c r="D123" s="731"/>
      <c r="E123" s="20"/>
      <c r="F123" s="420" t="s">
        <v>49</v>
      </c>
      <c r="G123" s="21"/>
      <c r="H123" s="21"/>
      <c r="I123" s="15"/>
      <c r="J123" s="4"/>
      <c r="K123" s="934"/>
      <c r="L123" s="934"/>
    </row>
    <row r="124" spans="1:12" s="22" customFormat="1" x14ac:dyDescent="0.25">
      <c r="A124" s="16">
        <v>3632</v>
      </c>
      <c r="B124" s="16">
        <v>2111</v>
      </c>
      <c r="C124" s="16"/>
      <c r="D124" s="117"/>
      <c r="E124" s="16"/>
      <c r="F124" s="340" t="s">
        <v>357</v>
      </c>
      <c r="G124" s="152">
        <v>80</v>
      </c>
      <c r="H124" s="152">
        <v>209</v>
      </c>
      <c r="I124" s="152">
        <v>209.8</v>
      </c>
      <c r="J124" s="152">
        <f>Tabulka15[[#This Row],[Skutečnost          v tis. Kč]]/Tabulka15[[#This Row],[Upravený rozpočet        v tis. Kč]]*100</f>
        <v>100.38277511961724</v>
      </c>
      <c r="K124" s="934"/>
      <c r="L124" s="934"/>
    </row>
    <row r="125" spans="1:12" s="22" customFormat="1" x14ac:dyDescent="0.25">
      <c r="A125" s="16">
        <v>3632</v>
      </c>
      <c r="B125" s="16">
        <v>2111</v>
      </c>
      <c r="C125" s="16"/>
      <c r="D125" s="117"/>
      <c r="E125" s="16">
        <v>39</v>
      </c>
      <c r="F125" s="340" t="s">
        <v>356</v>
      </c>
      <c r="G125" s="152">
        <v>0.5</v>
      </c>
      <c r="H125" s="152">
        <v>0.5</v>
      </c>
      <c r="I125" s="152">
        <v>0.25</v>
      </c>
      <c r="J125" s="152">
        <f>Tabulka15[[#This Row],[Skutečnost          v tis. Kč]]/Tabulka15[[#This Row],[Upravený rozpočet        v tis. Kč]]*100</f>
        <v>50</v>
      </c>
      <c r="K125" s="934"/>
      <c r="L125" s="934"/>
    </row>
    <row r="126" spans="1:12" s="22" customFormat="1" ht="16.5" customHeight="1" x14ac:dyDescent="0.25">
      <c r="A126" s="16">
        <v>3632</v>
      </c>
      <c r="B126" s="16">
        <v>2324</v>
      </c>
      <c r="C126" s="16"/>
      <c r="D126" s="117"/>
      <c r="E126" s="16"/>
      <c r="F126" s="340" t="s">
        <v>343</v>
      </c>
      <c r="G126" s="152">
        <v>5</v>
      </c>
      <c r="H126" s="152">
        <v>5</v>
      </c>
      <c r="I126" s="152">
        <v>0</v>
      </c>
      <c r="J126" s="152">
        <f>Tabulka15[[#This Row],[Skutečnost          v tis. Kč]]/Tabulka15[[#This Row],[Upravený rozpočet        v tis. Kč]]*100</f>
        <v>0</v>
      </c>
      <c r="K126" s="934"/>
      <c r="L126" s="934"/>
    </row>
    <row r="127" spans="1:12" s="22" customFormat="1" x14ac:dyDescent="0.25">
      <c r="A127" s="857">
        <v>3632</v>
      </c>
      <c r="B127" s="834"/>
      <c r="C127" s="834"/>
      <c r="D127" s="835"/>
      <c r="E127" s="834"/>
      <c r="F127" s="836" t="s">
        <v>48</v>
      </c>
      <c r="G127" s="861">
        <f>SUM(G124:G126)</f>
        <v>85.5</v>
      </c>
      <c r="H127" s="861">
        <f>SUM(H124:H126)</f>
        <v>214.5</v>
      </c>
      <c r="I127" s="861">
        <f>SUM(I124:I126)</f>
        <v>210.05</v>
      </c>
      <c r="J127" s="289">
        <f>Tabulka15[[#This Row],[Skutečnost          v tis. Kč]]/Tabulka15[[#This Row],[Upravený rozpočet        v tis. Kč]]*100</f>
        <v>97.925407925407924</v>
      </c>
      <c r="K127" s="934"/>
      <c r="L127" s="934"/>
    </row>
    <row r="128" spans="1:12" s="22" customFormat="1" x14ac:dyDescent="0.25">
      <c r="A128" s="857"/>
      <c r="B128" s="834"/>
      <c r="C128" s="834"/>
      <c r="D128" s="835"/>
      <c r="E128" s="834"/>
      <c r="F128" s="836"/>
      <c r="G128" s="861"/>
      <c r="H128" s="861"/>
      <c r="I128" s="861"/>
      <c r="J128" s="289"/>
      <c r="K128" s="934"/>
      <c r="L128" s="934"/>
    </row>
    <row r="129" spans="1:12" s="22" customFormat="1" x14ac:dyDescent="0.25">
      <c r="A129" s="16">
        <v>3633</v>
      </c>
      <c r="B129" s="834">
        <v>2324</v>
      </c>
      <c r="C129" s="834"/>
      <c r="D129" s="835"/>
      <c r="E129" s="834">
        <v>712</v>
      </c>
      <c r="F129" s="340" t="s">
        <v>710</v>
      </c>
      <c r="G129" s="152">
        <v>0</v>
      </c>
      <c r="H129" s="152">
        <v>477.45</v>
      </c>
      <c r="I129" s="152">
        <v>477.45</v>
      </c>
      <c r="J129" s="152">
        <f>Tabulka15[[#This Row],[Skutečnost          v tis. Kč]]/Tabulka15[[#This Row],[Upravený rozpočet        v tis. Kč]]*100</f>
        <v>100</v>
      </c>
      <c r="K129" s="934"/>
      <c r="L129" s="934"/>
    </row>
    <row r="130" spans="1:12" s="22" customFormat="1" x14ac:dyDescent="0.25">
      <c r="A130" s="857">
        <v>3633</v>
      </c>
      <c r="B130" s="834"/>
      <c r="C130" s="834"/>
      <c r="D130" s="835"/>
      <c r="E130" s="834"/>
      <c r="F130" s="836" t="s">
        <v>567</v>
      </c>
      <c r="G130" s="861">
        <f>SUBTOTAL(109,G129:G129)</f>
        <v>0</v>
      </c>
      <c r="H130" s="861">
        <f>SUBTOTAL(109,H129:H129)</f>
        <v>477.45</v>
      </c>
      <c r="I130" s="861">
        <f>SUBTOTAL(109,I129:I129)</f>
        <v>477.45</v>
      </c>
      <c r="J130" s="289">
        <f>Tabulka15[[#This Row],[Skutečnost          v tis. Kč]]/Tabulka15[[#This Row],[Upravený rozpočet        v tis. Kč]]*100</f>
        <v>100</v>
      </c>
      <c r="K130" s="934"/>
      <c r="L130" s="934"/>
    </row>
    <row r="131" spans="1:12" s="22" customFormat="1" x14ac:dyDescent="0.25">
      <c r="A131" s="857"/>
      <c r="B131" s="834"/>
      <c r="C131" s="834"/>
      <c r="D131" s="835"/>
      <c r="E131" s="834"/>
      <c r="F131" s="836"/>
      <c r="G131" s="303"/>
      <c r="H131" s="303"/>
      <c r="I131" s="15"/>
      <c r="J131" s="152"/>
      <c r="K131" s="934"/>
      <c r="L131" s="934"/>
    </row>
    <row r="132" spans="1:12" s="22" customFormat="1" x14ac:dyDescent="0.25">
      <c r="A132" s="16">
        <v>3639</v>
      </c>
      <c r="B132" s="16">
        <v>2111</v>
      </c>
      <c r="C132" s="16"/>
      <c r="D132" s="117"/>
      <c r="E132" s="16"/>
      <c r="F132" s="340" t="s">
        <v>444</v>
      </c>
      <c r="G132" s="152">
        <v>100</v>
      </c>
      <c r="H132" s="152">
        <v>222.2</v>
      </c>
      <c r="I132" s="152">
        <v>246.05</v>
      </c>
      <c r="J132" s="152">
        <f>Tabulka15[[#This Row],[Skutečnost          v tis. Kč]]/Tabulka15[[#This Row],[Upravený rozpočet        v tis. Kč]]*100</f>
        <v>110.73357335733573</v>
      </c>
      <c r="K132" s="934"/>
      <c r="L132" s="934"/>
    </row>
    <row r="133" spans="1:12" s="22" customFormat="1" ht="17.25" customHeight="1" x14ac:dyDescent="0.25">
      <c r="A133" s="16">
        <v>3639</v>
      </c>
      <c r="B133" s="16">
        <v>2112</v>
      </c>
      <c r="C133" s="16"/>
      <c r="D133" s="117"/>
      <c r="E133" s="16"/>
      <c r="F133" s="340" t="s">
        <v>50</v>
      </c>
      <c r="G133" s="152">
        <v>3</v>
      </c>
      <c r="H133" s="152">
        <v>3</v>
      </c>
      <c r="I133" s="152">
        <v>2.2999999999999998</v>
      </c>
      <c r="J133" s="152">
        <f>Tabulka15[[#This Row],[Skutečnost          v tis. Kč]]/Tabulka15[[#This Row],[Upravený rozpočet        v tis. Kč]]*100</f>
        <v>76.666666666666657</v>
      </c>
      <c r="K133" s="934"/>
      <c r="L133" s="934"/>
    </row>
    <row r="134" spans="1:12" s="22" customFormat="1" x14ac:dyDescent="0.25">
      <c r="A134" s="16">
        <v>3639</v>
      </c>
      <c r="B134" s="16">
        <v>2119</v>
      </c>
      <c r="C134" s="16"/>
      <c r="D134" s="117"/>
      <c r="E134" s="16"/>
      <c r="F134" s="340" t="s">
        <v>51</v>
      </c>
      <c r="G134" s="152">
        <v>150</v>
      </c>
      <c r="H134" s="152">
        <v>190</v>
      </c>
      <c r="I134" s="152">
        <v>264.87</v>
      </c>
      <c r="J134" s="152">
        <f>Tabulka15[[#This Row],[Skutečnost          v tis. Kč]]/Tabulka15[[#This Row],[Upravený rozpočet        v tis. Kč]]*100</f>
        <v>139.40526315789475</v>
      </c>
      <c r="K134" s="934"/>
      <c r="L134" s="934"/>
    </row>
    <row r="135" spans="1:12" s="22" customFormat="1" x14ac:dyDescent="0.25">
      <c r="A135" s="16">
        <v>3639</v>
      </c>
      <c r="B135" s="16">
        <v>2131</v>
      </c>
      <c r="C135" s="16"/>
      <c r="D135" s="117"/>
      <c r="E135" s="16"/>
      <c r="F135" s="340" t="s">
        <v>52</v>
      </c>
      <c r="G135" s="152">
        <v>729</v>
      </c>
      <c r="H135" s="152">
        <v>779</v>
      </c>
      <c r="I135" s="152">
        <v>864.83</v>
      </c>
      <c r="J135" s="152">
        <f>Tabulka15[[#This Row],[Skutečnost          v tis. Kč]]/Tabulka15[[#This Row],[Upravený rozpočet        v tis. Kč]]*100</f>
        <v>111.01797175866497</v>
      </c>
      <c r="K135" s="934"/>
      <c r="L135" s="934"/>
    </row>
    <row r="136" spans="1:12" s="22" customFormat="1" x14ac:dyDescent="0.25">
      <c r="A136" s="16">
        <v>3639</v>
      </c>
      <c r="B136" s="16">
        <v>2131</v>
      </c>
      <c r="C136" s="16"/>
      <c r="D136" s="117"/>
      <c r="E136" s="16">
        <v>22</v>
      </c>
      <c r="F136" s="340" t="s">
        <v>347</v>
      </c>
      <c r="G136" s="152">
        <v>50</v>
      </c>
      <c r="H136" s="152">
        <v>0</v>
      </c>
      <c r="I136" s="152">
        <v>0</v>
      </c>
      <c r="J136" s="152">
        <v>0</v>
      </c>
      <c r="K136" s="934"/>
      <c r="L136" s="934"/>
    </row>
    <row r="137" spans="1:12" s="22" customFormat="1" x14ac:dyDescent="0.25">
      <c r="A137" s="16">
        <v>3639</v>
      </c>
      <c r="B137" s="16">
        <v>2131</v>
      </c>
      <c r="C137" s="16"/>
      <c r="D137" s="117"/>
      <c r="E137" s="16">
        <v>33</v>
      </c>
      <c r="F137" s="340" t="s">
        <v>348</v>
      </c>
      <c r="G137" s="152">
        <v>42</v>
      </c>
      <c r="H137" s="152">
        <v>42</v>
      </c>
      <c r="I137" s="152">
        <v>46.48</v>
      </c>
      <c r="J137" s="152">
        <f>Tabulka15[[#This Row],[Skutečnost          v tis. Kč]]/Tabulka15[[#This Row],[Upravený rozpočet        v tis. Kč]]*100</f>
        <v>110.66666666666667</v>
      </c>
      <c r="K137" s="934"/>
      <c r="L137" s="934"/>
    </row>
    <row r="138" spans="1:12" s="22" customFormat="1" x14ac:dyDescent="0.25">
      <c r="A138" s="16">
        <v>3639</v>
      </c>
      <c r="B138" s="16">
        <v>2131</v>
      </c>
      <c r="C138" s="16"/>
      <c r="D138" s="117"/>
      <c r="E138" s="16">
        <v>45</v>
      </c>
      <c r="F138" s="340" t="s">
        <v>429</v>
      </c>
      <c r="G138" s="152">
        <v>7</v>
      </c>
      <c r="H138" s="152">
        <v>7</v>
      </c>
      <c r="I138" s="152">
        <v>6.05</v>
      </c>
      <c r="J138" s="152">
        <f>Tabulka15[[#This Row],[Skutečnost          v tis. Kč]]/Tabulka15[[#This Row],[Upravený rozpočet        v tis. Kč]]*100</f>
        <v>86.428571428571416</v>
      </c>
      <c r="K138" s="934"/>
      <c r="L138" s="934"/>
    </row>
    <row r="139" spans="1:12" s="22" customFormat="1" x14ac:dyDescent="0.25">
      <c r="A139" s="16">
        <v>3639</v>
      </c>
      <c r="B139" s="16">
        <v>2133</v>
      </c>
      <c r="C139" s="16"/>
      <c r="D139" s="117"/>
      <c r="E139" s="16"/>
      <c r="F139" s="340" t="s">
        <v>443</v>
      </c>
      <c r="G139" s="152">
        <v>0.01</v>
      </c>
      <c r="H139" s="152">
        <v>0.01</v>
      </c>
      <c r="I139" s="152">
        <v>0.01</v>
      </c>
      <c r="J139" s="152">
        <f>Tabulka15[[#This Row],[Skutečnost          v tis. Kč]]/Tabulka15[[#This Row],[Upravený rozpočet        v tis. Kč]]*100</f>
        <v>100</v>
      </c>
      <c r="K139" s="934"/>
      <c r="L139" s="934"/>
    </row>
    <row r="140" spans="1:12" x14ac:dyDescent="0.25">
      <c r="A140" s="16">
        <v>3639</v>
      </c>
      <c r="B140" s="16">
        <v>2139</v>
      </c>
      <c r="C140" s="16"/>
      <c r="D140" s="117"/>
      <c r="E140" s="16"/>
      <c r="F140" s="340" t="s">
        <v>266</v>
      </c>
      <c r="G140" s="152">
        <v>10</v>
      </c>
      <c r="H140" s="152">
        <v>10</v>
      </c>
      <c r="I140" s="152">
        <v>6.53</v>
      </c>
      <c r="J140" s="152">
        <f>Tabulka15[[#This Row],[Skutečnost          v tis. Kč]]/Tabulka15[[#This Row],[Upravený rozpočet        v tis. Kč]]*100</f>
        <v>65.3</v>
      </c>
      <c r="K140" s="937"/>
      <c r="L140" s="937"/>
    </row>
    <row r="141" spans="1:12" x14ac:dyDescent="0.25">
      <c r="A141" s="16">
        <v>3639</v>
      </c>
      <c r="B141" s="16">
        <v>2310</v>
      </c>
      <c r="C141" s="16"/>
      <c r="D141" s="117"/>
      <c r="E141" s="16"/>
      <c r="F141" s="340" t="s">
        <v>1491</v>
      </c>
      <c r="G141" s="152">
        <v>0</v>
      </c>
      <c r="H141" s="152">
        <v>13.4</v>
      </c>
      <c r="I141" s="152">
        <v>13.4</v>
      </c>
      <c r="J141" s="152">
        <f>Tabulka15[[#This Row],[Skutečnost          v tis. Kč]]/Tabulka15[[#This Row],[Upravený rozpočet        v tis. Kč]]*100</f>
        <v>100</v>
      </c>
      <c r="K141" s="937"/>
      <c r="L141" s="937"/>
    </row>
    <row r="142" spans="1:12" x14ac:dyDescent="0.25">
      <c r="A142" s="16">
        <v>3639</v>
      </c>
      <c r="B142" s="16">
        <v>2324</v>
      </c>
      <c r="C142" s="16"/>
      <c r="D142" s="117"/>
      <c r="E142" s="16"/>
      <c r="F142" s="340" t="s">
        <v>53</v>
      </c>
      <c r="G142" s="152">
        <v>167</v>
      </c>
      <c r="H142" s="152">
        <v>153.6</v>
      </c>
      <c r="I142" s="152">
        <v>151</v>
      </c>
      <c r="J142" s="152">
        <f>Tabulka15[[#This Row],[Skutečnost          v tis. Kč]]/Tabulka15[[#This Row],[Upravený rozpočet        v tis. Kč]]*100</f>
        <v>98.307291666666671</v>
      </c>
      <c r="K142" s="937"/>
      <c r="L142" s="937"/>
    </row>
    <row r="143" spans="1:12" x14ac:dyDescent="0.25">
      <c r="A143" s="16">
        <v>3639</v>
      </c>
      <c r="B143" s="16">
        <v>2329</v>
      </c>
      <c r="C143" s="16"/>
      <c r="D143" s="117"/>
      <c r="E143" s="16"/>
      <c r="F143" s="340" t="s">
        <v>466</v>
      </c>
      <c r="G143" s="152">
        <v>70</v>
      </c>
      <c r="H143" s="152">
        <v>59.8</v>
      </c>
      <c r="I143" s="152">
        <v>69.3</v>
      </c>
      <c r="J143" s="152">
        <f>Tabulka15[[#This Row],[Skutečnost          v tis. Kč]]/Tabulka15[[#This Row],[Upravený rozpočet        v tis. Kč]]*100</f>
        <v>115.88628762541806</v>
      </c>
      <c r="K143" s="937"/>
      <c r="L143" s="937"/>
    </row>
    <row r="144" spans="1:12" x14ac:dyDescent="0.25">
      <c r="A144" s="857">
        <v>3639</v>
      </c>
      <c r="B144" s="834"/>
      <c r="C144" s="834"/>
      <c r="D144" s="835"/>
      <c r="E144" s="834"/>
      <c r="F144" s="836" t="s">
        <v>54</v>
      </c>
      <c r="G144" s="303">
        <f>SUM(G132:G143)</f>
        <v>1328.01</v>
      </c>
      <c r="H144" s="303">
        <f>SUM(H132:H143)</f>
        <v>1480.01</v>
      </c>
      <c r="I144" s="303">
        <f>SUM(I132:I143)</f>
        <v>1670.8200000000002</v>
      </c>
      <c r="J144" s="289">
        <f>Tabulka15[[#This Row],[Skutečnost          v tis. Kč]]/Tabulka15[[#This Row],[Upravený rozpočet        v tis. Kč]]*100</f>
        <v>112.89248045621314</v>
      </c>
      <c r="K144" s="937"/>
      <c r="L144" s="937"/>
    </row>
    <row r="145" spans="1:12" x14ac:dyDescent="0.25">
      <c r="A145" s="10"/>
      <c r="B145" s="10"/>
      <c r="C145" s="10"/>
      <c r="D145" s="735"/>
      <c r="E145" s="10"/>
      <c r="F145" s="15"/>
      <c r="G145" s="152"/>
      <c r="H145" s="152"/>
      <c r="I145" s="15"/>
      <c r="J145" s="4"/>
      <c r="K145" s="937"/>
      <c r="L145" s="937"/>
    </row>
    <row r="146" spans="1:12" ht="15.75" x14ac:dyDescent="0.25">
      <c r="A146" s="10"/>
      <c r="B146" s="10"/>
      <c r="C146" s="10"/>
      <c r="D146" s="735"/>
      <c r="E146" s="10"/>
      <c r="F146" s="420" t="s">
        <v>55</v>
      </c>
      <c r="G146" s="152"/>
      <c r="H146" s="152"/>
      <c r="I146" s="15"/>
      <c r="J146" s="4"/>
      <c r="K146" s="937"/>
      <c r="L146" s="937"/>
    </row>
    <row r="147" spans="1:12" x14ac:dyDescent="0.25">
      <c r="A147" s="16">
        <v>3722</v>
      </c>
      <c r="B147" s="16">
        <v>2111</v>
      </c>
      <c r="C147" s="16"/>
      <c r="D147" s="117"/>
      <c r="E147" s="16"/>
      <c r="F147" s="340" t="s">
        <v>360</v>
      </c>
      <c r="G147" s="152">
        <v>1102.1400000000001</v>
      </c>
      <c r="H147" s="152">
        <v>1350.14</v>
      </c>
      <c r="I147" s="152">
        <v>1350.84</v>
      </c>
      <c r="J147" s="152">
        <f>Tabulka15[[#This Row],[Skutečnost          v tis. Kč]]/Tabulka15[[#This Row],[Upravený rozpočet        v tis. Kč]]*100</f>
        <v>100.05184647518033</v>
      </c>
      <c r="K147" s="937"/>
      <c r="L147" s="937"/>
    </row>
    <row r="148" spans="1:12" x14ac:dyDescent="0.25">
      <c r="A148" s="405">
        <v>3722</v>
      </c>
      <c r="B148" s="16"/>
      <c r="C148" s="16"/>
      <c r="D148" s="117"/>
      <c r="E148" s="16"/>
      <c r="F148" s="445" t="s">
        <v>56</v>
      </c>
      <c r="G148" s="289">
        <f>SUM(G147)</f>
        <v>1102.1400000000001</v>
      </c>
      <c r="H148" s="289">
        <f>SUM(H147)</f>
        <v>1350.14</v>
      </c>
      <c r="I148" s="289">
        <f>SUM(I147)</f>
        <v>1350.84</v>
      </c>
      <c r="J148" s="289">
        <f>Tabulka15[[#This Row],[Skutečnost          v tis. Kč]]/Tabulka15[[#This Row],[Upravený rozpočet        v tis. Kč]]*100</f>
        <v>100.05184647518033</v>
      </c>
      <c r="K148" s="937"/>
      <c r="L148" s="937"/>
    </row>
    <row r="149" spans="1:12" x14ac:dyDescent="0.25">
      <c r="A149" s="405"/>
      <c r="B149" s="16"/>
      <c r="C149" s="16"/>
      <c r="D149" s="117"/>
      <c r="E149" s="16"/>
      <c r="F149" s="445"/>
      <c r="G149" s="289"/>
      <c r="H149" s="289"/>
      <c r="I149" s="289"/>
      <c r="J149" s="289"/>
      <c r="K149" s="937"/>
      <c r="L149" s="937"/>
    </row>
    <row r="150" spans="1:12" x14ac:dyDescent="0.25">
      <c r="A150" s="405"/>
      <c r="B150" s="16"/>
      <c r="C150" s="16"/>
      <c r="D150" s="117"/>
      <c r="E150" s="16"/>
      <c r="F150" s="445"/>
      <c r="G150" s="289"/>
      <c r="H150" s="289"/>
      <c r="I150" s="15"/>
      <c r="J150" s="152"/>
      <c r="K150" s="937"/>
      <c r="L150" s="937"/>
    </row>
    <row r="151" spans="1:12" x14ac:dyDescent="0.25">
      <c r="A151" s="16">
        <v>3723</v>
      </c>
      <c r="B151" s="16">
        <v>2324</v>
      </c>
      <c r="C151" s="16"/>
      <c r="D151" s="117"/>
      <c r="E151" s="16"/>
      <c r="F151" s="340" t="s">
        <v>315</v>
      </c>
      <c r="G151" s="152">
        <v>61.86</v>
      </c>
      <c r="H151" s="152">
        <v>61.86</v>
      </c>
      <c r="I151" s="152">
        <v>61.86</v>
      </c>
      <c r="J151" s="152">
        <f>Tabulka15[[#This Row],[Skutečnost          v tis. Kč]]/Tabulka15[[#This Row],[Upravený rozpočet        v tis. Kč]]*100</f>
        <v>100</v>
      </c>
      <c r="K151" s="937"/>
      <c r="L151" s="937"/>
    </row>
    <row r="152" spans="1:12" x14ac:dyDescent="0.25">
      <c r="A152" s="405">
        <v>3723</v>
      </c>
      <c r="B152" s="16"/>
      <c r="C152" s="16"/>
      <c r="D152" s="117"/>
      <c r="E152" s="16"/>
      <c r="F152" s="445" t="s">
        <v>316</v>
      </c>
      <c r="G152" s="289">
        <f>SUBTOTAL(109,G151)</f>
        <v>61.86</v>
      </c>
      <c r="H152" s="289">
        <f>SUBTOTAL(109,H151)</f>
        <v>61.86</v>
      </c>
      <c r="I152" s="289">
        <f>SUBTOTAL(109,I151)</f>
        <v>61.86</v>
      </c>
      <c r="J152" s="289">
        <f>Tabulka15[[#This Row],[Skutečnost          v tis. Kč]]/Tabulka15[[#This Row],[Upravený rozpočet        v tis. Kč]]*100</f>
        <v>100</v>
      </c>
      <c r="K152" s="937"/>
      <c r="L152" s="937"/>
    </row>
    <row r="153" spans="1:12" x14ac:dyDescent="0.25">
      <c r="A153" s="405"/>
      <c r="B153" s="16"/>
      <c r="C153" s="16"/>
      <c r="D153" s="117"/>
      <c r="E153" s="16"/>
      <c r="F153" s="445"/>
      <c r="G153" s="289"/>
      <c r="H153" s="289"/>
      <c r="I153" s="15"/>
      <c r="J153" s="152"/>
      <c r="K153" s="937"/>
      <c r="L153" s="937"/>
    </row>
    <row r="154" spans="1:12" x14ac:dyDescent="0.25">
      <c r="A154" s="16">
        <v>3725</v>
      </c>
      <c r="B154" s="16">
        <v>2324</v>
      </c>
      <c r="C154" s="16"/>
      <c r="D154" s="117"/>
      <c r="E154" s="16"/>
      <c r="F154" s="340" t="s">
        <v>425</v>
      </c>
      <c r="G154" s="152">
        <v>600</v>
      </c>
      <c r="H154" s="152">
        <v>763.7</v>
      </c>
      <c r="I154" s="152">
        <v>768.89</v>
      </c>
      <c r="J154" s="152">
        <f>Tabulka15[[#This Row],[Skutečnost          v tis. Kč]]/Tabulka15[[#This Row],[Upravený rozpočet        v tis. Kč]]*100</f>
        <v>100.67958622495743</v>
      </c>
      <c r="K154" s="937"/>
      <c r="L154" s="937"/>
    </row>
    <row r="155" spans="1:12" x14ac:dyDescent="0.25">
      <c r="A155" s="405">
        <v>3725</v>
      </c>
      <c r="B155" s="405"/>
      <c r="C155" s="405"/>
      <c r="D155" s="685"/>
      <c r="E155" s="405"/>
      <c r="F155" s="445" t="s">
        <v>57</v>
      </c>
      <c r="G155" s="289">
        <f>SUM(G154)</f>
        <v>600</v>
      </c>
      <c r="H155" s="289">
        <f>SUM(H154)</f>
        <v>763.7</v>
      </c>
      <c r="I155" s="289">
        <f>SUM(I154)</f>
        <v>768.89</v>
      </c>
      <c r="J155" s="289">
        <f>Tabulka15[[#This Row],[Skutečnost          v tis. Kč]]/Tabulka15[[#This Row],[Upravený rozpočet        v tis. Kč]]*100</f>
        <v>100.67958622495743</v>
      </c>
      <c r="K155" s="937"/>
      <c r="L155" s="937"/>
    </row>
    <row r="156" spans="1:12" s="22" customFormat="1" x14ac:dyDescent="0.25">
      <c r="A156" s="405"/>
      <c r="B156" s="405"/>
      <c r="C156" s="405"/>
      <c r="D156" s="685"/>
      <c r="E156" s="405"/>
      <c r="F156" s="445"/>
      <c r="G156" s="289"/>
      <c r="H156" s="289"/>
      <c r="I156" s="15"/>
      <c r="J156" s="152"/>
      <c r="K156" s="934"/>
      <c r="L156" s="934"/>
    </row>
    <row r="157" spans="1:12" s="22" customFormat="1" x14ac:dyDescent="0.25">
      <c r="A157" s="16">
        <v>3745</v>
      </c>
      <c r="B157" s="16">
        <v>2321</v>
      </c>
      <c r="C157" s="16"/>
      <c r="D157" s="815">
        <v>3122</v>
      </c>
      <c r="E157" s="16">
        <v>873</v>
      </c>
      <c r="F157" s="340" t="s">
        <v>1417</v>
      </c>
      <c r="G157" s="152">
        <v>0</v>
      </c>
      <c r="H157" s="152">
        <v>113.82</v>
      </c>
      <c r="I157" s="152">
        <v>113.82</v>
      </c>
      <c r="J157" s="152">
        <f>Tabulka15[[#This Row],[Skutečnost          v tis. Kč]]/Tabulka15[[#This Row],[Upravený rozpočet        v tis. Kč]]*100</f>
        <v>100</v>
      </c>
      <c r="K157" s="934"/>
      <c r="L157" s="934"/>
    </row>
    <row r="158" spans="1:12" s="22" customFormat="1" x14ac:dyDescent="0.25">
      <c r="A158" s="16">
        <v>3745</v>
      </c>
      <c r="B158" s="16">
        <v>2324</v>
      </c>
      <c r="C158" s="16"/>
      <c r="D158" s="117"/>
      <c r="E158" s="16"/>
      <c r="F158" s="340" t="s">
        <v>53</v>
      </c>
      <c r="G158" s="152">
        <v>0</v>
      </c>
      <c r="H158" s="152">
        <v>5.0999999999999996</v>
      </c>
      <c r="I158" s="152">
        <v>0</v>
      </c>
      <c r="J158" s="152">
        <f>Tabulka15[[#This Row],[Skutečnost          v tis. Kč]]/Tabulka15[[#This Row],[Upravený rozpočet        v tis. Kč]]*100</f>
        <v>0</v>
      </c>
      <c r="K158" s="934"/>
      <c r="L158" s="934"/>
    </row>
    <row r="159" spans="1:12" s="22" customFormat="1" x14ac:dyDescent="0.25">
      <c r="A159" s="16">
        <v>3745</v>
      </c>
      <c r="B159" s="16">
        <v>2329</v>
      </c>
      <c r="C159" s="16"/>
      <c r="D159" s="117"/>
      <c r="E159" s="16"/>
      <c r="F159" s="340" t="s">
        <v>58</v>
      </c>
      <c r="G159" s="152">
        <v>3</v>
      </c>
      <c r="H159" s="152">
        <v>6.2</v>
      </c>
      <c r="I159" s="152">
        <v>6.5</v>
      </c>
      <c r="J159" s="152">
        <f>Tabulka15[[#This Row],[Skutečnost          v tis. Kč]]/Tabulka15[[#This Row],[Upravený rozpočet        v tis. Kč]]*100</f>
        <v>104.83870967741935</v>
      </c>
      <c r="K159" s="934"/>
      <c r="L159" s="934"/>
    </row>
    <row r="160" spans="1:12" s="22" customFormat="1" x14ac:dyDescent="0.25">
      <c r="A160" s="405">
        <v>3745</v>
      </c>
      <c r="B160" s="405"/>
      <c r="C160" s="405"/>
      <c r="D160" s="685"/>
      <c r="E160" s="405"/>
      <c r="F160" s="354" t="s">
        <v>59</v>
      </c>
      <c r="G160" s="861">
        <f>SUBTOTAL(109,G157:G159)</f>
        <v>3</v>
      </c>
      <c r="H160" s="861">
        <f>SUBTOTAL(109,H157:H159)</f>
        <v>125.11999999999999</v>
      </c>
      <c r="I160" s="861">
        <f>SUBTOTAL(109,I157:I159)</f>
        <v>120.32</v>
      </c>
      <c r="J160" s="289">
        <f>Tabulka15[[#This Row],[Skutečnost          v tis. Kč]]/Tabulka15[[#This Row],[Upravený rozpočet        v tis. Kč]]*100</f>
        <v>96.163682864450124</v>
      </c>
      <c r="K160" s="934"/>
      <c r="L160" s="934"/>
    </row>
    <row r="161" spans="1:13" s="22" customFormat="1" x14ac:dyDescent="0.25">
      <c r="A161" s="405"/>
      <c r="B161" s="405"/>
      <c r="C161" s="405"/>
      <c r="D161" s="685"/>
      <c r="E161" s="405"/>
      <c r="F161" s="354"/>
      <c r="G161" s="861"/>
      <c r="H161" s="861"/>
      <c r="I161" s="861"/>
      <c r="J161" s="289"/>
      <c r="K161" s="934"/>
      <c r="L161" s="934"/>
    </row>
    <row r="162" spans="1:13" s="22" customFormat="1" x14ac:dyDescent="0.25">
      <c r="A162" s="16">
        <v>3749</v>
      </c>
      <c r="B162" s="16">
        <v>2212</v>
      </c>
      <c r="C162" s="405"/>
      <c r="D162" s="117">
        <v>4</v>
      </c>
      <c r="E162" s="405"/>
      <c r="F162" s="340" t="s">
        <v>1490</v>
      </c>
      <c r="G162" s="864">
        <v>0</v>
      </c>
      <c r="H162" s="864">
        <v>6.3</v>
      </c>
      <c r="I162" s="864">
        <v>7.1</v>
      </c>
      <c r="J162" s="152">
        <f>Tabulka15[[#This Row],[Skutečnost          v tis. Kč]]/Tabulka15[[#This Row],[Upravený rozpočet        v tis. Kč]]*100</f>
        <v>112.6984126984127</v>
      </c>
      <c r="K162" s="934"/>
      <c r="L162" s="934"/>
    </row>
    <row r="163" spans="1:13" s="22" customFormat="1" x14ac:dyDescent="0.25">
      <c r="A163" s="16">
        <v>3749</v>
      </c>
      <c r="B163" s="16">
        <v>2324</v>
      </c>
      <c r="C163" s="405"/>
      <c r="D163" s="688">
        <v>4</v>
      </c>
      <c r="E163" s="405"/>
      <c r="F163" s="340" t="s">
        <v>1418</v>
      </c>
      <c r="G163" s="864">
        <v>0</v>
      </c>
      <c r="H163" s="864">
        <v>1</v>
      </c>
      <c r="I163" s="864">
        <v>1</v>
      </c>
      <c r="J163" s="152">
        <f>Tabulka15[[#This Row],[Skutečnost          v tis. Kč]]/Tabulka15[[#This Row],[Upravený rozpočet        v tis. Kč]]*100</f>
        <v>100</v>
      </c>
      <c r="K163" s="934"/>
      <c r="L163" s="934"/>
    </row>
    <row r="164" spans="1:13" s="22" customFormat="1" x14ac:dyDescent="0.25">
      <c r="A164" s="405">
        <v>3749</v>
      </c>
      <c r="B164" s="405"/>
      <c r="C164" s="405"/>
      <c r="D164" s="685"/>
      <c r="E164" s="405"/>
      <c r="F164" s="354" t="s">
        <v>600</v>
      </c>
      <c r="G164" s="861">
        <f>SUBTOTAL(109,G162:G163)</f>
        <v>0</v>
      </c>
      <c r="H164" s="861">
        <f>SUBTOTAL(109,H162:H163)</f>
        <v>7.3</v>
      </c>
      <c r="I164" s="861">
        <f>SUBTOTAL(109,I162:I163)</f>
        <v>8.1</v>
      </c>
      <c r="J164" s="289">
        <f>Tabulka15[[#This Row],[Skutečnost          v tis. Kč]]/Tabulka15[[#This Row],[Upravený rozpočet        v tis. Kč]]*100</f>
        <v>110.95890410958904</v>
      </c>
      <c r="K164" s="934"/>
      <c r="L164" s="934"/>
    </row>
    <row r="165" spans="1:13" s="22" customFormat="1" x14ac:dyDescent="0.25">
      <c r="A165" s="405"/>
      <c r="B165" s="16"/>
      <c r="C165" s="16"/>
      <c r="D165" s="117"/>
      <c r="E165" s="16"/>
      <c r="F165" s="354"/>
      <c r="G165" s="289"/>
      <c r="H165" s="289"/>
      <c r="I165" s="11"/>
      <c r="J165" s="152"/>
      <c r="K165" s="934"/>
      <c r="L165" s="934"/>
    </row>
    <row r="166" spans="1:13" s="22" customFormat="1" x14ac:dyDescent="0.25">
      <c r="A166" s="16">
        <v>3769</v>
      </c>
      <c r="B166" s="16">
        <v>2212</v>
      </c>
      <c r="C166" s="16"/>
      <c r="D166" s="117">
        <v>4</v>
      </c>
      <c r="E166" s="16"/>
      <c r="F166" s="340" t="s">
        <v>1419</v>
      </c>
      <c r="G166" s="152">
        <v>30</v>
      </c>
      <c r="H166" s="152">
        <v>3.8</v>
      </c>
      <c r="I166" s="152">
        <v>0</v>
      </c>
      <c r="J166" s="152">
        <f>Tabulka15[[#This Row],[Skutečnost          v tis. Kč]]/Tabulka15[[#This Row],[Upravený rozpočet        v tis. Kč]]*100</f>
        <v>0</v>
      </c>
      <c r="K166" s="934"/>
      <c r="L166" s="934"/>
    </row>
    <row r="167" spans="1:13" s="22" customFormat="1" x14ac:dyDescent="0.25">
      <c r="A167" s="16">
        <v>3769</v>
      </c>
      <c r="B167" s="16">
        <v>2324</v>
      </c>
      <c r="C167" s="16"/>
      <c r="D167" s="688">
        <v>4</v>
      </c>
      <c r="E167" s="16"/>
      <c r="F167" s="340" t="s">
        <v>1418</v>
      </c>
      <c r="G167" s="152">
        <v>5</v>
      </c>
      <c r="H167" s="152">
        <v>4</v>
      </c>
      <c r="I167" s="152">
        <v>0</v>
      </c>
      <c r="J167" s="152">
        <f>Tabulka15[[#This Row],[Skutečnost          v tis. Kč]]/Tabulka15[[#This Row],[Upravený rozpočet        v tis. Kč]]*100</f>
        <v>0</v>
      </c>
      <c r="K167" s="934"/>
      <c r="L167" s="934"/>
      <c r="M167" s="159"/>
    </row>
    <row r="168" spans="1:13" s="22" customFormat="1" x14ac:dyDescent="0.25">
      <c r="A168" s="16">
        <v>3769</v>
      </c>
      <c r="B168" s="16">
        <v>2329</v>
      </c>
      <c r="C168" s="16"/>
      <c r="D168" s="117"/>
      <c r="E168" s="16"/>
      <c r="F168" s="340" t="s">
        <v>777</v>
      </c>
      <c r="G168" s="152">
        <v>0</v>
      </c>
      <c r="H168" s="152">
        <v>10</v>
      </c>
      <c r="I168" s="152">
        <v>10</v>
      </c>
      <c r="J168" s="152">
        <f>Tabulka15[[#This Row],[Skutečnost          v tis. Kč]]/Tabulka15[[#This Row],[Upravený rozpočet        v tis. Kč]]*100</f>
        <v>100</v>
      </c>
      <c r="K168" s="934"/>
      <c r="L168" s="934"/>
    </row>
    <row r="169" spans="1:13" s="22" customFormat="1" x14ac:dyDescent="0.25">
      <c r="A169" s="857">
        <v>3769</v>
      </c>
      <c r="B169" s="834"/>
      <c r="C169" s="834"/>
      <c r="D169" s="835"/>
      <c r="E169" s="834"/>
      <c r="F169" s="836" t="s">
        <v>60</v>
      </c>
      <c r="G169" s="861">
        <f>SUBTOTAL(109,G166:G168)</f>
        <v>35</v>
      </c>
      <c r="H169" s="861">
        <f>SUBTOTAL(109,H166:H168)</f>
        <v>17.8</v>
      </c>
      <c r="I169" s="861">
        <f>SUBTOTAL(109,I166:I168)</f>
        <v>10</v>
      </c>
      <c r="J169" s="289">
        <f>Tabulka15[[#This Row],[Skutečnost          v tis. Kč]]/Tabulka15[[#This Row],[Upravený rozpočet        v tis. Kč]]*100</f>
        <v>56.179775280898866</v>
      </c>
      <c r="K169" s="934"/>
      <c r="L169" s="934"/>
    </row>
    <row r="170" spans="1:13" s="22" customFormat="1" ht="15.75" x14ac:dyDescent="0.25">
      <c r="A170" s="846">
        <v>3</v>
      </c>
      <c r="B170" s="847"/>
      <c r="C170" s="847"/>
      <c r="D170" s="848"/>
      <c r="E170" s="847"/>
      <c r="F170" s="849" t="s">
        <v>61</v>
      </c>
      <c r="G170" s="845">
        <f>G102+G106+G113+G118+G121+G127+G130+G144+G148+G152+G155+G160+G164+G169</f>
        <v>4221.51</v>
      </c>
      <c r="H170" s="845">
        <f>H102+H106+H113+H118+H121+H127+H130+H144+H148+H152+H155+H160+H164+H169</f>
        <v>7871.67</v>
      </c>
      <c r="I170" s="845">
        <f>I102+I106+I113+I118+I121+I127+I130+I144+I148+I152+I155+I160+I164+I169</f>
        <v>8104.1900000000005</v>
      </c>
      <c r="J170" s="841">
        <f>Tabulka15[[#This Row],[Skutečnost          v tis. Kč]]/Tabulka15[[#This Row],[Upravený rozpočet        v tis. Kč]]*100</f>
        <v>102.95388399157994</v>
      </c>
      <c r="K170" s="934"/>
      <c r="L170" s="934"/>
    </row>
    <row r="171" spans="1:13" s="22" customFormat="1" x14ac:dyDescent="0.25">
      <c r="A171" s="37"/>
      <c r="B171" s="43"/>
      <c r="C171" s="43"/>
      <c r="D171" s="684"/>
      <c r="E171" s="43"/>
      <c r="F171" s="44"/>
      <c r="G171" s="39"/>
      <c r="H171" s="15"/>
      <c r="I171" s="15"/>
      <c r="J171" s="4"/>
      <c r="K171" s="934"/>
      <c r="L171" s="934"/>
    </row>
    <row r="172" spans="1:13" s="22" customFormat="1" ht="15.75" x14ac:dyDescent="0.25">
      <c r="A172" s="15"/>
      <c r="B172" s="16"/>
      <c r="C172" s="16"/>
      <c r="D172" s="117"/>
      <c r="E172" s="16"/>
      <c r="F172" s="241" t="s">
        <v>259</v>
      </c>
      <c r="G172" s="236"/>
      <c r="H172" s="15"/>
      <c r="I172" s="15"/>
      <c r="J172" s="4"/>
      <c r="K172" s="934"/>
      <c r="L172" s="934"/>
    </row>
    <row r="173" spans="1:13" s="22" customFormat="1" x14ac:dyDescent="0.25">
      <c r="A173" s="12"/>
      <c r="B173" s="12"/>
      <c r="C173" s="12"/>
      <c r="D173" s="728"/>
      <c r="E173" s="12"/>
      <c r="F173" s="359" t="s">
        <v>62</v>
      </c>
      <c r="G173" s="193"/>
      <c r="H173" s="11"/>
      <c r="I173" s="11"/>
      <c r="J173" s="152"/>
      <c r="K173" s="934"/>
      <c r="L173" s="934"/>
    </row>
    <row r="174" spans="1:13" s="22" customFormat="1" x14ac:dyDescent="0.25">
      <c r="A174" s="16">
        <v>5311</v>
      </c>
      <c r="B174" s="16">
        <v>2111</v>
      </c>
      <c r="C174" s="16"/>
      <c r="D174" s="117"/>
      <c r="E174" s="16"/>
      <c r="F174" s="340" t="s">
        <v>424</v>
      </c>
      <c r="G174" s="152">
        <v>92.82</v>
      </c>
      <c r="H174" s="152">
        <v>92.82</v>
      </c>
      <c r="I174" s="152">
        <v>87.11</v>
      </c>
      <c r="J174" s="152">
        <f>Tabulka15[[#This Row],[Skutečnost          v tis. Kč]]/Tabulka15[[#This Row],[Upravený rozpočet        v tis. Kč]]*100</f>
        <v>93.848308554190922</v>
      </c>
      <c r="K174" s="934"/>
      <c r="L174" s="934"/>
    </row>
    <row r="175" spans="1:13" s="22" customFormat="1" x14ac:dyDescent="0.25">
      <c r="A175" s="16">
        <v>5311</v>
      </c>
      <c r="B175" s="16">
        <v>2212</v>
      </c>
      <c r="C175" s="16"/>
      <c r="D175" s="117"/>
      <c r="E175" s="16"/>
      <c r="F175" s="340" t="s">
        <v>63</v>
      </c>
      <c r="G175" s="372">
        <v>299</v>
      </c>
      <c r="H175" s="372">
        <v>260</v>
      </c>
      <c r="I175" s="372">
        <v>267.13</v>
      </c>
      <c r="J175" s="152">
        <f>Tabulka15[[#This Row],[Skutečnost          v tis. Kč]]/Tabulka15[[#This Row],[Upravený rozpočet        v tis. Kč]]*100</f>
        <v>102.7423076923077</v>
      </c>
      <c r="K175" s="934"/>
      <c r="L175" s="934"/>
    </row>
    <row r="176" spans="1:13" x14ac:dyDescent="0.25">
      <c r="A176" s="16">
        <v>5311</v>
      </c>
      <c r="B176" s="16">
        <v>2310</v>
      </c>
      <c r="C176" s="16"/>
      <c r="D176" s="117"/>
      <c r="E176" s="16"/>
      <c r="F176" s="340" t="s">
        <v>712</v>
      </c>
      <c r="G176" s="372">
        <v>21</v>
      </c>
      <c r="H176" s="372">
        <v>21</v>
      </c>
      <c r="I176" s="372">
        <v>19.5</v>
      </c>
      <c r="J176" s="152">
        <f>Tabulka15[[#This Row],[Skutečnost          v tis. Kč]]/Tabulka15[[#This Row],[Upravený rozpočet        v tis. Kč]]*100</f>
        <v>92.857142857142861</v>
      </c>
      <c r="K176" s="937"/>
      <c r="L176" s="937"/>
    </row>
    <row r="177" spans="1:12" x14ac:dyDescent="0.25">
      <c r="A177" s="16">
        <v>5311</v>
      </c>
      <c r="B177" s="16">
        <v>2322</v>
      </c>
      <c r="C177" s="16"/>
      <c r="D177" s="117"/>
      <c r="E177" s="16"/>
      <c r="F177" s="340" t="s">
        <v>779</v>
      </c>
      <c r="G177" s="372">
        <v>0</v>
      </c>
      <c r="H177" s="372">
        <v>92.14</v>
      </c>
      <c r="I177" s="372">
        <v>92.14</v>
      </c>
      <c r="J177" s="152">
        <f>Tabulka15[[#This Row],[Skutečnost          v tis. Kč]]/Tabulka15[[#This Row],[Upravený rozpočet        v tis. Kč]]*100</f>
        <v>100</v>
      </c>
      <c r="K177" s="937"/>
      <c r="L177" s="937"/>
    </row>
    <row r="178" spans="1:12" x14ac:dyDescent="0.25">
      <c r="A178" s="857">
        <v>5311</v>
      </c>
      <c r="B178" s="834"/>
      <c r="C178" s="834"/>
      <c r="D178" s="835"/>
      <c r="E178" s="834"/>
      <c r="F178" s="836" t="s">
        <v>64</v>
      </c>
      <c r="G178" s="303">
        <f>SUBTOTAL(109,G174:G177)</f>
        <v>412.82</v>
      </c>
      <c r="H178" s="303">
        <f>SUBTOTAL(109,H174:H177)</f>
        <v>465.96</v>
      </c>
      <c r="I178" s="303">
        <f>SUBTOTAL(109,I174:I177)</f>
        <v>465.88</v>
      </c>
      <c r="J178" s="289">
        <f>Tabulka15[[#This Row],[Skutečnost          v tis. Kč]]/Tabulka15[[#This Row],[Upravený rozpočet        v tis. Kč]]*100</f>
        <v>99.982831144304242</v>
      </c>
      <c r="K178" s="937"/>
      <c r="L178" s="937"/>
    </row>
    <row r="179" spans="1:12" x14ac:dyDescent="0.25">
      <c r="A179" s="857"/>
      <c r="B179" s="834"/>
      <c r="C179" s="834"/>
      <c r="D179" s="835"/>
      <c r="E179" s="834"/>
      <c r="F179" s="836"/>
      <c r="G179" s="303"/>
      <c r="H179" s="303"/>
      <c r="I179" s="303"/>
      <c r="J179" s="289"/>
      <c r="K179" s="937"/>
      <c r="L179" s="937"/>
    </row>
    <row r="180" spans="1:12" x14ac:dyDescent="0.25">
      <c r="A180" s="857"/>
      <c r="B180" s="834"/>
      <c r="C180" s="834"/>
      <c r="D180" s="835"/>
      <c r="E180" s="834"/>
      <c r="F180" s="13" t="s">
        <v>204</v>
      </c>
      <c r="G180" s="303"/>
      <c r="H180" s="303"/>
      <c r="I180" s="303"/>
      <c r="J180" s="289"/>
      <c r="K180" s="937"/>
      <c r="L180" s="937"/>
    </row>
    <row r="181" spans="1:12" x14ac:dyDescent="0.25">
      <c r="A181" s="834">
        <v>5512</v>
      </c>
      <c r="B181" s="834">
        <v>2324</v>
      </c>
      <c r="C181" s="834"/>
      <c r="D181" s="835"/>
      <c r="E181" s="834"/>
      <c r="F181" s="444" t="s">
        <v>27</v>
      </c>
      <c r="G181" s="833">
        <v>0</v>
      </c>
      <c r="H181" s="833">
        <v>11.7</v>
      </c>
      <c r="I181" s="833">
        <v>11.7</v>
      </c>
      <c r="J181" s="152">
        <f>Tabulka15[[#This Row],[Skutečnost          v tis. Kč]]/Tabulka15[[#This Row],[Upravený rozpočet        v tis. Kč]]*100</f>
        <v>100</v>
      </c>
      <c r="K181" s="937"/>
      <c r="L181" s="937"/>
    </row>
    <row r="182" spans="1:12" x14ac:dyDescent="0.25">
      <c r="A182" s="834">
        <v>5512</v>
      </c>
      <c r="B182" s="834">
        <v>2329</v>
      </c>
      <c r="C182" s="834"/>
      <c r="D182" s="835"/>
      <c r="E182" s="834"/>
      <c r="F182" s="444" t="s">
        <v>889</v>
      </c>
      <c r="G182" s="833">
        <v>0</v>
      </c>
      <c r="H182" s="833">
        <v>6</v>
      </c>
      <c r="I182" s="833">
        <v>5.96</v>
      </c>
      <c r="J182" s="152">
        <f>Tabulka15[[#This Row],[Skutečnost          v tis. Kč]]/Tabulka15[[#This Row],[Upravený rozpočet        v tis. Kč]]*100</f>
        <v>99.333333333333329</v>
      </c>
      <c r="K182" s="937"/>
      <c r="L182" s="937"/>
    </row>
    <row r="183" spans="1:12" s="22" customFormat="1" x14ac:dyDescent="0.25">
      <c r="A183" s="857">
        <v>5512</v>
      </c>
      <c r="B183" s="834"/>
      <c r="C183" s="834"/>
      <c r="D183" s="835"/>
      <c r="E183" s="834"/>
      <c r="F183" s="836" t="s">
        <v>568</v>
      </c>
      <c r="G183" s="303">
        <f>SUBTOTAL(109,G181:G181)</f>
        <v>0</v>
      </c>
      <c r="H183" s="861">
        <f>SUBTOTAL(109,H181:H182)</f>
        <v>17.7</v>
      </c>
      <c r="I183" s="861">
        <f>SUBTOTAL(109,I181:I182)</f>
        <v>17.66</v>
      </c>
      <c r="J183" s="289">
        <f>Tabulka15[[#This Row],[Skutečnost          v tis. Kč]]/Tabulka15[[#This Row],[Upravený rozpočet        v tis. Kč]]*100</f>
        <v>99.774011299435031</v>
      </c>
      <c r="K183" s="934"/>
      <c r="L183" s="934"/>
    </row>
    <row r="184" spans="1:12" s="22" customFormat="1" ht="15.75" x14ac:dyDescent="0.25">
      <c r="A184" s="846">
        <v>5</v>
      </c>
      <c r="B184" s="847"/>
      <c r="C184" s="847"/>
      <c r="D184" s="848"/>
      <c r="E184" s="847"/>
      <c r="F184" s="850" t="s">
        <v>65</v>
      </c>
      <c r="G184" s="845">
        <f>G178+G183</f>
        <v>412.82</v>
      </c>
      <c r="H184" s="845">
        <f>H178+H183</f>
        <v>483.65999999999997</v>
      </c>
      <c r="I184" s="845">
        <f>I178+I183</f>
        <v>483.54</v>
      </c>
      <c r="J184" s="841">
        <f>Tabulka15[[#This Row],[Skutečnost          v tis. Kč]]/Tabulka15[[#This Row],[Upravený rozpočet        v tis. Kč]]*100</f>
        <v>99.975189182483575</v>
      </c>
      <c r="K184" s="934"/>
      <c r="L184" s="934"/>
    </row>
    <row r="185" spans="1:12" x14ac:dyDescent="0.25">
      <c r="A185" s="37"/>
      <c r="B185" s="43"/>
      <c r="C185" s="43"/>
      <c r="D185" s="684"/>
      <c r="E185" s="43"/>
      <c r="F185" s="38"/>
      <c r="G185" s="39"/>
      <c r="H185" s="39"/>
      <c r="I185" s="11"/>
      <c r="J185" s="4"/>
      <c r="K185" s="937"/>
      <c r="L185" s="937"/>
    </row>
    <row r="186" spans="1:12" ht="15.75" x14ac:dyDescent="0.25">
      <c r="A186" s="7"/>
      <c r="B186" s="7"/>
      <c r="C186" s="7"/>
      <c r="D186" s="736"/>
      <c r="E186" s="7"/>
      <c r="F186" s="828" t="s">
        <v>66</v>
      </c>
      <c r="G186" s="152"/>
      <c r="H186" s="152"/>
      <c r="I186" s="11"/>
      <c r="J186" s="4"/>
      <c r="K186" s="937"/>
      <c r="L186" s="937"/>
    </row>
    <row r="187" spans="1:12" x14ac:dyDescent="0.25">
      <c r="A187" s="16">
        <v>6171</v>
      </c>
      <c r="B187" s="16">
        <v>2111</v>
      </c>
      <c r="C187" s="16"/>
      <c r="D187" s="117"/>
      <c r="E187" s="16"/>
      <c r="F187" s="340" t="s">
        <v>67</v>
      </c>
      <c r="G187" s="152">
        <v>1</v>
      </c>
      <c r="H187" s="152">
        <v>0</v>
      </c>
      <c r="I187" s="152">
        <v>0</v>
      </c>
      <c r="J187" s="152">
        <v>0</v>
      </c>
      <c r="K187" s="937"/>
      <c r="L187" s="937"/>
    </row>
    <row r="188" spans="1:12" x14ac:dyDescent="0.25">
      <c r="A188" s="16">
        <v>6171</v>
      </c>
      <c r="B188" s="16">
        <v>2212</v>
      </c>
      <c r="C188" s="16"/>
      <c r="D188" s="117">
        <v>6</v>
      </c>
      <c r="E188" s="16"/>
      <c r="F188" s="340" t="s">
        <v>1420</v>
      </c>
      <c r="G188" s="152">
        <v>40</v>
      </c>
      <c r="H188" s="152">
        <v>40</v>
      </c>
      <c r="I188" s="152">
        <v>47.66</v>
      </c>
      <c r="J188" s="152">
        <f>Tabulka15[[#This Row],[Skutečnost          v tis. Kč]]/Tabulka15[[#This Row],[Upravený rozpočet        v tis. Kč]]*100</f>
        <v>119.15</v>
      </c>
      <c r="K188" s="937"/>
      <c r="L188" s="937"/>
    </row>
    <row r="189" spans="1:12" x14ac:dyDescent="0.25">
      <c r="A189" s="16">
        <v>6171</v>
      </c>
      <c r="B189" s="16">
        <v>2310</v>
      </c>
      <c r="C189" s="16"/>
      <c r="D189" s="117"/>
      <c r="E189" s="16"/>
      <c r="F189" s="340" t="s">
        <v>68</v>
      </c>
      <c r="G189" s="152">
        <v>5</v>
      </c>
      <c r="H189" s="152">
        <v>19</v>
      </c>
      <c r="I189" s="152">
        <v>19.559999999999999</v>
      </c>
      <c r="J189" s="152">
        <f>Tabulka15[[#This Row],[Skutečnost          v tis. Kč]]/Tabulka15[[#This Row],[Upravený rozpočet        v tis. Kč]]*100</f>
        <v>102.94736842105263</v>
      </c>
      <c r="K189" s="937"/>
      <c r="L189" s="937"/>
    </row>
    <row r="190" spans="1:12" x14ac:dyDescent="0.25">
      <c r="A190" s="16">
        <v>6171</v>
      </c>
      <c r="B190" s="16">
        <v>2322</v>
      </c>
      <c r="C190" s="16"/>
      <c r="D190" s="117"/>
      <c r="E190" s="16"/>
      <c r="F190" s="340" t="s">
        <v>402</v>
      </c>
      <c r="G190" s="152">
        <v>100</v>
      </c>
      <c r="H190" s="152">
        <v>6.3</v>
      </c>
      <c r="I190" s="152">
        <v>6.27</v>
      </c>
      <c r="J190" s="152">
        <f>Tabulka15[[#This Row],[Skutečnost          v tis. Kč]]/Tabulka15[[#This Row],[Upravený rozpočet        v tis. Kč]]*100</f>
        <v>99.523809523809518</v>
      </c>
      <c r="K190" s="937"/>
      <c r="L190" s="937"/>
    </row>
    <row r="191" spans="1:12" x14ac:dyDescent="0.25">
      <c r="A191" s="16">
        <v>6171</v>
      </c>
      <c r="B191" s="16">
        <v>2324</v>
      </c>
      <c r="C191" s="16"/>
      <c r="D191" s="117"/>
      <c r="E191" s="16"/>
      <c r="F191" s="340" t="s">
        <v>53</v>
      </c>
      <c r="G191" s="152">
        <v>0</v>
      </c>
      <c r="H191" s="152">
        <v>7.51</v>
      </c>
      <c r="I191" s="152">
        <v>3.58</v>
      </c>
      <c r="J191" s="152">
        <f>Tabulka15[[#This Row],[Skutečnost          v tis. Kč]]/Tabulka15[[#This Row],[Upravený rozpočet        v tis. Kč]]*100</f>
        <v>47.669773635153128</v>
      </c>
      <c r="K191" s="937"/>
      <c r="L191" s="937"/>
    </row>
    <row r="192" spans="1:12" x14ac:dyDescent="0.25">
      <c r="A192" s="16">
        <v>6171</v>
      </c>
      <c r="B192" s="16">
        <v>2324</v>
      </c>
      <c r="C192" s="16"/>
      <c r="D192" s="117">
        <v>6</v>
      </c>
      <c r="E192" s="16">
        <v>40</v>
      </c>
      <c r="F192" s="340" t="s">
        <v>1418</v>
      </c>
      <c r="G192" s="152">
        <v>10</v>
      </c>
      <c r="H192" s="152">
        <v>10</v>
      </c>
      <c r="I192" s="152">
        <v>15.6</v>
      </c>
      <c r="J192" s="152">
        <f>Tabulka15[[#This Row],[Skutečnost          v tis. Kč]]/Tabulka15[[#This Row],[Upravený rozpočet        v tis. Kč]]*100</f>
        <v>156</v>
      </c>
      <c r="K192" s="937"/>
      <c r="L192" s="937"/>
    </row>
    <row r="193" spans="1:12" x14ac:dyDescent="0.25">
      <c r="A193" s="16">
        <v>6171</v>
      </c>
      <c r="B193" s="16">
        <v>2329</v>
      </c>
      <c r="C193" s="16"/>
      <c r="D193" s="117"/>
      <c r="E193" s="16"/>
      <c r="F193" s="340" t="s">
        <v>69</v>
      </c>
      <c r="G193" s="152">
        <v>25</v>
      </c>
      <c r="H193" s="152">
        <v>23</v>
      </c>
      <c r="I193" s="152">
        <v>21.588000000000001</v>
      </c>
      <c r="J193" s="152">
        <f>Tabulka15[[#This Row],[Skutečnost          v tis. Kč]]/Tabulka15[[#This Row],[Upravený rozpočet        v tis. Kč]]*100</f>
        <v>93.860869565217399</v>
      </c>
      <c r="K193" s="937"/>
      <c r="L193" s="937"/>
    </row>
    <row r="194" spans="1:12" x14ac:dyDescent="0.25">
      <c r="A194" s="857">
        <v>6171</v>
      </c>
      <c r="B194" s="834"/>
      <c r="C194" s="834"/>
      <c r="D194" s="835"/>
      <c r="E194" s="834"/>
      <c r="F194" s="836" t="s">
        <v>70</v>
      </c>
      <c r="G194" s="303">
        <f>SUM(G187:G193)</f>
        <v>181</v>
      </c>
      <c r="H194" s="303">
        <f>SUM(H187:H193)</f>
        <v>105.81</v>
      </c>
      <c r="I194" s="303">
        <f>SUM(I187:I193)</f>
        <v>114.25799999999998</v>
      </c>
      <c r="J194" s="289">
        <f>Tabulka15[[#This Row],[Skutečnost          v tis. Kč]]/Tabulka15[[#This Row],[Upravený rozpočet        v tis. Kč]]*100</f>
        <v>107.98412248369718</v>
      </c>
      <c r="K194" s="937"/>
      <c r="L194" s="937"/>
    </row>
    <row r="195" spans="1:12" x14ac:dyDescent="0.25">
      <c r="A195" s="16"/>
      <c r="B195" s="16"/>
      <c r="C195" s="16"/>
      <c r="D195" s="117"/>
      <c r="E195" s="16"/>
      <c r="F195" s="354"/>
      <c r="G195" s="289"/>
      <c r="H195" s="289"/>
      <c r="I195" s="11"/>
      <c r="J195" s="152"/>
      <c r="K195" s="937"/>
      <c r="L195" s="937"/>
    </row>
    <row r="196" spans="1:12" ht="15.75" x14ac:dyDescent="0.25">
      <c r="A196" s="10"/>
      <c r="B196" s="10"/>
      <c r="C196" s="10"/>
      <c r="D196" s="735"/>
      <c r="E196" s="10"/>
      <c r="F196" s="420" t="s">
        <v>71</v>
      </c>
      <c r="G196" s="4"/>
      <c r="H196" s="4"/>
      <c r="I196" s="11"/>
      <c r="J196" s="4"/>
      <c r="K196" s="937"/>
      <c r="L196" s="937"/>
    </row>
    <row r="197" spans="1:12" x14ac:dyDescent="0.25">
      <c r="A197" s="16">
        <v>6310</v>
      </c>
      <c r="B197" s="16">
        <v>2141</v>
      </c>
      <c r="C197" s="16"/>
      <c r="D197" s="117"/>
      <c r="E197" s="16"/>
      <c r="F197" s="340" t="s">
        <v>317</v>
      </c>
      <c r="G197" s="152">
        <v>156.63</v>
      </c>
      <c r="H197" s="152">
        <v>747.45</v>
      </c>
      <c r="I197" s="152">
        <v>759.32</v>
      </c>
      <c r="J197" s="152">
        <f>Tabulka15[[#This Row],[Skutečnost          v tis. Kč]]/Tabulka15[[#This Row],[Upravený rozpočet        v tis. Kč]]*100</f>
        <v>101.58806609137736</v>
      </c>
      <c r="K197" s="937"/>
      <c r="L197" s="937"/>
    </row>
    <row r="198" spans="1:12" x14ac:dyDescent="0.25">
      <c r="A198" s="857">
        <v>6310</v>
      </c>
      <c r="B198" s="834"/>
      <c r="C198" s="834"/>
      <c r="D198" s="835"/>
      <c r="E198" s="834"/>
      <c r="F198" s="836" t="s">
        <v>72</v>
      </c>
      <c r="G198" s="861">
        <f>SUBTOTAL(109,G197:G197)</f>
        <v>156.63</v>
      </c>
      <c r="H198" s="861">
        <f>SUBTOTAL(109,H197:H197)</f>
        <v>747.45</v>
      </c>
      <c r="I198" s="861">
        <f>SUBTOTAL(109,I197:I197)</f>
        <v>759.32</v>
      </c>
      <c r="J198" s="289">
        <f>Tabulka15[[#This Row],[Skutečnost          v tis. Kč]]/Tabulka15[[#This Row],[Upravený rozpočet        v tis. Kč]]*100</f>
        <v>101.58806609137736</v>
      </c>
      <c r="K198" s="937"/>
      <c r="L198" s="937"/>
    </row>
    <row r="199" spans="1:12" x14ac:dyDescent="0.25">
      <c r="A199" s="733"/>
      <c r="B199" s="20"/>
      <c r="C199" s="20"/>
      <c r="D199" s="731"/>
      <c r="E199" s="20"/>
      <c r="F199" s="25"/>
      <c r="G199" s="24"/>
      <c r="H199" s="24"/>
      <c r="I199" s="24"/>
      <c r="J199" s="9"/>
      <c r="K199" s="937"/>
      <c r="L199" s="937"/>
    </row>
    <row r="200" spans="1:12" ht="15.75" x14ac:dyDescent="0.25">
      <c r="A200" s="733"/>
      <c r="B200" s="20"/>
      <c r="C200" s="20"/>
      <c r="D200" s="731"/>
      <c r="E200" s="20"/>
      <c r="F200" s="420" t="s">
        <v>569</v>
      </c>
      <c r="G200" s="24"/>
      <c r="H200" s="24"/>
      <c r="I200" s="24"/>
      <c r="J200" s="9"/>
      <c r="K200" s="937"/>
      <c r="L200" s="937"/>
    </row>
    <row r="201" spans="1:12" x14ac:dyDescent="0.25">
      <c r="A201" s="834">
        <v>6402</v>
      </c>
      <c r="B201" s="834">
        <v>2229</v>
      </c>
      <c r="C201" s="834"/>
      <c r="D201" s="863"/>
      <c r="E201" s="834"/>
      <c r="F201" s="860" t="s">
        <v>772</v>
      </c>
      <c r="G201" s="864">
        <v>0</v>
      </c>
      <c r="H201" s="864">
        <v>2.4500000000000002</v>
      </c>
      <c r="I201" s="864">
        <v>2.4500000000000002</v>
      </c>
      <c r="J201" s="152">
        <f>Tabulka15[[#This Row],[Skutečnost          v tis. Kč]]/Tabulka15[[#This Row],[Upravený rozpočet        v tis. Kč]]*100</f>
        <v>100</v>
      </c>
      <c r="K201" s="937"/>
      <c r="L201" s="937"/>
    </row>
    <row r="202" spans="1:12" x14ac:dyDescent="0.25">
      <c r="A202" s="834">
        <v>6402</v>
      </c>
      <c r="B202" s="834">
        <v>2229</v>
      </c>
      <c r="C202" s="834"/>
      <c r="D202" s="863">
        <v>34070</v>
      </c>
      <c r="E202" s="834">
        <v>242</v>
      </c>
      <c r="F202" s="860" t="s">
        <v>1421</v>
      </c>
      <c r="G202" s="864">
        <v>0</v>
      </c>
      <c r="H202" s="864">
        <v>2.4500000000000002</v>
      </c>
      <c r="I202" s="864">
        <v>2.4500000000000002</v>
      </c>
      <c r="J202" s="152">
        <f>Tabulka15[[#This Row],[Skutečnost          v tis. Kč]]/Tabulka15[[#This Row],[Upravený rozpočet        v tis. Kč]]*100</f>
        <v>100</v>
      </c>
      <c r="K202" s="937"/>
      <c r="L202" s="937"/>
    </row>
    <row r="203" spans="1:12" x14ac:dyDescent="0.25">
      <c r="A203" s="857">
        <v>6402</v>
      </c>
      <c r="B203" s="834"/>
      <c r="C203" s="834"/>
      <c r="D203" s="835"/>
      <c r="E203" s="834"/>
      <c r="F203" s="836" t="s">
        <v>396</v>
      </c>
      <c r="G203" s="861">
        <f>SUBTOTAL(109,G201:G202)</f>
        <v>0</v>
      </c>
      <c r="H203" s="861">
        <f>SUBTOTAL(109,H201:H202)</f>
        <v>4.9000000000000004</v>
      </c>
      <c r="I203" s="861">
        <f>SUBTOTAL(109,I201:I202)</f>
        <v>4.9000000000000004</v>
      </c>
      <c r="J203" s="289">
        <f>Tabulka15[[#This Row],[Skutečnost          v tis. Kč]]/Tabulka15[[#This Row],[Upravený rozpočet        v tis. Kč]]*100</f>
        <v>100</v>
      </c>
      <c r="K203" s="937"/>
      <c r="L203" s="937"/>
    </row>
    <row r="204" spans="1:12" x14ac:dyDescent="0.25">
      <c r="A204" s="733"/>
      <c r="B204" s="20"/>
      <c r="C204" s="20"/>
      <c r="D204" s="731"/>
      <c r="E204" s="20"/>
      <c r="F204" s="25"/>
      <c r="G204" s="24"/>
      <c r="H204" s="24"/>
      <c r="I204" s="24"/>
      <c r="J204" s="4"/>
      <c r="K204" s="937"/>
      <c r="L204" s="937"/>
    </row>
    <row r="205" spans="1:12" ht="15.75" x14ac:dyDescent="0.25">
      <c r="A205" s="846">
        <v>6</v>
      </c>
      <c r="B205" s="847"/>
      <c r="C205" s="847"/>
      <c r="D205" s="848"/>
      <c r="E205" s="847"/>
      <c r="F205" s="850" t="s">
        <v>73</v>
      </c>
      <c r="G205" s="845">
        <f>G194+G198+G203</f>
        <v>337.63</v>
      </c>
      <c r="H205" s="845">
        <f>H194+H198+H203</f>
        <v>858.16</v>
      </c>
      <c r="I205" s="845">
        <f>I194+I198+I203</f>
        <v>878.47799999999995</v>
      </c>
      <c r="J205" s="841">
        <f>Tabulka15[[#This Row],[Skutečnost          v tis. Kč]]/Tabulka15[[#This Row],[Upravený rozpočet        v tis. Kč]]*100</f>
        <v>102.36762375314628</v>
      </c>
      <c r="K205" s="937"/>
      <c r="L205" s="937"/>
    </row>
    <row r="206" spans="1:12" x14ac:dyDescent="0.25">
      <c r="A206" s="37"/>
      <c r="B206" s="43"/>
      <c r="C206" s="43"/>
      <c r="D206" s="684"/>
      <c r="E206" s="43"/>
      <c r="F206" s="38"/>
      <c r="G206" s="39"/>
      <c r="H206" s="39"/>
      <c r="I206" s="15"/>
      <c r="J206" s="4"/>
      <c r="K206" s="937"/>
      <c r="L206" s="937"/>
    </row>
    <row r="207" spans="1:12" x14ac:dyDescent="0.25">
      <c r="A207" s="37"/>
      <c r="B207" s="43">
        <v>2451</v>
      </c>
      <c r="C207" s="43"/>
      <c r="D207" s="117"/>
      <c r="E207" s="43">
        <v>312</v>
      </c>
      <c r="F207" s="38" t="s">
        <v>1606</v>
      </c>
      <c r="G207" s="39">
        <v>4458.9799999999996</v>
      </c>
      <c r="H207" s="39">
        <v>4458.9799999999996</v>
      </c>
      <c r="I207" s="39">
        <v>4458.9799999999996</v>
      </c>
      <c r="J207" s="39">
        <f>Tabulka15[[#This Row],[Skutečnost          v tis. Kč]]/Tabulka15[[#This Row],[Upravený rozpočet        v tis. Kč]]*100</f>
        <v>100</v>
      </c>
      <c r="K207" s="937"/>
      <c r="L207" s="937"/>
    </row>
    <row r="208" spans="1:12" x14ac:dyDescent="0.25">
      <c r="A208" s="37"/>
      <c r="B208" s="43">
        <v>2451</v>
      </c>
      <c r="C208" s="43"/>
      <c r="D208" s="117"/>
      <c r="E208" s="43">
        <v>313</v>
      </c>
      <c r="F208" s="38" t="s">
        <v>452</v>
      </c>
      <c r="G208" s="39">
        <v>4161.84</v>
      </c>
      <c r="H208" s="39">
        <v>5804.12</v>
      </c>
      <c r="I208" s="39">
        <v>5804.12</v>
      </c>
      <c r="J208" s="39">
        <f>Tabulka15[[#This Row],[Skutečnost          v tis. Kč]]/Tabulka15[[#This Row],[Upravený rozpočet        v tis. Kč]]*100</f>
        <v>100</v>
      </c>
      <c r="K208" s="937"/>
      <c r="L208" s="937"/>
    </row>
    <row r="209" spans="1:12" x14ac:dyDescent="0.25">
      <c r="A209" s="37"/>
      <c r="B209" s="43"/>
      <c r="C209" s="43"/>
      <c r="D209" s="735"/>
      <c r="E209" s="43"/>
      <c r="F209" s="38" t="s">
        <v>1489</v>
      </c>
      <c r="G209" s="303">
        <f>SUM(G207:G208)</f>
        <v>8620.82</v>
      </c>
      <c r="H209" s="303">
        <f>SUM(H207:H208)</f>
        <v>10263.099999999999</v>
      </c>
      <c r="I209" s="303">
        <f>SUM(I207:I208)</f>
        <v>10263.099999999999</v>
      </c>
      <c r="J209" s="289">
        <f>Tabulka15[[#This Row],[Skutečnost          v tis. Kč]]/Tabulka15[[#This Row],[Upravený rozpočet        v tis. Kč]]*100</f>
        <v>100</v>
      </c>
      <c r="K209" s="937"/>
      <c r="L209" s="937"/>
    </row>
    <row r="210" spans="1:12" ht="16.5" x14ac:dyDescent="0.25">
      <c r="A210" s="98">
        <v>2</v>
      </c>
      <c r="B210" s="100"/>
      <c r="C210" s="100"/>
      <c r="D210" s="118"/>
      <c r="E210" s="100"/>
      <c r="F210" s="829" t="s">
        <v>74</v>
      </c>
      <c r="G210" s="105">
        <f>G48+G94+G170+G184+G205+G207+G208</f>
        <v>18000</v>
      </c>
      <c r="H210" s="105">
        <f>H48+H94+H170+H184+H205+H207+H208</f>
        <v>24499.999999999996</v>
      </c>
      <c r="I210" s="105">
        <f>I48+I94+I170+I184+I205+I207+I208</f>
        <v>24876.007999999998</v>
      </c>
      <c r="J210" s="103">
        <f>Tabulka15[[#This Row],[Skutečnost          v tis. Kč]]/Tabulka15[[#This Row],[Upravený rozpočet        v tis. Kč]]*100</f>
        <v>101.53472653061226</v>
      </c>
      <c r="K210" s="937"/>
      <c r="L210" s="937"/>
    </row>
    <row r="211" spans="1:12" ht="15.75" x14ac:dyDescent="0.25">
      <c r="A211" s="129"/>
      <c r="B211" s="121"/>
      <c r="C211" s="121"/>
      <c r="D211" s="117"/>
      <c r="E211" s="121"/>
      <c r="F211" s="122"/>
      <c r="G211" s="130"/>
      <c r="H211" s="15"/>
      <c r="I211" s="15"/>
      <c r="J211" s="4"/>
      <c r="K211" s="937"/>
      <c r="L211" s="937"/>
    </row>
    <row r="212" spans="1:12" ht="16.5" x14ac:dyDescent="0.25">
      <c r="A212" s="98">
        <v>3</v>
      </c>
      <c r="B212" s="106"/>
      <c r="C212" s="106"/>
      <c r="D212" s="740"/>
      <c r="E212" s="106"/>
      <c r="F212" s="830" t="s">
        <v>75</v>
      </c>
      <c r="G212" s="743"/>
      <c r="H212" s="742"/>
      <c r="I212" s="742"/>
      <c r="J212" s="738"/>
      <c r="K212" s="937"/>
      <c r="L212" s="937"/>
    </row>
    <row r="213" spans="1:12" x14ac:dyDescent="0.25">
      <c r="A213" s="834">
        <v>2212</v>
      </c>
      <c r="B213" s="834">
        <v>3121</v>
      </c>
      <c r="C213" s="834"/>
      <c r="D213" s="815">
        <v>3121</v>
      </c>
      <c r="E213" s="16">
        <v>602</v>
      </c>
      <c r="F213" s="860" t="s">
        <v>1422</v>
      </c>
      <c r="G213" s="833">
        <v>4000</v>
      </c>
      <c r="H213" s="833">
        <v>600</v>
      </c>
      <c r="I213" s="833">
        <v>600</v>
      </c>
      <c r="J213" s="152">
        <f>Tabulka15[[#This Row],[Skutečnost          v tis. Kč]]/Tabulka15[[#This Row],[Upravený rozpočet        v tis. Kč]]*100</f>
        <v>100</v>
      </c>
      <c r="K213" s="937"/>
      <c r="L213" s="937"/>
    </row>
    <row r="214" spans="1:12" x14ac:dyDescent="0.25">
      <c r="A214" s="834">
        <v>2212</v>
      </c>
      <c r="B214" s="834">
        <v>3122</v>
      </c>
      <c r="C214" s="834"/>
      <c r="D214" s="815">
        <v>3121</v>
      </c>
      <c r="E214" s="16">
        <v>602</v>
      </c>
      <c r="F214" s="860" t="s">
        <v>1423</v>
      </c>
      <c r="G214" s="833">
        <v>0</v>
      </c>
      <c r="H214" s="833">
        <v>306.36</v>
      </c>
      <c r="I214" s="833">
        <v>306.36</v>
      </c>
      <c r="J214" s="152">
        <f>Tabulka15[[#This Row],[Skutečnost          v tis. Kč]]/Tabulka15[[#This Row],[Upravený rozpočet        v tis. Kč]]*100</f>
        <v>100</v>
      </c>
      <c r="K214" s="937"/>
      <c r="L214" s="937"/>
    </row>
    <row r="215" spans="1:12" x14ac:dyDescent="0.25">
      <c r="A215" s="857">
        <v>2212</v>
      </c>
      <c r="B215" s="834"/>
      <c r="C215" s="834"/>
      <c r="D215" s="815"/>
      <c r="E215" s="16"/>
      <c r="F215" s="354" t="s">
        <v>106</v>
      </c>
      <c r="G215" s="303">
        <f>SUBTOTAL(109,G213:G213)</f>
        <v>4000</v>
      </c>
      <c r="H215" s="303">
        <f>SUBTOTAL(109,H213:H214)</f>
        <v>906.36</v>
      </c>
      <c r="I215" s="303">
        <f>SUBTOTAL(109,I213:I214)</f>
        <v>906.36</v>
      </c>
      <c r="J215" s="289">
        <f>Tabulka15[[#This Row],[Skutečnost          v tis. Kč]]/Tabulka15[[#This Row],[Upravený rozpočet        v tis. Kč]]*100</f>
        <v>100</v>
      </c>
      <c r="K215" s="937"/>
      <c r="L215" s="937"/>
    </row>
    <row r="216" spans="1:12" x14ac:dyDescent="0.25">
      <c r="A216" s="857"/>
      <c r="B216" s="834"/>
      <c r="C216" s="834"/>
      <c r="D216" s="815"/>
      <c r="E216" s="16"/>
      <c r="F216" s="354"/>
      <c r="G216" s="303"/>
      <c r="H216" s="303"/>
      <c r="I216" s="303"/>
      <c r="J216" s="289"/>
      <c r="K216" s="937"/>
      <c r="L216" s="937"/>
    </row>
    <row r="217" spans="1:12" x14ac:dyDescent="0.25">
      <c r="A217" s="834">
        <v>2219</v>
      </c>
      <c r="B217" s="834">
        <v>3121</v>
      </c>
      <c r="C217" s="834"/>
      <c r="D217" s="815">
        <v>3121</v>
      </c>
      <c r="E217" s="16">
        <v>602</v>
      </c>
      <c r="F217" s="860" t="s">
        <v>1422</v>
      </c>
      <c r="G217" s="833">
        <v>0</v>
      </c>
      <c r="H217" s="833">
        <v>1500</v>
      </c>
      <c r="I217" s="833">
        <v>1500</v>
      </c>
      <c r="J217" s="152">
        <f>Tabulka15[[#This Row],[Skutečnost          v tis. Kč]]/Tabulka15[[#This Row],[Upravený rozpočet        v tis. Kč]]*100</f>
        <v>100</v>
      </c>
      <c r="K217" s="937"/>
      <c r="L217" s="937"/>
    </row>
    <row r="218" spans="1:12" x14ac:dyDescent="0.25">
      <c r="A218" s="857">
        <v>2219</v>
      </c>
      <c r="B218" s="834"/>
      <c r="C218" s="834"/>
      <c r="D218" s="815"/>
      <c r="E218" s="16"/>
      <c r="F218" s="354" t="s">
        <v>35</v>
      </c>
      <c r="G218" s="861">
        <f>SUBTOTAL(109,G217:G217)</f>
        <v>0</v>
      </c>
      <c r="H218" s="861">
        <f>SUBTOTAL(109,H217:H217)</f>
        <v>1500</v>
      </c>
      <c r="I218" s="861">
        <f>SUBTOTAL(109,I217:I217)</f>
        <v>1500</v>
      </c>
      <c r="J218" s="289">
        <f>Tabulka15[[#This Row],[Skutečnost          v tis. Kč]]/Tabulka15[[#This Row],[Upravený rozpočet        v tis. Kč]]*100</f>
        <v>100</v>
      </c>
      <c r="K218" s="937"/>
      <c r="L218" s="937"/>
    </row>
    <row r="219" spans="1:12" x14ac:dyDescent="0.25">
      <c r="A219" s="857"/>
      <c r="B219" s="834"/>
      <c r="C219" s="834"/>
      <c r="D219" s="815"/>
      <c r="E219" s="16"/>
      <c r="F219" s="354"/>
      <c r="G219" s="861"/>
      <c r="H219" s="861"/>
      <c r="I219" s="861"/>
      <c r="J219" s="289"/>
      <c r="K219" s="937"/>
      <c r="L219" s="937"/>
    </row>
    <row r="220" spans="1:12" s="22" customFormat="1" x14ac:dyDescent="0.25">
      <c r="A220" s="16">
        <v>3513</v>
      </c>
      <c r="B220" s="16">
        <v>3121</v>
      </c>
      <c r="C220" s="16"/>
      <c r="D220" s="815">
        <v>3122</v>
      </c>
      <c r="E220" s="16"/>
      <c r="F220" s="340" t="s">
        <v>1488</v>
      </c>
      <c r="G220" s="152">
        <v>0</v>
      </c>
      <c r="H220" s="152">
        <v>60</v>
      </c>
      <c r="I220" s="833">
        <v>60</v>
      </c>
      <c r="J220" s="152">
        <f>Tabulka15[[#This Row],[Skutečnost          v tis. Kč]]/Tabulka15[[#This Row],[Upravený rozpočet        v tis. Kč]]*100</f>
        <v>100</v>
      </c>
      <c r="K220" s="934"/>
      <c r="L220" s="934"/>
    </row>
    <row r="221" spans="1:12" s="22" customFormat="1" x14ac:dyDescent="0.25">
      <c r="A221" s="405">
        <v>3513</v>
      </c>
      <c r="B221" s="16"/>
      <c r="C221" s="16"/>
      <c r="D221" s="815"/>
      <c r="E221" s="16"/>
      <c r="F221" s="354" t="s">
        <v>575</v>
      </c>
      <c r="G221" s="861">
        <f>SUBTOTAL(109,G220:G220)</f>
        <v>0</v>
      </c>
      <c r="H221" s="861">
        <f>SUBTOTAL(109,H220:H220)</f>
        <v>60</v>
      </c>
      <c r="I221" s="861">
        <f>SUBTOTAL(109,I220:I220)</f>
        <v>60</v>
      </c>
      <c r="J221" s="289">
        <f>Tabulka15[[#This Row],[Skutečnost          v tis. Kč]]/Tabulka15[[#This Row],[Upravený rozpočet        v tis. Kč]]*100</f>
        <v>100</v>
      </c>
      <c r="K221" s="934"/>
      <c r="L221" s="934"/>
    </row>
    <row r="222" spans="1:12" s="22" customFormat="1" x14ac:dyDescent="0.25">
      <c r="A222" s="857"/>
      <c r="B222" s="834"/>
      <c r="C222" s="834"/>
      <c r="D222" s="815"/>
      <c r="E222" s="16"/>
      <c r="F222" s="354"/>
      <c r="G222" s="303"/>
      <c r="H222" s="303"/>
      <c r="I222" s="303"/>
      <c r="J222" s="289"/>
      <c r="K222" s="934"/>
      <c r="L222" s="934"/>
    </row>
    <row r="223" spans="1:12" s="22" customFormat="1" x14ac:dyDescent="0.25">
      <c r="A223" s="834">
        <v>3631</v>
      </c>
      <c r="B223" s="834">
        <v>3121</v>
      </c>
      <c r="C223" s="834"/>
      <c r="D223" s="815">
        <v>3121</v>
      </c>
      <c r="E223" s="16">
        <v>602</v>
      </c>
      <c r="F223" s="860" t="s">
        <v>1422</v>
      </c>
      <c r="G223" s="833">
        <v>0</v>
      </c>
      <c r="H223" s="833">
        <v>1900</v>
      </c>
      <c r="I223" s="833">
        <v>1900</v>
      </c>
      <c r="J223" s="152">
        <f>Tabulka15[[#This Row],[Skutečnost          v tis. Kč]]/Tabulka15[[#This Row],[Upravený rozpočet        v tis. Kč]]*100</f>
        <v>100</v>
      </c>
      <c r="K223" s="934"/>
      <c r="L223" s="934"/>
    </row>
    <row r="224" spans="1:12" s="22" customFormat="1" x14ac:dyDescent="0.25">
      <c r="A224" s="857">
        <v>3631</v>
      </c>
      <c r="B224" s="834"/>
      <c r="C224" s="834"/>
      <c r="D224" s="815"/>
      <c r="E224" s="16"/>
      <c r="F224" s="354" t="s">
        <v>144</v>
      </c>
      <c r="G224" s="861">
        <f>SUBTOTAL(109,G223:G223)</f>
        <v>0</v>
      </c>
      <c r="H224" s="861">
        <f>SUBTOTAL(109,H223:H223)</f>
        <v>1900</v>
      </c>
      <c r="I224" s="861">
        <f>SUBTOTAL(109,I223:I223)</f>
        <v>1900</v>
      </c>
      <c r="J224" s="289">
        <f>Tabulka15[[#This Row],[Skutečnost          v tis. Kč]]/Tabulka15[[#This Row],[Upravený rozpočet        v tis. Kč]]*100</f>
        <v>100</v>
      </c>
      <c r="K224" s="934"/>
      <c r="L224" s="934"/>
    </row>
    <row r="225" spans="1:12" s="22" customFormat="1" x14ac:dyDescent="0.25">
      <c r="A225" s="857"/>
      <c r="B225" s="834"/>
      <c r="C225" s="834"/>
      <c r="D225" s="117"/>
      <c r="E225" s="16"/>
      <c r="F225" s="354"/>
      <c r="G225" s="303"/>
      <c r="H225" s="303"/>
      <c r="I225" s="235"/>
      <c r="J225" s="152"/>
      <c r="K225" s="934"/>
      <c r="L225" s="934"/>
    </row>
    <row r="226" spans="1:12" s="22" customFormat="1" x14ac:dyDescent="0.25">
      <c r="A226" s="834">
        <v>3634</v>
      </c>
      <c r="B226" s="834">
        <v>3122</v>
      </c>
      <c r="C226" s="834"/>
      <c r="D226" s="117"/>
      <c r="E226" s="16">
        <v>821</v>
      </c>
      <c r="F226" s="340" t="s">
        <v>546</v>
      </c>
      <c r="G226" s="833">
        <v>1563.32</v>
      </c>
      <c r="H226" s="833">
        <v>0</v>
      </c>
      <c r="I226" s="833">
        <v>0</v>
      </c>
      <c r="J226" s="152">
        <v>0</v>
      </c>
      <c r="K226" s="934"/>
      <c r="L226" s="934"/>
    </row>
    <row r="227" spans="1:12" s="22" customFormat="1" x14ac:dyDescent="0.25">
      <c r="A227" s="857">
        <v>3634</v>
      </c>
      <c r="B227" s="834"/>
      <c r="C227" s="834"/>
      <c r="D227" s="117"/>
      <c r="E227" s="16"/>
      <c r="F227" s="354" t="s">
        <v>437</v>
      </c>
      <c r="G227" s="303">
        <f>G226</f>
        <v>1563.32</v>
      </c>
      <c r="H227" s="303">
        <f>H226</f>
        <v>0</v>
      </c>
      <c r="I227" s="303">
        <f>I226</f>
        <v>0</v>
      </c>
      <c r="J227" s="289">
        <v>0</v>
      </c>
      <c r="K227" s="934"/>
      <c r="L227" s="934"/>
    </row>
    <row r="228" spans="1:12" s="22" customFormat="1" x14ac:dyDescent="0.25">
      <c r="A228" s="857"/>
      <c r="B228" s="834"/>
      <c r="C228" s="834"/>
      <c r="D228" s="117"/>
      <c r="E228" s="16"/>
      <c r="F228" s="354"/>
      <c r="G228" s="303"/>
      <c r="H228" s="303"/>
      <c r="I228" s="15"/>
      <c r="J228" s="152"/>
      <c r="K228" s="934"/>
      <c r="L228" s="934"/>
    </row>
    <row r="229" spans="1:12" s="22" customFormat="1" x14ac:dyDescent="0.25">
      <c r="A229" s="834">
        <v>3635</v>
      </c>
      <c r="B229" s="834">
        <v>3122</v>
      </c>
      <c r="C229" s="834"/>
      <c r="D229" s="117"/>
      <c r="E229" s="16"/>
      <c r="F229" s="340" t="s">
        <v>559</v>
      </c>
      <c r="G229" s="833">
        <v>37.51</v>
      </c>
      <c r="H229" s="833">
        <v>37.51</v>
      </c>
      <c r="I229" s="833">
        <v>37.51</v>
      </c>
      <c r="J229" s="152">
        <f>Tabulka15[[#This Row],[Skutečnost          v tis. Kč]]/Tabulka15[[#This Row],[Upravený rozpočet        v tis. Kč]]*100</f>
        <v>100</v>
      </c>
      <c r="K229" s="934"/>
      <c r="L229" s="934"/>
    </row>
    <row r="230" spans="1:12" s="22" customFormat="1" ht="12.75" customHeight="1" x14ac:dyDescent="0.25">
      <c r="A230" s="857">
        <v>3635</v>
      </c>
      <c r="B230" s="834"/>
      <c r="C230" s="834"/>
      <c r="D230" s="117"/>
      <c r="E230" s="16"/>
      <c r="F230" s="354" t="s">
        <v>149</v>
      </c>
      <c r="G230" s="303">
        <f>G229</f>
        <v>37.51</v>
      </c>
      <c r="H230" s="303">
        <f>H229</f>
        <v>37.51</v>
      </c>
      <c r="I230" s="303">
        <f>I229</f>
        <v>37.51</v>
      </c>
      <c r="J230" s="289">
        <f>Tabulka15[[#This Row],[Skutečnost          v tis. Kč]]/Tabulka15[[#This Row],[Upravený rozpočet        v tis. Kč]]*100</f>
        <v>100</v>
      </c>
      <c r="K230" s="934"/>
      <c r="L230" s="934"/>
    </row>
    <row r="231" spans="1:12" s="22" customFormat="1" x14ac:dyDescent="0.25">
      <c r="A231" s="857"/>
      <c r="B231" s="834"/>
      <c r="C231" s="834"/>
      <c r="D231" s="117"/>
      <c r="E231" s="16"/>
      <c r="F231" s="354"/>
      <c r="G231" s="833"/>
      <c r="H231" s="833"/>
      <c r="I231" s="15"/>
      <c r="J231" s="152"/>
      <c r="K231" s="934"/>
      <c r="L231" s="934"/>
    </row>
    <row r="232" spans="1:12" s="22" customFormat="1" x14ac:dyDescent="0.25">
      <c r="A232" s="834">
        <v>3639</v>
      </c>
      <c r="B232" s="834">
        <v>3111</v>
      </c>
      <c r="C232" s="834"/>
      <c r="D232" s="835"/>
      <c r="E232" s="834"/>
      <c r="F232" s="860" t="s">
        <v>447</v>
      </c>
      <c r="G232" s="833">
        <v>1759.17</v>
      </c>
      <c r="H232" s="833">
        <v>8718.27</v>
      </c>
      <c r="I232" s="833">
        <v>8731.7999999999993</v>
      </c>
      <c r="J232" s="152">
        <f>Tabulka15[[#This Row],[Skutečnost          v tis. Kč]]/Tabulka15[[#This Row],[Upravený rozpočet        v tis. Kč]]*100</f>
        <v>100.1551913395662</v>
      </c>
      <c r="K232" s="934"/>
      <c r="L232" s="934"/>
    </row>
    <row r="233" spans="1:12" s="22" customFormat="1" x14ac:dyDescent="0.25">
      <c r="A233" s="857">
        <v>3639</v>
      </c>
      <c r="B233" s="834"/>
      <c r="C233" s="834"/>
      <c r="D233" s="835"/>
      <c r="E233" s="834"/>
      <c r="F233" s="836" t="s">
        <v>76</v>
      </c>
      <c r="G233" s="861">
        <f>SUM(G232:G232)</f>
        <v>1759.17</v>
      </c>
      <c r="H233" s="861">
        <f>SUM(H232:H232)</f>
        <v>8718.27</v>
      </c>
      <c r="I233" s="861">
        <f>SUM(I232:I232)</f>
        <v>8731.7999999999993</v>
      </c>
      <c r="J233" s="289">
        <f>Tabulka15[[#This Row],[Skutečnost          v tis. Kč]]/Tabulka15[[#This Row],[Upravený rozpočet        v tis. Kč]]*100</f>
        <v>100.1551913395662</v>
      </c>
      <c r="K233" s="934"/>
      <c r="L233" s="934"/>
    </row>
    <row r="234" spans="1:12" s="22" customFormat="1" ht="16.5" x14ac:dyDescent="0.25">
      <c r="A234" s="98">
        <v>3</v>
      </c>
      <c r="B234" s="106"/>
      <c r="C234" s="106"/>
      <c r="D234" s="740"/>
      <c r="E234" s="106"/>
      <c r="F234" s="830" t="s">
        <v>77</v>
      </c>
      <c r="G234" s="109">
        <f>G215+G218+G224+G227+G230+G233</f>
        <v>7360</v>
      </c>
      <c r="H234" s="109">
        <f>H215+H218+H221+H224+H227+H230+H233</f>
        <v>13122.140000000001</v>
      </c>
      <c r="I234" s="109">
        <f>I215+I218+I221+I224+I227+I230+I233</f>
        <v>13135.67</v>
      </c>
      <c r="J234" s="103">
        <f>Tabulka15[[#This Row],[Skutečnost          v tis. Kč]]/Tabulka15[[#This Row],[Upravený rozpočet        v tis. Kč]]*100</f>
        <v>100.10310818204957</v>
      </c>
      <c r="K234" s="934"/>
      <c r="L234" s="934"/>
    </row>
    <row r="235" spans="1:12" s="22" customFormat="1" ht="15.75" x14ac:dyDescent="0.25">
      <c r="A235" s="129"/>
      <c r="B235" s="20"/>
      <c r="C235" s="20"/>
      <c r="D235" s="731"/>
      <c r="E235" s="20"/>
      <c r="F235" s="198"/>
      <c r="G235" s="24"/>
      <c r="H235" s="11"/>
      <c r="I235" s="11"/>
      <c r="J235" s="4"/>
      <c r="K235" s="934"/>
      <c r="L235" s="934"/>
    </row>
    <row r="236" spans="1:12" s="22" customFormat="1" ht="16.5" x14ac:dyDescent="0.25">
      <c r="A236" s="98">
        <v>4</v>
      </c>
      <c r="B236" s="100"/>
      <c r="C236" s="100"/>
      <c r="D236" s="118"/>
      <c r="E236" s="100"/>
      <c r="F236" s="829" t="s">
        <v>78</v>
      </c>
      <c r="G236" s="153"/>
      <c r="H236" s="739"/>
      <c r="I236" s="739"/>
      <c r="J236" s="738"/>
      <c r="K236" s="934"/>
      <c r="L236" s="934"/>
    </row>
    <row r="237" spans="1:12" s="22" customFormat="1" x14ac:dyDescent="0.25">
      <c r="A237" s="11"/>
      <c r="B237" s="12"/>
      <c r="C237" s="12"/>
      <c r="D237" s="728"/>
      <c r="E237" s="12"/>
      <c r="F237" s="13" t="s">
        <v>344</v>
      </c>
      <c r="G237" s="152"/>
      <c r="H237" s="235"/>
      <c r="I237" s="235"/>
      <c r="J237" s="152"/>
      <c r="K237" s="934"/>
      <c r="L237" s="934"/>
    </row>
    <row r="238" spans="1:12" s="22" customFormat="1" ht="15" customHeight="1" x14ac:dyDescent="0.25">
      <c r="A238" s="11"/>
      <c r="B238" s="405">
        <v>4111</v>
      </c>
      <c r="C238" s="16"/>
      <c r="D238" s="117"/>
      <c r="E238" s="16"/>
      <c r="F238" s="855" t="s">
        <v>694</v>
      </c>
      <c r="G238" s="853">
        <v>0</v>
      </c>
      <c r="H238" s="853">
        <v>388.42</v>
      </c>
      <c r="I238" s="853">
        <v>388.42</v>
      </c>
      <c r="J238" s="152">
        <f>Tabulka15[[#This Row],[Skutečnost          v tis. Kč]]/Tabulka15[[#This Row],[Upravený rozpočet        v tis. Kč]]*100</f>
        <v>100</v>
      </c>
      <c r="K238" s="934"/>
      <c r="L238" s="934"/>
    </row>
    <row r="239" spans="1:12" s="102" customFormat="1" x14ac:dyDescent="0.25">
      <c r="A239" s="15"/>
      <c r="B239" s="405">
        <v>4112</v>
      </c>
      <c r="C239" s="16"/>
      <c r="D239" s="117"/>
      <c r="E239" s="16"/>
      <c r="F239" s="855" t="s">
        <v>413</v>
      </c>
      <c r="G239" s="853">
        <v>15040</v>
      </c>
      <c r="H239" s="853">
        <v>15788.3</v>
      </c>
      <c r="I239" s="853">
        <v>15788.3</v>
      </c>
      <c r="J239" s="152">
        <f>Tabulka15[[#This Row],[Skutečnost          v tis. Kč]]/Tabulka15[[#This Row],[Upravený rozpočet        v tis. Kč]]*100</f>
        <v>100</v>
      </c>
      <c r="K239" s="933"/>
      <c r="L239" s="933"/>
    </row>
    <row r="240" spans="1:12" s="102" customFormat="1" ht="16.5" customHeight="1" x14ac:dyDescent="0.25">
      <c r="A240" s="15"/>
      <c r="B240" s="405">
        <v>4113</v>
      </c>
      <c r="C240" s="16"/>
      <c r="D240" s="117"/>
      <c r="E240" s="16"/>
      <c r="F240" s="855" t="s">
        <v>594</v>
      </c>
      <c r="G240" s="853">
        <v>0</v>
      </c>
      <c r="H240" s="853">
        <v>254.1</v>
      </c>
      <c r="I240" s="853">
        <v>254.1</v>
      </c>
      <c r="J240" s="152">
        <f>Tabulka15[[#This Row],[Skutečnost          v tis. Kč]]/Tabulka15[[#This Row],[Upravený rozpočet        v tis. Kč]]*100</f>
        <v>100</v>
      </c>
      <c r="K240" s="933"/>
      <c r="L240" s="933"/>
    </row>
    <row r="241" spans="1:12" ht="16.5" customHeight="1" x14ac:dyDescent="0.25">
      <c r="A241" s="15"/>
      <c r="B241" s="405">
        <v>4116</v>
      </c>
      <c r="C241" s="16"/>
      <c r="D241" s="117"/>
      <c r="E241" s="16"/>
      <c r="F241" s="855" t="s">
        <v>1487</v>
      </c>
      <c r="G241" s="853">
        <v>2505.6799999999998</v>
      </c>
      <c r="H241" s="853">
        <v>11866.31</v>
      </c>
      <c r="I241" s="853">
        <v>11866.31</v>
      </c>
      <c r="J241" s="152">
        <f>Tabulka15[[#This Row],[Skutečnost          v tis. Kč]]/Tabulka15[[#This Row],[Upravený rozpočet        v tis. Kč]]*100</f>
        <v>100</v>
      </c>
      <c r="K241" s="937"/>
      <c r="L241" s="937"/>
    </row>
    <row r="242" spans="1:12" ht="16.5" customHeight="1" x14ac:dyDescent="0.25">
      <c r="A242" s="15"/>
      <c r="B242" s="16"/>
      <c r="C242" s="16"/>
      <c r="D242" s="117"/>
      <c r="E242" s="16"/>
      <c r="F242" s="859" t="s">
        <v>1486</v>
      </c>
      <c r="G242" s="289">
        <f>SUBTOTAL(109,G238:G241)</f>
        <v>17545.68</v>
      </c>
      <c r="H242" s="289">
        <f>SUBTOTAL(109,H238:H241)</f>
        <v>28297.129999999997</v>
      </c>
      <c r="I242" s="289">
        <f>SUBTOTAL(109,I238:I241)</f>
        <v>28297.129999999997</v>
      </c>
      <c r="J242" s="289">
        <f>Tabulka15[[#This Row],[Skutečnost          v tis. Kč]]/Tabulka15[[#This Row],[Upravený rozpočet        v tis. Kč]]*100</f>
        <v>100</v>
      </c>
      <c r="K242" s="937"/>
      <c r="L242" s="937"/>
    </row>
    <row r="243" spans="1:12" ht="16.5" customHeight="1" x14ac:dyDescent="0.25">
      <c r="A243" s="443"/>
      <c r="B243" s="834"/>
      <c r="C243" s="834"/>
      <c r="D243" s="835"/>
      <c r="E243" s="834"/>
      <c r="F243" s="836"/>
      <c r="G243" s="303"/>
      <c r="H243" s="303"/>
      <c r="I243" s="15"/>
      <c r="J243" s="152"/>
      <c r="K243" s="937"/>
      <c r="L243" s="937"/>
    </row>
    <row r="244" spans="1:12" ht="16.5" customHeight="1" x14ac:dyDescent="0.25">
      <c r="A244" s="11"/>
      <c r="B244" s="12"/>
      <c r="C244" s="12"/>
      <c r="D244" s="728"/>
      <c r="E244" s="12"/>
      <c r="F244" s="13" t="s">
        <v>405</v>
      </c>
      <c r="G244" s="151"/>
      <c r="H244" s="151"/>
      <c r="I244" s="15"/>
      <c r="J244" s="152"/>
      <c r="K244" s="937"/>
      <c r="L244" s="937"/>
    </row>
    <row r="245" spans="1:12" ht="16.5" customHeight="1" x14ac:dyDescent="0.25">
      <c r="A245" s="11"/>
      <c r="B245" s="12">
        <v>4121</v>
      </c>
      <c r="C245" s="12"/>
      <c r="D245" s="117"/>
      <c r="E245" s="16">
        <v>101099</v>
      </c>
      <c r="F245" s="855" t="s">
        <v>313</v>
      </c>
      <c r="G245" s="853">
        <v>200</v>
      </c>
      <c r="H245" s="853">
        <v>200</v>
      </c>
      <c r="I245" s="853">
        <v>200</v>
      </c>
      <c r="J245" s="152">
        <f>Tabulka15[[#This Row],[Skutečnost          v tis. Kč]]/Tabulka15[[#This Row],[Upravený rozpočet        v tis. Kč]]*100</f>
        <v>100</v>
      </c>
      <c r="K245" s="937"/>
      <c r="L245" s="937"/>
    </row>
    <row r="246" spans="1:12" ht="16.5" customHeight="1" x14ac:dyDescent="0.25">
      <c r="A246" s="11"/>
      <c r="B246" s="12">
        <v>4121</v>
      </c>
      <c r="C246" s="12"/>
      <c r="D246" s="117"/>
      <c r="E246" s="16">
        <v>101089</v>
      </c>
      <c r="F246" s="855" t="s">
        <v>314</v>
      </c>
      <c r="G246" s="853">
        <v>200</v>
      </c>
      <c r="H246" s="853">
        <v>200</v>
      </c>
      <c r="I246" s="853">
        <v>200</v>
      </c>
      <c r="J246" s="152">
        <f>Tabulka15[[#This Row],[Skutečnost          v tis. Kč]]/Tabulka15[[#This Row],[Upravený rozpočet        v tis. Kč]]*100</f>
        <v>100</v>
      </c>
      <c r="K246" s="937"/>
      <c r="L246" s="937"/>
    </row>
    <row r="247" spans="1:12" ht="16.5" customHeight="1" x14ac:dyDescent="0.25">
      <c r="A247" s="11"/>
      <c r="B247" s="16">
        <v>4121</v>
      </c>
      <c r="C247" s="16"/>
      <c r="D247" s="117"/>
      <c r="E247" s="16">
        <v>101069</v>
      </c>
      <c r="F247" s="855" t="s">
        <v>428</v>
      </c>
      <c r="G247" s="853">
        <v>50</v>
      </c>
      <c r="H247" s="853">
        <v>0</v>
      </c>
      <c r="I247" s="853">
        <v>0</v>
      </c>
      <c r="J247" s="152">
        <v>0</v>
      </c>
      <c r="K247" s="937"/>
      <c r="L247" s="937"/>
    </row>
    <row r="248" spans="1:12" ht="16.5" customHeight="1" x14ac:dyDescent="0.25">
      <c r="A248" s="15"/>
      <c r="B248" s="16">
        <v>4121</v>
      </c>
      <c r="C248" s="16"/>
      <c r="D248" s="117"/>
      <c r="E248" s="16"/>
      <c r="F248" s="855" t="s">
        <v>400</v>
      </c>
      <c r="G248" s="853">
        <v>70</v>
      </c>
      <c r="H248" s="853">
        <v>84</v>
      </c>
      <c r="I248" s="853">
        <v>84</v>
      </c>
      <c r="J248" s="152">
        <f>Tabulka15[[#This Row],[Skutečnost          v tis. Kč]]/Tabulka15[[#This Row],[Upravený rozpočet        v tis. Kč]]*100</f>
        <v>100</v>
      </c>
      <c r="K248" s="937"/>
      <c r="L248" s="937"/>
    </row>
    <row r="249" spans="1:12" ht="16.5" customHeight="1" x14ac:dyDescent="0.25">
      <c r="A249" s="443"/>
      <c r="B249" s="857">
        <v>4121</v>
      </c>
      <c r="C249" s="834"/>
      <c r="D249" s="835"/>
      <c r="E249" s="834"/>
      <c r="F249" s="859" t="s">
        <v>467</v>
      </c>
      <c r="G249" s="303">
        <f>SUBTOTAL(109,G245:G248)</f>
        <v>520</v>
      </c>
      <c r="H249" s="303">
        <f>SUBTOTAL(109,H245:H248)</f>
        <v>484</v>
      </c>
      <c r="I249" s="303">
        <f>SUBTOTAL(109,I245:I248)</f>
        <v>484</v>
      </c>
      <c r="J249" s="289">
        <f>Tabulka15[[#This Row],[Skutečnost          v tis. Kč]]/Tabulka15[[#This Row],[Upravený rozpočet        v tis. Kč]]*100</f>
        <v>100</v>
      </c>
      <c r="K249" s="937"/>
      <c r="L249" s="937"/>
    </row>
    <row r="250" spans="1:12" ht="16.5" customHeight="1" x14ac:dyDescent="0.25">
      <c r="A250" s="443"/>
      <c r="B250" s="834"/>
      <c r="C250" s="834"/>
      <c r="D250" s="835"/>
      <c r="E250" s="834"/>
      <c r="F250" s="836"/>
      <c r="G250" s="303"/>
      <c r="H250" s="303"/>
      <c r="I250" s="303"/>
      <c r="J250" s="152"/>
      <c r="K250" s="937"/>
      <c r="L250" s="937"/>
    </row>
    <row r="251" spans="1:12" s="22" customFormat="1" ht="15" customHeight="1" x14ac:dyDescent="0.25">
      <c r="A251" s="443"/>
      <c r="B251" s="857">
        <v>4122</v>
      </c>
      <c r="C251" s="834"/>
      <c r="D251" s="835"/>
      <c r="E251" s="834"/>
      <c r="F251" s="855" t="s">
        <v>1485</v>
      </c>
      <c r="G251" s="856">
        <v>0</v>
      </c>
      <c r="H251" s="856">
        <v>1684.15</v>
      </c>
      <c r="I251" s="856">
        <v>1684.15</v>
      </c>
      <c r="J251" s="152">
        <f>Tabulka15[[#This Row],[Skutečnost          v tis. Kč]]/Tabulka15[[#This Row],[Upravený rozpočet        v tis. Kč]]*100</f>
        <v>100</v>
      </c>
      <c r="K251" s="934"/>
      <c r="L251" s="934"/>
    </row>
    <row r="252" spans="1:12" s="102" customFormat="1" x14ac:dyDescent="0.25">
      <c r="A252" s="443"/>
      <c r="B252" s="834"/>
      <c r="C252" s="834"/>
      <c r="D252" s="835"/>
      <c r="E252" s="834"/>
      <c r="F252" s="859" t="s">
        <v>581</v>
      </c>
      <c r="G252" s="289">
        <f>SUBTOTAL(109,G251)</f>
        <v>0</v>
      </c>
      <c r="H252" s="289">
        <f>SUBTOTAL(109,H251)</f>
        <v>1684.15</v>
      </c>
      <c r="I252" s="289">
        <f>SUBTOTAL(109,I251)</f>
        <v>1684.15</v>
      </c>
      <c r="J252" s="289">
        <f>Tabulka15[[#This Row],[Skutečnost          v tis. Kč]]/Tabulka15[[#This Row],[Upravený rozpočet        v tis. Kč]]*100</f>
        <v>100</v>
      </c>
      <c r="K252" s="933"/>
      <c r="L252" s="933"/>
    </row>
    <row r="253" spans="1:12" s="102" customFormat="1" x14ac:dyDescent="0.25">
      <c r="A253" s="27"/>
      <c r="B253" s="20"/>
      <c r="C253" s="20"/>
      <c r="D253" s="731"/>
      <c r="E253" s="20"/>
      <c r="F253" s="25"/>
      <c r="G253" s="21"/>
      <c r="H253" s="21"/>
      <c r="I253" s="21"/>
      <c r="J253" s="4"/>
      <c r="K253" s="933"/>
      <c r="L253" s="933"/>
    </row>
    <row r="254" spans="1:12" s="102" customFormat="1" ht="15.75" x14ac:dyDescent="0.25">
      <c r="A254" s="27"/>
      <c r="B254" s="20"/>
      <c r="C254" s="20"/>
      <c r="D254" s="731"/>
      <c r="E254" s="20"/>
      <c r="F254" s="250" t="s">
        <v>468</v>
      </c>
      <c r="G254" s="851">
        <f>G242+G249+G252</f>
        <v>18065.68</v>
      </c>
      <c r="H254" s="851">
        <f>H242+H249+H252</f>
        <v>30465.279999999999</v>
      </c>
      <c r="I254" s="851">
        <f>I242+I249+I252</f>
        <v>30465.279999999999</v>
      </c>
      <c r="J254" s="852">
        <f>Tabulka15[[#This Row],[Skutečnost          v tis. Kč]]/Tabulka15[[#This Row],[Upravený rozpočet        v tis. Kč]]*100</f>
        <v>100</v>
      </c>
      <c r="K254" s="933"/>
      <c r="L254" s="933"/>
    </row>
    <row r="255" spans="1:12" s="22" customFormat="1" x14ac:dyDescent="0.25">
      <c r="A255" s="27"/>
      <c r="B255" s="20"/>
      <c r="C255" s="20"/>
      <c r="D255" s="731"/>
      <c r="E255" s="20"/>
      <c r="F255" s="25"/>
      <c r="G255" s="21"/>
      <c r="H255" s="21"/>
      <c r="I255" s="15"/>
      <c r="J255" s="4"/>
      <c r="K255" s="934"/>
      <c r="L255" s="934"/>
    </row>
    <row r="256" spans="1:12" s="22" customFormat="1" x14ac:dyDescent="0.25">
      <c r="A256" s="27"/>
      <c r="B256" s="834"/>
      <c r="C256" s="834"/>
      <c r="D256" s="835"/>
      <c r="E256" s="834"/>
      <c r="F256" s="13" t="s">
        <v>406</v>
      </c>
      <c r="G256" s="853"/>
      <c r="H256" s="853"/>
      <c r="I256" s="15"/>
      <c r="J256" s="152"/>
      <c r="K256" s="934"/>
      <c r="L256" s="934"/>
    </row>
    <row r="257" spans="1:12" s="22" customFormat="1" x14ac:dyDescent="0.25">
      <c r="A257" s="27"/>
      <c r="B257" s="834">
        <v>4213</v>
      </c>
      <c r="C257" s="854"/>
      <c r="D257" s="835"/>
      <c r="E257" s="43"/>
      <c r="F257" s="855" t="s">
        <v>595</v>
      </c>
      <c r="G257" s="853">
        <v>498.7</v>
      </c>
      <c r="H257" s="853">
        <v>1024.31</v>
      </c>
      <c r="I257" s="856">
        <v>1024.31</v>
      </c>
      <c r="J257" s="152">
        <f>Tabulka15[[#This Row],[Skutečnost          v tis. Kč]]/Tabulka15[[#This Row],[Upravený rozpočet        v tis. Kč]]*100</f>
        <v>100</v>
      </c>
      <c r="K257" s="934"/>
      <c r="L257" s="934"/>
    </row>
    <row r="258" spans="1:12" s="22" customFormat="1" x14ac:dyDescent="0.25">
      <c r="A258" s="27"/>
      <c r="B258" s="857">
        <v>4213</v>
      </c>
      <c r="C258" s="834"/>
      <c r="D258" s="835"/>
      <c r="E258" s="834"/>
      <c r="F258" s="94" t="s">
        <v>470</v>
      </c>
      <c r="G258" s="289">
        <f>SUBTOTAL(109,G257)</f>
        <v>498.7</v>
      </c>
      <c r="H258" s="289">
        <f>SUBTOTAL(109,H257)</f>
        <v>1024.31</v>
      </c>
      <c r="I258" s="289">
        <f>SUBTOTAL(109,I257)</f>
        <v>1024.31</v>
      </c>
      <c r="J258" s="289">
        <f>Tabulka15[[#This Row],[Skutečnost          v tis. Kč]]/Tabulka15[[#This Row],[Upravený rozpočet        v tis. Kč]]*100</f>
        <v>100</v>
      </c>
      <c r="K258" s="934"/>
      <c r="L258" s="934"/>
    </row>
    <row r="259" spans="1:12" s="22" customFormat="1" x14ac:dyDescent="0.25">
      <c r="A259" s="27"/>
      <c r="B259" s="857"/>
      <c r="C259" s="834"/>
      <c r="D259" s="835"/>
      <c r="E259" s="834"/>
      <c r="F259" s="228"/>
      <c r="G259" s="853"/>
      <c r="H259" s="853"/>
      <c r="I259" s="15"/>
      <c r="J259" s="152"/>
      <c r="K259" s="934"/>
      <c r="L259" s="934"/>
    </row>
    <row r="260" spans="1:12" s="22" customFormat="1" x14ac:dyDescent="0.25">
      <c r="A260" s="27"/>
      <c r="B260" s="834">
        <v>4216</v>
      </c>
      <c r="C260" s="858"/>
      <c r="D260" s="835"/>
      <c r="E260" s="43"/>
      <c r="F260" s="855" t="s">
        <v>596</v>
      </c>
      <c r="G260" s="853">
        <v>19406.099999999999</v>
      </c>
      <c r="H260" s="853">
        <v>28627.89</v>
      </c>
      <c r="I260" s="853">
        <v>28627.89</v>
      </c>
      <c r="J260" s="152">
        <f>Tabulka15[[#This Row],[Skutečnost          v tis. Kč]]/Tabulka15[[#This Row],[Upravený rozpočet        v tis. Kč]]*100</f>
        <v>100</v>
      </c>
      <c r="K260" s="934"/>
      <c r="L260" s="934"/>
    </row>
    <row r="261" spans="1:12" s="22" customFormat="1" x14ac:dyDescent="0.25">
      <c r="A261" s="27"/>
      <c r="B261" s="857">
        <v>4216</v>
      </c>
      <c r="C261" s="834"/>
      <c r="D261" s="835"/>
      <c r="E261" s="834"/>
      <c r="F261" s="94" t="s">
        <v>469</v>
      </c>
      <c r="G261" s="289">
        <f>SUBTOTAL(109,G260:G260)</f>
        <v>19406.099999999999</v>
      </c>
      <c r="H261" s="289">
        <f>SUBTOTAL(109,H260:H260)</f>
        <v>28627.89</v>
      </c>
      <c r="I261" s="289">
        <f>SUBTOTAL(109,I260:I260)</f>
        <v>28627.89</v>
      </c>
      <c r="J261" s="289">
        <f>Tabulka15[[#This Row],[Skutečnost          v tis. Kč]]/Tabulka15[[#This Row],[Upravený rozpočet        v tis. Kč]]*100</f>
        <v>100</v>
      </c>
      <c r="K261" s="934"/>
      <c r="L261" s="934"/>
    </row>
    <row r="262" spans="1:12" s="22" customFormat="1" x14ac:dyDescent="0.25">
      <c r="A262" s="27"/>
      <c r="B262" s="857"/>
      <c r="C262" s="834"/>
      <c r="D262" s="835"/>
      <c r="E262" s="834"/>
      <c r="F262" s="94"/>
      <c r="G262" s="289"/>
      <c r="H262" s="289"/>
      <c r="I262" s="289"/>
      <c r="J262" s="289"/>
      <c r="K262" s="934"/>
      <c r="L262" s="934"/>
    </row>
    <row r="263" spans="1:12" s="22" customFormat="1" x14ac:dyDescent="0.25">
      <c r="A263" s="27"/>
      <c r="B263" s="834">
        <v>4222</v>
      </c>
      <c r="C263" s="858"/>
      <c r="D263" s="835"/>
      <c r="E263" s="43"/>
      <c r="F263" s="855" t="s">
        <v>598</v>
      </c>
      <c r="G263" s="853">
        <v>0</v>
      </c>
      <c r="H263" s="853">
        <v>200.6</v>
      </c>
      <c r="I263" s="856">
        <v>200.6</v>
      </c>
      <c r="J263" s="152">
        <f>Tabulka15[[#This Row],[Skutečnost          v tis. Kč]]/Tabulka15[[#This Row],[Upravený rozpočet        v tis. Kč]]*100</f>
        <v>100</v>
      </c>
      <c r="K263" s="934"/>
      <c r="L263" s="955"/>
    </row>
    <row r="264" spans="1:12" s="22" customFormat="1" x14ac:dyDescent="0.25">
      <c r="A264" s="27"/>
      <c r="B264" s="857">
        <v>4222</v>
      </c>
      <c r="C264" s="834"/>
      <c r="D264" s="835"/>
      <c r="E264" s="834"/>
      <c r="F264" s="94" t="s">
        <v>597</v>
      </c>
      <c r="G264" s="289">
        <f>SUBTOTAL(109,G263:G263)</f>
        <v>0</v>
      </c>
      <c r="H264" s="289">
        <f>SUBTOTAL(109,H263:H263)</f>
        <v>200.6</v>
      </c>
      <c r="I264" s="289">
        <f>SUBTOTAL(109,I263:I263)</f>
        <v>200.6</v>
      </c>
      <c r="J264" s="289">
        <f>Tabulka15[[#This Row],[Skutečnost          v tis. Kč]]/Tabulka15[[#This Row],[Upravený rozpočet        v tis. Kč]]*100</f>
        <v>100</v>
      </c>
      <c r="K264" s="934"/>
      <c r="L264" s="934"/>
    </row>
    <row r="265" spans="1:12" s="22" customFormat="1" ht="15.75" x14ac:dyDescent="0.25">
      <c r="A265" s="27"/>
      <c r="B265" s="20"/>
      <c r="C265" s="20"/>
      <c r="D265" s="731"/>
      <c r="E265" s="20"/>
      <c r="F265" s="250" t="s">
        <v>471</v>
      </c>
      <c r="G265" s="851">
        <f>G258+G261+G264</f>
        <v>19904.8</v>
      </c>
      <c r="H265" s="851">
        <f>H258+H261+H264</f>
        <v>29852.799999999999</v>
      </c>
      <c r="I265" s="851">
        <f>I258+I261+I264</f>
        <v>29852.799999999999</v>
      </c>
      <c r="J265" s="852">
        <f>Tabulka15[[#This Row],[Skutečnost          v tis. Kč]]/Tabulka15[[#This Row],[Upravený rozpočet        v tis. Kč]]*100</f>
        <v>100</v>
      </c>
      <c r="K265" s="934"/>
      <c r="L265" s="934"/>
    </row>
    <row r="266" spans="1:12" s="22" customFormat="1" x14ac:dyDescent="0.25">
      <c r="A266" s="27"/>
      <c r="B266" s="20"/>
      <c r="C266" s="20"/>
      <c r="D266" s="731"/>
      <c r="E266" s="20"/>
      <c r="F266" s="25"/>
      <c r="G266" s="21"/>
      <c r="H266" s="21"/>
      <c r="I266" s="15"/>
      <c r="J266" s="4"/>
      <c r="K266" s="934"/>
      <c r="L266" s="934"/>
    </row>
    <row r="267" spans="1:12" s="22" customFormat="1" x14ac:dyDescent="0.25">
      <c r="A267" s="31">
        <v>6330</v>
      </c>
      <c r="B267" s="857">
        <v>4131</v>
      </c>
      <c r="C267" s="834"/>
      <c r="D267" s="835"/>
      <c r="E267" s="834"/>
      <c r="F267" s="836" t="s">
        <v>273</v>
      </c>
      <c r="G267" s="289">
        <v>1069.52</v>
      </c>
      <c r="H267" s="289">
        <v>1059.78</v>
      </c>
      <c r="I267" s="289">
        <v>1059.78</v>
      </c>
      <c r="J267" s="289">
        <f>Tabulka15[[#This Row],[Skutečnost          v tis. Kč]]/Tabulka15[[#This Row],[Upravený rozpočet        v tis. Kč]]*100</f>
        <v>100</v>
      </c>
      <c r="K267" s="934"/>
      <c r="L267" s="934"/>
    </row>
    <row r="268" spans="1:12" s="22" customFormat="1" ht="16.5" x14ac:dyDescent="0.25">
      <c r="A268" s="732">
        <v>4</v>
      </c>
      <c r="B268" s="100"/>
      <c r="C268" s="100"/>
      <c r="D268" s="118"/>
      <c r="E268" s="100"/>
      <c r="F268" s="829" t="s">
        <v>79</v>
      </c>
      <c r="G268" s="103">
        <f>G254+G265+G267</f>
        <v>39039.999999999993</v>
      </c>
      <c r="H268" s="103">
        <f>H254+H265+H267</f>
        <v>61377.86</v>
      </c>
      <c r="I268" s="103">
        <f>I254+I265+I267</f>
        <v>61377.86</v>
      </c>
      <c r="J268" s="103">
        <f>Tabulka15[[#This Row],[Skutečnost          v tis. Kč]]/Tabulka15[[#This Row],[Upravený rozpočet        v tis. Kč]]*100</f>
        <v>100</v>
      </c>
      <c r="K268" s="934"/>
      <c r="L268" s="934"/>
    </row>
    <row r="269" spans="1:12" s="22" customFormat="1" ht="15.75" x14ac:dyDescent="0.25">
      <c r="A269" s="947"/>
      <c r="B269" s="948"/>
      <c r="C269" s="948"/>
      <c r="D269" s="949"/>
      <c r="E269" s="948"/>
      <c r="F269" s="950"/>
      <c r="G269" s="951"/>
      <c r="H269" s="952"/>
      <c r="I269" s="953"/>
      <c r="J269" s="952"/>
      <c r="K269"/>
      <c r="L269"/>
    </row>
    <row r="270" spans="1:12" s="22" customFormat="1" ht="15.75" x14ac:dyDescent="0.25">
      <c r="A270" s="972" t="s">
        <v>80</v>
      </c>
      <c r="B270" s="972"/>
      <c r="C270" s="972"/>
      <c r="D270" s="972"/>
      <c r="E270" s="972"/>
      <c r="F270" s="972"/>
      <c r="G270" s="174"/>
    </row>
    <row r="271" spans="1:12" s="22" customFormat="1" ht="15.75" x14ac:dyDescent="0.25">
      <c r="A271" s="31">
        <v>1</v>
      </c>
      <c r="B271" s="32"/>
      <c r="C271" s="32"/>
      <c r="D271" s="32"/>
      <c r="E271" s="32"/>
      <c r="F271" s="698" t="s">
        <v>81</v>
      </c>
      <c r="G271" s="173">
        <f>G40</f>
        <v>133600</v>
      </c>
      <c r="H271" s="173">
        <f>H40</f>
        <v>145000</v>
      </c>
      <c r="I271" s="173">
        <f>I40</f>
        <v>145162.06000000003</v>
      </c>
      <c r="J271" s="730">
        <f>I271/H271*100</f>
        <v>100.11176551724139</v>
      </c>
    </row>
    <row r="272" spans="1:12" s="22" customFormat="1" ht="15.75" x14ac:dyDescent="0.25">
      <c r="A272" s="31">
        <v>2</v>
      </c>
      <c r="B272" s="32"/>
      <c r="C272" s="32"/>
      <c r="D272" s="32"/>
      <c r="E272" s="32"/>
      <c r="F272" s="698" t="s">
        <v>82</v>
      </c>
      <c r="G272" s="173">
        <f>G210</f>
        <v>18000</v>
      </c>
      <c r="H272" s="173">
        <f>H210</f>
        <v>24499.999999999996</v>
      </c>
      <c r="I272" s="173">
        <f>I210</f>
        <v>24876.007999999998</v>
      </c>
      <c r="J272" s="730">
        <f>I272/H272*100</f>
        <v>101.53472653061226</v>
      </c>
      <c r="L272" s="159"/>
    </row>
    <row r="273" spans="1:13" s="22" customFormat="1" ht="15.75" x14ac:dyDescent="0.25">
      <c r="A273" s="31">
        <v>3</v>
      </c>
      <c r="B273" s="32"/>
      <c r="C273" s="32"/>
      <c r="D273" s="32"/>
      <c r="E273" s="32"/>
      <c r="F273" s="698" t="s">
        <v>83</v>
      </c>
      <c r="G273" s="173">
        <f>G234</f>
        <v>7360</v>
      </c>
      <c r="H273" s="173">
        <f>H234</f>
        <v>13122.140000000001</v>
      </c>
      <c r="I273" s="173">
        <f>I234</f>
        <v>13135.67</v>
      </c>
      <c r="J273" s="730">
        <f>I273/H273*100</f>
        <v>100.10310818204957</v>
      </c>
    </row>
    <row r="274" spans="1:13" s="22" customFormat="1" ht="15.75" x14ac:dyDescent="0.25">
      <c r="A274" s="31">
        <v>4</v>
      </c>
      <c r="B274" s="32"/>
      <c r="C274" s="32"/>
      <c r="D274" s="32"/>
      <c r="E274" s="32"/>
      <c r="F274" s="698" t="s">
        <v>84</v>
      </c>
      <c r="G274" s="173">
        <f>G268</f>
        <v>39039.999999999993</v>
      </c>
      <c r="H274" s="173">
        <f>H268</f>
        <v>61377.86</v>
      </c>
      <c r="I274" s="173">
        <f>I268</f>
        <v>61377.86</v>
      </c>
      <c r="J274" s="730">
        <f>I274/H274*100</f>
        <v>100</v>
      </c>
    </row>
    <row r="275" spans="1:13" s="22" customFormat="1" ht="18" x14ac:dyDescent="0.25">
      <c r="A275" s="108"/>
      <c r="B275" s="106"/>
      <c r="C275" s="106"/>
      <c r="D275" s="106"/>
      <c r="E275" s="106"/>
      <c r="F275" s="831" t="s">
        <v>85</v>
      </c>
      <c r="G275" s="832">
        <f>SUM(G271:G274)</f>
        <v>198000</v>
      </c>
      <c r="H275" s="832">
        <f>SUM(H271:H274)</f>
        <v>244000</v>
      </c>
      <c r="I275" s="832">
        <f>SUM(I271:I274)</f>
        <v>244551.59800000006</v>
      </c>
      <c r="J275" s="442">
        <f>I275/H275*100</f>
        <v>100.22606475409839</v>
      </c>
    </row>
    <row r="276" spans="1:13" s="22" customFormat="1" x14ac:dyDescent="0.25">
      <c r="A276" s="11"/>
      <c r="B276" s="12"/>
      <c r="C276" s="12"/>
      <c r="D276" s="12"/>
      <c r="E276" s="12"/>
      <c r="F276" s="11"/>
      <c r="G276" s="175"/>
      <c r="L276" s="159"/>
      <c r="M276" s="159"/>
    </row>
    <row r="277" spans="1:13" s="22" customFormat="1" ht="15.75" x14ac:dyDescent="0.25">
      <c r="A277" s="971" t="s">
        <v>328</v>
      </c>
      <c r="B277" s="971"/>
      <c r="C277" s="91" t="s">
        <v>329</v>
      </c>
      <c r="D277" s="91"/>
      <c r="E277" s="91"/>
      <c r="F277" s="91"/>
      <c r="G277" s="189">
        <f>G268+G224+G221+G218+G215+G157+G14+G112</f>
        <v>49324.05999999999</v>
      </c>
      <c r="H277" s="189">
        <f>H268+H224+H221+H218+H215+H157+H14+H112</f>
        <v>72178.400000000009</v>
      </c>
      <c r="I277" s="189">
        <f>I268+I224+I221+I218+I215+I157+I14+I112</f>
        <v>72178.400000000009</v>
      </c>
      <c r="J277" s="729">
        <f>I277/H277*100</f>
        <v>100</v>
      </c>
    </row>
    <row r="278" spans="1:13" s="22" customFormat="1" ht="15.75" x14ac:dyDescent="0.25">
      <c r="A278" s="161"/>
      <c r="B278" s="161"/>
      <c r="C278" s="971" t="s">
        <v>330</v>
      </c>
      <c r="D278" s="971"/>
      <c r="E278" s="971"/>
      <c r="F278" s="971"/>
      <c r="G278" s="189">
        <f>G275-G277</f>
        <v>148675.94</v>
      </c>
      <c r="H278" s="189">
        <f>H275-H277</f>
        <v>171821.59999999998</v>
      </c>
      <c r="I278" s="189">
        <f>I275-I277</f>
        <v>172373.19800000003</v>
      </c>
      <c r="J278" s="729">
        <f>I278/H278*100</f>
        <v>100.32102948639756</v>
      </c>
    </row>
    <row r="279" spans="1:13" s="22" customFormat="1" x14ac:dyDescent="0.25">
      <c r="A279"/>
      <c r="B279" s="18"/>
      <c r="C279" s="18"/>
      <c r="D279" s="18"/>
      <c r="E279" s="18"/>
      <c r="F279"/>
      <c r="G279" s="175"/>
    </row>
    <row r="280" spans="1:13" s="22" customFormat="1" x14ac:dyDescent="0.25">
      <c r="A280" s="970" t="s">
        <v>1484</v>
      </c>
      <c r="B280" s="970"/>
      <c r="C280" s="970"/>
      <c r="D280" s="970"/>
      <c r="E280" s="970"/>
      <c r="F280"/>
      <c r="G280" s="154"/>
      <c r="H280" s="159"/>
      <c r="I280" s="159"/>
    </row>
    <row r="281" spans="1:13" s="22" customFormat="1" x14ac:dyDescent="0.25">
      <c r="A281" s="970"/>
      <c r="B281" s="970"/>
      <c r="C281" s="970"/>
      <c r="D281" s="970"/>
      <c r="E281" s="970"/>
      <c r="F281"/>
      <c r="G281" s="154"/>
      <c r="I281" s="159"/>
    </row>
    <row r="282" spans="1:13" s="22" customFormat="1" x14ac:dyDescent="0.25">
      <c r="A282"/>
      <c r="B282" s="18"/>
      <c r="C282" s="18"/>
      <c r="D282" s="18"/>
      <c r="E282" s="18"/>
      <c r="F282"/>
      <c r="G282" s="154"/>
    </row>
    <row r="283" spans="1:13" s="22" customFormat="1" x14ac:dyDescent="0.25">
      <c r="A283"/>
      <c r="B283" s="18"/>
      <c r="C283" s="18"/>
      <c r="D283" s="18"/>
      <c r="E283" s="18"/>
      <c r="F283"/>
      <c r="G283" s="154"/>
    </row>
    <row r="284" spans="1:13" s="22" customFormat="1" ht="15.95" customHeight="1" x14ac:dyDescent="0.25">
      <c r="A284"/>
      <c r="B284" s="18"/>
      <c r="C284" s="18"/>
      <c r="D284" s="18"/>
      <c r="E284" s="18"/>
      <c r="F284"/>
      <c r="G284" s="154"/>
    </row>
    <row r="285" spans="1:13" s="22" customFormat="1" x14ac:dyDescent="0.25">
      <c r="A285"/>
      <c r="B285" s="18"/>
      <c r="C285" s="18"/>
      <c r="D285" s="18"/>
      <c r="E285" s="18"/>
      <c r="F285"/>
      <c r="G285" s="154"/>
    </row>
    <row r="286" spans="1:13" s="22" customFormat="1" x14ac:dyDescent="0.25">
      <c r="A286"/>
      <c r="B286" s="18"/>
      <c r="C286" s="18"/>
      <c r="D286" s="18"/>
      <c r="E286" s="18"/>
      <c r="F286"/>
      <c r="G286" s="154"/>
    </row>
    <row r="287" spans="1:13" s="22" customFormat="1" x14ac:dyDescent="0.25">
      <c r="A287"/>
      <c r="B287" s="18"/>
      <c r="C287" s="18"/>
      <c r="D287" s="18"/>
      <c r="E287" s="18"/>
      <c r="F287"/>
      <c r="G287" s="154"/>
    </row>
    <row r="288" spans="1:13" s="22" customFormat="1" x14ac:dyDescent="0.25">
      <c r="A288"/>
      <c r="B288" s="18"/>
      <c r="C288" s="18"/>
      <c r="D288" s="18"/>
      <c r="E288" s="18"/>
      <c r="F288"/>
      <c r="G288" s="154"/>
    </row>
    <row r="289" spans="1:8" s="22" customFormat="1" x14ac:dyDescent="0.25">
      <c r="A289"/>
      <c r="B289" s="18"/>
      <c r="C289" s="18"/>
      <c r="D289" s="18"/>
      <c r="E289" s="18"/>
      <c r="F289"/>
      <c r="G289" s="154"/>
      <c r="H289" s="159"/>
    </row>
    <row r="290" spans="1:8" s="22" customFormat="1" x14ac:dyDescent="0.25">
      <c r="A290"/>
      <c r="B290" s="18"/>
      <c r="C290" s="18"/>
      <c r="D290" s="18"/>
      <c r="E290" s="18"/>
      <c r="F290"/>
      <c r="G290" s="154"/>
    </row>
    <row r="291" spans="1:8" s="22" customFormat="1" x14ac:dyDescent="0.25">
      <c r="A291"/>
      <c r="B291" s="18"/>
      <c r="C291" s="18"/>
      <c r="D291" s="18"/>
      <c r="E291" s="18"/>
      <c r="F291"/>
      <c r="G291" s="154"/>
    </row>
    <row r="292" spans="1:8" s="22" customFormat="1" x14ac:dyDescent="0.25">
      <c r="A292"/>
      <c r="B292" s="18"/>
      <c r="C292" s="18"/>
      <c r="D292" s="18"/>
      <c r="E292" s="18"/>
      <c r="F292"/>
      <c r="G292" s="154"/>
    </row>
    <row r="293" spans="1:8" s="22" customFormat="1" x14ac:dyDescent="0.25">
      <c r="A293"/>
      <c r="B293" s="18"/>
      <c r="C293" s="18"/>
      <c r="D293" s="18"/>
      <c r="E293" s="18"/>
      <c r="F293"/>
      <c r="G293" s="154"/>
    </row>
    <row r="294" spans="1:8" s="22" customFormat="1" x14ac:dyDescent="0.25">
      <c r="A294"/>
      <c r="B294" s="18"/>
      <c r="C294" s="18"/>
      <c r="D294" s="18"/>
      <c r="E294" s="18"/>
      <c r="F294"/>
      <c r="G294" s="154"/>
    </row>
    <row r="295" spans="1:8" s="22" customFormat="1" x14ac:dyDescent="0.25">
      <c r="A295"/>
      <c r="B295" s="18"/>
      <c r="C295" s="18"/>
      <c r="D295" s="18"/>
      <c r="E295" s="18"/>
      <c r="F295"/>
      <c r="G295" s="154"/>
    </row>
    <row r="296" spans="1:8" s="22" customFormat="1" x14ac:dyDescent="0.25">
      <c r="A296"/>
      <c r="B296" s="18"/>
      <c r="C296" s="18"/>
      <c r="D296" s="18"/>
      <c r="E296" s="18"/>
      <c r="F296"/>
      <c r="G296" s="154"/>
    </row>
    <row r="297" spans="1:8" s="22" customFormat="1" x14ac:dyDescent="0.25">
      <c r="A297"/>
      <c r="B297" s="18"/>
      <c r="C297" s="18"/>
      <c r="D297" s="18"/>
      <c r="E297" s="18"/>
      <c r="F297"/>
      <c r="G297" s="154"/>
    </row>
    <row r="298" spans="1:8" s="22" customFormat="1" x14ac:dyDescent="0.25">
      <c r="A298"/>
      <c r="B298" s="18"/>
      <c r="C298" s="18"/>
      <c r="D298" s="18"/>
      <c r="E298" s="18"/>
      <c r="F298"/>
      <c r="G298" s="154"/>
    </row>
    <row r="299" spans="1:8" s="22" customFormat="1" x14ac:dyDescent="0.25">
      <c r="A299"/>
      <c r="B299" s="18"/>
      <c r="C299" s="18"/>
      <c r="D299" s="18"/>
      <c r="E299" s="18"/>
      <c r="F299"/>
      <c r="G299" s="154"/>
    </row>
    <row r="300" spans="1:8" s="22" customFormat="1" x14ac:dyDescent="0.25">
      <c r="A300"/>
      <c r="B300" s="18"/>
      <c r="C300" s="18"/>
      <c r="D300" s="18"/>
      <c r="E300" s="18"/>
      <c r="F300"/>
      <c r="G300" s="154"/>
    </row>
    <row r="301" spans="1:8" s="22" customFormat="1" x14ac:dyDescent="0.25">
      <c r="A301"/>
      <c r="B301" s="18"/>
      <c r="C301" s="18"/>
      <c r="D301" s="18"/>
      <c r="E301" s="18"/>
      <c r="F301"/>
      <c r="G301" s="154"/>
    </row>
    <row r="302" spans="1:8" s="22" customFormat="1" x14ac:dyDescent="0.25">
      <c r="A302"/>
      <c r="B302" s="18"/>
      <c r="C302" s="18"/>
      <c r="D302" s="18"/>
      <c r="E302" s="18"/>
      <c r="F302"/>
      <c r="G302" s="154"/>
    </row>
    <row r="303" spans="1:8" s="22" customFormat="1" x14ac:dyDescent="0.25">
      <c r="A303"/>
      <c r="B303" s="18"/>
      <c r="C303" s="18"/>
      <c r="D303" s="18"/>
      <c r="E303" s="18"/>
      <c r="F303"/>
      <c r="G303" s="154"/>
    </row>
    <row r="304" spans="1:8" s="22" customFormat="1" x14ac:dyDescent="0.25">
      <c r="A304"/>
      <c r="B304" s="18"/>
      <c r="C304" s="18"/>
      <c r="D304" s="18"/>
      <c r="E304" s="18"/>
      <c r="F304"/>
      <c r="G304" s="154"/>
    </row>
    <row r="305" spans="1:10" s="22" customFormat="1" x14ac:dyDescent="0.25">
      <c r="A305"/>
      <c r="B305" s="18"/>
      <c r="C305" s="18"/>
      <c r="D305" s="18"/>
      <c r="E305" s="18"/>
      <c r="F305"/>
      <c r="G305" s="154"/>
    </row>
    <row r="306" spans="1:10" s="22" customFormat="1" x14ac:dyDescent="0.25">
      <c r="A306"/>
      <c r="B306" s="18"/>
      <c r="C306" s="18"/>
      <c r="D306" s="18"/>
      <c r="E306" s="18"/>
      <c r="F306"/>
      <c r="G306" s="154"/>
    </row>
    <row r="307" spans="1:10" s="22" customFormat="1" x14ac:dyDescent="0.25">
      <c r="A307"/>
      <c r="B307" s="18"/>
      <c r="C307" s="18"/>
      <c r="D307" s="18"/>
      <c r="E307" s="18"/>
      <c r="F307"/>
      <c r="G307" s="154"/>
    </row>
    <row r="308" spans="1:10" s="22" customFormat="1" x14ac:dyDescent="0.25">
      <c r="A308"/>
      <c r="B308" s="18"/>
      <c r="C308" s="18"/>
      <c r="D308" s="18"/>
      <c r="E308" s="18"/>
      <c r="F308"/>
      <c r="G308" s="154"/>
    </row>
    <row r="309" spans="1:10" s="22" customFormat="1" x14ac:dyDescent="0.25">
      <c r="A309"/>
      <c r="B309" s="18"/>
      <c r="C309" s="18"/>
      <c r="D309" s="18"/>
      <c r="E309" s="18"/>
      <c r="F309"/>
      <c r="G309" s="154"/>
      <c r="H309" s="102"/>
      <c r="I309" s="102"/>
      <c r="J309" s="102"/>
    </row>
    <row r="310" spans="1:10" s="22" customFormat="1" x14ac:dyDescent="0.25">
      <c r="A310"/>
      <c r="B310" s="18"/>
      <c r="C310" s="18"/>
      <c r="D310" s="18"/>
      <c r="E310" s="18"/>
      <c r="F310"/>
      <c r="G310" s="154"/>
      <c r="H310" s="102"/>
      <c r="I310" s="102"/>
      <c r="J310" s="102"/>
    </row>
    <row r="311" spans="1:10" s="22" customFormat="1" x14ac:dyDescent="0.25">
      <c r="A311"/>
      <c r="B311" s="18"/>
      <c r="C311" s="18"/>
      <c r="D311" s="18"/>
      <c r="E311" s="18"/>
      <c r="F311"/>
      <c r="G311" s="154"/>
      <c r="H311" s="102"/>
      <c r="I311" s="102"/>
      <c r="J311" s="102"/>
    </row>
    <row r="312" spans="1:10" s="22" customFormat="1" x14ac:dyDescent="0.25">
      <c r="A312"/>
      <c r="B312" s="18"/>
      <c r="C312" s="18"/>
      <c r="D312" s="18"/>
      <c r="E312" s="18"/>
      <c r="F312"/>
      <c r="G312" s="154"/>
      <c r="H312" s="102"/>
      <c r="I312" s="102"/>
      <c r="J312" s="102"/>
    </row>
    <row r="313" spans="1:10" s="22" customFormat="1" x14ac:dyDescent="0.25">
      <c r="A313"/>
      <c r="B313" s="18"/>
      <c r="C313" s="18"/>
      <c r="D313" s="18"/>
      <c r="E313" s="18"/>
      <c r="F313"/>
      <c r="G313" s="154"/>
      <c r="H313" s="102"/>
      <c r="I313" s="102"/>
      <c r="J313" s="102"/>
    </row>
    <row r="314" spans="1:10" s="22" customFormat="1" x14ac:dyDescent="0.25">
      <c r="A314"/>
      <c r="B314" s="18"/>
      <c r="C314" s="18"/>
      <c r="D314" s="18"/>
      <c r="E314" s="18"/>
      <c r="F314"/>
      <c r="G314" s="154"/>
      <c r="H314" s="102"/>
      <c r="I314" s="102"/>
      <c r="J314" s="102"/>
    </row>
    <row r="315" spans="1:10" s="22" customFormat="1" x14ac:dyDescent="0.25">
      <c r="A315"/>
      <c r="B315" s="18"/>
      <c r="C315" s="18"/>
      <c r="D315" s="18"/>
      <c r="E315" s="18"/>
      <c r="F315"/>
      <c r="G315" s="154"/>
      <c r="H315" s="124"/>
      <c r="I315" s="124"/>
      <c r="J315" s="124"/>
    </row>
    <row r="316" spans="1:10" s="22" customFormat="1" x14ac:dyDescent="0.25">
      <c r="A316"/>
      <c r="B316" s="18"/>
      <c r="C316" s="18"/>
      <c r="D316" s="18"/>
      <c r="E316" s="18"/>
      <c r="F316"/>
      <c r="G316" s="154"/>
      <c r="H316" s="124"/>
      <c r="I316" s="124"/>
      <c r="J316" s="124"/>
    </row>
    <row r="317" spans="1:10" s="22" customFormat="1" x14ac:dyDescent="0.25">
      <c r="A317"/>
      <c r="B317" s="18"/>
      <c r="C317" s="18"/>
      <c r="D317" s="18"/>
      <c r="E317" s="18"/>
      <c r="F317"/>
      <c r="G317" s="154"/>
      <c r="H317" s="124"/>
      <c r="I317" s="124"/>
      <c r="J317" s="124"/>
    </row>
    <row r="318" spans="1:10" s="22" customFormat="1" x14ac:dyDescent="0.25">
      <c r="A318"/>
      <c r="B318" s="18"/>
      <c r="C318" s="18"/>
      <c r="D318" s="18"/>
      <c r="E318" s="18"/>
      <c r="F318"/>
      <c r="G318" s="154"/>
      <c r="H318" s="124"/>
      <c r="I318" s="124"/>
      <c r="J318" s="124"/>
    </row>
    <row r="319" spans="1:10" s="22" customFormat="1" x14ac:dyDescent="0.25">
      <c r="A319"/>
      <c r="B319" s="18"/>
      <c r="C319" s="18"/>
      <c r="D319" s="18"/>
      <c r="E319" s="18"/>
      <c r="F319"/>
      <c r="G319" s="154"/>
      <c r="H319" s="124"/>
      <c r="I319" s="124"/>
      <c r="J319" s="124"/>
    </row>
    <row r="320" spans="1:10" s="22" customFormat="1" x14ac:dyDescent="0.25">
      <c r="A320"/>
      <c r="B320" s="18"/>
      <c r="C320" s="18"/>
      <c r="D320" s="18"/>
      <c r="E320" s="18"/>
      <c r="F320"/>
      <c r="G320" s="154"/>
    </row>
    <row r="321" spans="1:10" s="22" customFormat="1" ht="13.5" customHeight="1" x14ac:dyDescent="0.25">
      <c r="A321"/>
      <c r="B321" s="18"/>
      <c r="C321" s="18"/>
      <c r="D321" s="18"/>
      <c r="E321" s="18"/>
      <c r="F321"/>
      <c r="G321" s="154"/>
    </row>
    <row r="322" spans="1:10" s="22" customFormat="1" x14ac:dyDescent="0.25">
      <c r="A322"/>
      <c r="B322" s="18"/>
      <c r="C322" s="18"/>
      <c r="D322" s="18"/>
      <c r="E322" s="18"/>
      <c r="F322"/>
      <c r="G322" s="154"/>
    </row>
    <row r="323" spans="1:10" s="102" customFormat="1" ht="12" customHeight="1" x14ac:dyDescent="0.25">
      <c r="A323"/>
      <c r="B323" s="18"/>
      <c r="C323" s="18"/>
      <c r="D323" s="18"/>
      <c r="E323" s="18"/>
      <c r="F323"/>
      <c r="G323" s="154"/>
    </row>
    <row r="324" spans="1:10" s="102" customFormat="1" x14ac:dyDescent="0.25">
      <c r="A324"/>
      <c r="B324" s="18"/>
      <c r="C324" s="18"/>
      <c r="D324" s="18"/>
      <c r="E324" s="18"/>
      <c r="F324"/>
      <c r="G324" s="154"/>
      <c r="H324"/>
      <c r="I324"/>
      <c r="J324"/>
    </row>
    <row r="325" spans="1:10" s="102" customFormat="1" ht="13.5" customHeight="1" x14ac:dyDescent="0.25">
      <c r="A325"/>
      <c r="B325" s="18"/>
      <c r="C325" s="18"/>
      <c r="D325" s="18"/>
      <c r="E325" s="18"/>
      <c r="F325"/>
      <c r="G325" s="154"/>
      <c r="H325"/>
      <c r="I325"/>
      <c r="J325"/>
    </row>
    <row r="326" spans="1:10" s="102" customFormat="1" x14ac:dyDescent="0.25">
      <c r="A326"/>
      <c r="B326" s="18"/>
      <c r="C326" s="18"/>
      <c r="D326" s="18"/>
      <c r="E326" s="18"/>
      <c r="F326"/>
      <c r="G326" s="154"/>
      <c r="H326"/>
      <c r="I326"/>
      <c r="J326"/>
    </row>
    <row r="327" spans="1:10" s="102" customFormat="1" x14ac:dyDescent="0.25">
      <c r="A327"/>
      <c r="B327" s="18"/>
      <c r="C327" s="18"/>
      <c r="D327" s="18"/>
      <c r="E327" s="18"/>
      <c r="F327"/>
      <c r="G327" s="154"/>
      <c r="H327"/>
      <c r="I327"/>
      <c r="J327"/>
    </row>
    <row r="328" spans="1:10" s="102" customFormat="1" x14ac:dyDescent="0.25">
      <c r="A328"/>
      <c r="B328" s="18"/>
      <c r="C328" s="18"/>
      <c r="D328" s="18"/>
      <c r="E328" s="18"/>
      <c r="F328"/>
      <c r="G328" s="154"/>
      <c r="H328"/>
      <c r="I328"/>
      <c r="J328"/>
    </row>
    <row r="329" spans="1:10" s="124" customFormat="1" x14ac:dyDescent="0.25">
      <c r="A329"/>
      <c r="B329" s="18"/>
      <c r="C329" s="18"/>
      <c r="D329" s="18"/>
      <c r="E329" s="18"/>
      <c r="F329"/>
      <c r="G329" s="154"/>
      <c r="H329"/>
      <c r="I329"/>
      <c r="J329"/>
    </row>
    <row r="330" spans="1:10" s="124" customFormat="1" x14ac:dyDescent="0.25">
      <c r="A330"/>
      <c r="B330" s="18"/>
      <c r="C330" s="18"/>
      <c r="D330" s="18"/>
      <c r="E330" s="18"/>
      <c r="F330"/>
      <c r="G330" s="154"/>
      <c r="H330"/>
      <c r="I330"/>
      <c r="J330"/>
    </row>
    <row r="331" spans="1:10" s="124" customFormat="1" x14ac:dyDescent="0.25">
      <c r="A331"/>
      <c r="B331" s="18"/>
      <c r="C331" s="18"/>
      <c r="D331" s="18"/>
      <c r="E331" s="18"/>
      <c r="F331"/>
      <c r="G331" s="154"/>
      <c r="H331"/>
      <c r="I331"/>
      <c r="J331"/>
    </row>
    <row r="332" spans="1:10" s="124" customFormat="1" x14ac:dyDescent="0.25">
      <c r="A332"/>
      <c r="B332" s="18"/>
      <c r="C332" s="18"/>
      <c r="D332" s="18"/>
      <c r="E332" s="18"/>
      <c r="F332"/>
      <c r="G332" s="154"/>
      <c r="H332"/>
      <c r="I332"/>
      <c r="J332"/>
    </row>
    <row r="333" spans="1:10" s="124" customFormat="1" x14ac:dyDescent="0.25">
      <c r="A333"/>
      <c r="B333" s="18"/>
      <c r="C333" s="18"/>
      <c r="D333" s="18"/>
      <c r="E333" s="18"/>
      <c r="F333"/>
      <c r="G333" s="154"/>
      <c r="H333"/>
      <c r="I333"/>
      <c r="J333"/>
    </row>
    <row r="334" spans="1:10" s="22" customFormat="1" x14ac:dyDescent="0.25">
      <c r="A334"/>
      <c r="B334" s="18"/>
      <c r="C334" s="18"/>
      <c r="D334" s="18"/>
      <c r="E334" s="18"/>
      <c r="F334"/>
      <c r="G334" s="154"/>
      <c r="H334"/>
      <c r="I334"/>
      <c r="J334"/>
    </row>
    <row r="335" spans="1:10" s="22" customFormat="1" x14ac:dyDescent="0.25">
      <c r="A335"/>
      <c r="B335" s="18"/>
      <c r="C335" s="18"/>
      <c r="D335" s="18"/>
      <c r="E335" s="18"/>
      <c r="F335"/>
      <c r="G335" s="154"/>
      <c r="H335"/>
      <c r="I335"/>
      <c r="J335"/>
    </row>
    <row r="336" spans="1:10" s="22" customFormat="1" x14ac:dyDescent="0.25">
      <c r="A336"/>
      <c r="B336" s="18"/>
      <c r="C336" s="18"/>
      <c r="D336" s="18"/>
      <c r="E336" s="18"/>
      <c r="F336"/>
      <c r="G336" s="154"/>
      <c r="H336"/>
      <c r="I336"/>
      <c r="J336"/>
    </row>
    <row r="337" spans="1:10" s="102" customFormat="1" x14ac:dyDescent="0.25">
      <c r="A337"/>
      <c r="B337" s="18"/>
      <c r="C337" s="18"/>
      <c r="D337" s="18"/>
      <c r="E337" s="18"/>
      <c r="F337"/>
      <c r="G337" s="154"/>
      <c r="H337"/>
      <c r="I337"/>
      <c r="J337"/>
    </row>
  </sheetData>
  <mergeCells count="7">
    <mergeCell ref="A2:J2"/>
    <mergeCell ref="A1:J1"/>
    <mergeCell ref="A281:E281"/>
    <mergeCell ref="A280:E280"/>
    <mergeCell ref="A277:B277"/>
    <mergeCell ref="A270:F270"/>
    <mergeCell ref="C278:F278"/>
  </mergeCells>
  <printOptions horizontalCentered="1"/>
  <pageMargins left="0.25" right="0.25" top="0.75" bottom="0.75" header="0.3" footer="0.3"/>
  <pageSetup paperSize="9" scale="60" fitToHeight="0" orientation="portrait" r:id="rId1"/>
  <headerFooter>
    <oddHeader>&amp;R&amp;"Arial,Tučné"&amp;10Tabulka č. 1</oddHeader>
    <oddFooter>&amp;CStránka &amp;P z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view="pageBreakPreview" topLeftCell="A37" zoomScale="115" zoomScaleSheetLayoutView="115" workbookViewId="0">
      <selection activeCell="L24" sqref="L24"/>
    </sheetView>
  </sheetViews>
  <sheetFormatPr defaultRowHeight="15" x14ac:dyDescent="0.25"/>
  <cols>
    <col min="1" max="1" width="8.42578125" customWidth="1"/>
    <col min="2" max="2" width="4.140625" hidden="1" customWidth="1"/>
    <col min="3" max="3" width="5.85546875" customWidth="1"/>
    <col min="4" max="4" width="32.85546875" customWidth="1"/>
    <col min="5" max="5" width="12.28515625" customWidth="1"/>
    <col min="6" max="6" width="15.7109375" style="155" customWidth="1"/>
    <col min="7" max="8" width="15.7109375" customWidth="1"/>
    <col min="9" max="9" width="8.7109375" customWidth="1"/>
    <col min="11" max="11" width="19.28515625" customWidth="1"/>
  </cols>
  <sheetData>
    <row r="1" spans="1:9" ht="30" x14ac:dyDescent="0.4">
      <c r="A1" s="969" t="s">
        <v>545</v>
      </c>
      <c r="B1" s="969"/>
      <c r="C1" s="969"/>
      <c r="D1" s="969"/>
      <c r="E1" s="969"/>
      <c r="F1" s="969"/>
      <c r="G1" s="969"/>
      <c r="H1" s="969"/>
      <c r="I1" s="969"/>
    </row>
    <row r="2" spans="1:9" ht="23.25" x14ac:dyDescent="0.35">
      <c r="A2" s="974" t="s">
        <v>1001</v>
      </c>
      <c r="B2" s="974"/>
      <c r="C2" s="974"/>
      <c r="D2" s="974"/>
      <c r="E2" s="974"/>
      <c r="F2" s="974"/>
      <c r="G2" s="974"/>
      <c r="H2" s="974"/>
      <c r="I2" s="974"/>
    </row>
    <row r="3" spans="1:9" ht="16.5" thickBot="1" x14ac:dyDescent="0.3">
      <c r="A3" s="973"/>
      <c r="B3" s="973"/>
      <c r="C3" s="973"/>
      <c r="D3" s="973"/>
      <c r="E3" s="973"/>
      <c r="F3" s="227"/>
      <c r="G3" s="233"/>
      <c r="H3" s="233"/>
      <c r="I3" s="460">
        <f>12/12</f>
        <v>1</v>
      </c>
    </row>
    <row r="4" spans="1:9" ht="39" thickBot="1" x14ac:dyDescent="0.3">
      <c r="A4" s="237" t="s">
        <v>544</v>
      </c>
      <c r="B4" s="237" t="s">
        <v>86</v>
      </c>
      <c r="C4" s="237" t="s">
        <v>87</v>
      </c>
      <c r="D4" s="237" t="s">
        <v>88</v>
      </c>
      <c r="E4" s="237" t="s">
        <v>543</v>
      </c>
      <c r="F4" s="238" t="s">
        <v>565</v>
      </c>
      <c r="G4" s="239" t="s">
        <v>947</v>
      </c>
      <c r="H4" s="239" t="s">
        <v>946</v>
      </c>
      <c r="I4" s="239" t="s">
        <v>945</v>
      </c>
    </row>
    <row r="5" spans="1:9" x14ac:dyDescent="0.25">
      <c r="A5" s="45">
        <v>1361</v>
      </c>
      <c r="B5" s="815"/>
      <c r="C5" s="45">
        <v>1</v>
      </c>
      <c r="D5" s="816" t="s">
        <v>542</v>
      </c>
      <c r="E5" s="817" t="s">
        <v>541</v>
      </c>
      <c r="F5" s="152">
        <v>650000</v>
      </c>
      <c r="G5" s="813">
        <v>760000</v>
      </c>
      <c r="H5" s="813">
        <v>793750</v>
      </c>
      <c r="I5" s="813">
        <f>H5/G5*100</f>
        <v>104.44078947368421</v>
      </c>
    </row>
    <row r="6" spans="1:9" x14ac:dyDescent="0.25">
      <c r="A6" s="290"/>
      <c r="B6" s="818"/>
      <c r="C6" s="290"/>
      <c r="D6" s="11"/>
      <c r="E6" s="819"/>
      <c r="F6" s="152"/>
      <c r="G6" s="151"/>
      <c r="H6" s="151"/>
      <c r="I6" s="152"/>
    </row>
    <row r="7" spans="1:9" x14ac:dyDescent="0.25">
      <c r="A7" s="290">
        <v>1361</v>
      </c>
      <c r="B7" s="818"/>
      <c r="C7" s="290">
        <v>2</v>
      </c>
      <c r="D7" s="820" t="s">
        <v>540</v>
      </c>
      <c r="E7" s="819" t="s">
        <v>521</v>
      </c>
      <c r="F7" s="152">
        <v>100000</v>
      </c>
      <c r="G7" s="813">
        <v>116000</v>
      </c>
      <c r="H7" s="813">
        <v>119540</v>
      </c>
      <c r="I7" s="813">
        <f>H7/G7*100</f>
        <v>103.05172413793105</v>
      </c>
    </row>
    <row r="8" spans="1:9" x14ac:dyDescent="0.25">
      <c r="A8" s="290"/>
      <c r="B8" s="818"/>
      <c r="C8" s="290"/>
      <c r="D8" s="820"/>
      <c r="E8" s="819"/>
      <c r="F8" s="152"/>
      <c r="G8" s="151"/>
      <c r="H8" s="151"/>
      <c r="I8" s="152"/>
    </row>
    <row r="9" spans="1:9" x14ac:dyDescent="0.25">
      <c r="A9" s="290">
        <v>1361</v>
      </c>
      <c r="B9" s="818"/>
      <c r="C9" s="290">
        <v>3</v>
      </c>
      <c r="D9" s="820" t="s">
        <v>539</v>
      </c>
      <c r="E9" s="819" t="s">
        <v>516</v>
      </c>
      <c r="F9" s="152">
        <v>30000</v>
      </c>
      <c r="G9" s="813">
        <v>30000</v>
      </c>
      <c r="H9" s="813">
        <v>29920</v>
      </c>
      <c r="I9" s="813">
        <f>H9/G9*100</f>
        <v>99.733333333333334</v>
      </c>
    </row>
    <row r="10" spans="1:9" x14ac:dyDescent="0.25">
      <c r="A10" s="290"/>
      <c r="B10" s="818"/>
      <c r="C10" s="290"/>
      <c r="D10" s="820"/>
      <c r="E10" s="819"/>
      <c r="F10" s="152"/>
      <c r="G10" s="151"/>
      <c r="H10" s="151"/>
      <c r="I10" s="152"/>
    </row>
    <row r="11" spans="1:9" x14ac:dyDescent="0.25">
      <c r="A11" s="290">
        <v>1361</v>
      </c>
      <c r="B11" s="818"/>
      <c r="C11" s="290">
        <v>4</v>
      </c>
      <c r="D11" s="820" t="s">
        <v>538</v>
      </c>
      <c r="E11" s="819" t="s">
        <v>529</v>
      </c>
      <c r="F11" s="152">
        <v>60000</v>
      </c>
      <c r="G11" s="813">
        <v>85000</v>
      </c>
      <c r="H11" s="813">
        <v>87150</v>
      </c>
      <c r="I11" s="813">
        <f>H11/G11*100</f>
        <v>102.52941176470588</v>
      </c>
    </row>
    <row r="12" spans="1:9" x14ac:dyDescent="0.25">
      <c r="A12" s="290"/>
      <c r="B12" s="818"/>
      <c r="C12" s="290"/>
      <c r="D12" s="820"/>
      <c r="E12" s="819"/>
      <c r="F12" s="152"/>
      <c r="G12" s="151"/>
      <c r="H12" s="151"/>
      <c r="I12" s="152"/>
    </row>
    <row r="13" spans="1:9" x14ac:dyDescent="0.25">
      <c r="A13" s="290">
        <v>1361</v>
      </c>
      <c r="B13" s="818"/>
      <c r="C13" s="290">
        <v>5</v>
      </c>
      <c r="D13" s="820" t="s">
        <v>537</v>
      </c>
      <c r="E13" s="819" t="s">
        <v>529</v>
      </c>
      <c r="F13" s="152">
        <v>10000</v>
      </c>
      <c r="G13" s="813">
        <v>22000</v>
      </c>
      <c r="H13" s="813">
        <v>24770</v>
      </c>
      <c r="I13" s="813">
        <f>H13/G13*100</f>
        <v>112.59090909090909</v>
      </c>
    </row>
    <row r="14" spans="1:9" x14ac:dyDescent="0.25">
      <c r="A14" s="290"/>
      <c r="B14" s="818"/>
      <c r="C14" s="290"/>
      <c r="D14" s="820"/>
      <c r="E14" s="819"/>
      <c r="F14" s="152"/>
      <c r="G14" s="151"/>
      <c r="H14" s="151"/>
      <c r="I14" s="152"/>
    </row>
    <row r="15" spans="1:9" x14ac:dyDescent="0.25">
      <c r="A15" s="45">
        <v>1361</v>
      </c>
      <c r="B15" s="815"/>
      <c r="C15" s="45">
        <v>6</v>
      </c>
      <c r="D15" s="816" t="s">
        <v>536</v>
      </c>
      <c r="E15" s="817" t="s">
        <v>518</v>
      </c>
      <c r="F15" s="152">
        <v>1700000</v>
      </c>
      <c r="G15" s="813">
        <v>2070000</v>
      </c>
      <c r="H15" s="813">
        <v>2089485</v>
      </c>
      <c r="I15" s="813">
        <f>H15/G15*100</f>
        <v>100.94130434782609</v>
      </c>
    </row>
    <row r="16" spans="1:9" x14ac:dyDescent="0.25">
      <c r="A16" s="290"/>
      <c r="B16" s="818"/>
      <c r="C16" s="290"/>
      <c r="D16" s="820"/>
      <c r="E16" s="819"/>
      <c r="F16" s="152"/>
      <c r="G16" s="151"/>
      <c r="H16" s="151"/>
      <c r="I16" s="152"/>
    </row>
    <row r="17" spans="1:9" x14ac:dyDescent="0.25">
      <c r="A17" s="290">
        <v>1361</v>
      </c>
      <c r="B17" s="818"/>
      <c r="C17" s="290">
        <v>7</v>
      </c>
      <c r="D17" s="820" t="s">
        <v>535</v>
      </c>
      <c r="E17" s="819" t="s">
        <v>516</v>
      </c>
      <c r="F17" s="152">
        <v>35000</v>
      </c>
      <c r="G17" s="813">
        <v>75000</v>
      </c>
      <c r="H17" s="813">
        <v>79700</v>
      </c>
      <c r="I17" s="813">
        <f>H17/G17*100</f>
        <v>106.26666666666667</v>
      </c>
    </row>
    <row r="18" spans="1:9" x14ac:dyDescent="0.25">
      <c r="A18" s="290"/>
      <c r="B18" s="818"/>
      <c r="C18" s="290"/>
      <c r="D18" s="820"/>
      <c r="E18" s="819"/>
      <c r="F18" s="152"/>
      <c r="G18" s="151"/>
      <c r="H18" s="151"/>
      <c r="I18" s="152"/>
    </row>
    <row r="19" spans="1:9" x14ac:dyDescent="0.25">
      <c r="A19" s="290">
        <v>1361</v>
      </c>
      <c r="B19" s="818"/>
      <c r="C19" s="290">
        <v>8</v>
      </c>
      <c r="D19" s="820" t="s">
        <v>534</v>
      </c>
      <c r="E19" s="819" t="s">
        <v>516</v>
      </c>
      <c r="F19" s="152">
        <v>420000</v>
      </c>
      <c r="G19" s="813">
        <v>423000</v>
      </c>
      <c r="H19" s="813">
        <v>438900</v>
      </c>
      <c r="I19" s="813">
        <f>H19/G19*100</f>
        <v>103.75886524822695</v>
      </c>
    </row>
    <row r="20" spans="1:9" x14ac:dyDescent="0.25">
      <c r="A20" s="290"/>
      <c r="B20" s="818"/>
      <c r="C20" s="290"/>
      <c r="D20" s="820"/>
      <c r="E20" s="819"/>
      <c r="F20" s="152"/>
      <c r="G20" s="151"/>
      <c r="H20" s="151"/>
      <c r="I20" s="152"/>
    </row>
    <row r="21" spans="1:9" x14ac:dyDescent="0.25">
      <c r="A21" s="290">
        <v>1361</v>
      </c>
      <c r="B21" s="818"/>
      <c r="C21" s="290">
        <v>9</v>
      </c>
      <c r="D21" s="820" t="s">
        <v>533</v>
      </c>
      <c r="E21" s="819" t="s">
        <v>516</v>
      </c>
      <c r="F21" s="152">
        <v>16000</v>
      </c>
      <c r="G21" s="813">
        <v>16000</v>
      </c>
      <c r="H21" s="813">
        <v>15420</v>
      </c>
      <c r="I21" s="813">
        <f>H21/G21*100</f>
        <v>96.375</v>
      </c>
    </row>
    <row r="22" spans="1:9" x14ac:dyDescent="0.25">
      <c r="A22" s="290"/>
      <c r="B22" s="818"/>
      <c r="C22" s="290"/>
      <c r="D22" s="820"/>
      <c r="E22" s="819"/>
      <c r="F22" s="152"/>
      <c r="G22" s="151"/>
      <c r="H22" s="151"/>
      <c r="I22" s="152"/>
    </row>
    <row r="23" spans="1:9" ht="27.75" customHeight="1" x14ac:dyDescent="0.25">
      <c r="A23" s="821">
        <v>1361</v>
      </c>
      <c r="B23" s="822"/>
      <c r="C23" s="821">
        <v>10</v>
      </c>
      <c r="D23" s="823" t="s">
        <v>532</v>
      </c>
      <c r="E23" s="824" t="s">
        <v>531</v>
      </c>
      <c r="F23" s="962">
        <v>17000</v>
      </c>
      <c r="G23" s="963">
        <v>5000</v>
      </c>
      <c r="H23" s="963">
        <v>5000</v>
      </c>
      <c r="I23" s="963">
        <f>H23/G23*100</f>
        <v>100</v>
      </c>
    </row>
    <row r="24" spans="1:9" x14ac:dyDescent="0.25">
      <c r="A24" s="290"/>
      <c r="B24" s="818"/>
      <c r="C24" s="290"/>
      <c r="D24" s="820"/>
      <c r="E24" s="819"/>
      <c r="F24" s="152"/>
      <c r="G24" s="151"/>
      <c r="H24" s="151"/>
      <c r="I24" s="152"/>
    </row>
    <row r="25" spans="1:9" x14ac:dyDescent="0.25">
      <c r="A25" s="290">
        <v>1361</v>
      </c>
      <c r="B25" s="818"/>
      <c r="C25" s="290">
        <v>11</v>
      </c>
      <c r="D25" s="820" t="s">
        <v>530</v>
      </c>
      <c r="E25" s="819" t="s">
        <v>529</v>
      </c>
      <c r="F25" s="152">
        <v>20000</v>
      </c>
      <c r="G25" s="813">
        <v>45000</v>
      </c>
      <c r="H25" s="813">
        <v>45650</v>
      </c>
      <c r="I25" s="813">
        <f>H25/G25*100</f>
        <v>101.44444444444444</v>
      </c>
    </row>
    <row r="26" spans="1:9" x14ac:dyDescent="0.25">
      <c r="A26" s="290"/>
      <c r="B26" s="818"/>
      <c r="C26" s="290"/>
      <c r="D26" s="820"/>
      <c r="E26" s="819"/>
      <c r="F26" s="152"/>
      <c r="G26" s="151"/>
      <c r="H26" s="151"/>
      <c r="I26" s="152"/>
    </row>
    <row r="27" spans="1:9" x14ac:dyDescent="0.25">
      <c r="A27" s="821">
        <v>1361</v>
      </c>
      <c r="B27" s="822"/>
      <c r="C27" s="821">
        <v>13</v>
      </c>
      <c r="D27" s="823" t="s">
        <v>528</v>
      </c>
      <c r="E27" s="825" t="s">
        <v>527</v>
      </c>
      <c r="F27" s="826">
        <v>5000</v>
      </c>
      <c r="G27" s="827">
        <v>5000</v>
      </c>
      <c r="H27" s="827">
        <v>3330</v>
      </c>
      <c r="I27" s="813">
        <f>H27/G27*100</f>
        <v>66.600000000000009</v>
      </c>
    </row>
    <row r="28" spans="1:9" x14ac:dyDescent="0.25">
      <c r="A28" s="290"/>
      <c r="B28" s="818"/>
      <c r="C28" s="290"/>
      <c r="D28" s="820"/>
      <c r="E28" s="819"/>
      <c r="F28" s="152"/>
      <c r="G28" s="151"/>
      <c r="H28" s="151"/>
      <c r="I28" s="152"/>
    </row>
    <row r="29" spans="1:9" x14ac:dyDescent="0.25">
      <c r="A29" s="821">
        <v>1361</v>
      </c>
      <c r="B29" s="822"/>
      <c r="C29" s="821">
        <v>14</v>
      </c>
      <c r="D29" s="823" t="s">
        <v>526</v>
      </c>
      <c r="E29" s="825" t="s">
        <v>514</v>
      </c>
      <c r="F29" s="826">
        <v>10000</v>
      </c>
      <c r="G29" s="827">
        <v>10000</v>
      </c>
      <c r="H29" s="827">
        <v>8650</v>
      </c>
      <c r="I29" s="813">
        <f>H29/G29*100</f>
        <v>86.5</v>
      </c>
    </row>
    <row r="30" spans="1:9" x14ac:dyDescent="0.25">
      <c r="A30" s="290"/>
      <c r="B30" s="818"/>
      <c r="C30" s="290"/>
      <c r="D30" s="820"/>
      <c r="E30" s="819"/>
      <c r="F30" s="152"/>
      <c r="G30" s="151"/>
      <c r="H30" s="151"/>
      <c r="I30" s="152"/>
    </row>
    <row r="31" spans="1:9" x14ac:dyDescent="0.25">
      <c r="A31" s="290">
        <v>1361</v>
      </c>
      <c r="B31" s="818"/>
      <c r="C31" s="290">
        <v>15</v>
      </c>
      <c r="D31" s="820" t="s">
        <v>525</v>
      </c>
      <c r="E31" s="819" t="s">
        <v>518</v>
      </c>
      <c r="F31" s="152">
        <v>25000</v>
      </c>
      <c r="G31" s="813">
        <v>43000</v>
      </c>
      <c r="H31" s="813">
        <v>54500</v>
      </c>
      <c r="I31" s="813">
        <f>H31/G31*100</f>
        <v>126.74418604651163</v>
      </c>
    </row>
    <row r="32" spans="1:9" x14ac:dyDescent="0.25">
      <c r="A32" s="290"/>
      <c r="B32" s="818"/>
      <c r="C32" s="290"/>
      <c r="D32" s="820"/>
      <c r="E32" s="819"/>
      <c r="F32" s="152"/>
      <c r="G32" s="151"/>
      <c r="H32" s="151"/>
      <c r="I32" s="152"/>
    </row>
    <row r="33" spans="1:11" x14ac:dyDescent="0.25">
      <c r="A33" s="290">
        <v>1361</v>
      </c>
      <c r="B33" s="818"/>
      <c r="C33" s="290">
        <v>16</v>
      </c>
      <c r="D33" s="820" t="s">
        <v>524</v>
      </c>
      <c r="E33" s="819" t="s">
        <v>514</v>
      </c>
      <c r="F33" s="152">
        <v>10000</v>
      </c>
      <c r="G33" s="813">
        <v>10000</v>
      </c>
      <c r="H33" s="813">
        <v>9500</v>
      </c>
      <c r="I33" s="813">
        <f>H33/G33*100</f>
        <v>95</v>
      </c>
    </row>
    <row r="34" spans="1:11" x14ac:dyDescent="0.25">
      <c r="A34" s="290"/>
      <c r="B34" s="818"/>
      <c r="C34" s="290"/>
      <c r="D34" s="820"/>
      <c r="E34" s="819"/>
      <c r="F34" s="152"/>
      <c r="G34" s="151"/>
      <c r="H34" s="151"/>
      <c r="I34" s="152"/>
    </row>
    <row r="35" spans="1:11" x14ac:dyDescent="0.25">
      <c r="A35" s="290">
        <v>1361</v>
      </c>
      <c r="B35" s="818"/>
      <c r="C35" s="290">
        <v>17</v>
      </c>
      <c r="D35" s="820" t="s">
        <v>523</v>
      </c>
      <c r="E35" s="819" t="s">
        <v>521</v>
      </c>
      <c r="F35" s="152">
        <v>2000</v>
      </c>
      <c r="G35" s="813">
        <v>2000</v>
      </c>
      <c r="H35" s="813">
        <v>1700</v>
      </c>
      <c r="I35" s="813">
        <f>H35/G35*100</f>
        <v>85</v>
      </c>
      <c r="K35" s="155"/>
    </row>
    <row r="36" spans="1:11" x14ac:dyDescent="0.25">
      <c r="A36" s="290"/>
      <c r="B36" s="818"/>
      <c r="C36" s="290"/>
      <c r="D36" s="820"/>
      <c r="E36" s="819"/>
      <c r="F36" s="152"/>
      <c r="G36" s="151"/>
      <c r="H36" s="151"/>
      <c r="I36" s="152"/>
    </row>
    <row r="37" spans="1:11" x14ac:dyDescent="0.25">
      <c r="A37" s="290">
        <v>1361</v>
      </c>
      <c r="B37" s="818"/>
      <c r="C37" s="290">
        <v>18</v>
      </c>
      <c r="D37" s="820" t="s">
        <v>522</v>
      </c>
      <c r="E37" s="819" t="s">
        <v>521</v>
      </c>
      <c r="F37" s="152">
        <v>500</v>
      </c>
      <c r="G37" s="813">
        <v>500</v>
      </c>
      <c r="H37" s="813">
        <v>200</v>
      </c>
      <c r="I37" s="813">
        <f>H37/G37*100</f>
        <v>40</v>
      </c>
    </row>
    <row r="38" spans="1:11" x14ac:dyDescent="0.25">
      <c r="A38" s="290"/>
      <c r="B38" s="818"/>
      <c r="C38" s="290"/>
      <c r="D38" s="820"/>
      <c r="E38" s="819"/>
      <c r="F38" s="152"/>
      <c r="G38" s="151"/>
      <c r="H38" s="151"/>
      <c r="I38" s="152"/>
    </row>
    <row r="39" spans="1:11" x14ac:dyDescent="0.25">
      <c r="A39" s="290">
        <v>1361</v>
      </c>
      <c r="B39" s="818"/>
      <c r="C39" s="290">
        <v>21</v>
      </c>
      <c r="D39" s="820" t="s">
        <v>520</v>
      </c>
      <c r="E39" s="819" t="s">
        <v>516</v>
      </c>
      <c r="F39" s="152">
        <v>45000</v>
      </c>
      <c r="G39" s="813">
        <v>45000</v>
      </c>
      <c r="H39" s="813">
        <v>48110</v>
      </c>
      <c r="I39" s="813">
        <f>H39/G39*100</f>
        <v>106.91111111111111</v>
      </c>
    </row>
    <row r="40" spans="1:11" x14ac:dyDescent="0.25">
      <c r="A40" s="290"/>
      <c r="B40" s="818"/>
      <c r="C40" s="290"/>
      <c r="D40" s="820"/>
      <c r="E40" s="290"/>
      <c r="F40" s="152"/>
      <c r="G40" s="152"/>
      <c r="H40" s="152"/>
      <c r="I40" s="152"/>
    </row>
    <row r="41" spans="1:11" x14ac:dyDescent="0.25">
      <c r="A41" s="290">
        <v>1361</v>
      </c>
      <c r="B41" s="818"/>
      <c r="C41" s="290">
        <v>24</v>
      </c>
      <c r="D41" s="820" t="s">
        <v>519</v>
      </c>
      <c r="E41" s="819" t="s">
        <v>518</v>
      </c>
      <c r="F41" s="152">
        <v>5000</v>
      </c>
      <c r="G41" s="813">
        <v>5000</v>
      </c>
      <c r="H41" s="813">
        <v>2800</v>
      </c>
      <c r="I41" s="813">
        <f>H41/G41*100</f>
        <v>56.000000000000007</v>
      </c>
    </row>
    <row r="42" spans="1:11" x14ac:dyDescent="0.25">
      <c r="A42" s="290"/>
      <c r="B42" s="818"/>
      <c r="C42" s="290"/>
      <c r="D42" s="820"/>
      <c r="E42" s="819"/>
      <c r="F42" s="152"/>
      <c r="G42" s="151"/>
      <c r="H42" s="151"/>
      <c r="I42" s="152"/>
    </row>
    <row r="43" spans="1:11" x14ac:dyDescent="0.25">
      <c r="A43" s="290">
        <v>1361</v>
      </c>
      <c r="B43" s="818"/>
      <c r="C43" s="290">
        <v>25</v>
      </c>
      <c r="D43" s="820" t="s">
        <v>517</v>
      </c>
      <c r="E43" s="819" t="s">
        <v>516</v>
      </c>
      <c r="F43" s="152">
        <v>500</v>
      </c>
      <c r="G43" s="813">
        <v>500</v>
      </c>
      <c r="H43" s="813">
        <v>0</v>
      </c>
      <c r="I43" s="813">
        <f>H43/G43*100</f>
        <v>0</v>
      </c>
    </row>
    <row r="44" spans="1:11" x14ac:dyDescent="0.25">
      <c r="A44" s="290"/>
      <c r="B44" s="818"/>
      <c r="C44" s="290"/>
      <c r="D44" s="820"/>
      <c r="E44" s="819"/>
      <c r="F44" s="152"/>
      <c r="G44" s="151"/>
      <c r="H44" s="151"/>
      <c r="I44" s="152"/>
    </row>
    <row r="45" spans="1:11" x14ac:dyDescent="0.25">
      <c r="A45" s="821">
        <v>1361</v>
      </c>
      <c r="B45" s="822"/>
      <c r="C45" s="821">
        <v>26</v>
      </c>
      <c r="D45" s="823" t="s">
        <v>515</v>
      </c>
      <c r="E45" s="825" t="s">
        <v>514</v>
      </c>
      <c r="F45" s="826">
        <v>2000</v>
      </c>
      <c r="G45" s="827">
        <v>2000</v>
      </c>
      <c r="H45" s="827">
        <v>2840</v>
      </c>
      <c r="I45" s="813">
        <f>H45/G45*100</f>
        <v>142</v>
      </c>
    </row>
    <row r="46" spans="1:11" x14ac:dyDescent="0.25">
      <c r="A46" s="33"/>
      <c r="B46" s="149"/>
      <c r="C46" s="33"/>
      <c r="D46" s="225"/>
      <c r="E46" s="224"/>
      <c r="F46" s="4"/>
      <c r="G46" s="4"/>
      <c r="H46" s="4"/>
      <c r="I46" s="4"/>
    </row>
    <row r="47" spans="1:11" s="28" customFormat="1" ht="15.75" x14ac:dyDescent="0.25">
      <c r="A47" s="240"/>
      <c r="B47" s="240"/>
      <c r="C47" s="240"/>
      <c r="D47" s="240" t="s">
        <v>513</v>
      </c>
      <c r="E47" s="240"/>
      <c r="F47" s="240">
        <f>SUM(F5:F45)</f>
        <v>3163000</v>
      </c>
      <c r="G47" s="240">
        <f>SUM(G5:G46)</f>
        <v>3770000</v>
      </c>
      <c r="H47" s="240">
        <f>SUM(H5:H46)</f>
        <v>3860915</v>
      </c>
      <c r="I47" s="459">
        <f>H47/G47*100</f>
        <v>102.41153846153846</v>
      </c>
    </row>
    <row r="48" spans="1:11" ht="15.75" x14ac:dyDescent="0.25">
      <c r="A48" s="223"/>
      <c r="B48" s="223"/>
      <c r="C48" s="223"/>
      <c r="D48" s="222"/>
      <c r="E48" s="221"/>
    </row>
    <row r="50" spans="1:4" x14ac:dyDescent="0.25">
      <c r="A50" s="6" t="s">
        <v>496</v>
      </c>
      <c r="B50" s="6"/>
      <c r="C50" s="6"/>
      <c r="D50" s="6"/>
    </row>
  </sheetData>
  <mergeCells count="3">
    <mergeCell ref="A3:E3"/>
    <mergeCell ref="A2:I2"/>
    <mergeCell ref="A1:I1"/>
  </mergeCells>
  <printOptions horizontalCentered="1"/>
  <pageMargins left="0.43307086614173229" right="0.51181102362204722" top="0.78740157480314965" bottom="0.78740157480314965" header="0.31496062992125984" footer="0.31496062992125984"/>
  <pageSetup paperSize="9" scale="80" orientation="portrait" r:id="rId1"/>
  <headerFooter>
    <oddHeader>&amp;R&amp;"Arial,Tučné"&amp;10Tabulka č. 2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1:XBV1507"/>
  <sheetViews>
    <sheetView view="pageBreakPreview" zoomScaleNormal="100" zoomScaleSheetLayoutView="100" workbookViewId="0">
      <pane ySplit="4" topLeftCell="A1013" activePane="bottomLeft" state="frozen"/>
      <selection activeCell="L9" sqref="L9"/>
      <selection pane="bottomLeft" activeCell="F911" sqref="F911"/>
    </sheetView>
  </sheetViews>
  <sheetFormatPr defaultRowHeight="15" x14ac:dyDescent="0.25"/>
  <cols>
    <col min="1" max="1" width="9.140625" customWidth="1"/>
    <col min="2" max="2" width="5.85546875" style="56" customWidth="1"/>
    <col min="3" max="3" width="11.7109375" style="205" customWidth="1"/>
    <col min="4" max="4" width="6.42578125" style="18" customWidth="1"/>
    <col min="5" max="5" width="6.140625" style="57" customWidth="1"/>
    <col min="6" max="6" width="78.85546875" customWidth="1"/>
    <col min="7" max="7" width="12.85546875" style="155" customWidth="1"/>
    <col min="8" max="8" width="13" style="155" customWidth="1"/>
    <col min="9" max="9" width="13" customWidth="1"/>
    <col min="10" max="10" width="9.5703125" customWidth="1"/>
  </cols>
  <sheetData>
    <row r="1" spans="1:10" ht="27.75" customHeight="1" x14ac:dyDescent="0.4">
      <c r="A1" s="969" t="s">
        <v>0</v>
      </c>
      <c r="B1" s="969"/>
      <c r="C1" s="969"/>
      <c r="D1" s="969"/>
      <c r="E1" s="969"/>
      <c r="F1" s="969"/>
      <c r="G1" s="969"/>
      <c r="H1" s="969"/>
      <c r="I1" s="969"/>
      <c r="J1" s="692"/>
    </row>
    <row r="2" spans="1:10" ht="24" customHeight="1" x14ac:dyDescent="0.4">
      <c r="A2" s="975" t="s">
        <v>932</v>
      </c>
      <c r="B2" s="975"/>
      <c r="C2" s="975"/>
      <c r="D2" s="975"/>
      <c r="E2" s="975"/>
      <c r="F2" s="975"/>
      <c r="G2" s="975"/>
      <c r="H2" s="975"/>
      <c r="I2" s="975"/>
      <c r="J2" s="693"/>
    </row>
    <row r="3" spans="1:10" ht="15.75" customHeight="1" thickBot="1" x14ac:dyDescent="0.45">
      <c r="A3" s="281"/>
      <c r="B3" s="281"/>
      <c r="C3" s="214"/>
      <c r="D3" s="281"/>
      <c r="E3" s="281"/>
      <c r="F3" s="281"/>
      <c r="G3" s="215"/>
      <c r="H3" s="215"/>
      <c r="J3" s="249">
        <v>1</v>
      </c>
    </row>
    <row r="4" spans="1:10" ht="68.099999999999994" customHeight="1" thickBot="1" x14ac:dyDescent="0.3">
      <c r="A4" s="448" t="s">
        <v>242</v>
      </c>
      <c r="B4" s="703" t="s">
        <v>241</v>
      </c>
      <c r="C4" s="704" t="s">
        <v>89</v>
      </c>
      <c r="D4" s="705" t="s">
        <v>86</v>
      </c>
      <c r="E4" s="706" t="s">
        <v>87</v>
      </c>
      <c r="F4" s="706" t="s">
        <v>90</v>
      </c>
      <c r="G4" s="707" t="s">
        <v>786</v>
      </c>
      <c r="H4" s="708" t="s">
        <v>930</v>
      </c>
      <c r="I4" s="708" t="s">
        <v>931</v>
      </c>
      <c r="J4" s="448" t="s">
        <v>1441</v>
      </c>
    </row>
    <row r="5" spans="1:10" ht="15" customHeight="1" x14ac:dyDescent="0.25">
      <c r="A5" s="110">
        <v>1</v>
      </c>
      <c r="B5" s="111"/>
      <c r="C5" s="202"/>
      <c r="D5" s="100"/>
      <c r="E5" s="113"/>
      <c r="F5" s="107" t="s">
        <v>91</v>
      </c>
      <c r="G5" s="157"/>
      <c r="H5" s="157"/>
      <c r="I5" s="102"/>
      <c r="J5" s="709"/>
    </row>
    <row r="6" spans="1:10" s="102" customFormat="1" ht="15" customHeight="1" x14ac:dyDescent="0.25">
      <c r="A6" s="45"/>
      <c r="B6" s="3"/>
      <c r="C6" s="203"/>
      <c r="D6" s="283"/>
      <c r="E6" s="46"/>
      <c r="F6" s="228" t="s">
        <v>92</v>
      </c>
      <c r="G6" s="53"/>
      <c r="H6" s="53"/>
      <c r="I6"/>
      <c r="J6" s="155"/>
    </row>
    <row r="7" spans="1:10" ht="15" customHeight="1" x14ac:dyDescent="0.25">
      <c r="A7" s="16">
        <v>1014</v>
      </c>
      <c r="B7" s="16">
        <v>5021</v>
      </c>
      <c r="C7" s="192"/>
      <c r="D7" s="339"/>
      <c r="E7" s="46"/>
      <c r="F7" s="340" t="s">
        <v>93</v>
      </c>
      <c r="G7" s="341">
        <v>15</v>
      </c>
      <c r="H7" s="341">
        <v>15</v>
      </c>
      <c r="I7" s="341">
        <v>7.13</v>
      </c>
      <c r="J7" s="341">
        <f>Tabulka5424[[#This Row],[Skutečnost k 31.12.2019                    v tis. Kč]]/Tabulka5424[[#This Row],[Upravený rozpočet k 31.12.2019         v tis. Kč]]*100</f>
        <v>47.533333333333331</v>
      </c>
    </row>
    <row r="8" spans="1:10" s="49" customFormat="1" ht="15" customHeight="1" x14ac:dyDescent="0.2">
      <c r="A8" s="16">
        <v>1014</v>
      </c>
      <c r="B8" s="16">
        <v>5137</v>
      </c>
      <c r="C8" s="192"/>
      <c r="D8" s="339"/>
      <c r="E8" s="46"/>
      <c r="F8" s="340" t="s">
        <v>263</v>
      </c>
      <c r="G8" s="341">
        <v>10</v>
      </c>
      <c r="H8" s="341">
        <v>10</v>
      </c>
      <c r="I8" s="341">
        <v>9.85</v>
      </c>
      <c r="J8" s="341">
        <f>Tabulka5424[[#This Row],[Skutečnost k 31.12.2019                    v tis. Kč]]/Tabulka5424[[#This Row],[Upravený rozpočet k 31.12.2019         v tis. Kč]]*100</f>
        <v>98.5</v>
      </c>
    </row>
    <row r="9" spans="1:10" s="49" customFormat="1" ht="15" customHeight="1" x14ac:dyDescent="0.2">
      <c r="A9" s="12">
        <v>1014</v>
      </c>
      <c r="B9" s="12">
        <v>5139</v>
      </c>
      <c r="C9" s="204"/>
      <c r="D9" s="339"/>
      <c r="E9" s="58"/>
      <c r="F9" s="216" t="s">
        <v>94</v>
      </c>
      <c r="G9" s="341">
        <v>15</v>
      </c>
      <c r="H9" s="341">
        <v>10</v>
      </c>
      <c r="I9" s="341">
        <v>6.22</v>
      </c>
      <c r="J9" s="341">
        <f>Tabulka5424[[#This Row],[Skutečnost k 31.12.2019                    v tis. Kč]]/Tabulka5424[[#This Row],[Upravený rozpočet k 31.12.2019         v tis. Kč]]*100</f>
        <v>62.2</v>
      </c>
    </row>
    <row r="10" spans="1:10" s="5" customFormat="1" ht="15" customHeight="1" x14ac:dyDescent="0.2">
      <c r="A10" s="12">
        <v>1014</v>
      </c>
      <c r="B10" s="16">
        <v>5139</v>
      </c>
      <c r="C10" s="192"/>
      <c r="D10" s="342">
        <v>3</v>
      </c>
      <c r="E10" s="46"/>
      <c r="F10" s="216" t="s">
        <v>767</v>
      </c>
      <c r="G10" s="341">
        <v>0</v>
      </c>
      <c r="H10" s="343">
        <v>3.13</v>
      </c>
      <c r="I10" s="341">
        <v>0</v>
      </c>
      <c r="J10" s="341">
        <f>Tabulka5424[[#This Row],[Skutečnost k 31.12.2019                    v tis. Kč]]/Tabulka5424[[#This Row],[Upravený rozpočet k 31.12.2019         v tis. Kč]]*100</f>
        <v>0</v>
      </c>
    </row>
    <row r="11" spans="1:10" s="5" customFormat="1" ht="15" customHeight="1" x14ac:dyDescent="0.2">
      <c r="A11" s="16">
        <v>1014</v>
      </c>
      <c r="B11" s="16">
        <v>5169</v>
      </c>
      <c r="C11" s="192"/>
      <c r="D11" s="339"/>
      <c r="E11" s="46"/>
      <c r="F11" s="340" t="s">
        <v>95</v>
      </c>
      <c r="G11" s="341">
        <v>35</v>
      </c>
      <c r="H11" s="341">
        <v>100</v>
      </c>
      <c r="I11" s="341">
        <v>29.18</v>
      </c>
      <c r="J11" s="341">
        <f>Tabulka5424[[#This Row],[Skutečnost k 31.12.2019                    v tis. Kč]]/Tabulka5424[[#This Row],[Upravený rozpočet k 31.12.2019         v tis. Kč]]*100</f>
        <v>29.18</v>
      </c>
    </row>
    <row r="12" spans="1:10" s="49" customFormat="1" ht="15" customHeight="1" x14ac:dyDescent="0.2">
      <c r="A12" s="12">
        <v>1014</v>
      </c>
      <c r="B12" s="12">
        <v>5169</v>
      </c>
      <c r="C12" s="204"/>
      <c r="D12" s="342">
        <v>4</v>
      </c>
      <c r="E12" s="58"/>
      <c r="F12" s="216" t="s">
        <v>96</v>
      </c>
      <c r="G12" s="341">
        <v>20</v>
      </c>
      <c r="H12" s="341">
        <v>20</v>
      </c>
      <c r="I12" s="341">
        <v>0</v>
      </c>
      <c r="J12" s="341">
        <f>Tabulka5424[[#This Row],[Skutečnost k 31.12.2019                    v tis. Kč]]/Tabulka5424[[#This Row],[Upravený rozpočet k 31.12.2019         v tis. Kč]]*100</f>
        <v>0</v>
      </c>
    </row>
    <row r="13" spans="1:10" s="5" customFormat="1" ht="15" customHeight="1" x14ac:dyDescent="0.2">
      <c r="A13" s="344">
        <v>1014</v>
      </c>
      <c r="B13" s="344">
        <v>5171</v>
      </c>
      <c r="C13" s="251"/>
      <c r="D13" s="146"/>
      <c r="E13" s="345"/>
      <c r="F13" s="346" t="s">
        <v>766</v>
      </c>
      <c r="G13" s="347">
        <v>10</v>
      </c>
      <c r="H13" s="347">
        <v>10</v>
      </c>
      <c r="I13" s="347">
        <v>0</v>
      </c>
      <c r="J13" s="347">
        <f>Tabulka5424[[#This Row],[Skutečnost k 31.12.2019                    v tis. Kč]]/Tabulka5424[[#This Row],[Upravený rozpočet k 31.12.2019         v tis. Kč]]*100</f>
        <v>0</v>
      </c>
    </row>
    <row r="14" spans="1:10" s="51" customFormat="1" ht="15" customHeight="1" x14ac:dyDescent="0.2">
      <c r="A14" s="348">
        <v>1014</v>
      </c>
      <c r="B14" s="16">
        <v>5222</v>
      </c>
      <c r="C14" s="192"/>
      <c r="D14" s="146"/>
      <c r="E14" s="46"/>
      <c r="F14" s="329" t="s">
        <v>729</v>
      </c>
      <c r="G14" s="343">
        <v>0</v>
      </c>
      <c r="H14" s="343">
        <v>15</v>
      </c>
      <c r="I14" s="343">
        <v>15</v>
      </c>
      <c r="J14" s="343">
        <f>Tabulka5424[[#This Row],[Skutečnost k 31.12.2019                    v tis. Kč]]/Tabulka5424[[#This Row],[Upravený rozpočet k 31.12.2019         v tis. Kč]]*100</f>
        <v>100</v>
      </c>
    </row>
    <row r="15" spans="1:10" s="51" customFormat="1" ht="15" customHeight="1" x14ac:dyDescent="0.25">
      <c r="A15" s="45">
        <v>1014</v>
      </c>
      <c r="B15" s="349"/>
      <c r="C15" s="248"/>
      <c r="D15" s="146"/>
      <c r="E15" s="345"/>
      <c r="F15" s="350" t="s">
        <v>353</v>
      </c>
      <c r="G15" s="351">
        <f>SUBTOTAL(109,G7:G14)</f>
        <v>105</v>
      </c>
      <c r="H15" s="351">
        <f>SUBTOTAL(109,H7:H14)</f>
        <v>183.13</v>
      </c>
      <c r="I15" s="351">
        <f>SUBTOTAL(109,I7:I14)</f>
        <v>67.38</v>
      </c>
      <c r="J15" s="351">
        <f>Tabulka5424[[#This Row],[Skutečnost k 31.12.2019                    v tis. Kč]]/Tabulka5424[[#This Row],[Upravený rozpočet k 31.12.2019         v tis. Kč]]*100</f>
        <v>36.793534647518157</v>
      </c>
    </row>
    <row r="16" spans="1:10" s="5" customFormat="1" ht="15" customHeight="1" x14ac:dyDescent="0.25">
      <c r="A16" s="344"/>
      <c r="B16" s="349"/>
      <c r="C16" s="248"/>
      <c r="D16" s="146"/>
      <c r="E16" s="345"/>
      <c r="F16" s="52"/>
      <c r="G16" s="194"/>
      <c r="H16" s="194"/>
      <c r="I16" s="276"/>
      <c r="J16" s="456"/>
    </row>
    <row r="17" spans="1:10" s="5" customFormat="1" ht="15" customHeight="1" x14ac:dyDescent="0.2">
      <c r="A17" s="348">
        <v>1036</v>
      </c>
      <c r="B17" s="348">
        <v>5137</v>
      </c>
      <c r="C17" s="248"/>
      <c r="D17" s="339"/>
      <c r="E17" s="345"/>
      <c r="F17" s="52" t="s">
        <v>192</v>
      </c>
      <c r="G17" s="352">
        <v>0</v>
      </c>
      <c r="H17" s="352">
        <v>18</v>
      </c>
      <c r="I17" s="352">
        <v>14.5</v>
      </c>
      <c r="J17" s="352">
        <f>Tabulka5424[[#This Row],[Skutečnost k 31.12.2019                    v tis. Kč]]/Tabulka5424[[#This Row],[Upravený rozpočet k 31.12.2019         v tis. Kč]]*100</f>
        <v>80.555555555555557</v>
      </c>
    </row>
    <row r="18" spans="1:10" s="5" customFormat="1" ht="15" customHeight="1" x14ac:dyDescent="0.2">
      <c r="A18" s="348">
        <v>1036</v>
      </c>
      <c r="B18" s="348">
        <v>5169</v>
      </c>
      <c r="C18" s="248"/>
      <c r="D18" s="339"/>
      <c r="E18" s="345"/>
      <c r="F18" s="353" t="s">
        <v>426</v>
      </c>
      <c r="G18" s="341">
        <v>5</v>
      </c>
      <c r="H18" s="341">
        <v>5</v>
      </c>
      <c r="I18" s="352">
        <v>0</v>
      </c>
      <c r="J18" s="352">
        <f>Tabulka5424[[#This Row],[Skutečnost k 31.12.2019                    v tis. Kč]]/Tabulka5424[[#This Row],[Upravený rozpočet k 31.12.2019         v tis. Kč]]*100</f>
        <v>0</v>
      </c>
    </row>
    <row r="19" spans="1:10" s="5" customFormat="1" ht="15" customHeight="1" x14ac:dyDescent="0.25">
      <c r="A19" s="45">
        <v>1036</v>
      </c>
      <c r="B19" s="348"/>
      <c r="C19" s="248"/>
      <c r="D19" s="146"/>
      <c r="E19" s="345"/>
      <c r="F19" s="354" t="s">
        <v>834</v>
      </c>
      <c r="G19" s="264">
        <f>SUM(G17:G18)</f>
        <v>5</v>
      </c>
      <c r="H19" s="264">
        <f>SUM(H17:H18)</f>
        <v>23</v>
      </c>
      <c r="I19" s="264">
        <f>SUM(I17:I18)</f>
        <v>14.5</v>
      </c>
      <c r="J19" s="264">
        <f>Tabulka5424[[#This Row],[Skutečnost k 31.12.2019                    v tis. Kč]]/Tabulka5424[[#This Row],[Upravený rozpočet k 31.12.2019         v tis. Kč]]*100</f>
        <v>63.04347826086957</v>
      </c>
    </row>
    <row r="20" spans="1:10" s="5" customFormat="1" ht="15" customHeight="1" x14ac:dyDescent="0.25">
      <c r="A20" s="344"/>
      <c r="B20" s="349"/>
      <c r="C20" s="248"/>
      <c r="D20" s="146"/>
      <c r="E20" s="345"/>
      <c r="F20" s="354"/>
      <c r="G20" s="351"/>
      <c r="H20" s="351"/>
      <c r="I20" s="135"/>
      <c r="J20" s="710"/>
    </row>
    <row r="21" spans="1:10" s="162" customFormat="1" ht="15" customHeight="1" x14ac:dyDescent="0.2">
      <c r="A21" s="348">
        <v>1037</v>
      </c>
      <c r="B21" s="348">
        <v>5169</v>
      </c>
      <c r="C21" s="248"/>
      <c r="D21" s="339"/>
      <c r="E21" s="345"/>
      <c r="F21" s="353" t="s">
        <v>97</v>
      </c>
      <c r="G21" s="341">
        <v>30</v>
      </c>
      <c r="H21" s="341">
        <v>30</v>
      </c>
      <c r="I21" s="352">
        <v>0</v>
      </c>
      <c r="J21" s="352">
        <f>Tabulka5424[[#This Row],[Skutečnost k 31.12.2019                    v tis. Kč]]/Tabulka5424[[#This Row],[Upravený rozpočet k 31.12.2019         v tis. Kč]]*100</f>
        <v>0</v>
      </c>
    </row>
    <row r="22" spans="1:10" s="162" customFormat="1" ht="15" customHeight="1" x14ac:dyDescent="0.25">
      <c r="A22" s="45">
        <v>1037</v>
      </c>
      <c r="B22" s="349"/>
      <c r="C22" s="248"/>
      <c r="D22" s="146"/>
      <c r="E22" s="345"/>
      <c r="F22" s="354" t="s">
        <v>835</v>
      </c>
      <c r="G22" s="351">
        <f>SUBTOTAL(109,G21:G21)</f>
        <v>30</v>
      </c>
      <c r="H22" s="351">
        <f>SUBTOTAL(109,H21:H21)</f>
        <v>30</v>
      </c>
      <c r="I22" s="351">
        <f>SUBTOTAL(109,I21:I21)</f>
        <v>0</v>
      </c>
      <c r="J22" s="351">
        <f>Tabulka5424[[#This Row],[Skutečnost k 31.12.2019                    v tis. Kč]]/Tabulka5424[[#This Row],[Upravený rozpočet k 31.12.2019         v tis. Kč]]*100</f>
        <v>0</v>
      </c>
    </row>
    <row r="23" spans="1:10" s="5" customFormat="1" ht="15" customHeight="1" x14ac:dyDescent="0.25">
      <c r="A23" s="344"/>
      <c r="B23" s="349"/>
      <c r="C23" s="248"/>
      <c r="D23" s="146"/>
      <c r="E23" s="345"/>
      <c r="F23" s="353"/>
      <c r="G23" s="355"/>
      <c r="H23" s="355"/>
      <c r="I23" s="276"/>
      <c r="J23" s="456"/>
    </row>
    <row r="24" spans="1:10" s="5" customFormat="1" ht="15" customHeight="1" x14ac:dyDescent="0.2">
      <c r="A24" s="348">
        <v>1039</v>
      </c>
      <c r="B24" s="348">
        <v>5179</v>
      </c>
      <c r="C24" s="248"/>
      <c r="D24" s="339"/>
      <c r="E24" s="345"/>
      <c r="F24" s="353" t="s">
        <v>98</v>
      </c>
      <c r="G24" s="341">
        <v>10</v>
      </c>
      <c r="H24" s="341">
        <v>7.7</v>
      </c>
      <c r="I24" s="352">
        <v>7.68</v>
      </c>
      <c r="J24" s="352">
        <f>Tabulka5424[[#This Row],[Skutečnost k 31.12.2019                    v tis. Kč]]/Tabulka5424[[#This Row],[Upravený rozpočet k 31.12.2019         v tis. Kč]]*100</f>
        <v>99.740259740259731</v>
      </c>
    </row>
    <row r="25" spans="1:10" s="5" customFormat="1" ht="15" customHeight="1" x14ac:dyDescent="0.25">
      <c r="A25" s="45">
        <v>1039</v>
      </c>
      <c r="B25" s="348"/>
      <c r="C25" s="248"/>
      <c r="D25" s="146"/>
      <c r="E25" s="345"/>
      <c r="F25" s="200" t="s">
        <v>836</v>
      </c>
      <c r="G25" s="356">
        <f>SUM(G24)</f>
        <v>10</v>
      </c>
      <c r="H25" s="356">
        <f>SUM(H24)</f>
        <v>7.7</v>
      </c>
      <c r="I25" s="356">
        <f>SUM(I24)</f>
        <v>7.68</v>
      </c>
      <c r="J25" s="356">
        <f>Tabulka5424[[#This Row],[Skutečnost k 31.12.2019                    v tis. Kč]]/Tabulka5424[[#This Row],[Upravený rozpočet k 31.12.2019         v tis. Kč]]*100</f>
        <v>99.740259740259731</v>
      </c>
    </row>
    <row r="26" spans="1:10" s="5" customFormat="1" ht="15" customHeight="1" x14ac:dyDescent="0.25">
      <c r="A26" s="344"/>
      <c r="B26" s="349"/>
      <c r="C26" s="248"/>
      <c r="D26" s="146"/>
      <c r="E26" s="345"/>
      <c r="F26" s="200"/>
      <c r="G26" s="356"/>
      <c r="H26" s="356"/>
      <c r="I26" s="276"/>
      <c r="J26" s="456"/>
    </row>
    <row r="27" spans="1:10" s="5" customFormat="1" ht="15" customHeight="1" x14ac:dyDescent="0.2">
      <c r="A27" s="348">
        <v>1070</v>
      </c>
      <c r="B27" s="348">
        <v>5139</v>
      </c>
      <c r="C27" s="248"/>
      <c r="D27" s="339"/>
      <c r="E27" s="345"/>
      <c r="F27" s="216" t="s">
        <v>99</v>
      </c>
      <c r="G27" s="341">
        <v>25</v>
      </c>
      <c r="H27" s="341">
        <v>27.3</v>
      </c>
      <c r="I27" s="352">
        <v>26.66</v>
      </c>
      <c r="J27" s="352">
        <f>Tabulka5424[[#This Row],[Skutečnost k 31.12.2019                    v tis. Kč]]/Tabulka5424[[#This Row],[Upravený rozpočet k 31.12.2019         v tis. Kč]]*100</f>
        <v>97.65567765567765</v>
      </c>
    </row>
    <row r="28" spans="1:10" s="5" customFormat="1" ht="15" customHeight="1" x14ac:dyDescent="0.2">
      <c r="A28" s="348">
        <v>1070</v>
      </c>
      <c r="B28" s="348">
        <v>5169</v>
      </c>
      <c r="C28" s="248"/>
      <c r="D28" s="339"/>
      <c r="E28" s="345"/>
      <c r="F28" s="357" t="s">
        <v>100</v>
      </c>
      <c r="G28" s="341">
        <v>25</v>
      </c>
      <c r="H28" s="341">
        <v>25</v>
      </c>
      <c r="I28" s="352">
        <v>25</v>
      </c>
      <c r="J28" s="352">
        <f>Tabulka5424[[#This Row],[Skutečnost k 31.12.2019                    v tis. Kč]]/Tabulka5424[[#This Row],[Upravený rozpočet k 31.12.2019         v tis. Kč]]*100</f>
        <v>100</v>
      </c>
    </row>
    <row r="29" spans="1:10" s="5" customFormat="1" ht="15" customHeight="1" x14ac:dyDescent="0.25">
      <c r="A29" s="45">
        <v>1070</v>
      </c>
      <c r="B29" s="348"/>
      <c r="C29" s="248"/>
      <c r="D29" s="358"/>
      <c r="E29" s="345"/>
      <c r="F29" s="359" t="s">
        <v>305</v>
      </c>
      <c r="G29" s="356">
        <f>SUM(G27:G28)</f>
        <v>50</v>
      </c>
      <c r="H29" s="356">
        <f>SUM(H27:H28)</f>
        <v>52.3</v>
      </c>
      <c r="I29" s="356">
        <f>SUM(I27:I28)</f>
        <v>51.66</v>
      </c>
      <c r="J29" s="356">
        <f>Tabulka5424[[#This Row],[Skutečnost k 31.12.2019                    v tis. Kč]]/Tabulka5424[[#This Row],[Upravený rozpočet k 31.12.2019         v tis. Kč]]*100</f>
        <v>98.77629063097514</v>
      </c>
    </row>
    <row r="30" spans="1:10" s="5" customFormat="1" ht="15" customHeight="1" x14ac:dyDescent="0.25">
      <c r="A30" s="110">
        <v>1</v>
      </c>
      <c r="B30" s="254"/>
      <c r="C30" s="255"/>
      <c r="D30" s="256"/>
      <c r="E30" s="257"/>
      <c r="F30" s="101" t="s">
        <v>29</v>
      </c>
      <c r="G30" s="112">
        <f>G29+G25+G22+G19+G15</f>
        <v>200</v>
      </c>
      <c r="H30" s="112">
        <f>H29+H25+H22+H19+H15</f>
        <v>296.13</v>
      </c>
      <c r="I30" s="112">
        <f>I29+I25+I22+I19+I15</f>
        <v>141.22</v>
      </c>
      <c r="J30" s="112">
        <f>Tabulka5424[[#This Row],[Skutečnost k 31.12.2019                    v tis. Kč]]/Tabulka5424[[#This Row],[Upravený rozpočet k 31.12.2019         v tis. Kč]]*100</f>
        <v>47.688515179144296</v>
      </c>
    </row>
    <row r="31" spans="1:10" s="5" customFormat="1" ht="12" customHeight="1" x14ac:dyDescent="0.25">
      <c r="A31" s="245"/>
      <c r="B31" s="247"/>
      <c r="C31" s="248"/>
      <c r="D31" s="50"/>
      <c r="E31" s="246"/>
      <c r="F31" s="188"/>
      <c r="G31" s="187"/>
      <c r="H31" s="187"/>
      <c r="J31" s="711"/>
    </row>
    <row r="32" spans="1:10" s="5" customFormat="1" ht="15" customHeight="1" x14ac:dyDescent="0.25">
      <c r="A32" s="110">
        <v>2</v>
      </c>
      <c r="B32" s="254"/>
      <c r="C32" s="255"/>
      <c r="D32" s="256"/>
      <c r="E32" s="257"/>
      <c r="F32" s="101" t="s">
        <v>101</v>
      </c>
      <c r="G32" s="158"/>
      <c r="H32" s="158"/>
      <c r="I32" s="242"/>
      <c r="J32" s="712"/>
    </row>
    <row r="33" spans="1:10" s="5" customFormat="1" ht="15" customHeight="1" x14ac:dyDescent="0.2">
      <c r="A33" s="348">
        <v>2141</v>
      </c>
      <c r="B33" s="348">
        <v>5011</v>
      </c>
      <c r="C33" s="248"/>
      <c r="D33" s="146"/>
      <c r="E33" s="345"/>
      <c r="F33" s="357" t="s">
        <v>174</v>
      </c>
      <c r="G33" s="341">
        <v>279.89999999999998</v>
      </c>
      <c r="H33" s="341">
        <v>279.89999999999998</v>
      </c>
      <c r="I33" s="341">
        <v>279.67</v>
      </c>
      <c r="J33" s="341">
        <f>Tabulka5424[[#This Row],[Skutečnost k 31.12.2019                    v tis. Kč]]/Tabulka5424[[#This Row],[Upravený rozpočet k 31.12.2019         v tis. Kč]]*100</f>
        <v>99.917827795641315</v>
      </c>
    </row>
    <row r="34" spans="1:10" s="5" customFormat="1" ht="15" customHeight="1" x14ac:dyDescent="0.2">
      <c r="A34" s="348">
        <v>2141</v>
      </c>
      <c r="B34" s="348">
        <v>5021</v>
      </c>
      <c r="C34" s="248"/>
      <c r="D34" s="146"/>
      <c r="E34" s="345"/>
      <c r="F34" s="340" t="s">
        <v>410</v>
      </c>
      <c r="G34" s="341">
        <v>40.6</v>
      </c>
      <c r="H34" s="341">
        <v>41.45</v>
      </c>
      <c r="I34" s="341">
        <v>41.45</v>
      </c>
      <c r="J34" s="341">
        <f>Tabulka5424[[#This Row],[Skutečnost k 31.12.2019                    v tis. Kč]]/Tabulka5424[[#This Row],[Upravený rozpočet k 31.12.2019         v tis. Kč]]*100</f>
        <v>100</v>
      </c>
    </row>
    <row r="35" spans="1:10" s="5" customFormat="1" ht="15" customHeight="1" x14ac:dyDescent="0.2">
      <c r="A35" s="348">
        <v>2141</v>
      </c>
      <c r="B35" s="348">
        <v>5031</v>
      </c>
      <c r="C35" s="248"/>
      <c r="D35" s="146"/>
      <c r="E35" s="345"/>
      <c r="F35" s="360" t="s">
        <v>173</v>
      </c>
      <c r="G35" s="341">
        <v>70</v>
      </c>
      <c r="H35" s="341">
        <v>70</v>
      </c>
      <c r="I35" s="341">
        <v>69.66</v>
      </c>
      <c r="J35" s="341">
        <f>Tabulka5424[[#This Row],[Skutečnost k 31.12.2019                    v tis. Kč]]/Tabulka5424[[#This Row],[Upravený rozpočet k 31.12.2019         v tis. Kč]]*100</f>
        <v>99.514285714285705</v>
      </c>
    </row>
    <row r="36" spans="1:10" s="5" customFormat="1" ht="15" customHeight="1" x14ac:dyDescent="0.2">
      <c r="A36" s="348">
        <v>2141</v>
      </c>
      <c r="B36" s="348">
        <v>5032</v>
      </c>
      <c r="C36" s="248"/>
      <c r="D36" s="146"/>
      <c r="E36" s="345"/>
      <c r="F36" s="360" t="s">
        <v>115</v>
      </c>
      <c r="G36" s="341">
        <v>25.2</v>
      </c>
      <c r="H36" s="341">
        <v>25.2</v>
      </c>
      <c r="I36" s="341">
        <v>25.17</v>
      </c>
      <c r="J36" s="341">
        <f>Tabulka5424[[#This Row],[Skutečnost k 31.12.2019                    v tis. Kč]]/Tabulka5424[[#This Row],[Upravený rozpočet k 31.12.2019         v tis. Kč]]*100</f>
        <v>99.880952380952394</v>
      </c>
    </row>
    <row r="37" spans="1:10" s="5" customFormat="1" ht="15" customHeight="1" x14ac:dyDescent="0.2">
      <c r="A37" s="348">
        <v>2141</v>
      </c>
      <c r="B37" s="348">
        <v>5424</v>
      </c>
      <c r="C37" s="248"/>
      <c r="D37" s="146"/>
      <c r="E37" s="345"/>
      <c r="F37" s="360" t="s">
        <v>475</v>
      </c>
      <c r="G37" s="341">
        <v>6</v>
      </c>
      <c r="H37" s="341">
        <v>6</v>
      </c>
      <c r="I37" s="341">
        <v>2.75</v>
      </c>
      <c r="J37" s="341">
        <f>Tabulka5424[[#This Row],[Skutečnost k 31.12.2019                    v tis. Kč]]/Tabulka5424[[#This Row],[Upravený rozpočet k 31.12.2019         v tis. Kč]]*100</f>
        <v>45.833333333333329</v>
      </c>
    </row>
    <row r="38" spans="1:10" s="5" customFormat="1" ht="15" customHeight="1" x14ac:dyDescent="0.2">
      <c r="A38" s="348">
        <v>2141</v>
      </c>
      <c r="B38" s="348">
        <v>5137</v>
      </c>
      <c r="C38" s="248"/>
      <c r="D38" s="146"/>
      <c r="E38" s="345"/>
      <c r="F38" s="340" t="s">
        <v>1442</v>
      </c>
      <c r="G38" s="341">
        <v>5</v>
      </c>
      <c r="H38" s="341">
        <v>0</v>
      </c>
      <c r="I38" s="341">
        <v>0</v>
      </c>
      <c r="J38" s="341">
        <v>0</v>
      </c>
    </row>
    <row r="39" spans="1:10" s="5" customFormat="1" ht="15" customHeight="1" x14ac:dyDescent="0.2">
      <c r="A39" s="348">
        <v>2141</v>
      </c>
      <c r="B39" s="348">
        <v>5138</v>
      </c>
      <c r="C39" s="248"/>
      <c r="D39" s="146"/>
      <c r="E39" s="345"/>
      <c r="F39" s="216" t="s">
        <v>159</v>
      </c>
      <c r="G39" s="341">
        <v>60</v>
      </c>
      <c r="H39" s="341">
        <v>100.83</v>
      </c>
      <c r="I39" s="341">
        <v>100.83</v>
      </c>
      <c r="J39" s="341">
        <f>Tabulka5424[[#This Row],[Skutečnost k 31.12.2019                    v tis. Kč]]/Tabulka5424[[#This Row],[Upravený rozpočet k 31.12.2019         v tis. Kč]]*100</f>
        <v>100</v>
      </c>
    </row>
    <row r="40" spans="1:10" s="5" customFormat="1" ht="15" customHeight="1" x14ac:dyDescent="0.2">
      <c r="A40" s="348">
        <v>2141</v>
      </c>
      <c r="B40" s="348">
        <v>5139</v>
      </c>
      <c r="C40" s="248"/>
      <c r="D40" s="146"/>
      <c r="E40" s="345"/>
      <c r="F40" s="216" t="s">
        <v>427</v>
      </c>
      <c r="G40" s="341">
        <v>42</v>
      </c>
      <c r="H40" s="341">
        <v>2.4700000000000002</v>
      </c>
      <c r="I40" s="341">
        <v>1.97</v>
      </c>
      <c r="J40" s="341">
        <f>Tabulka5424[[#This Row],[Skutečnost k 31.12.2019                    v tis. Kč]]/Tabulka5424[[#This Row],[Upravený rozpočet k 31.12.2019         v tis. Kč]]*100</f>
        <v>79.757085020242911</v>
      </c>
    </row>
    <row r="41" spans="1:10" s="5" customFormat="1" ht="15" customHeight="1" x14ac:dyDescent="0.2">
      <c r="A41" s="348">
        <v>2141</v>
      </c>
      <c r="B41" s="348">
        <v>5041</v>
      </c>
      <c r="C41" s="248"/>
      <c r="D41" s="146"/>
      <c r="E41" s="345"/>
      <c r="F41" s="216" t="s">
        <v>478</v>
      </c>
      <c r="G41" s="341">
        <v>40.35</v>
      </c>
      <c r="H41" s="341">
        <v>40.6</v>
      </c>
      <c r="I41" s="341">
        <v>33.46</v>
      </c>
      <c r="J41" s="341">
        <f>Tabulka5424[[#This Row],[Skutečnost k 31.12.2019                    v tis. Kč]]/Tabulka5424[[#This Row],[Upravený rozpočet k 31.12.2019         v tis. Kč]]*100</f>
        <v>82.41379310344827</v>
      </c>
    </row>
    <row r="42" spans="1:10" s="5" customFormat="1" ht="15" customHeight="1" x14ac:dyDescent="0.2">
      <c r="A42" s="348">
        <v>2141</v>
      </c>
      <c r="B42" s="348">
        <v>5167</v>
      </c>
      <c r="C42" s="248"/>
      <c r="D42" s="146"/>
      <c r="E42" s="345"/>
      <c r="F42" s="353" t="s">
        <v>118</v>
      </c>
      <c r="G42" s="341">
        <v>3.5</v>
      </c>
      <c r="H42" s="341">
        <v>0</v>
      </c>
      <c r="I42" s="341">
        <v>0</v>
      </c>
      <c r="J42" s="341">
        <v>0</v>
      </c>
    </row>
    <row r="43" spans="1:10" s="5" customFormat="1" ht="15" customHeight="1" x14ac:dyDescent="0.2">
      <c r="A43" s="348">
        <v>2141</v>
      </c>
      <c r="B43" s="348">
        <v>5169</v>
      </c>
      <c r="C43" s="248"/>
      <c r="D43" s="146"/>
      <c r="E43" s="345"/>
      <c r="F43" s="340" t="s">
        <v>128</v>
      </c>
      <c r="G43" s="341">
        <v>41</v>
      </c>
      <c r="H43" s="341">
        <v>27.34</v>
      </c>
      <c r="I43" s="341">
        <v>26.9</v>
      </c>
      <c r="J43" s="341">
        <f>Tabulka5424[[#This Row],[Skutečnost k 31.12.2019                    v tis. Kč]]/Tabulka5424[[#This Row],[Upravený rozpočet k 31.12.2019         v tis. Kč]]*100</f>
        <v>98.390636430138983</v>
      </c>
    </row>
    <row r="44" spans="1:10" s="5" customFormat="1" ht="15" customHeight="1" x14ac:dyDescent="0.2">
      <c r="A44" s="348">
        <v>2141</v>
      </c>
      <c r="B44" s="348">
        <v>5169</v>
      </c>
      <c r="C44" s="248"/>
      <c r="D44" s="146">
        <v>74</v>
      </c>
      <c r="E44" s="345"/>
      <c r="F44" s="340" t="s">
        <v>933</v>
      </c>
      <c r="G44" s="341">
        <v>300</v>
      </c>
      <c r="H44" s="341">
        <v>609.37</v>
      </c>
      <c r="I44" s="341">
        <v>609.37</v>
      </c>
      <c r="J44" s="341">
        <f>Tabulka5424[[#This Row],[Skutečnost k 31.12.2019                    v tis. Kč]]/Tabulka5424[[#This Row],[Upravený rozpočet k 31.12.2019         v tis. Kč]]*100</f>
        <v>100</v>
      </c>
    </row>
    <row r="45" spans="1:10" s="5" customFormat="1" ht="15" customHeight="1" x14ac:dyDescent="0.2">
      <c r="A45" s="348">
        <v>2141</v>
      </c>
      <c r="B45" s="348">
        <v>5169</v>
      </c>
      <c r="C45" s="248"/>
      <c r="D45" s="146">
        <v>75</v>
      </c>
      <c r="E45" s="345"/>
      <c r="F45" s="340" t="s">
        <v>934</v>
      </c>
      <c r="G45" s="341">
        <v>40</v>
      </c>
      <c r="H45" s="341">
        <v>127.63</v>
      </c>
      <c r="I45" s="341">
        <v>127.63</v>
      </c>
      <c r="J45" s="341">
        <f>Tabulka5424[[#This Row],[Skutečnost k 31.12.2019                    v tis. Kč]]/Tabulka5424[[#This Row],[Upravený rozpočet k 31.12.2019         v tis. Kč]]*100</f>
        <v>100</v>
      </c>
    </row>
    <row r="46" spans="1:10" s="5" customFormat="1" ht="15" customHeight="1" x14ac:dyDescent="0.2">
      <c r="A46" s="348">
        <v>2141</v>
      </c>
      <c r="B46" s="348">
        <v>5173</v>
      </c>
      <c r="C46" s="248"/>
      <c r="D46" s="146"/>
      <c r="E46" s="345"/>
      <c r="F46" s="216" t="s">
        <v>184</v>
      </c>
      <c r="G46" s="341">
        <v>2</v>
      </c>
      <c r="H46" s="341">
        <v>0.59</v>
      </c>
      <c r="I46" s="341">
        <v>0.59</v>
      </c>
      <c r="J46" s="341">
        <f>Tabulka5424[[#This Row],[Skutečnost k 31.12.2019                    v tis. Kč]]/Tabulka5424[[#This Row],[Upravený rozpočet k 31.12.2019         v tis. Kč]]*100</f>
        <v>100</v>
      </c>
    </row>
    <row r="47" spans="1:10" s="5" customFormat="1" ht="15" customHeight="1" x14ac:dyDescent="0.2">
      <c r="A47" s="348">
        <v>2141</v>
      </c>
      <c r="B47" s="348">
        <v>5176</v>
      </c>
      <c r="C47" s="248"/>
      <c r="D47" s="146"/>
      <c r="E47" s="345"/>
      <c r="F47" s="353" t="s">
        <v>213</v>
      </c>
      <c r="G47" s="341">
        <v>1.5</v>
      </c>
      <c r="H47" s="341">
        <v>1.5</v>
      </c>
      <c r="I47" s="341">
        <v>1.5</v>
      </c>
      <c r="J47" s="341">
        <f>Tabulka5424[[#This Row],[Skutečnost k 31.12.2019                    v tis. Kč]]/Tabulka5424[[#This Row],[Upravený rozpočet k 31.12.2019         v tis. Kč]]*100</f>
        <v>100</v>
      </c>
    </row>
    <row r="48" spans="1:10" s="5" customFormat="1" ht="15" customHeight="1" x14ac:dyDescent="0.2">
      <c r="A48" s="348">
        <v>2141</v>
      </c>
      <c r="B48" s="348">
        <v>5179</v>
      </c>
      <c r="C48" s="248"/>
      <c r="D48" s="146"/>
      <c r="E48" s="345"/>
      <c r="F48" s="216" t="s">
        <v>490</v>
      </c>
      <c r="G48" s="341">
        <v>4</v>
      </c>
      <c r="H48" s="341">
        <v>4</v>
      </c>
      <c r="I48" s="341">
        <v>4</v>
      </c>
      <c r="J48" s="341">
        <f>Tabulka5424[[#This Row],[Skutečnost k 31.12.2019                    v tis. Kč]]/Tabulka5424[[#This Row],[Upravený rozpočet k 31.12.2019         v tis. Kč]]*100</f>
        <v>100</v>
      </c>
    </row>
    <row r="49" spans="1:10" s="5" customFormat="1" ht="15" customHeight="1" x14ac:dyDescent="0.25">
      <c r="A49" s="45">
        <v>2141</v>
      </c>
      <c r="B49" s="348"/>
      <c r="C49" s="248"/>
      <c r="D49" s="358"/>
      <c r="E49" s="345"/>
      <c r="F49" s="200" t="s">
        <v>837</v>
      </c>
      <c r="G49" s="356">
        <f>SUBTOTAL(109,G33:G48)</f>
        <v>961.05000000000007</v>
      </c>
      <c r="H49" s="356">
        <f>SUBTOTAL(109,H33:H48)</f>
        <v>1336.8799999999999</v>
      </c>
      <c r="I49" s="356">
        <f>SUBTOTAL(109,I33:I48)</f>
        <v>1324.95</v>
      </c>
      <c r="J49" s="356">
        <f>Tabulka5424[[#This Row],[Skutečnost k 31.12.2019                    v tis. Kč]]/Tabulka5424[[#This Row],[Upravený rozpočet k 31.12.2019         v tis. Kč]]*100</f>
        <v>99.10762372090241</v>
      </c>
    </row>
    <row r="50" spans="1:10" s="5" customFormat="1" ht="15" customHeight="1" x14ac:dyDescent="0.25">
      <c r="A50" s="45"/>
      <c r="B50" s="16"/>
      <c r="C50" s="192"/>
      <c r="D50" s="16"/>
      <c r="E50" s="46"/>
      <c r="F50" s="200"/>
      <c r="G50" s="356"/>
      <c r="H50" s="152"/>
      <c r="I50" s="356"/>
      <c r="J50" s="356"/>
    </row>
    <row r="51" spans="1:10" s="5" customFormat="1" ht="15" customHeight="1" x14ac:dyDescent="0.2">
      <c r="A51" s="348">
        <v>2143</v>
      </c>
      <c r="B51" s="16">
        <v>5041</v>
      </c>
      <c r="C51" s="192"/>
      <c r="D51" s="146"/>
      <c r="E51" s="46"/>
      <c r="F51" s="340" t="s">
        <v>1443</v>
      </c>
      <c r="G51" s="355">
        <v>0</v>
      </c>
      <c r="H51" s="152">
        <v>37</v>
      </c>
      <c r="I51" s="152">
        <v>36.299999999999997</v>
      </c>
      <c r="J51" s="152">
        <f>Tabulka5424[[#This Row],[Skutečnost k 31.12.2019                    v tis. Kč]]/Tabulka5424[[#This Row],[Upravený rozpočet k 31.12.2019         v tis. Kč]]*100</f>
        <v>98.108108108108098</v>
      </c>
    </row>
    <row r="52" spans="1:10" s="5" customFormat="1" ht="15" customHeight="1" x14ac:dyDescent="0.25">
      <c r="A52" s="348">
        <v>2143</v>
      </c>
      <c r="B52" s="16">
        <v>5041</v>
      </c>
      <c r="C52" s="192"/>
      <c r="D52" s="366">
        <v>111</v>
      </c>
      <c r="E52" s="46"/>
      <c r="F52" s="340" t="s">
        <v>839</v>
      </c>
      <c r="G52" s="355">
        <v>0</v>
      </c>
      <c r="H52" s="152">
        <v>24.08</v>
      </c>
      <c r="I52" s="152">
        <v>24.08</v>
      </c>
      <c r="J52" s="152">
        <f>Tabulka5424[[#This Row],[Skutečnost k 31.12.2019                    v tis. Kč]]/Tabulka5424[[#This Row],[Upravený rozpočet k 31.12.2019         v tis. Kč]]*100</f>
        <v>100</v>
      </c>
    </row>
    <row r="53" spans="1:10" s="5" customFormat="1" ht="15" customHeight="1" x14ac:dyDescent="0.2">
      <c r="A53" s="348">
        <v>2143</v>
      </c>
      <c r="B53" s="16">
        <v>5041</v>
      </c>
      <c r="C53" s="192"/>
      <c r="D53" s="330">
        <v>624</v>
      </c>
      <c r="E53" s="46"/>
      <c r="F53" s="340" t="s">
        <v>935</v>
      </c>
      <c r="G53" s="355">
        <v>0</v>
      </c>
      <c r="H53" s="152">
        <v>26.41</v>
      </c>
      <c r="I53" s="152">
        <v>26.41</v>
      </c>
      <c r="J53" s="152">
        <f>Tabulka5424[[#This Row],[Skutečnost k 31.12.2019                    v tis. Kč]]/Tabulka5424[[#This Row],[Upravený rozpočet k 31.12.2019         v tis. Kč]]*100</f>
        <v>100</v>
      </c>
    </row>
    <row r="54" spans="1:10" s="5" customFormat="1" ht="15" customHeight="1" x14ac:dyDescent="0.2">
      <c r="A54" s="367">
        <v>2143</v>
      </c>
      <c r="B54" s="367">
        <v>5041</v>
      </c>
      <c r="C54" s="368">
        <v>433</v>
      </c>
      <c r="D54" s="368">
        <v>624</v>
      </c>
      <c r="E54" s="369"/>
      <c r="F54" s="370" t="s">
        <v>936</v>
      </c>
      <c r="G54" s="371">
        <v>0</v>
      </c>
      <c r="H54" s="371">
        <v>9.89</v>
      </c>
      <c r="I54" s="371">
        <v>9.89</v>
      </c>
      <c r="J54" s="371">
        <f>Tabulka5424[[#This Row],[Skutečnost k 31.12.2019                    v tis. Kč]]/Tabulka5424[[#This Row],[Upravený rozpočet k 31.12.2019         v tis. Kč]]*100</f>
        <v>100</v>
      </c>
    </row>
    <row r="55" spans="1:10" s="5" customFormat="1" ht="15" customHeight="1" x14ac:dyDescent="0.2">
      <c r="A55" s="348">
        <v>2143</v>
      </c>
      <c r="B55" s="16">
        <v>5139</v>
      </c>
      <c r="C55" s="192"/>
      <c r="D55" s="330">
        <v>624</v>
      </c>
      <c r="E55" s="46"/>
      <c r="F55" s="340" t="s">
        <v>935</v>
      </c>
      <c r="G55" s="372">
        <v>0</v>
      </c>
      <c r="H55" s="372">
        <v>9.33</v>
      </c>
      <c r="I55" s="372">
        <v>9.33</v>
      </c>
      <c r="J55" s="372">
        <f>Tabulka5424[[#This Row],[Skutečnost k 31.12.2019                    v tis. Kč]]/Tabulka5424[[#This Row],[Upravený rozpočet k 31.12.2019         v tis. Kč]]*100</f>
        <v>100</v>
      </c>
    </row>
    <row r="56" spans="1:10" s="5" customFormat="1" ht="15" customHeight="1" x14ac:dyDescent="0.2">
      <c r="A56" s="367">
        <v>2143</v>
      </c>
      <c r="B56" s="367">
        <v>5139</v>
      </c>
      <c r="C56" s="368">
        <v>433</v>
      </c>
      <c r="D56" s="368">
        <v>624</v>
      </c>
      <c r="E56" s="369"/>
      <c r="F56" s="370" t="s">
        <v>936</v>
      </c>
      <c r="G56" s="371">
        <v>0</v>
      </c>
      <c r="H56" s="371">
        <v>3.5</v>
      </c>
      <c r="I56" s="371">
        <v>3.5</v>
      </c>
      <c r="J56" s="371">
        <f>Tabulka5424[[#This Row],[Skutečnost k 31.12.2019                    v tis. Kč]]/Tabulka5424[[#This Row],[Upravený rozpočet k 31.12.2019         v tis. Kč]]*100</f>
        <v>100</v>
      </c>
    </row>
    <row r="57" spans="1:10" s="5" customFormat="1" ht="15" customHeight="1" x14ac:dyDescent="0.2">
      <c r="A57" s="348">
        <v>2143</v>
      </c>
      <c r="B57" s="16">
        <v>5169</v>
      </c>
      <c r="C57" s="192"/>
      <c r="D57" s="330">
        <v>624</v>
      </c>
      <c r="E57" s="46"/>
      <c r="F57" s="340" t="s">
        <v>935</v>
      </c>
      <c r="G57" s="372">
        <v>0</v>
      </c>
      <c r="H57" s="372">
        <v>44.38</v>
      </c>
      <c r="I57" s="372">
        <v>44.38</v>
      </c>
      <c r="J57" s="372">
        <f>Tabulka5424[[#This Row],[Skutečnost k 31.12.2019                    v tis. Kč]]/Tabulka5424[[#This Row],[Upravený rozpočet k 31.12.2019         v tis. Kč]]*100</f>
        <v>100</v>
      </c>
    </row>
    <row r="58" spans="1:10" s="5" customFormat="1" ht="15" customHeight="1" x14ac:dyDescent="0.2">
      <c r="A58" s="367">
        <v>2143</v>
      </c>
      <c r="B58" s="367">
        <v>5169</v>
      </c>
      <c r="C58" s="368">
        <v>433</v>
      </c>
      <c r="D58" s="368">
        <v>624</v>
      </c>
      <c r="E58" s="369"/>
      <c r="F58" s="370" t="s">
        <v>936</v>
      </c>
      <c r="G58" s="371">
        <v>0</v>
      </c>
      <c r="H58" s="371">
        <v>16.62</v>
      </c>
      <c r="I58" s="371">
        <v>16.62</v>
      </c>
      <c r="J58" s="371">
        <f>Tabulka5424[[#This Row],[Skutečnost k 31.12.2019                    v tis. Kč]]/Tabulka5424[[#This Row],[Upravený rozpočet k 31.12.2019         v tis. Kč]]*100</f>
        <v>100</v>
      </c>
    </row>
    <row r="59" spans="1:10" s="5" customFormat="1" ht="15" customHeight="1" x14ac:dyDescent="0.2">
      <c r="A59" s="348">
        <v>2143</v>
      </c>
      <c r="B59" s="16">
        <v>5169</v>
      </c>
      <c r="C59" s="192"/>
      <c r="D59" s="146"/>
      <c r="E59" s="46"/>
      <c r="F59" s="340" t="s">
        <v>128</v>
      </c>
      <c r="G59" s="355">
        <v>0</v>
      </c>
      <c r="H59" s="152">
        <v>1.1299999999999999</v>
      </c>
      <c r="I59" s="152">
        <v>1.1299999999999999</v>
      </c>
      <c r="J59" s="152">
        <f>Tabulka5424[[#This Row],[Skutečnost k 31.12.2019                    v tis. Kč]]/Tabulka5424[[#This Row],[Upravený rozpočet k 31.12.2019         v tis. Kč]]*100</f>
        <v>100</v>
      </c>
    </row>
    <row r="60" spans="1:10" s="5" customFormat="1" ht="15" customHeight="1" x14ac:dyDescent="0.25">
      <c r="A60" s="348">
        <v>2143</v>
      </c>
      <c r="B60" s="16">
        <v>5169</v>
      </c>
      <c r="C60" s="192"/>
      <c r="D60" s="366">
        <v>111</v>
      </c>
      <c r="E60" s="46"/>
      <c r="F60" s="340" t="s">
        <v>610</v>
      </c>
      <c r="G60" s="355">
        <v>0</v>
      </c>
      <c r="H60" s="152">
        <v>6</v>
      </c>
      <c r="I60" s="152">
        <v>6</v>
      </c>
      <c r="J60" s="152">
        <f>Tabulka5424[[#This Row],[Skutečnost k 31.12.2019                    v tis. Kč]]/Tabulka5424[[#This Row],[Upravený rozpočet k 31.12.2019         v tis. Kč]]*100</f>
        <v>100</v>
      </c>
    </row>
    <row r="61" spans="1:10" s="5" customFormat="1" ht="15" customHeight="1" x14ac:dyDescent="0.2">
      <c r="A61" s="344">
        <v>2143</v>
      </c>
      <c r="B61" s="344">
        <v>5171</v>
      </c>
      <c r="C61" s="251"/>
      <c r="D61" s="344">
        <v>623</v>
      </c>
      <c r="E61" s="345"/>
      <c r="F61" s="346" t="s">
        <v>838</v>
      </c>
      <c r="G61" s="347">
        <v>0</v>
      </c>
      <c r="H61" s="347">
        <v>98.01</v>
      </c>
      <c r="I61" s="347">
        <v>98.01</v>
      </c>
      <c r="J61" s="347">
        <f>Tabulka5424[[#This Row],[Skutečnost k 31.12.2019                    v tis. Kč]]/Tabulka5424[[#This Row],[Upravený rozpočet k 31.12.2019         v tis. Kč]]*100</f>
        <v>100</v>
      </c>
    </row>
    <row r="62" spans="1:10" s="5" customFormat="1" ht="15" customHeight="1" x14ac:dyDescent="0.2">
      <c r="A62" s="367">
        <v>2143</v>
      </c>
      <c r="B62" s="367">
        <v>5171</v>
      </c>
      <c r="C62" s="368">
        <v>433</v>
      </c>
      <c r="D62" s="368">
        <v>623</v>
      </c>
      <c r="E62" s="369"/>
      <c r="F62" s="370" t="s">
        <v>937</v>
      </c>
      <c r="G62" s="371">
        <v>0</v>
      </c>
      <c r="H62" s="371">
        <v>50</v>
      </c>
      <c r="I62" s="371">
        <v>50</v>
      </c>
      <c r="J62" s="371">
        <f>Tabulka5424[[#This Row],[Skutečnost k 31.12.2019                    v tis. Kč]]/Tabulka5424[[#This Row],[Upravený rozpočet k 31.12.2019         v tis. Kč]]*100</f>
        <v>100</v>
      </c>
    </row>
    <row r="63" spans="1:10" s="5" customFormat="1" ht="15" customHeight="1" x14ac:dyDescent="0.2">
      <c r="A63" s="348">
        <v>2143</v>
      </c>
      <c r="B63" s="16">
        <v>5179</v>
      </c>
      <c r="C63" s="192"/>
      <c r="D63" s="146"/>
      <c r="E63" s="46"/>
      <c r="F63" s="340" t="s">
        <v>609</v>
      </c>
      <c r="G63" s="355">
        <v>0</v>
      </c>
      <c r="H63" s="152">
        <v>100</v>
      </c>
      <c r="I63" s="152">
        <v>100</v>
      </c>
      <c r="J63" s="152">
        <f>Tabulka5424[[#This Row],[Skutečnost k 31.12.2019                    v tis. Kč]]/Tabulka5424[[#This Row],[Upravený rozpočet k 31.12.2019         v tis. Kč]]*100</f>
        <v>100</v>
      </c>
    </row>
    <row r="64" spans="1:10" s="5" customFormat="1" ht="15" customHeight="1" x14ac:dyDescent="0.2">
      <c r="A64" s="367">
        <v>2143</v>
      </c>
      <c r="B64" s="367">
        <v>5336</v>
      </c>
      <c r="C64" s="368">
        <v>433</v>
      </c>
      <c r="D64" s="368">
        <v>625</v>
      </c>
      <c r="E64" s="368">
        <v>242</v>
      </c>
      <c r="F64" s="370" t="s">
        <v>938</v>
      </c>
      <c r="G64" s="371">
        <v>0</v>
      </c>
      <c r="H64" s="371">
        <v>19.66</v>
      </c>
      <c r="I64" s="371">
        <v>19.66</v>
      </c>
      <c r="J64" s="371">
        <f>Tabulka5424[[#This Row],[Skutečnost k 31.12.2019                    v tis. Kč]]/Tabulka5424[[#This Row],[Upravený rozpočet k 31.12.2019         v tis. Kč]]*100</f>
        <v>100</v>
      </c>
    </row>
    <row r="65" spans="1:10" s="5" customFormat="1" ht="15" customHeight="1" x14ac:dyDescent="0.2">
      <c r="A65" s="367">
        <v>2143</v>
      </c>
      <c r="B65" s="367">
        <v>5336</v>
      </c>
      <c r="C65" s="368">
        <v>433</v>
      </c>
      <c r="D65" s="368">
        <v>626</v>
      </c>
      <c r="E65" s="368">
        <v>242</v>
      </c>
      <c r="F65" s="370" t="s">
        <v>939</v>
      </c>
      <c r="G65" s="371">
        <v>0</v>
      </c>
      <c r="H65" s="371">
        <v>10.99</v>
      </c>
      <c r="I65" s="371">
        <v>10.99</v>
      </c>
      <c r="J65" s="371">
        <f>Tabulka5424[[#This Row],[Skutečnost k 31.12.2019                    v tis. Kč]]/Tabulka5424[[#This Row],[Upravený rozpočet k 31.12.2019         v tis. Kč]]*100</f>
        <v>100</v>
      </c>
    </row>
    <row r="66" spans="1:10" s="5" customFormat="1" ht="15" customHeight="1" x14ac:dyDescent="0.25">
      <c r="A66" s="363">
        <v>2143</v>
      </c>
      <c r="B66" s="363">
        <v>6111</v>
      </c>
      <c r="C66" s="192"/>
      <c r="D66" s="366">
        <v>111</v>
      </c>
      <c r="E66" s="46"/>
      <c r="F66" s="353" t="s">
        <v>840</v>
      </c>
      <c r="G66" s="365">
        <v>0</v>
      </c>
      <c r="H66" s="365">
        <v>99.25</v>
      </c>
      <c r="I66" s="365">
        <v>99.22</v>
      </c>
      <c r="J66" s="365">
        <f>Tabulka5424[[#This Row],[Skutečnost k 31.12.2019                    v tis. Kč]]/Tabulka5424[[#This Row],[Upravený rozpočet k 31.12.2019         v tis. Kč]]*100</f>
        <v>99.969773299748113</v>
      </c>
    </row>
    <row r="67" spans="1:10" s="5" customFormat="1" ht="15" customHeight="1" x14ac:dyDescent="0.25">
      <c r="A67" s="45">
        <v>2143</v>
      </c>
      <c r="B67" s="16"/>
      <c r="C67" s="192"/>
      <c r="D67" s="16"/>
      <c r="E67" s="46"/>
      <c r="F67" s="373" t="s">
        <v>606</v>
      </c>
      <c r="G67" s="356">
        <f>SUBTOTAL(109,G51:G66)</f>
        <v>0</v>
      </c>
      <c r="H67" s="356">
        <f t="shared" ref="H67:I67" si="0">SUBTOTAL(109,H51:H66)</f>
        <v>556.25</v>
      </c>
      <c r="I67" s="356">
        <f t="shared" si="0"/>
        <v>555.52</v>
      </c>
      <c r="J67" s="356">
        <f>Tabulka5424[[#This Row],[Skutečnost k 31.12.2019                    v tis. Kč]]/Tabulka5424[[#This Row],[Upravený rozpočet k 31.12.2019         v tis. Kč]]*100</f>
        <v>99.868764044943816</v>
      </c>
    </row>
    <row r="68" spans="1:10" s="5" customFormat="1" ht="12" customHeight="1" x14ac:dyDescent="0.25">
      <c r="A68" s="344"/>
      <c r="B68" s="349"/>
      <c r="C68" s="248"/>
      <c r="D68" s="146"/>
      <c r="E68" s="368"/>
      <c r="F68" s="373"/>
      <c r="G68" s="356"/>
      <c r="H68" s="356"/>
      <c r="I68" s="276"/>
      <c r="J68" s="456"/>
    </row>
    <row r="69" spans="1:10" s="5" customFormat="1" ht="15" customHeight="1" x14ac:dyDescent="0.2">
      <c r="A69" s="348">
        <v>2169</v>
      </c>
      <c r="B69" s="348">
        <v>5166</v>
      </c>
      <c r="C69" s="248"/>
      <c r="D69" s="339"/>
      <c r="E69" s="345"/>
      <c r="F69" s="353" t="s">
        <v>102</v>
      </c>
      <c r="G69" s="343">
        <v>10</v>
      </c>
      <c r="H69" s="343">
        <v>10</v>
      </c>
      <c r="I69" s="341">
        <v>0</v>
      </c>
      <c r="J69" s="341">
        <f>Tabulka5424[[#This Row],[Skutečnost k 31.12.2019                    v tis. Kč]]/Tabulka5424[[#This Row],[Upravený rozpočet k 31.12.2019         v tis. Kč]]*100</f>
        <v>0</v>
      </c>
    </row>
    <row r="70" spans="1:10" s="102" customFormat="1" ht="15" customHeight="1" x14ac:dyDescent="0.25">
      <c r="A70" s="348">
        <v>2169</v>
      </c>
      <c r="B70" s="348">
        <v>5169</v>
      </c>
      <c r="C70" s="248"/>
      <c r="D70" s="339"/>
      <c r="E70" s="345"/>
      <c r="F70" s="353" t="s">
        <v>103</v>
      </c>
      <c r="G70" s="343">
        <v>6</v>
      </c>
      <c r="H70" s="343">
        <v>6</v>
      </c>
      <c r="I70" s="341">
        <v>0</v>
      </c>
      <c r="J70" s="341">
        <f>Tabulka5424[[#This Row],[Skutečnost k 31.12.2019                    v tis. Kč]]/Tabulka5424[[#This Row],[Upravený rozpočet k 31.12.2019         v tis. Kč]]*100</f>
        <v>0</v>
      </c>
    </row>
    <row r="71" spans="1:10" s="22" customFormat="1" ht="15" customHeight="1" x14ac:dyDescent="0.25">
      <c r="A71" s="45">
        <v>2169</v>
      </c>
      <c r="B71" s="348"/>
      <c r="C71" s="248"/>
      <c r="D71" s="146"/>
      <c r="E71" s="345"/>
      <c r="F71" s="374" t="s">
        <v>320</v>
      </c>
      <c r="G71" s="264">
        <f>SUM(G69:G70)</f>
        <v>16</v>
      </c>
      <c r="H71" s="264">
        <f>SUM(H69:H70)</f>
        <v>16</v>
      </c>
      <c r="I71" s="264">
        <f>SUM(I69:I70)</f>
        <v>0</v>
      </c>
      <c r="J71" s="264">
        <f>Tabulka5424[[#This Row],[Skutečnost k 31.12.2019                    v tis. Kč]]/Tabulka5424[[#This Row],[Upravený rozpočet k 31.12.2019         v tis. Kč]]*100</f>
        <v>0</v>
      </c>
    </row>
    <row r="72" spans="1:10" s="102" customFormat="1" ht="12" customHeight="1" x14ac:dyDescent="0.25">
      <c r="A72" s="344"/>
      <c r="B72" s="349"/>
      <c r="C72" s="248"/>
      <c r="D72" s="146"/>
      <c r="E72" s="345"/>
      <c r="F72" s="375"/>
      <c r="G72" s="376"/>
      <c r="H72" s="376"/>
      <c r="I72" s="124"/>
      <c r="J72" s="713"/>
    </row>
    <row r="73" spans="1:10" s="102" customFormat="1" ht="12" customHeight="1" x14ac:dyDescent="0.25">
      <c r="A73" s="344"/>
      <c r="B73" s="349"/>
      <c r="C73" s="248"/>
      <c r="D73" s="146"/>
      <c r="E73" s="345"/>
      <c r="F73" s="228" t="s">
        <v>104</v>
      </c>
      <c r="G73" s="264"/>
      <c r="H73" s="264"/>
      <c r="I73" s="124"/>
      <c r="J73" s="713"/>
    </row>
    <row r="74" spans="1:10" s="102" customFormat="1" ht="15.75" customHeight="1" x14ac:dyDescent="0.25">
      <c r="A74" s="348">
        <v>2212</v>
      </c>
      <c r="B74" s="348">
        <v>5123</v>
      </c>
      <c r="C74" s="333"/>
      <c r="D74" s="146"/>
      <c r="E74" s="334"/>
      <c r="F74" s="329" t="s">
        <v>896</v>
      </c>
      <c r="G74" s="341">
        <v>0</v>
      </c>
      <c r="H74" s="341">
        <v>17.91</v>
      </c>
      <c r="I74" s="341">
        <v>17.91</v>
      </c>
      <c r="J74" s="341">
        <f>Tabulka5424[[#This Row],[Skutečnost k 31.12.2019                    v tis. Kč]]/Tabulka5424[[#This Row],[Upravený rozpočet k 31.12.2019         v tis. Kč]]*100</f>
        <v>100</v>
      </c>
    </row>
    <row r="75" spans="1:10" s="102" customFormat="1" ht="15.75" customHeight="1" x14ac:dyDescent="0.25">
      <c r="A75" s="348">
        <v>2212</v>
      </c>
      <c r="B75" s="348">
        <v>5139</v>
      </c>
      <c r="C75" s="192"/>
      <c r="D75" s="342">
        <v>2</v>
      </c>
      <c r="E75" s="46"/>
      <c r="F75" s="329" t="s">
        <v>897</v>
      </c>
      <c r="G75" s="341">
        <v>0</v>
      </c>
      <c r="H75" s="341">
        <v>56.75</v>
      </c>
      <c r="I75" s="341">
        <v>56.75</v>
      </c>
      <c r="J75" s="341">
        <f>Tabulka5424[[#This Row],[Skutečnost k 31.12.2019                    v tis. Kč]]/Tabulka5424[[#This Row],[Upravený rozpočet k 31.12.2019         v tis. Kč]]*100</f>
        <v>100</v>
      </c>
    </row>
    <row r="76" spans="1:10" s="102" customFormat="1" ht="15" customHeight="1" x14ac:dyDescent="0.25">
      <c r="A76" s="348">
        <v>2212</v>
      </c>
      <c r="B76" s="348">
        <v>5139</v>
      </c>
      <c r="C76" s="248"/>
      <c r="D76" s="146"/>
      <c r="E76" s="345"/>
      <c r="F76" s="340" t="s">
        <v>105</v>
      </c>
      <c r="G76" s="341">
        <v>300</v>
      </c>
      <c r="H76" s="341">
        <v>374.21</v>
      </c>
      <c r="I76" s="341">
        <v>361.13</v>
      </c>
      <c r="J76" s="341">
        <f>Tabulka5424[[#This Row],[Skutečnost k 31.12.2019                    v tis. Kč]]/Tabulka5424[[#This Row],[Upravený rozpočet k 31.12.2019         v tis. Kč]]*100</f>
        <v>96.504636434087814</v>
      </c>
    </row>
    <row r="77" spans="1:10" s="102" customFormat="1" ht="15" customHeight="1" x14ac:dyDescent="0.25">
      <c r="A77" s="348">
        <v>2212</v>
      </c>
      <c r="B77" s="348">
        <v>5169</v>
      </c>
      <c r="C77" s="203"/>
      <c r="D77" s="283"/>
      <c r="E77" s="409"/>
      <c r="F77" s="421" t="s">
        <v>250</v>
      </c>
      <c r="G77" s="343">
        <v>3000</v>
      </c>
      <c r="H77" s="343">
        <v>2902.3</v>
      </c>
      <c r="I77" s="343">
        <v>2902.3</v>
      </c>
      <c r="J77" s="343">
        <f>Tabulka5424[[#This Row],[Skutečnost k 31.12.2019                    v tis. Kč]]/Tabulka5424[[#This Row],[Upravený rozpočet k 31.12.2019         v tis. Kč]]*100</f>
        <v>100</v>
      </c>
    </row>
    <row r="78" spans="1:10" s="102" customFormat="1" ht="15" customHeight="1" x14ac:dyDescent="0.25">
      <c r="A78" s="348">
        <v>2212</v>
      </c>
      <c r="B78" s="348">
        <v>5169</v>
      </c>
      <c r="C78" s="248"/>
      <c r="D78" s="146"/>
      <c r="E78" s="46">
        <v>864</v>
      </c>
      <c r="F78" s="353" t="s">
        <v>485</v>
      </c>
      <c r="G78" s="341">
        <v>200</v>
      </c>
      <c r="H78" s="341">
        <v>200</v>
      </c>
      <c r="I78" s="341">
        <v>0</v>
      </c>
      <c r="J78" s="343">
        <f>Tabulka5424[[#This Row],[Skutečnost k 31.12.2019                    v tis. Kč]]/Tabulka5424[[#This Row],[Upravený rozpočet k 31.12.2019         v tis. Kč]]*100</f>
        <v>0</v>
      </c>
    </row>
    <row r="79" spans="1:10" s="22" customFormat="1" ht="15" customHeight="1" x14ac:dyDescent="0.25">
      <c r="A79" s="348">
        <v>2212</v>
      </c>
      <c r="B79" s="348">
        <v>5169</v>
      </c>
      <c r="C79" s="248"/>
      <c r="D79" s="342">
        <v>2</v>
      </c>
      <c r="E79" s="345"/>
      <c r="F79" s="353" t="s">
        <v>607</v>
      </c>
      <c r="G79" s="341">
        <v>100</v>
      </c>
      <c r="H79" s="341">
        <v>41</v>
      </c>
      <c r="I79" s="341">
        <v>11.84</v>
      </c>
      <c r="J79" s="341">
        <f>Tabulka5424[[#This Row],[Skutečnost k 31.12.2019                    v tis. Kč]]/Tabulka5424[[#This Row],[Upravený rozpočet k 31.12.2019         v tis. Kč]]*100</f>
        <v>28.878048780487802</v>
      </c>
    </row>
    <row r="80" spans="1:10" s="22" customFormat="1" ht="15" customHeight="1" x14ac:dyDescent="0.25">
      <c r="A80" s="348">
        <v>2212</v>
      </c>
      <c r="B80" s="348">
        <v>5169</v>
      </c>
      <c r="C80" s="248"/>
      <c r="D80" s="342">
        <v>2</v>
      </c>
      <c r="E80" s="345"/>
      <c r="F80" s="353" t="s">
        <v>608</v>
      </c>
      <c r="G80" s="341">
        <v>0</v>
      </c>
      <c r="H80" s="343">
        <v>59</v>
      </c>
      <c r="I80" s="341">
        <v>59</v>
      </c>
      <c r="J80" s="341">
        <f>Tabulka5424[[#This Row],[Skutečnost k 31.12.2019                    v tis. Kč]]/Tabulka5424[[#This Row],[Upravený rozpočet k 31.12.2019         v tis. Kč]]*100</f>
        <v>100</v>
      </c>
    </row>
    <row r="81" spans="1:11" s="22" customFormat="1" ht="15" customHeight="1" x14ac:dyDescent="0.25">
      <c r="A81" s="344">
        <v>2212</v>
      </c>
      <c r="B81" s="344">
        <v>5171</v>
      </c>
      <c r="C81" s="251"/>
      <c r="D81" s="146"/>
      <c r="E81" s="345"/>
      <c r="F81" s="346" t="s">
        <v>251</v>
      </c>
      <c r="G81" s="347">
        <v>2000</v>
      </c>
      <c r="H81" s="347">
        <v>1717.68</v>
      </c>
      <c r="I81" s="347">
        <v>1559.66</v>
      </c>
      <c r="J81" s="347">
        <f>Tabulka5424[[#This Row],[Skutečnost k 31.12.2019                    v tis. Kč]]/Tabulka5424[[#This Row],[Upravený rozpočet k 31.12.2019         v tis. Kč]]*100</f>
        <v>90.800381910483907</v>
      </c>
    </row>
    <row r="82" spans="1:11" s="22" customFormat="1" ht="15" customHeight="1" x14ac:dyDescent="0.25">
      <c r="A82" s="344">
        <v>2212</v>
      </c>
      <c r="B82" s="344">
        <v>5171</v>
      </c>
      <c r="C82" s="344"/>
      <c r="D82" s="339"/>
      <c r="E82" s="344">
        <v>362</v>
      </c>
      <c r="F82" s="346" t="s">
        <v>1444</v>
      </c>
      <c r="G82" s="347">
        <v>0</v>
      </c>
      <c r="H82" s="347">
        <v>29.1</v>
      </c>
      <c r="I82" s="347">
        <v>29.1</v>
      </c>
      <c r="J82" s="347">
        <f>Tabulka5424[[#This Row],[Skutečnost k 31.12.2019                    v tis. Kč]]/Tabulka5424[[#This Row],[Upravený rozpočet k 31.12.2019         v tis. Kč]]*100</f>
        <v>100</v>
      </c>
    </row>
    <row r="83" spans="1:11" s="22" customFormat="1" ht="15" customHeight="1" x14ac:dyDescent="0.25">
      <c r="A83" s="377">
        <v>2212</v>
      </c>
      <c r="B83" s="377">
        <v>5171</v>
      </c>
      <c r="C83" s="377"/>
      <c r="D83" s="378"/>
      <c r="E83" s="377">
        <v>364</v>
      </c>
      <c r="F83" s="379" t="s">
        <v>613</v>
      </c>
      <c r="G83" s="380">
        <v>0</v>
      </c>
      <c r="H83" s="380">
        <v>82.8</v>
      </c>
      <c r="I83" s="380">
        <v>82.8</v>
      </c>
      <c r="J83" s="380">
        <f>Tabulka5424[[#This Row],[Skutečnost k 31.12.2019                    v tis. Kč]]/Tabulka5424[[#This Row],[Upravený rozpočet k 31.12.2019         v tis. Kč]]*100</f>
        <v>100</v>
      </c>
    </row>
    <row r="84" spans="1:11" s="22" customFormat="1" ht="15" customHeight="1" x14ac:dyDescent="0.25">
      <c r="A84" s="344">
        <v>2212</v>
      </c>
      <c r="B84" s="344">
        <v>5171</v>
      </c>
      <c r="C84" s="251"/>
      <c r="D84" s="146"/>
      <c r="E84" s="345">
        <v>777</v>
      </c>
      <c r="F84" s="346" t="s">
        <v>487</v>
      </c>
      <c r="G84" s="347">
        <v>500</v>
      </c>
      <c r="H84" s="347">
        <v>1016</v>
      </c>
      <c r="I84" s="347">
        <v>869.09</v>
      </c>
      <c r="J84" s="347">
        <f>Tabulka5424[[#This Row],[Skutečnost k 31.12.2019                    v tis. Kč]]/Tabulka5424[[#This Row],[Upravený rozpočet k 31.12.2019         v tis. Kč]]*100</f>
        <v>85.540354330708666</v>
      </c>
    </row>
    <row r="85" spans="1:11" s="22" customFormat="1" ht="15" customHeight="1" x14ac:dyDescent="0.25">
      <c r="A85" s="363">
        <v>2212</v>
      </c>
      <c r="B85" s="363">
        <v>6121</v>
      </c>
      <c r="C85" s="192"/>
      <c r="D85" s="146"/>
      <c r="E85" s="381">
        <v>602</v>
      </c>
      <c r="F85" s="364" t="s">
        <v>489</v>
      </c>
      <c r="G85" s="382">
        <v>17340</v>
      </c>
      <c r="H85" s="382">
        <f>10358.63</f>
        <v>10358.629999999999</v>
      </c>
      <c r="I85" s="382">
        <f>10358.63-I86</f>
        <v>10358.629999999999</v>
      </c>
      <c r="J85" s="382">
        <f>Tabulka5424[[#This Row],[Skutečnost k 31.12.2019                    v tis. Kč]]/Tabulka5424[[#This Row],[Upravený rozpočet k 31.12.2019         v tis. Kč]]*100</f>
        <v>100</v>
      </c>
    </row>
    <row r="86" spans="1:11" s="14" customFormat="1" ht="15" customHeight="1" x14ac:dyDescent="0.25">
      <c r="A86" s="363">
        <v>2212</v>
      </c>
      <c r="B86" s="363">
        <v>6121</v>
      </c>
      <c r="C86" s="192"/>
      <c r="D86" s="146"/>
      <c r="E86" s="381">
        <v>602</v>
      </c>
      <c r="F86" s="364" t="s">
        <v>479</v>
      </c>
      <c r="G86" s="382">
        <v>375</v>
      </c>
      <c r="H86" s="382">
        <v>0</v>
      </c>
      <c r="I86" s="382">
        <v>0</v>
      </c>
      <c r="J86" s="382">
        <v>0</v>
      </c>
    </row>
    <row r="87" spans="1:11" s="55" customFormat="1" ht="15" customHeight="1" x14ac:dyDescent="0.25">
      <c r="A87" s="363">
        <v>2212</v>
      </c>
      <c r="B87" s="363">
        <v>6121</v>
      </c>
      <c r="C87" s="192"/>
      <c r="D87" s="457">
        <v>3121</v>
      </c>
      <c r="E87" s="381">
        <v>602</v>
      </c>
      <c r="F87" s="364" t="s">
        <v>940</v>
      </c>
      <c r="G87" s="382">
        <v>0</v>
      </c>
      <c r="H87" s="382">
        <v>600</v>
      </c>
      <c r="I87" s="382">
        <v>600</v>
      </c>
      <c r="J87" s="382">
        <f>Tabulka5424[[#This Row],[Skutečnost k 31.12.2019                    v tis. Kč]]/Tabulka5424[[#This Row],[Upravený rozpočet k 31.12.2019         v tis. Kč]]*100</f>
        <v>100</v>
      </c>
    </row>
    <row r="88" spans="1:11" s="55" customFormat="1" ht="15" customHeight="1" x14ac:dyDescent="0.25">
      <c r="A88" s="363">
        <v>2212</v>
      </c>
      <c r="B88" s="363">
        <v>6121</v>
      </c>
      <c r="C88" s="192"/>
      <c r="D88" s="457"/>
      <c r="E88" s="381">
        <v>627</v>
      </c>
      <c r="F88" s="364" t="s">
        <v>943</v>
      </c>
      <c r="G88" s="382">
        <v>0</v>
      </c>
      <c r="H88" s="382">
        <v>315.81</v>
      </c>
      <c r="I88" s="382">
        <v>315.81</v>
      </c>
      <c r="J88" s="382">
        <f>Tabulka5424[[#This Row],[Skutečnost k 31.12.2019                    v tis. Kč]]/Tabulka5424[[#This Row],[Upravený rozpočet k 31.12.2019         v tis. Kč]]*100</f>
        <v>100</v>
      </c>
    </row>
    <row r="89" spans="1:11" s="55" customFormat="1" ht="15" customHeight="1" x14ac:dyDescent="0.25">
      <c r="A89" s="363">
        <v>2212</v>
      </c>
      <c r="B89" s="363">
        <v>6121</v>
      </c>
      <c r="C89" s="192"/>
      <c r="D89" s="146"/>
      <c r="E89" s="381">
        <v>821</v>
      </c>
      <c r="F89" s="364" t="s">
        <v>393</v>
      </c>
      <c r="G89" s="382">
        <v>14037.76</v>
      </c>
      <c r="H89" s="382">
        <v>16600.37</v>
      </c>
      <c r="I89" s="382">
        <v>16600.37</v>
      </c>
      <c r="J89" s="382">
        <f>Tabulka5424[[#This Row],[Skutečnost k 31.12.2019                    v tis. Kč]]/Tabulka5424[[#This Row],[Upravený rozpočet k 31.12.2019         v tis. Kč]]*100</f>
        <v>100</v>
      </c>
    </row>
    <row r="90" spans="1:11" s="55" customFormat="1" ht="15" customHeight="1" x14ac:dyDescent="0.25">
      <c r="A90" s="363">
        <v>2212</v>
      </c>
      <c r="B90" s="363">
        <v>6121</v>
      </c>
      <c r="C90" s="192"/>
      <c r="D90" s="146"/>
      <c r="E90" s="381">
        <v>821</v>
      </c>
      <c r="F90" s="364" t="s">
        <v>455</v>
      </c>
      <c r="G90" s="382">
        <v>500</v>
      </c>
      <c r="H90" s="382">
        <v>238.2</v>
      </c>
      <c r="I90" s="382">
        <v>238.2</v>
      </c>
      <c r="J90" s="382">
        <f>Tabulka5424[[#This Row],[Skutečnost k 31.12.2019                    v tis. Kč]]/Tabulka5424[[#This Row],[Upravený rozpočet k 31.12.2019         v tis. Kč]]*100</f>
        <v>100</v>
      </c>
    </row>
    <row r="91" spans="1:11" s="55" customFormat="1" ht="15" customHeight="1" x14ac:dyDescent="0.25">
      <c r="A91" s="363">
        <v>2212</v>
      </c>
      <c r="B91" s="363">
        <v>6121</v>
      </c>
      <c r="C91" s="192"/>
      <c r="D91" s="146"/>
      <c r="E91" s="381">
        <v>821</v>
      </c>
      <c r="F91" s="364" t="s">
        <v>454</v>
      </c>
      <c r="G91" s="382">
        <v>3000</v>
      </c>
      <c r="H91" s="382">
        <v>2404.2800000000002</v>
      </c>
      <c r="I91" s="382">
        <v>2404.2800000000002</v>
      </c>
      <c r="J91" s="382">
        <f>Tabulka5424[[#This Row],[Skutečnost k 31.12.2019                    v tis. Kč]]/Tabulka5424[[#This Row],[Upravený rozpočet k 31.12.2019         v tis. Kč]]*100</f>
        <v>100</v>
      </c>
    </row>
    <row r="92" spans="1:11" s="55" customFormat="1" ht="15" customHeight="1" x14ac:dyDescent="0.25">
      <c r="A92" s="363">
        <v>2212</v>
      </c>
      <c r="B92" s="363">
        <v>6121</v>
      </c>
      <c r="C92" s="192"/>
      <c r="D92" s="146"/>
      <c r="E92" s="381">
        <v>821</v>
      </c>
      <c r="F92" s="364" t="s">
        <v>604</v>
      </c>
      <c r="G92" s="382">
        <v>4000</v>
      </c>
      <c r="H92" s="382">
        <v>0</v>
      </c>
      <c r="I92" s="382">
        <v>0</v>
      </c>
      <c r="J92" s="382">
        <v>0</v>
      </c>
    </row>
    <row r="93" spans="1:11" s="55" customFormat="1" ht="15" customHeight="1" x14ac:dyDescent="0.25">
      <c r="A93" s="363">
        <v>2212</v>
      </c>
      <c r="B93" s="363">
        <v>6121</v>
      </c>
      <c r="C93" s="192"/>
      <c r="D93" s="146"/>
      <c r="E93" s="381">
        <v>876</v>
      </c>
      <c r="F93" s="364" t="s">
        <v>456</v>
      </c>
      <c r="G93" s="382">
        <v>500</v>
      </c>
      <c r="H93" s="382">
        <v>0</v>
      </c>
      <c r="I93" s="382">
        <v>0</v>
      </c>
      <c r="J93" s="382">
        <v>0</v>
      </c>
    </row>
    <row r="94" spans="1:11" s="55" customFormat="1" ht="15" customHeight="1" x14ac:dyDescent="0.25">
      <c r="A94" s="45">
        <v>2212</v>
      </c>
      <c r="B94" s="363"/>
      <c r="C94" s="192"/>
      <c r="D94" s="358"/>
      <c r="E94" s="381"/>
      <c r="F94" s="228" t="s">
        <v>106</v>
      </c>
      <c r="G94" s="264">
        <f>SUBTOTAL(109,G74:G93)</f>
        <v>45852.76</v>
      </c>
      <c r="H94" s="264">
        <f>SUBTOTAL(109,H74:H93)</f>
        <v>37014.039999999994</v>
      </c>
      <c r="I94" s="264">
        <f>SUBTOTAL(109,I74:I93)</f>
        <v>36466.869999999995</v>
      </c>
      <c r="J94" s="264">
        <f>Tabulka5424[[#This Row],[Skutečnost k 31.12.2019                    v tis. Kč]]/Tabulka5424[[#This Row],[Upravený rozpočet k 31.12.2019         v tis. Kč]]*100</f>
        <v>98.521723108312415</v>
      </c>
    </row>
    <row r="95" spans="1:11" s="55" customFormat="1" ht="15" customHeight="1" x14ac:dyDescent="0.25">
      <c r="A95" s="363"/>
      <c r="B95" s="363"/>
      <c r="C95" s="192"/>
      <c r="D95" s="358"/>
      <c r="E95" s="381"/>
      <c r="F95" s="364"/>
      <c r="G95" s="382"/>
      <c r="H95" s="382"/>
      <c r="I95" s="382"/>
      <c r="J95" s="382"/>
      <c r="K95" s="447"/>
    </row>
    <row r="96" spans="1:11" s="55" customFormat="1" ht="15" customHeight="1" x14ac:dyDescent="0.25">
      <c r="A96" s="348">
        <v>2219</v>
      </c>
      <c r="B96" s="348">
        <v>5139</v>
      </c>
      <c r="C96" s="203"/>
      <c r="D96" s="339"/>
      <c r="E96" s="46">
        <v>32</v>
      </c>
      <c r="F96" s="329" t="s">
        <v>107</v>
      </c>
      <c r="G96" s="343">
        <v>10</v>
      </c>
      <c r="H96" s="343">
        <v>10</v>
      </c>
      <c r="I96" s="343">
        <v>8.6199999999999992</v>
      </c>
      <c r="J96" s="343">
        <f>Tabulka5424[[#This Row],[Skutečnost k 31.12.2019                    v tis. Kč]]/Tabulka5424[[#This Row],[Upravený rozpočet k 31.12.2019         v tis. Kč]]*100</f>
        <v>86.199999999999989</v>
      </c>
    </row>
    <row r="97" spans="1:10" s="55" customFormat="1" ht="15" customHeight="1" x14ac:dyDescent="0.25">
      <c r="A97" s="348">
        <v>2219</v>
      </c>
      <c r="B97" s="348">
        <v>5169</v>
      </c>
      <c r="C97" s="192"/>
      <c r="D97" s="339"/>
      <c r="E97" s="46">
        <v>819</v>
      </c>
      <c r="F97" s="329" t="s">
        <v>898</v>
      </c>
      <c r="G97" s="343">
        <v>0</v>
      </c>
      <c r="H97" s="343">
        <v>17.5</v>
      </c>
      <c r="I97" s="343">
        <v>17.5</v>
      </c>
      <c r="J97" s="343">
        <f>Tabulka5424[[#This Row],[Skutečnost k 31.12.2019                    v tis. Kč]]/Tabulka5424[[#This Row],[Upravený rozpočet k 31.12.2019         v tis. Kč]]*100</f>
        <v>100</v>
      </c>
    </row>
    <row r="98" spans="1:10" ht="15" customHeight="1" x14ac:dyDescent="0.25">
      <c r="A98" s="348">
        <v>2219</v>
      </c>
      <c r="B98" s="348">
        <v>5169</v>
      </c>
      <c r="C98" s="203"/>
      <c r="D98" s="339"/>
      <c r="E98" s="46">
        <v>871</v>
      </c>
      <c r="F98" s="329" t="s">
        <v>555</v>
      </c>
      <c r="G98" s="343">
        <v>32</v>
      </c>
      <c r="H98" s="343">
        <v>32</v>
      </c>
      <c r="I98" s="343">
        <v>31.59</v>
      </c>
      <c r="J98" s="343">
        <f>Tabulka5424[[#This Row],[Skutečnost k 31.12.2019                    v tis. Kč]]/Tabulka5424[[#This Row],[Upravený rozpočet k 31.12.2019         v tis. Kč]]*100</f>
        <v>98.71875</v>
      </c>
    </row>
    <row r="99" spans="1:10" ht="15" customHeight="1" x14ac:dyDescent="0.25">
      <c r="A99" s="344">
        <v>2219</v>
      </c>
      <c r="B99" s="344">
        <v>5171</v>
      </c>
      <c r="C99" s="251"/>
      <c r="D99" s="339"/>
      <c r="E99" s="345">
        <v>32</v>
      </c>
      <c r="F99" s="346" t="s">
        <v>108</v>
      </c>
      <c r="G99" s="347">
        <v>20</v>
      </c>
      <c r="H99" s="347">
        <v>20</v>
      </c>
      <c r="I99" s="347">
        <v>0</v>
      </c>
      <c r="J99" s="347">
        <f>Tabulka5424[[#This Row],[Skutečnost k 31.12.2019                    v tis. Kč]]/Tabulka5424[[#This Row],[Upravený rozpočet k 31.12.2019         v tis. Kč]]*100</f>
        <v>0</v>
      </c>
    </row>
    <row r="100" spans="1:10" ht="15" customHeight="1" x14ac:dyDescent="0.25">
      <c r="A100" s="344">
        <v>2219</v>
      </c>
      <c r="B100" s="344">
        <v>5171</v>
      </c>
      <c r="C100" s="251"/>
      <c r="D100" s="146"/>
      <c r="E100" s="345">
        <v>819</v>
      </c>
      <c r="F100" s="346" t="s">
        <v>392</v>
      </c>
      <c r="G100" s="347">
        <v>500</v>
      </c>
      <c r="H100" s="347">
        <v>482.5</v>
      </c>
      <c r="I100" s="347">
        <v>415.21</v>
      </c>
      <c r="J100" s="347">
        <f>Tabulka5424[[#This Row],[Skutečnost k 31.12.2019                    v tis. Kč]]/Tabulka5424[[#This Row],[Upravený rozpočet k 31.12.2019         v tis. Kč]]*100</f>
        <v>86.053886010362689</v>
      </c>
    </row>
    <row r="101" spans="1:10" ht="15" customHeight="1" x14ac:dyDescent="0.25">
      <c r="A101" s="344">
        <v>2219</v>
      </c>
      <c r="B101" s="344">
        <v>5171</v>
      </c>
      <c r="C101" s="251"/>
      <c r="D101" s="146"/>
      <c r="E101" s="345"/>
      <c r="F101" s="346" t="s">
        <v>254</v>
      </c>
      <c r="G101" s="347">
        <v>968</v>
      </c>
      <c r="H101" s="347">
        <v>1157.3399999999999</v>
      </c>
      <c r="I101" s="347">
        <v>1043.0899999999999</v>
      </c>
      <c r="J101" s="347">
        <f>Tabulka5424[[#This Row],[Skutečnost k 31.12.2019                    v tis. Kč]]/Tabulka5424[[#This Row],[Upravený rozpočet k 31.12.2019         v tis. Kč]]*100</f>
        <v>90.128225067827955</v>
      </c>
    </row>
    <row r="102" spans="1:10" ht="15" customHeight="1" x14ac:dyDescent="0.25">
      <c r="A102" s="344">
        <v>2219</v>
      </c>
      <c r="B102" s="344">
        <v>5171</v>
      </c>
      <c r="C102" s="251"/>
      <c r="D102" s="146"/>
      <c r="E102" s="345">
        <v>780</v>
      </c>
      <c r="F102" s="346" t="s">
        <v>269</v>
      </c>
      <c r="G102" s="347">
        <v>300</v>
      </c>
      <c r="H102" s="347">
        <v>300</v>
      </c>
      <c r="I102" s="347">
        <v>298.2</v>
      </c>
      <c r="J102" s="347">
        <f>Tabulka5424[[#This Row],[Skutečnost k 31.12.2019                    v tis. Kč]]/Tabulka5424[[#This Row],[Upravený rozpočet k 31.12.2019         v tis. Kč]]*100</f>
        <v>99.4</v>
      </c>
    </row>
    <row r="103" spans="1:10" ht="15" customHeight="1" x14ac:dyDescent="0.25">
      <c r="A103" s="344">
        <v>2219</v>
      </c>
      <c r="B103" s="344">
        <v>5171</v>
      </c>
      <c r="C103" s="251"/>
      <c r="D103" s="146"/>
      <c r="E103" s="345">
        <v>871</v>
      </c>
      <c r="F103" s="346" t="s">
        <v>494</v>
      </c>
      <c r="G103" s="347">
        <v>400</v>
      </c>
      <c r="H103" s="347">
        <v>1576.92</v>
      </c>
      <c r="I103" s="347">
        <v>1576.92</v>
      </c>
      <c r="J103" s="347">
        <f>Tabulka5424[[#This Row],[Skutečnost k 31.12.2019                    v tis. Kč]]/Tabulka5424[[#This Row],[Upravený rozpočet k 31.12.2019         v tis. Kč]]*100</f>
        <v>100</v>
      </c>
    </row>
    <row r="104" spans="1:10" ht="15" customHeight="1" x14ac:dyDescent="0.25">
      <c r="A104" s="344">
        <v>2219</v>
      </c>
      <c r="B104" s="344">
        <v>5171</v>
      </c>
      <c r="C104" s="251"/>
      <c r="D104" s="146"/>
      <c r="E104" s="345"/>
      <c r="F104" s="346" t="s">
        <v>486</v>
      </c>
      <c r="G104" s="347">
        <v>70</v>
      </c>
      <c r="H104" s="347">
        <v>70</v>
      </c>
      <c r="I104" s="347">
        <v>38.31</v>
      </c>
      <c r="J104" s="347">
        <f>Tabulka5424[[#This Row],[Skutečnost k 31.12.2019                    v tis. Kč]]/Tabulka5424[[#This Row],[Upravený rozpočet k 31.12.2019         v tis. Kč]]*100</f>
        <v>54.728571428571428</v>
      </c>
    </row>
    <row r="105" spans="1:10" ht="15" customHeight="1" x14ac:dyDescent="0.25">
      <c r="A105" s="348">
        <v>2219</v>
      </c>
      <c r="B105" s="348">
        <v>5179</v>
      </c>
      <c r="C105" s="203"/>
      <c r="D105" s="383"/>
      <c r="E105" s="46"/>
      <c r="F105" s="329" t="s">
        <v>270</v>
      </c>
      <c r="G105" s="343">
        <v>2</v>
      </c>
      <c r="H105" s="343">
        <v>2</v>
      </c>
      <c r="I105" s="343">
        <v>2</v>
      </c>
      <c r="J105" s="343">
        <f>Tabulka5424[[#This Row],[Skutečnost k 31.12.2019                    v tis. Kč]]/Tabulka5424[[#This Row],[Upravený rozpočet k 31.12.2019         v tis. Kč]]*100</f>
        <v>100</v>
      </c>
    </row>
    <row r="106" spans="1:10" ht="15" customHeight="1" x14ac:dyDescent="0.25">
      <c r="A106" s="348">
        <v>2219</v>
      </c>
      <c r="B106" s="348">
        <v>5229</v>
      </c>
      <c r="C106" s="203"/>
      <c r="D106" s="383"/>
      <c r="E106" s="46"/>
      <c r="F106" s="329" t="s">
        <v>321</v>
      </c>
      <c r="G106" s="343">
        <v>25</v>
      </c>
      <c r="H106" s="343">
        <v>25</v>
      </c>
      <c r="I106" s="343">
        <v>24</v>
      </c>
      <c r="J106" s="343">
        <f>Tabulka5424[[#This Row],[Skutečnost k 31.12.2019                    v tis. Kč]]/Tabulka5424[[#This Row],[Upravený rozpočet k 31.12.2019         v tis. Kč]]*100</f>
        <v>96</v>
      </c>
    </row>
    <row r="107" spans="1:10" ht="15" customHeight="1" x14ac:dyDescent="0.25">
      <c r="A107" s="363">
        <v>2219</v>
      </c>
      <c r="B107" s="363">
        <v>6121</v>
      </c>
      <c r="C107" s="192"/>
      <c r="D107" s="457">
        <v>3121</v>
      </c>
      <c r="E107" s="381">
        <v>602</v>
      </c>
      <c r="F107" s="364" t="s">
        <v>941</v>
      </c>
      <c r="G107" s="382">
        <v>0</v>
      </c>
      <c r="H107" s="382">
        <v>1500</v>
      </c>
      <c r="I107" s="382">
        <v>1500</v>
      </c>
      <c r="J107" s="382">
        <f>Tabulka5424[[#This Row],[Skutečnost k 31.12.2019                    v tis. Kč]]/Tabulka5424[[#This Row],[Upravený rozpočet k 31.12.2019         v tis. Kč]]*100</f>
        <v>100</v>
      </c>
    </row>
    <row r="108" spans="1:10" ht="15" customHeight="1" x14ac:dyDescent="0.25">
      <c r="A108" s="363">
        <v>2219</v>
      </c>
      <c r="B108" s="363">
        <v>6121</v>
      </c>
      <c r="C108" s="192"/>
      <c r="D108" s="146"/>
      <c r="E108" s="381">
        <v>825</v>
      </c>
      <c r="F108" s="364" t="s">
        <v>391</v>
      </c>
      <c r="G108" s="382">
        <v>400</v>
      </c>
      <c r="H108" s="382">
        <v>0</v>
      </c>
      <c r="I108" s="382">
        <v>0</v>
      </c>
      <c r="J108" s="382">
        <v>0</v>
      </c>
    </row>
    <row r="109" spans="1:10" ht="15" customHeight="1" x14ac:dyDescent="0.25">
      <c r="A109" s="363">
        <v>2219</v>
      </c>
      <c r="B109" s="363">
        <v>6121</v>
      </c>
      <c r="C109" s="192"/>
      <c r="D109" s="146"/>
      <c r="E109" s="381">
        <v>789</v>
      </c>
      <c r="F109" s="364" t="s">
        <v>480</v>
      </c>
      <c r="G109" s="382">
        <v>100</v>
      </c>
      <c r="H109" s="382">
        <v>0</v>
      </c>
      <c r="I109" s="382">
        <v>0</v>
      </c>
      <c r="J109" s="382">
        <v>0</v>
      </c>
    </row>
    <row r="110" spans="1:10" ht="15" customHeight="1" x14ac:dyDescent="0.25">
      <c r="A110" s="45">
        <v>2219</v>
      </c>
      <c r="B110" s="363"/>
      <c r="C110" s="192"/>
      <c r="D110" s="146"/>
      <c r="E110" s="381"/>
      <c r="F110" s="228" t="s">
        <v>35</v>
      </c>
      <c r="G110" s="264">
        <f>SUBTOTAL(109,G96:G109)</f>
        <v>2827</v>
      </c>
      <c r="H110" s="264">
        <f>SUBTOTAL(109,H96:H109)</f>
        <v>5193.26</v>
      </c>
      <c r="I110" s="264">
        <f>SUBTOTAL(109,I96:I109)</f>
        <v>4955.4400000000005</v>
      </c>
      <c r="J110" s="264">
        <f>Tabulka5424[[#This Row],[Skutečnost k 31.12.2019                    v tis. Kč]]/Tabulka5424[[#This Row],[Upravený rozpočet k 31.12.2019         v tis. Kč]]*100</f>
        <v>95.420602858320208</v>
      </c>
    </row>
    <row r="111" spans="1:10" ht="15" customHeight="1" x14ac:dyDescent="0.25">
      <c r="A111" s="45"/>
      <c r="B111" s="16"/>
      <c r="C111" s="192"/>
      <c r="D111" s="286"/>
      <c r="E111" s="46"/>
      <c r="F111" s="228"/>
      <c r="G111" s="264"/>
      <c r="H111" s="343"/>
      <c r="I111" s="243"/>
      <c r="J111" s="243"/>
    </row>
    <row r="112" spans="1:10" ht="15" customHeight="1" x14ac:dyDescent="0.25">
      <c r="A112" s="226"/>
      <c r="B112" s="10"/>
      <c r="C112" s="192"/>
      <c r="D112" s="286"/>
      <c r="E112" s="46"/>
      <c r="F112" s="288" t="s">
        <v>390</v>
      </c>
      <c r="G112" s="53"/>
      <c r="H112" s="54"/>
      <c r="I112" s="243"/>
      <c r="J112" s="243"/>
    </row>
    <row r="113" spans="1:10" ht="15" customHeight="1" x14ac:dyDescent="0.25">
      <c r="A113" s="363">
        <v>2221</v>
      </c>
      <c r="B113" s="363">
        <v>6121</v>
      </c>
      <c r="C113" s="192"/>
      <c r="D113" s="146"/>
      <c r="E113" s="381">
        <v>766</v>
      </c>
      <c r="F113" s="364" t="s">
        <v>602</v>
      </c>
      <c r="G113" s="382">
        <v>0</v>
      </c>
      <c r="H113" s="382">
        <v>99.8</v>
      </c>
      <c r="I113" s="382">
        <v>98.5</v>
      </c>
      <c r="J113" s="382">
        <f>Tabulka5424[[#This Row],[Skutečnost k 31.12.2019                    v tis. Kč]]/Tabulka5424[[#This Row],[Upravený rozpočet k 31.12.2019         v tis. Kč]]*100</f>
        <v>98.697394789579164</v>
      </c>
    </row>
    <row r="114" spans="1:10" ht="15" customHeight="1" x14ac:dyDescent="0.25">
      <c r="A114" s="45">
        <v>2221</v>
      </c>
      <c r="B114" s="363"/>
      <c r="C114" s="192"/>
      <c r="D114" s="146"/>
      <c r="E114" s="381"/>
      <c r="F114" s="228" t="s">
        <v>612</v>
      </c>
      <c r="G114" s="264">
        <f>SUBTOTAL(109,G113:G113)</f>
        <v>0</v>
      </c>
      <c r="H114" s="264">
        <f>SUBTOTAL(109,H113:H113)</f>
        <v>99.8</v>
      </c>
      <c r="I114" s="264">
        <f>SUBTOTAL(109,I113:I113)</f>
        <v>98.5</v>
      </c>
      <c r="J114" s="264">
        <f>Tabulka5424[[#This Row],[Skutečnost k 31.12.2019                    v tis. Kč]]/Tabulka5424[[#This Row],[Upravený rozpočet k 31.12.2019         v tis. Kč]]*100</f>
        <v>98.697394789579164</v>
      </c>
    </row>
    <row r="115" spans="1:10" ht="15" customHeight="1" x14ac:dyDescent="0.25">
      <c r="A115" s="45"/>
      <c r="B115" s="16"/>
      <c r="C115" s="192"/>
      <c r="D115" s="286"/>
      <c r="E115" s="46"/>
      <c r="F115" s="364"/>
      <c r="G115" s="382"/>
      <c r="H115" s="343"/>
      <c r="I115" s="243"/>
      <c r="J115" s="243"/>
    </row>
    <row r="116" spans="1:10" ht="15" customHeight="1" x14ac:dyDescent="0.25">
      <c r="A116" s="348">
        <v>2223</v>
      </c>
      <c r="B116" s="16">
        <v>5137</v>
      </c>
      <c r="C116" s="192"/>
      <c r="D116" s="339"/>
      <c r="E116" s="46"/>
      <c r="F116" s="329" t="s">
        <v>728</v>
      </c>
      <c r="G116" s="343">
        <v>0</v>
      </c>
      <c r="H116" s="343">
        <v>19.399999999999999</v>
      </c>
      <c r="I116" s="343">
        <v>19.399999999999999</v>
      </c>
      <c r="J116" s="343">
        <f>Tabulka5424[[#This Row],[Skutečnost k 31.12.2019                    v tis. Kč]]/Tabulka5424[[#This Row],[Upravený rozpočet k 31.12.2019         v tis. Kč]]*100</f>
        <v>100</v>
      </c>
    </row>
    <row r="117" spans="1:10" ht="15" customHeight="1" x14ac:dyDescent="0.25">
      <c r="A117" s="348">
        <v>2223</v>
      </c>
      <c r="B117" s="348">
        <v>5139</v>
      </c>
      <c r="C117" s="203"/>
      <c r="D117" s="339"/>
      <c r="E117" s="46"/>
      <c r="F117" s="329" t="s">
        <v>389</v>
      </c>
      <c r="G117" s="343">
        <v>50</v>
      </c>
      <c r="H117" s="343">
        <v>30.6</v>
      </c>
      <c r="I117" s="343">
        <v>30.52</v>
      </c>
      <c r="J117" s="343">
        <f>Tabulka5424[[#This Row],[Skutečnost k 31.12.2019                    v tis. Kč]]/Tabulka5424[[#This Row],[Upravený rozpočet k 31.12.2019         v tis. Kč]]*100</f>
        <v>99.738562091503255</v>
      </c>
    </row>
    <row r="118" spans="1:10" ht="15" customHeight="1" x14ac:dyDescent="0.25">
      <c r="A118" s="45">
        <v>2223</v>
      </c>
      <c r="B118" s="363"/>
      <c r="C118" s="192"/>
      <c r="D118" s="146"/>
      <c r="E118" s="381"/>
      <c r="F118" s="228" t="s">
        <v>109</v>
      </c>
      <c r="G118" s="264">
        <f>SUBTOTAL(109,G116:G117)</f>
        <v>50</v>
      </c>
      <c r="H118" s="264">
        <f>SUBTOTAL(109,H116:H117)</f>
        <v>50</v>
      </c>
      <c r="I118" s="264">
        <f>SUBTOTAL(109,I116:I117)</f>
        <v>49.92</v>
      </c>
      <c r="J118" s="264">
        <f>Tabulka5424[[#This Row],[Skutečnost k 31.12.2019                    v tis. Kč]]/Tabulka5424[[#This Row],[Upravený rozpočet k 31.12.2019         v tis. Kč]]*100</f>
        <v>99.84</v>
      </c>
    </row>
    <row r="119" spans="1:10" ht="15" customHeight="1" x14ac:dyDescent="0.25">
      <c r="A119" s="363"/>
      <c r="B119" s="363"/>
      <c r="C119" s="192"/>
      <c r="D119" s="146"/>
      <c r="E119" s="381"/>
      <c r="F119" s="364"/>
      <c r="G119" s="382"/>
      <c r="H119" s="382"/>
      <c r="I119" s="382"/>
      <c r="J119" s="382"/>
    </row>
    <row r="120" spans="1:10" ht="15" customHeight="1" x14ac:dyDescent="0.25">
      <c r="A120" s="348">
        <v>2229</v>
      </c>
      <c r="B120" s="348">
        <v>5166</v>
      </c>
      <c r="C120" s="203"/>
      <c r="D120" s="339"/>
      <c r="E120" s="46"/>
      <c r="F120" s="329" t="s">
        <v>445</v>
      </c>
      <c r="G120" s="343">
        <v>150</v>
      </c>
      <c r="H120" s="343">
        <v>70</v>
      </c>
      <c r="I120" s="343">
        <v>25.59</v>
      </c>
      <c r="J120" s="343">
        <f>Tabulka5424[[#This Row],[Skutečnost k 31.12.2019                    v tis. Kč]]/Tabulka5424[[#This Row],[Upravený rozpočet k 31.12.2019         v tis. Kč]]*100</f>
        <v>36.557142857142857</v>
      </c>
    </row>
    <row r="121" spans="1:10" ht="15" customHeight="1" x14ac:dyDescent="0.25">
      <c r="A121" s="344">
        <v>2229</v>
      </c>
      <c r="B121" s="344">
        <v>5171</v>
      </c>
      <c r="C121" s="251"/>
      <c r="D121" s="339"/>
      <c r="E121" s="345"/>
      <c r="F121" s="346" t="s">
        <v>826</v>
      </c>
      <c r="G121" s="347">
        <v>350</v>
      </c>
      <c r="H121" s="347">
        <v>430</v>
      </c>
      <c r="I121" s="347">
        <v>416.42</v>
      </c>
      <c r="J121" s="347">
        <f>Tabulka5424[[#This Row],[Skutečnost k 31.12.2019                    v tis. Kč]]/Tabulka5424[[#This Row],[Upravený rozpočet k 31.12.2019         v tis. Kč]]*100</f>
        <v>96.841860465116284</v>
      </c>
    </row>
    <row r="122" spans="1:10" ht="15" customHeight="1" x14ac:dyDescent="0.25">
      <c r="A122" s="344">
        <v>2229</v>
      </c>
      <c r="B122" s="344">
        <v>5171</v>
      </c>
      <c r="C122" s="251"/>
      <c r="D122" s="339"/>
      <c r="E122" s="345">
        <v>796</v>
      </c>
      <c r="F122" s="346" t="s">
        <v>788</v>
      </c>
      <c r="G122" s="347">
        <v>550</v>
      </c>
      <c r="H122" s="347">
        <v>126</v>
      </c>
      <c r="I122" s="347">
        <v>126</v>
      </c>
      <c r="J122" s="347">
        <f>Tabulka5424[[#This Row],[Skutečnost k 31.12.2019                    v tis. Kč]]/Tabulka5424[[#This Row],[Upravený rozpočet k 31.12.2019         v tis. Kč]]*100</f>
        <v>100</v>
      </c>
    </row>
    <row r="123" spans="1:10" ht="15" customHeight="1" x14ac:dyDescent="0.25">
      <c r="A123" s="45">
        <v>2229</v>
      </c>
      <c r="B123" s="363"/>
      <c r="C123" s="192"/>
      <c r="D123" s="358"/>
      <c r="E123" s="381"/>
      <c r="F123" s="228" t="s">
        <v>110</v>
      </c>
      <c r="G123" s="264">
        <f>SUBTOTAL(109,G120:G122)</f>
        <v>1050</v>
      </c>
      <c r="H123" s="264">
        <f>SUBTOTAL(109,H120:H122)</f>
        <v>626</v>
      </c>
      <c r="I123" s="264">
        <f>SUBTOTAL(109,I120:I122)</f>
        <v>568.01</v>
      </c>
      <c r="J123" s="264">
        <f>Tabulka5424[[#This Row],[Skutečnost k 31.12.2019                    v tis. Kč]]/Tabulka5424[[#This Row],[Upravený rozpočet k 31.12.2019         v tis. Kč]]*100</f>
        <v>90.736421725239609</v>
      </c>
    </row>
    <row r="124" spans="1:10" ht="15" customHeight="1" x14ac:dyDescent="0.25">
      <c r="A124" s="226"/>
      <c r="B124" s="10"/>
      <c r="C124" s="192"/>
      <c r="D124" s="16"/>
      <c r="E124" s="46"/>
      <c r="F124" s="288" t="s">
        <v>611</v>
      </c>
      <c r="G124" s="391">
        <f>G114+G118+G123</f>
        <v>1100</v>
      </c>
      <c r="H124" s="391">
        <f>H114+H118+H123</f>
        <v>775.8</v>
      </c>
      <c r="I124" s="391">
        <f>I114+I118+I123</f>
        <v>716.43000000000006</v>
      </c>
      <c r="J124" s="391">
        <f>Tabulka5424[[#This Row],[Skutečnost k 31.12.2019                    v tis. Kč]]/Tabulka5424[[#This Row],[Upravený rozpočet k 31.12.2019         v tis. Kč]]*100</f>
        <v>92.347254447022436</v>
      </c>
    </row>
    <row r="125" spans="1:10" ht="15" customHeight="1" x14ac:dyDescent="0.25">
      <c r="A125" s="186"/>
      <c r="B125" s="186"/>
      <c r="C125" s="192"/>
      <c r="D125" s="50"/>
      <c r="E125" s="185"/>
      <c r="F125" s="184"/>
      <c r="G125" s="182"/>
      <c r="H125" s="182"/>
      <c r="I125" s="182"/>
      <c r="J125" s="182"/>
    </row>
    <row r="126" spans="1:10" ht="15" customHeight="1" x14ac:dyDescent="0.25">
      <c r="A126" s="363"/>
      <c r="B126" s="363"/>
      <c r="C126" s="192"/>
      <c r="D126" s="358"/>
      <c r="E126" s="381"/>
      <c r="F126" s="228" t="s">
        <v>38</v>
      </c>
      <c r="G126" s="382"/>
      <c r="H126" s="382"/>
      <c r="I126" s="382"/>
      <c r="J126" s="382"/>
    </row>
    <row r="127" spans="1:10" ht="15" customHeight="1" x14ac:dyDescent="0.25">
      <c r="A127" s="363">
        <v>2310</v>
      </c>
      <c r="B127" s="363">
        <v>6121</v>
      </c>
      <c r="C127" s="192"/>
      <c r="D127" s="146"/>
      <c r="E127" s="381">
        <v>602</v>
      </c>
      <c r="F127" s="364" t="s">
        <v>773</v>
      </c>
      <c r="G127" s="382">
        <v>0</v>
      </c>
      <c r="H127" s="382">
        <v>2152.41</v>
      </c>
      <c r="I127" s="382">
        <v>2152.41</v>
      </c>
      <c r="J127" s="382">
        <f>Tabulka5424[[#This Row],[Skutečnost k 31.12.2019                    v tis. Kč]]/Tabulka5424[[#This Row],[Upravený rozpočet k 31.12.2019         v tis. Kč]]*100</f>
        <v>100</v>
      </c>
    </row>
    <row r="128" spans="1:10" ht="15" customHeight="1" x14ac:dyDescent="0.25">
      <c r="A128" s="363">
        <v>2310</v>
      </c>
      <c r="B128" s="363">
        <v>6121</v>
      </c>
      <c r="C128" s="192"/>
      <c r="D128" s="146"/>
      <c r="E128" s="381">
        <v>821</v>
      </c>
      <c r="F128" s="364" t="s">
        <v>552</v>
      </c>
      <c r="G128" s="382">
        <v>1760.12</v>
      </c>
      <c r="H128" s="382">
        <f>2579.39</f>
        <v>2579.39</v>
      </c>
      <c r="I128" s="382">
        <f>2579.39</f>
        <v>2579.39</v>
      </c>
      <c r="J128" s="382">
        <f>Tabulka5424[[#This Row],[Skutečnost k 31.12.2019                    v tis. Kč]]/Tabulka5424[[#This Row],[Upravený rozpočet k 31.12.2019         v tis. Kč]]*100</f>
        <v>100</v>
      </c>
    </row>
    <row r="129" spans="1:10" ht="15" customHeight="1" x14ac:dyDescent="0.25">
      <c r="A129" s="363">
        <v>2310</v>
      </c>
      <c r="B129" s="363">
        <v>6121</v>
      </c>
      <c r="C129" s="192"/>
      <c r="D129" s="146"/>
      <c r="E129" s="381">
        <v>856</v>
      </c>
      <c r="F129" s="364" t="s">
        <v>1722</v>
      </c>
      <c r="G129" s="382">
        <v>247.93</v>
      </c>
      <c r="H129" s="382">
        <v>437.93</v>
      </c>
      <c r="I129" s="382">
        <v>158</v>
      </c>
      <c r="J129" s="382">
        <f>Tabulka5424[[#This Row],[Skutečnost k 31.12.2019                    v tis. Kč]]/Tabulka5424[[#This Row],[Upravený rozpočet k 31.12.2019         v tis. Kč]]*100</f>
        <v>36.078825383052084</v>
      </c>
    </row>
    <row r="130" spans="1:10" ht="15" customHeight="1" x14ac:dyDescent="0.25">
      <c r="A130" s="363">
        <v>2310</v>
      </c>
      <c r="B130" s="363">
        <v>6121</v>
      </c>
      <c r="C130" s="192"/>
      <c r="D130" s="146"/>
      <c r="E130" s="381">
        <v>856</v>
      </c>
      <c r="F130" s="364" t="s">
        <v>387</v>
      </c>
      <c r="G130" s="382">
        <v>52.07</v>
      </c>
      <c r="H130" s="382">
        <v>91.97</v>
      </c>
      <c r="I130" s="382">
        <v>33.18</v>
      </c>
      <c r="J130" s="382">
        <f>Tabulka5424[[#This Row],[Skutečnost k 31.12.2019                    v tis. Kč]]/Tabulka5424[[#This Row],[Upravený rozpočet k 31.12.2019         v tis. Kč]]*100</f>
        <v>36.076981624442759</v>
      </c>
    </row>
    <row r="131" spans="1:10" ht="15" customHeight="1" x14ac:dyDescent="0.25">
      <c r="A131" s="363">
        <v>2310</v>
      </c>
      <c r="B131" s="363">
        <v>6121</v>
      </c>
      <c r="C131" s="192"/>
      <c r="D131" s="146"/>
      <c r="E131" s="381">
        <v>857</v>
      </c>
      <c r="F131" s="364" t="s">
        <v>1723</v>
      </c>
      <c r="G131" s="382">
        <v>309.92</v>
      </c>
      <c r="H131" s="382">
        <v>309.92</v>
      </c>
      <c r="I131" s="382">
        <v>271</v>
      </c>
      <c r="J131" s="382">
        <f>Tabulka5424[[#This Row],[Skutečnost k 31.12.2019                    v tis. Kč]]/Tabulka5424[[#This Row],[Upravený rozpočet k 31.12.2019         v tis. Kč]]*100</f>
        <v>87.441920495611768</v>
      </c>
    </row>
    <row r="132" spans="1:10" ht="15" customHeight="1" x14ac:dyDescent="0.25">
      <c r="A132" s="363">
        <v>2310</v>
      </c>
      <c r="B132" s="363">
        <v>6121</v>
      </c>
      <c r="C132" s="192"/>
      <c r="D132" s="146"/>
      <c r="E132" s="381">
        <v>857</v>
      </c>
      <c r="F132" s="364" t="s">
        <v>385</v>
      </c>
      <c r="G132" s="382">
        <v>65.08</v>
      </c>
      <c r="H132" s="382">
        <v>65.08</v>
      </c>
      <c r="I132" s="382">
        <v>56.91</v>
      </c>
      <c r="J132" s="382">
        <f>Tabulka5424[[#This Row],[Skutečnost k 31.12.2019                    v tis. Kč]]/Tabulka5424[[#This Row],[Upravený rozpočet k 31.12.2019         v tis. Kč]]*100</f>
        <v>87.446220036877691</v>
      </c>
    </row>
    <row r="133" spans="1:10" ht="15" customHeight="1" x14ac:dyDescent="0.25">
      <c r="A133" s="363">
        <v>2310</v>
      </c>
      <c r="B133" s="363">
        <v>6121</v>
      </c>
      <c r="C133" s="192"/>
      <c r="D133" s="146"/>
      <c r="E133" s="381">
        <v>875</v>
      </c>
      <c r="F133" s="364" t="s">
        <v>601</v>
      </c>
      <c r="G133" s="382">
        <v>0</v>
      </c>
      <c r="H133" s="382">
        <v>320.64999999999998</v>
      </c>
      <c r="I133" s="382">
        <v>278.3</v>
      </c>
      <c r="J133" s="382">
        <f>Tabulka5424[[#This Row],[Skutečnost k 31.12.2019                    v tis. Kč]]/Tabulka5424[[#This Row],[Upravený rozpočet k 31.12.2019         v tis. Kč]]*100</f>
        <v>86.792452830188694</v>
      </c>
    </row>
    <row r="134" spans="1:10" ht="15" customHeight="1" x14ac:dyDescent="0.25">
      <c r="A134" s="363">
        <v>2310</v>
      </c>
      <c r="B134" s="363">
        <v>6121</v>
      </c>
      <c r="C134" s="192"/>
      <c r="D134" s="146"/>
      <c r="E134" s="381">
        <v>882</v>
      </c>
      <c r="F134" s="364" t="s">
        <v>944</v>
      </c>
      <c r="G134" s="382">
        <v>0</v>
      </c>
      <c r="H134" s="382">
        <v>1187.04</v>
      </c>
      <c r="I134" s="382">
        <v>1187.04</v>
      </c>
      <c r="J134" s="382">
        <f>Tabulka5424[[#This Row],[Skutečnost k 31.12.2019                    v tis. Kč]]/Tabulka5424[[#This Row],[Upravený rozpočet k 31.12.2019         v tis. Kč]]*100</f>
        <v>100</v>
      </c>
    </row>
    <row r="135" spans="1:10" ht="15" customHeight="1" x14ac:dyDescent="0.25">
      <c r="A135" s="45">
        <v>2310</v>
      </c>
      <c r="B135" s="363"/>
      <c r="C135" s="192"/>
      <c r="D135" s="358"/>
      <c r="E135" s="381"/>
      <c r="F135" s="228" t="s">
        <v>38</v>
      </c>
      <c r="G135" s="264">
        <f>SUBTOTAL(109,G127:G134)</f>
        <v>2435.12</v>
      </c>
      <c r="H135" s="264">
        <f t="shared" ref="H135:I135" si="1">SUBTOTAL(109,H127:H134)</f>
        <v>7144.3899999999994</v>
      </c>
      <c r="I135" s="264">
        <f t="shared" si="1"/>
        <v>6716.23</v>
      </c>
      <c r="J135" s="264">
        <f>Tabulka5424[[#This Row],[Skutečnost k 31.12.2019                    v tis. Kč]]/Tabulka5424[[#This Row],[Upravený rozpočet k 31.12.2019         v tis. Kč]]*100</f>
        <v>94.007046087909544</v>
      </c>
    </row>
    <row r="136" spans="1:10" ht="15" customHeight="1" x14ac:dyDescent="0.25">
      <c r="A136" s="363"/>
      <c r="B136" s="363"/>
      <c r="C136" s="192"/>
      <c r="D136" s="358"/>
      <c r="E136" s="381"/>
      <c r="F136" s="364"/>
      <c r="G136" s="382"/>
      <c r="H136" s="382"/>
      <c r="I136" s="382"/>
      <c r="J136" s="382"/>
    </row>
    <row r="137" spans="1:10" ht="15" customHeight="1" x14ac:dyDescent="0.25">
      <c r="A137" s="363"/>
      <c r="B137" s="363"/>
      <c r="C137" s="192"/>
      <c r="D137" s="358"/>
      <c r="E137" s="381"/>
      <c r="F137" s="228" t="s">
        <v>39</v>
      </c>
      <c r="G137" s="382"/>
      <c r="H137" s="382"/>
      <c r="I137" s="382"/>
      <c r="J137" s="382"/>
    </row>
    <row r="138" spans="1:10" ht="15" customHeight="1" x14ac:dyDescent="0.25">
      <c r="A138" s="363">
        <v>2321</v>
      </c>
      <c r="B138" s="363">
        <v>6119</v>
      </c>
      <c r="C138" s="192"/>
      <c r="D138" s="146"/>
      <c r="E138" s="381">
        <v>747</v>
      </c>
      <c r="F138" s="364" t="s">
        <v>1724</v>
      </c>
      <c r="G138" s="382">
        <v>45.97</v>
      </c>
      <c r="H138" s="382">
        <v>45.97</v>
      </c>
      <c r="I138" s="382">
        <v>0</v>
      </c>
      <c r="J138" s="382">
        <f>Tabulka5424[[#This Row],[Skutečnost k 31.12.2019                    v tis. Kč]]/Tabulka5424[[#This Row],[Upravený rozpočet k 31.12.2019         v tis. Kč]]*100</f>
        <v>0</v>
      </c>
    </row>
    <row r="139" spans="1:10" ht="15" customHeight="1" x14ac:dyDescent="0.25">
      <c r="A139" s="363">
        <v>2321</v>
      </c>
      <c r="B139" s="363">
        <v>6121</v>
      </c>
      <c r="C139" s="192"/>
      <c r="D139" s="146"/>
      <c r="E139" s="381">
        <v>365</v>
      </c>
      <c r="F139" s="364" t="s">
        <v>829</v>
      </c>
      <c r="G139" s="382">
        <v>0</v>
      </c>
      <c r="H139" s="382">
        <v>100</v>
      </c>
      <c r="I139" s="382">
        <v>0</v>
      </c>
      <c r="J139" s="382">
        <f>Tabulka5424[[#This Row],[Skutečnost k 31.12.2019                    v tis. Kč]]/Tabulka5424[[#This Row],[Upravený rozpočet k 31.12.2019         v tis. Kč]]*100</f>
        <v>0</v>
      </c>
    </row>
    <row r="140" spans="1:10" ht="15" customHeight="1" x14ac:dyDescent="0.25">
      <c r="A140" s="363">
        <v>2321</v>
      </c>
      <c r="B140" s="363">
        <v>6121</v>
      </c>
      <c r="C140" s="192"/>
      <c r="D140" s="146"/>
      <c r="E140" s="381">
        <v>602</v>
      </c>
      <c r="F140" s="364" t="s">
        <v>1725</v>
      </c>
      <c r="G140" s="382">
        <v>0</v>
      </c>
      <c r="H140" s="382">
        <f>5484.84+1120.59</f>
        <v>6605.43</v>
      </c>
      <c r="I140" s="382">
        <v>6605.43</v>
      </c>
      <c r="J140" s="382">
        <f>Tabulka5424[[#This Row],[Skutečnost k 31.12.2019                    v tis. Kč]]/Tabulka5424[[#This Row],[Upravený rozpočet k 31.12.2019         v tis. Kč]]*100</f>
        <v>100</v>
      </c>
    </row>
    <row r="141" spans="1:10" ht="15" customHeight="1" x14ac:dyDescent="0.25">
      <c r="A141" s="363">
        <v>2321</v>
      </c>
      <c r="B141" s="363">
        <v>6121</v>
      </c>
      <c r="C141" s="192"/>
      <c r="D141" s="146"/>
      <c r="E141" s="381">
        <v>821</v>
      </c>
      <c r="F141" s="364" t="s">
        <v>1726</v>
      </c>
      <c r="G141" s="382">
        <v>1239.67</v>
      </c>
      <c r="H141" s="382">
        <v>46.5</v>
      </c>
      <c r="I141" s="382">
        <v>46.5</v>
      </c>
      <c r="J141" s="382">
        <f>Tabulka5424[[#This Row],[Skutečnost k 31.12.2019                    v tis. Kč]]/Tabulka5424[[#This Row],[Upravený rozpočet k 31.12.2019         v tis. Kč]]*100</f>
        <v>100</v>
      </c>
    </row>
    <row r="142" spans="1:10" ht="15" customHeight="1" x14ac:dyDescent="0.25">
      <c r="A142" s="363">
        <v>2321</v>
      </c>
      <c r="B142" s="363">
        <v>6121</v>
      </c>
      <c r="C142" s="192"/>
      <c r="D142" s="146"/>
      <c r="E142" s="381">
        <v>821</v>
      </c>
      <c r="F142" s="364" t="s">
        <v>743</v>
      </c>
      <c r="G142" s="382">
        <v>2049.09</v>
      </c>
      <c r="H142" s="382">
        <f>545.09-H141</f>
        <v>498.59000000000003</v>
      </c>
      <c r="I142" s="382">
        <v>498.59</v>
      </c>
      <c r="J142" s="382">
        <f>Tabulka5424[[#This Row],[Skutečnost k 31.12.2019                    v tis. Kč]]/Tabulka5424[[#This Row],[Upravený rozpočet k 31.12.2019         v tis. Kč]]*100</f>
        <v>99.999999999999986</v>
      </c>
    </row>
    <row r="143" spans="1:10" ht="15" customHeight="1" x14ac:dyDescent="0.25">
      <c r="A143" s="363">
        <v>2321</v>
      </c>
      <c r="B143" s="363">
        <v>6121</v>
      </c>
      <c r="C143" s="192"/>
      <c r="D143" s="146"/>
      <c r="E143" s="381">
        <v>872</v>
      </c>
      <c r="F143" s="364" t="s">
        <v>1727</v>
      </c>
      <c r="G143" s="382">
        <v>2066.12</v>
      </c>
      <c r="H143" s="382">
        <v>1735.54</v>
      </c>
      <c r="I143" s="382">
        <v>1656.88</v>
      </c>
      <c r="J143" s="382">
        <f>Tabulka5424[[#This Row],[Skutečnost k 31.12.2019                    v tis. Kč]]/Tabulka5424[[#This Row],[Upravený rozpočet k 31.12.2019         v tis. Kč]]*100</f>
        <v>95.467693052306487</v>
      </c>
    </row>
    <row r="144" spans="1:10" ht="15" customHeight="1" x14ac:dyDescent="0.25">
      <c r="A144" s="363">
        <v>2321</v>
      </c>
      <c r="B144" s="363">
        <v>6121</v>
      </c>
      <c r="C144" s="192"/>
      <c r="D144" s="146"/>
      <c r="E144" s="381">
        <v>872</v>
      </c>
      <c r="F144" s="364" t="s">
        <v>463</v>
      </c>
      <c r="G144" s="382">
        <v>433.88</v>
      </c>
      <c r="H144" s="382">
        <v>364.46</v>
      </c>
      <c r="I144" s="382">
        <v>347.94</v>
      </c>
      <c r="J144" s="382">
        <f>Tabulka5424[[#This Row],[Skutečnost k 31.12.2019                    v tis. Kč]]/Tabulka5424[[#This Row],[Upravený rozpočet k 31.12.2019         v tis. Kč]]*100</f>
        <v>95.467266641058018</v>
      </c>
    </row>
    <row r="145" spans="1:10" ht="15" customHeight="1" x14ac:dyDescent="0.25">
      <c r="A145" s="45">
        <v>2321</v>
      </c>
      <c r="B145" s="363"/>
      <c r="C145" s="192"/>
      <c r="D145" s="146"/>
      <c r="E145" s="381"/>
      <c r="F145" s="228" t="s">
        <v>272</v>
      </c>
      <c r="G145" s="264">
        <f>SUBTOTAL(109,G138:G144)</f>
        <v>5834.7300000000005</v>
      </c>
      <c r="H145" s="264">
        <f>SUBTOTAL(109,H138:H144)</f>
        <v>9396.49</v>
      </c>
      <c r="I145" s="264">
        <f>SUBTOTAL(109,I138:I144)</f>
        <v>9155.340000000002</v>
      </c>
      <c r="J145" s="264">
        <f>Tabulka5424[[#This Row],[Skutečnost k 31.12.2019                    v tis. Kč]]/Tabulka5424[[#This Row],[Upravený rozpočet k 31.12.2019         v tis. Kč]]*100</f>
        <v>97.433616169442018</v>
      </c>
    </row>
    <row r="146" spans="1:10" ht="15" customHeight="1" x14ac:dyDescent="0.25">
      <c r="A146" s="363"/>
      <c r="B146" s="363"/>
      <c r="C146" s="192"/>
      <c r="D146" s="146"/>
      <c r="E146" s="381"/>
      <c r="F146" s="364"/>
      <c r="G146" s="382"/>
      <c r="H146" s="382"/>
      <c r="I146" s="382"/>
      <c r="J146" s="382"/>
    </row>
    <row r="147" spans="1:10" ht="15" customHeight="1" x14ac:dyDescent="0.25">
      <c r="A147" s="348">
        <v>2333</v>
      </c>
      <c r="B147" s="348">
        <v>5169</v>
      </c>
      <c r="C147" s="203"/>
      <c r="D147" s="146"/>
      <c r="E147" s="46"/>
      <c r="F147" s="329" t="s">
        <v>264</v>
      </c>
      <c r="G147" s="343">
        <v>200</v>
      </c>
      <c r="H147" s="343">
        <v>200</v>
      </c>
      <c r="I147" s="343">
        <v>130.66999999999999</v>
      </c>
      <c r="J147" s="343">
        <f>Tabulka5424[[#This Row],[Skutečnost k 31.12.2019                    v tis. Kč]]/Tabulka5424[[#This Row],[Upravený rozpočet k 31.12.2019         v tis. Kč]]*100</f>
        <v>65.334999999999994</v>
      </c>
    </row>
    <row r="148" spans="1:10" ht="15" customHeight="1" x14ac:dyDescent="0.25">
      <c r="A148" s="45">
        <v>2333</v>
      </c>
      <c r="B148" s="45"/>
      <c r="C148" s="203"/>
      <c r="D148" s="330"/>
      <c r="E148" s="384"/>
      <c r="F148" s="228" t="s">
        <v>841</v>
      </c>
      <c r="G148" s="264">
        <f>SUBTOTAL(109,G147:G147)</f>
        <v>200</v>
      </c>
      <c r="H148" s="264">
        <f>SUBTOTAL(109,H147:H147)</f>
        <v>200</v>
      </c>
      <c r="I148" s="264">
        <f>SUBTOTAL(109,I147:I147)</f>
        <v>130.66999999999999</v>
      </c>
      <c r="J148" s="264">
        <f>Tabulka5424[[#This Row],[Skutečnost k 31.12.2019                    v tis. Kč]]/Tabulka5424[[#This Row],[Upravený rozpočet k 31.12.2019         v tis. Kč]]*100</f>
        <v>65.334999999999994</v>
      </c>
    </row>
    <row r="149" spans="1:10" ht="15" customHeight="1" x14ac:dyDescent="0.25">
      <c r="A149" s="363"/>
      <c r="B149" s="363"/>
      <c r="C149" s="192"/>
      <c r="D149" s="146"/>
      <c r="E149" s="381"/>
      <c r="F149" s="364"/>
      <c r="G149" s="382"/>
      <c r="H149" s="382"/>
      <c r="I149" s="382"/>
      <c r="J149" s="382"/>
    </row>
    <row r="150" spans="1:10" ht="15" customHeight="1" x14ac:dyDescent="0.25">
      <c r="A150" s="348">
        <v>2369</v>
      </c>
      <c r="B150" s="348">
        <v>5166</v>
      </c>
      <c r="C150" s="203"/>
      <c r="D150" s="339"/>
      <c r="E150" s="46"/>
      <c r="F150" s="329" t="s">
        <v>111</v>
      </c>
      <c r="G150" s="343">
        <v>20</v>
      </c>
      <c r="H150" s="343">
        <v>20</v>
      </c>
      <c r="I150" s="343">
        <v>0</v>
      </c>
      <c r="J150" s="343">
        <f>Tabulka5424[[#This Row],[Skutečnost k 31.12.2019                    v tis. Kč]]/Tabulka5424[[#This Row],[Upravený rozpočet k 31.12.2019         v tis. Kč]]*100</f>
        <v>0</v>
      </c>
    </row>
    <row r="151" spans="1:10" ht="15" customHeight="1" x14ac:dyDescent="0.25">
      <c r="A151" s="45">
        <v>2369</v>
      </c>
      <c r="B151" s="45"/>
      <c r="C151" s="203"/>
      <c r="D151" s="160"/>
      <c r="E151" s="384"/>
      <c r="F151" s="228" t="s">
        <v>274</v>
      </c>
      <c r="G151" s="264">
        <f>SUBTOTAL(109,G150:G150)</f>
        <v>20</v>
      </c>
      <c r="H151" s="264">
        <f>SUBTOTAL(109,H150:H150)</f>
        <v>20</v>
      </c>
      <c r="I151" s="264">
        <f>SUBTOTAL(109,I150:I150)</f>
        <v>0</v>
      </c>
      <c r="J151" s="264">
        <f>Tabulka5424[[#This Row],[Skutečnost k 31.12.2019                    v tis. Kč]]/Tabulka5424[[#This Row],[Upravený rozpočet k 31.12.2019         v tis. Kč]]*100</f>
        <v>0</v>
      </c>
    </row>
    <row r="152" spans="1:10" ht="15" customHeight="1" x14ac:dyDescent="0.25">
      <c r="A152" s="110">
        <v>2</v>
      </c>
      <c r="B152" s="254"/>
      <c r="C152" s="255"/>
      <c r="D152" s="256"/>
      <c r="E152" s="257"/>
      <c r="F152" s="101" t="s">
        <v>40</v>
      </c>
      <c r="G152" s="112">
        <f>G151+G148+G145+G135+G123+G118+G114+G110+G94+G71+G67+G49</f>
        <v>59246.66</v>
      </c>
      <c r="H152" s="112">
        <f>H151+H148+H145+H135+H123+H118+H114+H110+H94+H71+H67+H49</f>
        <v>61653.109999999986</v>
      </c>
      <c r="I152" s="112">
        <f>I151+I148+I145+I135+I123+I118+I114+I110+I94+I71+I67+I49</f>
        <v>60021.44999999999</v>
      </c>
      <c r="J152" s="112">
        <f>Tabulka5424[[#This Row],[Skutečnost k 31.12.2019                    v tis. Kč]]/Tabulka5424[[#This Row],[Upravený rozpočet k 31.12.2019         v tis. Kč]]*100</f>
        <v>97.353483060303049</v>
      </c>
    </row>
    <row r="153" spans="1:10" ht="15" customHeight="1" x14ac:dyDescent="0.25">
      <c r="A153" s="258"/>
      <c r="B153" s="258"/>
      <c r="C153" s="259"/>
      <c r="D153" s="260"/>
      <c r="E153" s="261"/>
      <c r="F153" s="262"/>
      <c r="G153" s="263"/>
      <c r="H153" s="263"/>
      <c r="I153" s="263"/>
      <c r="J153" s="263"/>
    </row>
    <row r="154" spans="1:10" ht="15" customHeight="1" x14ac:dyDescent="0.25">
      <c r="A154" s="110">
        <v>3</v>
      </c>
      <c r="B154" s="254"/>
      <c r="C154" s="255"/>
      <c r="D154" s="256"/>
      <c r="E154" s="257"/>
      <c r="F154" s="101" t="s">
        <v>112</v>
      </c>
      <c r="G154" s="112"/>
      <c r="H154" s="112"/>
      <c r="I154" s="112"/>
      <c r="J154" s="112"/>
    </row>
    <row r="155" spans="1:10" ht="15" customHeight="1" x14ac:dyDescent="0.25">
      <c r="A155" s="186"/>
      <c r="B155" s="186"/>
      <c r="C155" s="192"/>
      <c r="D155" s="50"/>
      <c r="E155" s="185"/>
      <c r="F155" s="288" t="s">
        <v>41</v>
      </c>
      <c r="G155" s="182"/>
      <c r="H155" s="182"/>
      <c r="I155" s="182"/>
      <c r="J155" s="182"/>
    </row>
    <row r="156" spans="1:10" ht="15" customHeight="1" x14ac:dyDescent="0.25">
      <c r="A156" s="344">
        <v>3111</v>
      </c>
      <c r="B156" s="344">
        <v>5171</v>
      </c>
      <c r="C156" s="251"/>
      <c r="D156" s="146"/>
      <c r="E156" s="345">
        <v>320</v>
      </c>
      <c r="F156" s="346" t="s">
        <v>384</v>
      </c>
      <c r="G156" s="347">
        <v>1300</v>
      </c>
      <c r="H156" s="347">
        <v>1300</v>
      </c>
      <c r="I156" s="347">
        <v>1300</v>
      </c>
      <c r="J156" s="347">
        <f>Tabulka5424[[#This Row],[Skutečnost k 31.12.2019                    v tis. Kč]]/Tabulka5424[[#This Row],[Upravený rozpočet k 31.12.2019         v tis. Kč]]*100</f>
        <v>100</v>
      </c>
    </row>
    <row r="157" spans="1:10" ht="15" customHeight="1" x14ac:dyDescent="0.25">
      <c r="A157" s="344">
        <v>3111</v>
      </c>
      <c r="B157" s="344">
        <v>5171</v>
      </c>
      <c r="C157" s="251"/>
      <c r="D157" s="146"/>
      <c r="E157" s="345">
        <v>320</v>
      </c>
      <c r="F157" s="346" t="s">
        <v>453</v>
      </c>
      <c r="G157" s="347">
        <v>2157</v>
      </c>
      <c r="H157" s="347">
        <v>2157</v>
      </c>
      <c r="I157" s="347">
        <v>2156.09</v>
      </c>
      <c r="J157" s="347">
        <f>Tabulka5424[[#This Row],[Skutečnost k 31.12.2019                    v tis. Kč]]/Tabulka5424[[#This Row],[Upravený rozpočet k 31.12.2019         v tis. Kč]]*100</f>
        <v>99.957811775614275</v>
      </c>
    </row>
    <row r="158" spans="1:10" ht="15" customHeight="1" x14ac:dyDescent="0.25">
      <c r="A158" s="344">
        <v>3111</v>
      </c>
      <c r="B158" s="344">
        <v>5171</v>
      </c>
      <c r="C158" s="251"/>
      <c r="D158" s="345">
        <v>14</v>
      </c>
      <c r="E158" s="345">
        <v>320</v>
      </c>
      <c r="F158" s="346" t="s">
        <v>942</v>
      </c>
      <c r="G158" s="347">
        <v>120</v>
      </c>
      <c r="H158" s="347">
        <v>185</v>
      </c>
      <c r="I158" s="347">
        <v>175.5</v>
      </c>
      <c r="J158" s="347">
        <f>Tabulka5424[[#This Row],[Skutečnost k 31.12.2019                    v tis. Kč]]/Tabulka5424[[#This Row],[Upravený rozpočet k 31.12.2019         v tis. Kč]]*100</f>
        <v>94.864864864864856</v>
      </c>
    </row>
    <row r="159" spans="1:10" ht="15" customHeight="1" x14ac:dyDescent="0.25">
      <c r="A159" s="344">
        <v>3111</v>
      </c>
      <c r="B159" s="344">
        <v>5171</v>
      </c>
      <c r="C159" s="251"/>
      <c r="D159" s="146"/>
      <c r="E159" s="345">
        <v>687</v>
      </c>
      <c r="F159" s="346" t="s">
        <v>484</v>
      </c>
      <c r="G159" s="347">
        <v>400</v>
      </c>
      <c r="H159" s="347">
        <v>520</v>
      </c>
      <c r="I159" s="347">
        <v>516.25</v>
      </c>
      <c r="J159" s="347">
        <f>Tabulka5424[[#This Row],[Skutečnost k 31.12.2019                    v tis. Kč]]/Tabulka5424[[#This Row],[Upravený rozpočet k 31.12.2019         v tis. Kč]]*100</f>
        <v>99.27884615384616</v>
      </c>
    </row>
    <row r="160" spans="1:10" ht="15" customHeight="1" x14ac:dyDescent="0.25">
      <c r="A160" s="348">
        <v>3111</v>
      </c>
      <c r="B160" s="348">
        <v>5331</v>
      </c>
      <c r="C160" s="203"/>
      <c r="D160" s="342"/>
      <c r="E160" s="46">
        <v>320</v>
      </c>
      <c r="F160" s="329" t="s">
        <v>645</v>
      </c>
      <c r="G160" s="343">
        <v>4011</v>
      </c>
      <c r="H160" s="343">
        <v>4016.25</v>
      </c>
      <c r="I160" s="343">
        <v>4016.25</v>
      </c>
      <c r="J160" s="343">
        <f>Tabulka5424[[#This Row],[Skutečnost k 31.12.2019                    v tis. Kč]]/Tabulka5424[[#This Row],[Upravený rozpočet k 31.12.2019         v tis. Kč]]*100</f>
        <v>100</v>
      </c>
    </row>
    <row r="161" spans="1:10" ht="13.5" customHeight="1" x14ac:dyDescent="0.25">
      <c r="A161" s="348">
        <v>3111</v>
      </c>
      <c r="B161" s="348">
        <v>5331</v>
      </c>
      <c r="C161" s="192"/>
      <c r="D161" s="452">
        <v>112</v>
      </c>
      <c r="E161" s="46">
        <v>320</v>
      </c>
      <c r="F161" s="329" t="s">
        <v>899</v>
      </c>
      <c r="G161" s="343">
        <v>0</v>
      </c>
      <c r="H161" s="343">
        <v>25</v>
      </c>
      <c r="I161" s="343">
        <v>25</v>
      </c>
      <c r="J161" s="343">
        <f>Tabulka5424[[#This Row],[Skutečnost k 31.12.2019                    v tis. Kč]]/Tabulka5424[[#This Row],[Upravený rozpočet k 31.12.2019         v tis. Kč]]*100</f>
        <v>100</v>
      </c>
    </row>
    <row r="162" spans="1:10" ht="15" customHeight="1" x14ac:dyDescent="0.25">
      <c r="A162" s="367">
        <v>3111</v>
      </c>
      <c r="B162" s="367">
        <v>5336</v>
      </c>
      <c r="C162" s="368">
        <v>103133063</v>
      </c>
      <c r="D162" s="146"/>
      <c r="E162" s="369">
        <v>320</v>
      </c>
      <c r="F162" s="370" t="s">
        <v>908</v>
      </c>
      <c r="G162" s="390">
        <v>0</v>
      </c>
      <c r="H162" s="390">
        <v>151.63</v>
      </c>
      <c r="I162" s="390">
        <v>151.63</v>
      </c>
      <c r="J162" s="390">
        <f>Tabulka5424[[#This Row],[Skutečnost k 31.12.2019                    v tis. Kč]]/Tabulka5424[[#This Row],[Upravený rozpočet k 31.12.2019         v tis. Kč]]*100</f>
        <v>100</v>
      </c>
    </row>
    <row r="163" spans="1:10" ht="15" customHeight="1" x14ac:dyDescent="0.25">
      <c r="A163" s="367">
        <v>3111</v>
      </c>
      <c r="B163" s="367">
        <v>5336</v>
      </c>
      <c r="C163" s="368">
        <v>103533063</v>
      </c>
      <c r="D163" s="146"/>
      <c r="E163" s="369">
        <v>320</v>
      </c>
      <c r="F163" s="370" t="s">
        <v>1445</v>
      </c>
      <c r="G163" s="390">
        <v>0</v>
      </c>
      <c r="H163" s="390">
        <v>859.23</v>
      </c>
      <c r="I163" s="390">
        <v>859.23</v>
      </c>
      <c r="J163" s="390">
        <f>Tabulka5424[[#This Row],[Skutečnost k 31.12.2019                    v tis. Kč]]/Tabulka5424[[#This Row],[Upravený rozpočet k 31.12.2019         v tis. Kč]]*100</f>
        <v>100</v>
      </c>
    </row>
    <row r="164" spans="1:10" ht="15" customHeight="1" x14ac:dyDescent="0.25">
      <c r="A164" s="348">
        <v>3111</v>
      </c>
      <c r="B164" s="16">
        <v>5651</v>
      </c>
      <c r="C164" s="192"/>
      <c r="D164" s="342"/>
      <c r="E164" s="46">
        <v>699</v>
      </c>
      <c r="F164" s="329" t="s">
        <v>1446</v>
      </c>
      <c r="G164" s="343">
        <v>0</v>
      </c>
      <c r="H164" s="343">
        <v>29.75</v>
      </c>
      <c r="I164" s="343">
        <v>0</v>
      </c>
      <c r="J164" s="343">
        <f>Tabulka5424[[#This Row],[Skutečnost k 31.12.2019                    v tis. Kč]]/Tabulka5424[[#This Row],[Upravený rozpočet k 31.12.2019         v tis. Kč]]*100</f>
        <v>0</v>
      </c>
    </row>
    <row r="165" spans="1:10" ht="15" customHeight="1" x14ac:dyDescent="0.25">
      <c r="A165" s="363">
        <v>3111</v>
      </c>
      <c r="B165" s="363">
        <v>6121</v>
      </c>
      <c r="C165" s="192"/>
      <c r="D165" s="342"/>
      <c r="E165" s="381">
        <v>320</v>
      </c>
      <c r="F165" s="364" t="s">
        <v>753</v>
      </c>
      <c r="G165" s="382">
        <v>300</v>
      </c>
      <c r="H165" s="382">
        <v>300</v>
      </c>
      <c r="I165" s="382">
        <v>298.47000000000003</v>
      </c>
      <c r="J165" s="382">
        <f>Tabulka5424[[#This Row],[Skutečnost k 31.12.2019                    v tis. Kč]]/Tabulka5424[[#This Row],[Upravený rozpočet k 31.12.2019         v tis. Kč]]*100</f>
        <v>99.490000000000009</v>
      </c>
    </row>
    <row r="166" spans="1:10" ht="15" customHeight="1" x14ac:dyDescent="0.25">
      <c r="A166" s="363">
        <v>3111</v>
      </c>
      <c r="B166" s="363">
        <v>6121</v>
      </c>
      <c r="C166" s="192"/>
      <c r="D166" s="342"/>
      <c r="E166" s="381">
        <v>320</v>
      </c>
      <c r="F166" s="364" t="s">
        <v>703</v>
      </c>
      <c r="G166" s="382">
        <v>65</v>
      </c>
      <c r="H166" s="382">
        <v>0</v>
      </c>
      <c r="I166" s="382">
        <v>0</v>
      </c>
      <c r="J166" s="382">
        <v>0</v>
      </c>
    </row>
    <row r="167" spans="1:10" ht="15" customHeight="1" x14ac:dyDescent="0.25">
      <c r="A167" s="363">
        <v>3111</v>
      </c>
      <c r="B167" s="363">
        <v>6121</v>
      </c>
      <c r="C167" s="192"/>
      <c r="D167" s="146"/>
      <c r="E167" s="381">
        <v>369</v>
      </c>
      <c r="F167" s="364" t="s">
        <v>822</v>
      </c>
      <c r="G167" s="382">
        <v>400</v>
      </c>
      <c r="H167" s="382">
        <v>1390</v>
      </c>
      <c r="I167" s="382">
        <v>1389.92</v>
      </c>
      <c r="J167" s="382">
        <f>Tabulka5424[[#This Row],[Skutečnost k 31.12.2019                    v tis. Kč]]/Tabulka5424[[#This Row],[Upravený rozpočet k 31.12.2019         v tis. Kč]]*100</f>
        <v>99.994244604316549</v>
      </c>
    </row>
    <row r="168" spans="1:10" ht="15" customHeight="1" x14ac:dyDescent="0.25">
      <c r="A168" s="363">
        <v>3111</v>
      </c>
      <c r="B168" s="363">
        <v>6121</v>
      </c>
      <c r="C168" s="192"/>
      <c r="D168" s="146"/>
      <c r="E168" s="381">
        <v>639</v>
      </c>
      <c r="F168" s="364" t="s">
        <v>895</v>
      </c>
      <c r="G168" s="382">
        <v>0</v>
      </c>
      <c r="H168" s="382">
        <v>206</v>
      </c>
      <c r="I168" s="382">
        <v>205.46</v>
      </c>
      <c r="J168" s="382">
        <f>Tabulka5424[[#This Row],[Skutečnost k 31.12.2019                    v tis. Kč]]/Tabulka5424[[#This Row],[Upravený rozpočet k 31.12.2019         v tis. Kč]]*100</f>
        <v>99.737864077669897</v>
      </c>
    </row>
    <row r="169" spans="1:10" ht="17.25" customHeight="1" x14ac:dyDescent="0.25">
      <c r="A169" s="363">
        <v>3111</v>
      </c>
      <c r="B169" s="363">
        <v>6356</v>
      </c>
      <c r="C169" s="363"/>
      <c r="D169" s="363"/>
      <c r="E169" s="363">
        <v>320</v>
      </c>
      <c r="F169" s="364" t="s">
        <v>891</v>
      </c>
      <c r="G169" s="382">
        <v>0</v>
      </c>
      <c r="H169" s="382">
        <v>194.25</v>
      </c>
      <c r="I169" s="382">
        <v>194.25</v>
      </c>
      <c r="J169" s="382">
        <f>Tabulka5424[[#This Row],[Skutečnost k 31.12.2019                    v tis. Kč]]/Tabulka5424[[#This Row],[Upravený rozpočet k 31.12.2019         v tis. Kč]]*100</f>
        <v>100</v>
      </c>
    </row>
    <row r="170" spans="1:10" s="22" customFormat="1" ht="15" customHeight="1" x14ac:dyDescent="0.25">
      <c r="A170" s="363">
        <v>3111</v>
      </c>
      <c r="B170" s="363">
        <v>6451</v>
      </c>
      <c r="C170" s="363"/>
      <c r="D170" s="363"/>
      <c r="E170" s="363">
        <v>699</v>
      </c>
      <c r="F170" s="364" t="s">
        <v>1447</v>
      </c>
      <c r="G170" s="382">
        <v>0</v>
      </c>
      <c r="H170" s="382">
        <v>434.19</v>
      </c>
      <c r="I170" s="382">
        <v>434.19</v>
      </c>
      <c r="J170" s="382">
        <f>Tabulka5424[[#This Row],[Skutečnost k 31.12.2019                    v tis. Kč]]/Tabulka5424[[#This Row],[Upravený rozpočet k 31.12.2019         v tis. Kč]]*100</f>
        <v>100</v>
      </c>
    </row>
    <row r="171" spans="1:10" s="22" customFormat="1" ht="15" customHeight="1" x14ac:dyDescent="0.25">
      <c r="A171" s="45">
        <v>3111</v>
      </c>
      <c r="B171" s="45"/>
      <c r="C171" s="203"/>
      <c r="D171" s="160"/>
      <c r="E171" s="384"/>
      <c r="F171" s="228" t="s">
        <v>256</v>
      </c>
      <c r="G171" s="264">
        <f>SUBTOTAL(109,G156:G170)</f>
        <v>8753</v>
      </c>
      <c r="H171" s="264">
        <f>SUBTOTAL(109,H156:H170)</f>
        <v>11768.3</v>
      </c>
      <c r="I171" s="264">
        <f>SUBTOTAL(109,I156:I170)</f>
        <v>11722.239999999998</v>
      </c>
      <c r="J171" s="264">
        <f>Tabulka5424[[#This Row],[Skutečnost k 31.12.2019                    v tis. Kč]]/Tabulka5424[[#This Row],[Upravený rozpočet k 31.12.2019         v tis. Kč]]*100</f>
        <v>99.608609569776419</v>
      </c>
    </row>
    <row r="172" spans="1:10" s="22" customFormat="1" ht="15" customHeight="1" x14ac:dyDescent="0.25">
      <c r="A172" s="186"/>
      <c r="B172" s="186"/>
      <c r="C172" s="192"/>
      <c r="D172" s="50"/>
      <c r="E172" s="185"/>
      <c r="F172" s="184"/>
      <c r="G172" s="182"/>
      <c r="H172" s="182"/>
      <c r="I172" s="182"/>
      <c r="J172" s="182"/>
    </row>
    <row r="173" spans="1:10" s="95" customFormat="1" ht="15" customHeight="1" x14ac:dyDescent="0.25">
      <c r="A173" s="186"/>
      <c r="B173" s="186"/>
      <c r="C173" s="192"/>
      <c r="D173" s="50"/>
      <c r="E173" s="185"/>
      <c r="F173" s="362" t="s">
        <v>113</v>
      </c>
      <c r="G173" s="182"/>
      <c r="H173" s="182"/>
      <c r="I173" s="182"/>
      <c r="J173" s="182"/>
    </row>
    <row r="174" spans="1:10" s="95" customFormat="1" ht="15" customHeight="1" x14ac:dyDescent="0.25">
      <c r="A174" s="348">
        <v>3113</v>
      </c>
      <c r="B174" s="348">
        <v>5011</v>
      </c>
      <c r="C174" s="203"/>
      <c r="D174" s="687"/>
      <c r="E174" s="46"/>
      <c r="F174" s="329" t="s">
        <v>383</v>
      </c>
      <c r="G174" s="343">
        <v>229.9</v>
      </c>
      <c r="H174" s="343">
        <v>229.9</v>
      </c>
      <c r="I174" s="343">
        <v>209.89</v>
      </c>
      <c r="J174" s="343">
        <f>Tabulka5424[[#This Row],[Skutečnost k 31.12.2019                    v tis. Kč]]/Tabulka5424[[#This Row],[Upravený rozpočet k 31.12.2019         v tis. Kč]]*100</f>
        <v>91.296215745976511</v>
      </c>
    </row>
    <row r="175" spans="1:10" s="95" customFormat="1" ht="15" customHeight="1" x14ac:dyDescent="0.25">
      <c r="A175" s="348">
        <v>3113</v>
      </c>
      <c r="B175" s="348">
        <v>5031</v>
      </c>
      <c r="C175" s="203"/>
      <c r="D175" s="687"/>
      <c r="E175" s="46"/>
      <c r="F175" s="329" t="s">
        <v>114</v>
      </c>
      <c r="G175" s="343">
        <v>57.5</v>
      </c>
      <c r="H175" s="343">
        <v>57.5</v>
      </c>
      <c r="I175" s="343">
        <v>52.29</v>
      </c>
      <c r="J175" s="343">
        <f>Tabulka5424[[#This Row],[Skutečnost k 31.12.2019                    v tis. Kč]]/Tabulka5424[[#This Row],[Upravený rozpočet k 31.12.2019         v tis. Kč]]*100</f>
        <v>90.939130434782612</v>
      </c>
    </row>
    <row r="176" spans="1:10" s="95" customFormat="1" ht="15" customHeight="1" x14ac:dyDescent="0.25">
      <c r="A176" s="348">
        <v>3113</v>
      </c>
      <c r="B176" s="348">
        <v>5032</v>
      </c>
      <c r="C176" s="203"/>
      <c r="D176" s="687"/>
      <c r="E176" s="46"/>
      <c r="F176" s="329" t="s">
        <v>115</v>
      </c>
      <c r="G176" s="343">
        <v>20.7</v>
      </c>
      <c r="H176" s="343">
        <v>20.7</v>
      </c>
      <c r="I176" s="343">
        <v>18.88</v>
      </c>
      <c r="J176" s="343">
        <f>Tabulka5424[[#This Row],[Skutečnost k 31.12.2019                    v tis. Kč]]/Tabulka5424[[#This Row],[Upravený rozpočet k 31.12.2019         v tis. Kč]]*100</f>
        <v>91.207729468599027</v>
      </c>
    </row>
    <row r="177" spans="1:10" s="95" customFormat="1" ht="15" customHeight="1" x14ac:dyDescent="0.25">
      <c r="A177" s="348">
        <v>3113</v>
      </c>
      <c r="B177" s="348">
        <v>5139</v>
      </c>
      <c r="C177" s="192"/>
      <c r="D177" s="687"/>
      <c r="E177" s="46"/>
      <c r="F177" s="329" t="s">
        <v>900</v>
      </c>
      <c r="G177" s="343">
        <v>0</v>
      </c>
      <c r="H177" s="343">
        <v>0.42</v>
      </c>
      <c r="I177" s="343">
        <v>0.42</v>
      </c>
      <c r="J177" s="343">
        <f>Tabulka5424[[#This Row],[Skutečnost k 31.12.2019                    v tis. Kč]]/Tabulka5424[[#This Row],[Upravený rozpočet k 31.12.2019         v tis. Kč]]*100</f>
        <v>100</v>
      </c>
    </row>
    <row r="178" spans="1:10" s="95" customFormat="1" ht="15" customHeight="1" x14ac:dyDescent="0.25">
      <c r="A178" s="348">
        <v>3113</v>
      </c>
      <c r="B178" s="348">
        <v>5166</v>
      </c>
      <c r="C178" s="203"/>
      <c r="D178" s="687"/>
      <c r="E178" s="46"/>
      <c r="F178" s="329" t="s">
        <v>512</v>
      </c>
      <c r="G178" s="343">
        <v>3</v>
      </c>
      <c r="H178" s="343">
        <v>1.8</v>
      </c>
      <c r="I178" s="343">
        <v>1.8</v>
      </c>
      <c r="J178" s="343">
        <f>Tabulka5424[[#This Row],[Skutečnost k 31.12.2019                    v tis. Kč]]/Tabulka5424[[#This Row],[Upravený rozpočet k 31.12.2019         v tis. Kč]]*100</f>
        <v>100</v>
      </c>
    </row>
    <row r="179" spans="1:10" s="95" customFormat="1" ht="15" customHeight="1" x14ac:dyDescent="0.25">
      <c r="A179" s="348">
        <v>3113</v>
      </c>
      <c r="B179" s="348">
        <v>5167</v>
      </c>
      <c r="C179" s="203"/>
      <c r="D179" s="687"/>
      <c r="E179" s="46"/>
      <c r="F179" s="329" t="s">
        <v>118</v>
      </c>
      <c r="G179" s="343">
        <v>5</v>
      </c>
      <c r="H179" s="343">
        <v>0.04</v>
      </c>
      <c r="I179" s="343">
        <v>0</v>
      </c>
      <c r="J179" s="343">
        <f>Tabulka5424[[#This Row],[Skutečnost k 31.12.2019                    v tis. Kč]]/Tabulka5424[[#This Row],[Upravený rozpočet k 31.12.2019         v tis. Kč]]*100</f>
        <v>0</v>
      </c>
    </row>
    <row r="180" spans="1:10" s="95" customFormat="1" ht="15" customHeight="1" x14ac:dyDescent="0.25">
      <c r="A180" s="348">
        <v>3113</v>
      </c>
      <c r="B180" s="16">
        <v>5173</v>
      </c>
      <c r="C180" s="192"/>
      <c r="D180" s="687"/>
      <c r="E180" s="46"/>
      <c r="F180" s="329" t="s">
        <v>184</v>
      </c>
      <c r="G180" s="343">
        <v>0</v>
      </c>
      <c r="H180" s="343">
        <v>2.38</v>
      </c>
      <c r="I180" s="343">
        <v>2.38</v>
      </c>
      <c r="J180" s="343">
        <f>Tabulka5424[[#This Row],[Skutečnost k 31.12.2019                    v tis. Kč]]/Tabulka5424[[#This Row],[Upravený rozpočet k 31.12.2019         v tis. Kč]]*100</f>
        <v>100</v>
      </c>
    </row>
    <row r="181" spans="1:10" ht="15" customHeight="1" x14ac:dyDescent="0.25">
      <c r="A181" s="348">
        <v>3113</v>
      </c>
      <c r="B181" s="348">
        <v>5176</v>
      </c>
      <c r="C181" s="203"/>
      <c r="D181" s="687"/>
      <c r="E181" s="46"/>
      <c r="F181" s="329" t="s">
        <v>213</v>
      </c>
      <c r="G181" s="343">
        <v>0</v>
      </c>
      <c r="H181" s="343">
        <v>3.35</v>
      </c>
      <c r="I181" s="343">
        <v>3.35</v>
      </c>
      <c r="J181" s="343">
        <f>Tabulka5424[[#This Row],[Skutečnost k 31.12.2019                    v tis. Kč]]/Tabulka5424[[#This Row],[Upravený rozpočet k 31.12.2019         v tis. Kč]]*100</f>
        <v>100</v>
      </c>
    </row>
    <row r="182" spans="1:10" ht="15" customHeight="1" x14ac:dyDescent="0.25">
      <c r="A182" s="348">
        <v>3113</v>
      </c>
      <c r="B182" s="348">
        <v>5424</v>
      </c>
      <c r="C182" s="203"/>
      <c r="D182" s="687"/>
      <c r="E182" s="46"/>
      <c r="F182" s="329" t="s">
        <v>352</v>
      </c>
      <c r="G182" s="343">
        <v>6</v>
      </c>
      <c r="H182" s="343">
        <v>6</v>
      </c>
      <c r="I182" s="343">
        <v>0</v>
      </c>
      <c r="J182" s="343">
        <f>Tabulka5424[[#This Row],[Skutečnost k 31.12.2019                    v tis. Kč]]/Tabulka5424[[#This Row],[Upravený rozpočet k 31.12.2019         v tis. Kč]]*100</f>
        <v>0</v>
      </c>
    </row>
    <row r="183" spans="1:10" s="96" customFormat="1" ht="15" customHeight="1" x14ac:dyDescent="0.25">
      <c r="A183" s="363"/>
      <c r="B183" s="363"/>
      <c r="C183" s="192"/>
      <c r="D183" s="688"/>
      <c r="E183" s="381"/>
      <c r="F183" s="94" t="s">
        <v>156</v>
      </c>
      <c r="G183" s="265">
        <f>SUBTOTAL(109,G174:G182)</f>
        <v>322.09999999999997</v>
      </c>
      <c r="H183" s="265">
        <f>SUBTOTAL(109,H174:H182)</f>
        <v>322.09000000000003</v>
      </c>
      <c r="I183" s="265">
        <f>SUBTOTAL(109,I174:I182)</f>
        <v>289.01000000000005</v>
      </c>
      <c r="J183" s="265">
        <f>Tabulka5424[[#This Row],[Skutečnost k 31.12.2019                    v tis. Kč]]/Tabulka5424[[#This Row],[Upravený rozpočet k 31.12.2019         v tis. Kč]]*100</f>
        <v>89.729578689186269</v>
      </c>
    </row>
    <row r="184" spans="1:10" ht="15" customHeight="1" x14ac:dyDescent="0.25">
      <c r="A184" s="363"/>
      <c r="B184" s="363"/>
      <c r="C184" s="192"/>
      <c r="D184" s="688"/>
      <c r="E184" s="381"/>
      <c r="F184" s="364"/>
      <c r="G184" s="382"/>
      <c r="H184" s="382"/>
      <c r="I184" s="382"/>
      <c r="J184" s="382"/>
    </row>
    <row r="185" spans="1:10" ht="15" customHeight="1" x14ac:dyDescent="0.25">
      <c r="A185" s="363"/>
      <c r="B185" s="363"/>
      <c r="C185" s="192"/>
      <c r="D185" s="688"/>
      <c r="E185" s="381"/>
      <c r="F185" s="228" t="s">
        <v>420</v>
      </c>
      <c r="G185" s="382"/>
      <c r="H185" s="382"/>
      <c r="I185" s="382"/>
      <c r="J185" s="382"/>
    </row>
    <row r="186" spans="1:10" ht="15" customHeight="1" x14ac:dyDescent="0.25">
      <c r="A186" s="348">
        <v>3113</v>
      </c>
      <c r="B186" s="16">
        <v>5166</v>
      </c>
      <c r="C186" s="192"/>
      <c r="D186" s="687"/>
      <c r="E186" s="46">
        <v>312</v>
      </c>
      <c r="F186" s="329" t="s">
        <v>614</v>
      </c>
      <c r="G186" s="343">
        <v>0</v>
      </c>
      <c r="H186" s="343">
        <v>29</v>
      </c>
      <c r="I186" s="343">
        <v>0</v>
      </c>
      <c r="J186" s="343">
        <f>Tabulka5424[[#This Row],[Skutečnost k 31.12.2019                    v tis. Kč]]/Tabulka5424[[#This Row],[Upravený rozpočet k 31.12.2019         v tis. Kč]]*100</f>
        <v>0</v>
      </c>
    </row>
    <row r="187" spans="1:10" ht="15" customHeight="1" x14ac:dyDescent="0.25">
      <c r="A187" s="344">
        <v>3113</v>
      </c>
      <c r="B187" s="344">
        <v>5171</v>
      </c>
      <c r="C187" s="251"/>
      <c r="D187" s="339"/>
      <c r="E187" s="345">
        <v>312</v>
      </c>
      <c r="F187" s="346" t="s">
        <v>488</v>
      </c>
      <c r="G187" s="347">
        <v>0</v>
      </c>
      <c r="H187" s="347">
        <v>301.29000000000002</v>
      </c>
      <c r="I187" s="347">
        <v>301.29000000000002</v>
      </c>
      <c r="J187" s="347">
        <f>Tabulka5424[[#This Row],[Skutečnost k 31.12.2019                    v tis. Kč]]/Tabulka5424[[#This Row],[Upravený rozpočet k 31.12.2019         v tis. Kč]]*100</f>
        <v>100</v>
      </c>
    </row>
    <row r="188" spans="1:10" ht="18" customHeight="1" x14ac:dyDescent="0.25">
      <c r="A188" s="344">
        <v>3113</v>
      </c>
      <c r="B188" s="344">
        <v>5171</v>
      </c>
      <c r="C188" s="251"/>
      <c r="D188" s="345">
        <v>14</v>
      </c>
      <c r="E188" s="345">
        <v>312</v>
      </c>
      <c r="F188" s="346" t="s">
        <v>1424</v>
      </c>
      <c r="G188" s="347">
        <v>0</v>
      </c>
      <c r="H188" s="347">
        <v>1043.54</v>
      </c>
      <c r="I188" s="347">
        <v>1041.1199999999999</v>
      </c>
      <c r="J188" s="347">
        <f>Tabulka5424[[#This Row],[Skutečnost k 31.12.2019                    v tis. Kč]]/Tabulka5424[[#This Row],[Upravený rozpočet k 31.12.2019         v tis. Kč]]*100</f>
        <v>99.768097054257623</v>
      </c>
    </row>
    <row r="189" spans="1:10" ht="15" customHeight="1" x14ac:dyDescent="0.25">
      <c r="A189" s="348">
        <v>3113</v>
      </c>
      <c r="B189" s="348">
        <v>5331</v>
      </c>
      <c r="C189" s="203"/>
      <c r="D189" s="687"/>
      <c r="E189" s="46">
        <v>312</v>
      </c>
      <c r="F189" s="329" t="s">
        <v>570</v>
      </c>
      <c r="G189" s="343">
        <v>3765</v>
      </c>
      <c r="H189" s="343">
        <v>3820</v>
      </c>
      <c r="I189" s="343">
        <v>3820</v>
      </c>
      <c r="J189" s="343">
        <f>Tabulka5424[[#This Row],[Skutečnost k 31.12.2019                    v tis. Kč]]/Tabulka5424[[#This Row],[Upravený rozpočet k 31.12.2019         v tis. Kč]]*100</f>
        <v>100</v>
      </c>
    </row>
    <row r="190" spans="1:10" ht="15" customHeight="1" x14ac:dyDescent="0.25">
      <c r="A190" s="385">
        <v>3113</v>
      </c>
      <c r="B190" s="385">
        <v>5331</v>
      </c>
      <c r="C190" s="386"/>
      <c r="D190" s="689">
        <v>111</v>
      </c>
      <c r="E190" s="387">
        <v>312</v>
      </c>
      <c r="F190" s="388" t="s">
        <v>842</v>
      </c>
      <c r="G190" s="389">
        <v>0</v>
      </c>
      <c r="H190" s="389">
        <v>16.5</v>
      </c>
      <c r="I190" s="389">
        <v>16.5</v>
      </c>
      <c r="J190" s="389">
        <f>Tabulka5424[[#This Row],[Skutečnost k 31.12.2019                    v tis. Kč]]/Tabulka5424[[#This Row],[Upravený rozpočet k 31.12.2019         v tis. Kč]]*100</f>
        <v>100</v>
      </c>
    </row>
    <row r="191" spans="1:10" ht="15" customHeight="1" x14ac:dyDescent="0.25">
      <c r="A191" s="385">
        <v>3113</v>
      </c>
      <c r="B191" s="385">
        <v>5331</v>
      </c>
      <c r="C191" s="386"/>
      <c r="D191" s="685">
        <v>112</v>
      </c>
      <c r="E191" s="387">
        <v>312</v>
      </c>
      <c r="F191" s="388" t="s">
        <v>843</v>
      </c>
      <c r="G191" s="389">
        <v>0</v>
      </c>
      <c r="H191" s="389">
        <v>6.5</v>
      </c>
      <c r="I191" s="389">
        <v>6.5</v>
      </c>
      <c r="J191" s="389">
        <f>Tabulka5424[[#This Row],[Skutečnost k 31.12.2019                    v tis. Kč]]/Tabulka5424[[#This Row],[Upravený rozpočet k 31.12.2019         v tis. Kč]]*100</f>
        <v>100</v>
      </c>
    </row>
    <row r="192" spans="1:10" ht="15" customHeight="1" x14ac:dyDescent="0.25">
      <c r="A192" s="367">
        <v>3113</v>
      </c>
      <c r="B192" s="367">
        <v>5336</v>
      </c>
      <c r="C192" s="368">
        <v>103133063</v>
      </c>
      <c r="D192" s="339"/>
      <c r="E192" s="369">
        <v>312</v>
      </c>
      <c r="F192" s="370" t="s">
        <v>751</v>
      </c>
      <c r="G192" s="390">
        <v>0</v>
      </c>
      <c r="H192" s="390">
        <v>217.9</v>
      </c>
      <c r="I192" s="390">
        <v>217.9</v>
      </c>
      <c r="J192" s="390">
        <f>Tabulka5424[[#This Row],[Skutečnost k 31.12.2019                    v tis. Kč]]/Tabulka5424[[#This Row],[Upravený rozpočet k 31.12.2019         v tis. Kč]]*100</f>
        <v>100</v>
      </c>
    </row>
    <row r="193" spans="1:11" ht="15" customHeight="1" x14ac:dyDescent="0.25">
      <c r="A193" s="367">
        <v>3113</v>
      </c>
      <c r="B193" s="367">
        <v>5336</v>
      </c>
      <c r="C193" s="368">
        <v>103533063</v>
      </c>
      <c r="D193" s="339"/>
      <c r="E193" s="369">
        <v>312</v>
      </c>
      <c r="F193" s="370" t="s">
        <v>752</v>
      </c>
      <c r="G193" s="390">
        <v>0</v>
      </c>
      <c r="H193" s="390">
        <v>1234.71</v>
      </c>
      <c r="I193" s="390">
        <v>1234.71</v>
      </c>
      <c r="J193" s="390">
        <f>Tabulka5424[[#This Row],[Skutečnost k 31.12.2019                    v tis. Kč]]/Tabulka5424[[#This Row],[Upravený rozpočet k 31.12.2019         v tis. Kč]]*100</f>
        <v>100</v>
      </c>
    </row>
    <row r="194" spans="1:11" ht="15" customHeight="1" x14ac:dyDescent="0.25">
      <c r="A194" s="367">
        <v>3113</v>
      </c>
      <c r="B194" s="367">
        <v>5336</v>
      </c>
      <c r="C194" s="368">
        <v>107117015</v>
      </c>
      <c r="D194" s="339"/>
      <c r="E194" s="369">
        <v>312</v>
      </c>
      <c r="F194" s="370" t="s">
        <v>748</v>
      </c>
      <c r="G194" s="390">
        <v>0</v>
      </c>
      <c r="H194" s="390">
        <v>103.97</v>
      </c>
      <c r="I194" s="390">
        <v>103.97</v>
      </c>
      <c r="J194" s="390">
        <f>Tabulka5424[[#This Row],[Skutečnost k 31.12.2019                    v tis. Kč]]/Tabulka5424[[#This Row],[Upravený rozpočet k 31.12.2019         v tis. Kč]]*100</f>
        <v>100</v>
      </c>
    </row>
    <row r="195" spans="1:11" ht="15" customHeight="1" x14ac:dyDescent="0.25">
      <c r="A195" s="367">
        <v>3113</v>
      </c>
      <c r="B195" s="367">
        <v>5336</v>
      </c>
      <c r="C195" s="368">
        <v>107517016</v>
      </c>
      <c r="D195" s="339"/>
      <c r="E195" s="369">
        <v>312</v>
      </c>
      <c r="F195" s="370" t="s">
        <v>747</v>
      </c>
      <c r="G195" s="390">
        <v>0</v>
      </c>
      <c r="H195" s="390">
        <v>1767.56</v>
      </c>
      <c r="I195" s="390">
        <v>1767.56</v>
      </c>
      <c r="J195" s="390">
        <f>Tabulka5424[[#This Row],[Skutečnost k 31.12.2019                    v tis. Kč]]/Tabulka5424[[#This Row],[Upravený rozpočet k 31.12.2019         v tis. Kč]]*100</f>
        <v>100</v>
      </c>
    </row>
    <row r="196" spans="1:11" ht="15" customHeight="1" x14ac:dyDescent="0.25">
      <c r="A196" s="348">
        <v>3113</v>
      </c>
      <c r="B196" s="348">
        <v>5651</v>
      </c>
      <c r="C196" s="203"/>
      <c r="D196" s="339"/>
      <c r="E196" s="46">
        <v>312</v>
      </c>
      <c r="F196" s="329" t="s">
        <v>571</v>
      </c>
      <c r="G196" s="343">
        <v>0</v>
      </c>
      <c r="H196" s="343">
        <v>3218.39</v>
      </c>
      <c r="I196" s="343">
        <v>3218.39</v>
      </c>
      <c r="J196" s="343">
        <f>Tabulka5424[[#This Row],[Skutečnost k 31.12.2019                    v tis. Kč]]/Tabulka5424[[#This Row],[Upravený rozpočet k 31.12.2019         v tis. Kč]]*100</f>
        <v>100</v>
      </c>
    </row>
    <row r="197" spans="1:11" ht="15" customHeight="1" x14ac:dyDescent="0.25">
      <c r="A197" s="363">
        <v>3113</v>
      </c>
      <c r="B197" s="363">
        <v>6121</v>
      </c>
      <c r="C197" s="192"/>
      <c r="D197" s="339"/>
      <c r="E197" s="381">
        <v>312</v>
      </c>
      <c r="F197" s="364" t="s">
        <v>488</v>
      </c>
      <c r="G197" s="382">
        <v>257</v>
      </c>
      <c r="H197" s="382">
        <v>0</v>
      </c>
      <c r="I197" s="382">
        <v>0</v>
      </c>
      <c r="J197" s="382">
        <v>0</v>
      </c>
    </row>
    <row r="198" spans="1:11" ht="15" customHeight="1" x14ac:dyDescent="0.25">
      <c r="A198" s="363">
        <v>3113</v>
      </c>
      <c r="B198" s="363">
        <v>6121</v>
      </c>
      <c r="C198" s="192"/>
      <c r="D198" s="339"/>
      <c r="E198" s="381">
        <v>312</v>
      </c>
      <c r="F198" s="364" t="s">
        <v>844</v>
      </c>
      <c r="G198" s="382">
        <v>545</v>
      </c>
      <c r="H198" s="382">
        <v>545</v>
      </c>
      <c r="I198" s="382">
        <v>545</v>
      </c>
      <c r="J198" s="382">
        <f>Tabulka5424[[#This Row],[Skutečnost k 31.12.2019                    v tis. Kč]]/Tabulka5424[[#This Row],[Upravený rozpočet k 31.12.2019         v tis. Kč]]*100</f>
        <v>100</v>
      </c>
      <c r="K198" s="155"/>
    </row>
    <row r="199" spans="1:11" ht="15" customHeight="1" x14ac:dyDescent="0.25">
      <c r="A199" s="363">
        <v>3113</v>
      </c>
      <c r="B199" s="363">
        <v>6121</v>
      </c>
      <c r="C199" s="192"/>
      <c r="D199" s="339"/>
      <c r="E199" s="381">
        <v>312</v>
      </c>
      <c r="F199" s="364" t="s">
        <v>693</v>
      </c>
      <c r="G199" s="382">
        <v>0</v>
      </c>
      <c r="H199" s="382">
        <v>78</v>
      </c>
      <c r="I199" s="382">
        <v>18.52</v>
      </c>
      <c r="J199" s="382">
        <f>Tabulka5424[[#This Row],[Skutečnost k 31.12.2019                    v tis. Kč]]/Tabulka5424[[#This Row],[Upravený rozpočet k 31.12.2019         v tis. Kč]]*100</f>
        <v>23.743589743589745</v>
      </c>
    </row>
    <row r="200" spans="1:11" ht="15" customHeight="1" x14ac:dyDescent="0.25">
      <c r="A200" s="363">
        <v>3113</v>
      </c>
      <c r="B200" s="363">
        <v>6121</v>
      </c>
      <c r="C200" s="192"/>
      <c r="D200" s="339"/>
      <c r="E200" s="381">
        <v>312</v>
      </c>
      <c r="F200" s="364" t="s">
        <v>491</v>
      </c>
      <c r="G200" s="382">
        <v>200</v>
      </c>
      <c r="H200" s="382">
        <v>200</v>
      </c>
      <c r="I200" s="382">
        <v>106.72</v>
      </c>
      <c r="J200" s="382">
        <f>Tabulka5424[[#This Row],[Skutečnost k 31.12.2019                    v tis. Kč]]/Tabulka5424[[#This Row],[Upravený rozpočet k 31.12.2019         v tis. Kč]]*100</f>
        <v>53.36</v>
      </c>
    </row>
    <row r="201" spans="1:11" ht="15" customHeight="1" x14ac:dyDescent="0.25">
      <c r="A201" s="385">
        <v>3113</v>
      </c>
      <c r="B201" s="385">
        <v>6356</v>
      </c>
      <c r="C201" s="386">
        <v>107117968</v>
      </c>
      <c r="D201" s="339"/>
      <c r="E201" s="387">
        <v>312</v>
      </c>
      <c r="F201" s="388" t="s">
        <v>748</v>
      </c>
      <c r="G201" s="389">
        <v>0</v>
      </c>
      <c r="H201" s="389">
        <v>131.13</v>
      </c>
      <c r="I201" s="389">
        <v>131.13</v>
      </c>
      <c r="J201" s="389">
        <f>Tabulka5424[[#This Row],[Skutečnost k 31.12.2019                    v tis. Kč]]/Tabulka5424[[#This Row],[Upravený rozpočet k 31.12.2019         v tis. Kč]]*100</f>
        <v>100</v>
      </c>
    </row>
    <row r="202" spans="1:11" ht="15" customHeight="1" x14ac:dyDescent="0.25">
      <c r="A202" s="385">
        <v>3113</v>
      </c>
      <c r="B202" s="385">
        <v>6356</v>
      </c>
      <c r="C202" s="386">
        <v>107517969</v>
      </c>
      <c r="D202" s="339"/>
      <c r="E202" s="387">
        <v>312</v>
      </c>
      <c r="F202" s="388" t="s">
        <v>747</v>
      </c>
      <c r="G202" s="389">
        <v>0</v>
      </c>
      <c r="H202" s="389">
        <v>2229.1999999999998</v>
      </c>
      <c r="I202" s="389">
        <v>2229.1999999999998</v>
      </c>
      <c r="J202" s="389">
        <f>Tabulka5424[[#This Row],[Skutečnost k 31.12.2019                    v tis. Kč]]/Tabulka5424[[#This Row],[Upravený rozpočet k 31.12.2019         v tis. Kč]]*100</f>
        <v>100</v>
      </c>
    </row>
    <row r="203" spans="1:11" ht="15" customHeight="1" x14ac:dyDescent="0.25">
      <c r="A203" s="363">
        <v>3113</v>
      </c>
      <c r="B203" s="363">
        <v>6451</v>
      </c>
      <c r="C203" s="192"/>
      <c r="D203" s="339"/>
      <c r="E203" s="381">
        <v>312</v>
      </c>
      <c r="F203" s="364" t="s">
        <v>572</v>
      </c>
      <c r="G203" s="382">
        <v>0</v>
      </c>
      <c r="H203" s="382">
        <v>397.37</v>
      </c>
      <c r="I203" s="382">
        <v>397.37</v>
      </c>
      <c r="J203" s="382">
        <f>Tabulka5424[[#This Row],[Skutečnost k 31.12.2019                    v tis. Kč]]/Tabulka5424[[#This Row],[Upravený rozpočet k 31.12.2019         v tis. Kč]]*100</f>
        <v>100</v>
      </c>
    </row>
    <row r="204" spans="1:11" ht="15" customHeight="1" x14ac:dyDescent="0.25">
      <c r="A204" s="363"/>
      <c r="B204" s="363"/>
      <c r="C204" s="192"/>
      <c r="D204" s="688"/>
      <c r="E204" s="381"/>
      <c r="F204" s="228" t="s">
        <v>422</v>
      </c>
      <c r="G204" s="264">
        <f>SUBTOTAL(109,G186:G203)</f>
        <v>4767</v>
      </c>
      <c r="H204" s="264">
        <f>SUBTOTAL(109,H186:H203)</f>
        <v>15340.06</v>
      </c>
      <c r="I204" s="264">
        <f>SUBTOTAL(109,I186:I203)</f>
        <v>15155.88</v>
      </c>
      <c r="J204" s="264">
        <f>Tabulka5424[[#This Row],[Skutečnost k 31.12.2019                    v tis. Kč]]/Tabulka5424[[#This Row],[Upravený rozpočet k 31.12.2019         v tis. Kč]]*100</f>
        <v>98.799352805660462</v>
      </c>
    </row>
    <row r="205" spans="1:11" ht="15" customHeight="1" x14ac:dyDescent="0.25">
      <c r="A205" s="363"/>
      <c r="B205" s="363"/>
      <c r="C205" s="192"/>
      <c r="D205" s="688"/>
      <c r="E205" s="381"/>
      <c r="F205" s="364"/>
      <c r="G205" s="382"/>
      <c r="H205" s="382"/>
      <c r="I205" s="382"/>
      <c r="J205" s="382"/>
    </row>
    <row r="206" spans="1:11" ht="15" customHeight="1" x14ac:dyDescent="0.25">
      <c r="A206" s="363"/>
      <c r="B206" s="363"/>
      <c r="C206" s="192"/>
      <c r="D206" s="688"/>
      <c r="E206" s="381"/>
      <c r="F206" s="228" t="s">
        <v>421</v>
      </c>
      <c r="G206" s="382"/>
      <c r="H206" s="382"/>
      <c r="I206" s="382"/>
      <c r="J206" s="382"/>
    </row>
    <row r="207" spans="1:11" ht="15" customHeight="1" x14ac:dyDescent="0.25">
      <c r="A207" s="348">
        <v>3113</v>
      </c>
      <c r="B207" s="348">
        <v>5331</v>
      </c>
      <c r="C207" s="203"/>
      <c r="D207" s="339"/>
      <c r="E207" s="46">
        <v>313</v>
      </c>
      <c r="F207" s="329" t="s">
        <v>615</v>
      </c>
      <c r="G207" s="343">
        <v>3845</v>
      </c>
      <c r="H207" s="343">
        <v>3946.28</v>
      </c>
      <c r="I207" s="343">
        <v>3946.28</v>
      </c>
      <c r="J207" s="343">
        <f>Tabulka5424[[#This Row],[Skutečnost k 31.12.2019                    v tis. Kč]]/Tabulka5424[[#This Row],[Upravený rozpočet k 31.12.2019         v tis. Kč]]*100</f>
        <v>100</v>
      </c>
    </row>
    <row r="208" spans="1:11" ht="15" customHeight="1" x14ac:dyDescent="0.25">
      <c r="A208" s="348">
        <v>3113</v>
      </c>
      <c r="B208" s="348">
        <v>5331</v>
      </c>
      <c r="C208" s="203"/>
      <c r="D208" s="689">
        <v>111</v>
      </c>
      <c r="E208" s="46">
        <v>313</v>
      </c>
      <c r="F208" s="329" t="s">
        <v>845</v>
      </c>
      <c r="G208" s="343">
        <v>0</v>
      </c>
      <c r="H208" s="343">
        <v>43</v>
      </c>
      <c r="I208" s="343">
        <v>43</v>
      </c>
      <c r="J208" s="343">
        <f>Tabulka5424[[#This Row],[Skutečnost k 31.12.2019                    v tis. Kč]]/Tabulka5424[[#This Row],[Upravený rozpočet k 31.12.2019         v tis. Kč]]*100</f>
        <v>100</v>
      </c>
    </row>
    <row r="209" spans="1:10" ht="15" customHeight="1" x14ac:dyDescent="0.25">
      <c r="A209" s="367">
        <v>3113</v>
      </c>
      <c r="B209" s="367">
        <v>5336</v>
      </c>
      <c r="C209" s="368">
        <v>103133063</v>
      </c>
      <c r="D209" s="339"/>
      <c r="E209" s="369">
        <v>313</v>
      </c>
      <c r="F209" s="370" t="s">
        <v>901</v>
      </c>
      <c r="G209" s="343">
        <v>0</v>
      </c>
      <c r="H209" s="343">
        <v>160.97999999999999</v>
      </c>
      <c r="I209" s="343">
        <v>160.97999999999999</v>
      </c>
      <c r="J209" s="343">
        <f>Tabulka5424[[#This Row],[Skutečnost k 31.12.2019                    v tis. Kč]]/Tabulka5424[[#This Row],[Upravený rozpočet k 31.12.2019         v tis. Kč]]*100</f>
        <v>100</v>
      </c>
    </row>
    <row r="210" spans="1:10" s="22" customFormat="1" ht="15" customHeight="1" x14ac:dyDescent="0.25">
      <c r="A210" s="367">
        <v>3113</v>
      </c>
      <c r="B210" s="367">
        <v>5336</v>
      </c>
      <c r="C210" s="368">
        <v>103533063</v>
      </c>
      <c r="D210" s="339"/>
      <c r="E210" s="369">
        <v>313</v>
      </c>
      <c r="F210" s="370" t="s">
        <v>902</v>
      </c>
      <c r="G210" s="343">
        <v>0</v>
      </c>
      <c r="H210" s="343">
        <v>912.21</v>
      </c>
      <c r="I210" s="343">
        <v>912.21</v>
      </c>
      <c r="J210" s="343">
        <f>Tabulka5424[[#This Row],[Skutečnost k 31.12.2019                    v tis. Kč]]/Tabulka5424[[#This Row],[Upravený rozpočet k 31.12.2019         v tis. Kč]]*100</f>
        <v>100</v>
      </c>
    </row>
    <row r="211" spans="1:10" s="22" customFormat="1" ht="15" customHeight="1" x14ac:dyDescent="0.25">
      <c r="A211" s="367">
        <v>3113</v>
      </c>
      <c r="B211" s="367">
        <v>5336</v>
      </c>
      <c r="C211" s="368">
        <v>107117015</v>
      </c>
      <c r="D211" s="339"/>
      <c r="E211" s="369">
        <v>313</v>
      </c>
      <c r="F211" s="370" t="s">
        <v>745</v>
      </c>
      <c r="G211" s="390">
        <v>0</v>
      </c>
      <c r="H211" s="390">
        <v>14.46</v>
      </c>
      <c r="I211" s="390">
        <v>14.46</v>
      </c>
      <c r="J211" s="390">
        <f>Tabulka5424[[#This Row],[Skutečnost k 31.12.2019                    v tis. Kč]]/Tabulka5424[[#This Row],[Upravený rozpočet k 31.12.2019         v tis. Kč]]*100</f>
        <v>100</v>
      </c>
    </row>
    <row r="212" spans="1:10" s="22" customFormat="1" ht="15" customHeight="1" x14ac:dyDescent="0.25">
      <c r="A212" s="367">
        <v>3113</v>
      </c>
      <c r="B212" s="367">
        <v>5336</v>
      </c>
      <c r="C212" s="368">
        <v>107517016</v>
      </c>
      <c r="D212" s="339"/>
      <c r="E212" s="369">
        <v>313</v>
      </c>
      <c r="F212" s="370" t="s">
        <v>746</v>
      </c>
      <c r="G212" s="390">
        <v>0</v>
      </c>
      <c r="H212" s="390">
        <v>859.43</v>
      </c>
      <c r="I212" s="390">
        <v>859.43</v>
      </c>
      <c r="J212" s="390">
        <f>Tabulka5424[[#This Row],[Skutečnost k 31.12.2019                    v tis. Kč]]/Tabulka5424[[#This Row],[Upravený rozpočet k 31.12.2019         v tis. Kč]]*100</f>
        <v>100</v>
      </c>
    </row>
    <row r="213" spans="1:10" ht="18" customHeight="1" x14ac:dyDescent="0.25">
      <c r="A213" s="348">
        <v>3113</v>
      </c>
      <c r="B213" s="348">
        <v>5651</v>
      </c>
      <c r="C213" s="203"/>
      <c r="D213" s="339"/>
      <c r="E213" s="46">
        <v>313</v>
      </c>
      <c r="F213" s="329" t="s">
        <v>571</v>
      </c>
      <c r="G213" s="343">
        <v>0</v>
      </c>
      <c r="H213" s="343">
        <v>624.28</v>
      </c>
      <c r="I213" s="343">
        <v>624.28</v>
      </c>
      <c r="J213" s="343">
        <f>Tabulka5424[[#This Row],[Skutečnost k 31.12.2019                    v tis. Kč]]/Tabulka5424[[#This Row],[Upravený rozpočet k 31.12.2019         v tis. Kč]]*100</f>
        <v>100</v>
      </c>
    </row>
    <row r="214" spans="1:10" ht="15" customHeight="1" x14ac:dyDescent="0.25">
      <c r="A214" s="363">
        <v>3113</v>
      </c>
      <c r="B214" s="363">
        <v>6122</v>
      </c>
      <c r="C214" s="192"/>
      <c r="D214" s="339"/>
      <c r="E214" s="381">
        <v>313</v>
      </c>
      <c r="F214" s="364" t="s">
        <v>483</v>
      </c>
      <c r="G214" s="382">
        <v>180</v>
      </c>
      <c r="H214" s="382">
        <v>115.39</v>
      </c>
      <c r="I214" s="382">
        <v>115.39</v>
      </c>
      <c r="J214" s="382">
        <f>Tabulka5424[[#This Row],[Skutečnost k 31.12.2019                    v tis. Kč]]/Tabulka5424[[#This Row],[Upravený rozpočet k 31.12.2019         v tis. Kč]]*100</f>
        <v>100</v>
      </c>
    </row>
    <row r="215" spans="1:10" ht="15" customHeight="1" x14ac:dyDescent="0.25">
      <c r="A215" s="385">
        <v>3113</v>
      </c>
      <c r="B215" s="385">
        <v>6356</v>
      </c>
      <c r="C215" s="386">
        <v>107117968</v>
      </c>
      <c r="D215" s="339"/>
      <c r="E215" s="387">
        <v>313</v>
      </c>
      <c r="F215" s="388" t="s">
        <v>744</v>
      </c>
      <c r="G215" s="389">
        <v>0</v>
      </c>
      <c r="H215" s="389">
        <v>211.7</v>
      </c>
      <c r="I215" s="389">
        <v>211.7</v>
      </c>
      <c r="J215" s="389">
        <f>Tabulka5424[[#This Row],[Skutečnost k 31.12.2019                    v tis. Kč]]/Tabulka5424[[#This Row],[Upravený rozpočet k 31.12.2019         v tis. Kč]]*100</f>
        <v>100</v>
      </c>
    </row>
    <row r="216" spans="1:10" ht="18" customHeight="1" x14ac:dyDescent="0.25">
      <c r="A216" s="385">
        <v>3113</v>
      </c>
      <c r="B216" s="385">
        <v>6356</v>
      </c>
      <c r="C216" s="386">
        <v>107517969</v>
      </c>
      <c r="D216" s="339"/>
      <c r="E216" s="387">
        <v>313</v>
      </c>
      <c r="F216" s="388" t="s">
        <v>754</v>
      </c>
      <c r="G216" s="389">
        <v>0</v>
      </c>
      <c r="H216" s="389">
        <v>4631.75</v>
      </c>
      <c r="I216" s="389">
        <v>4631.75</v>
      </c>
      <c r="J216" s="389">
        <f>Tabulka5424[[#This Row],[Skutečnost k 31.12.2019                    v tis. Kč]]/Tabulka5424[[#This Row],[Upravený rozpočet k 31.12.2019         v tis. Kč]]*100</f>
        <v>100</v>
      </c>
    </row>
    <row r="217" spans="1:10" s="96" customFormat="1" ht="15" customHeight="1" x14ac:dyDescent="0.25">
      <c r="A217" s="363">
        <v>3113</v>
      </c>
      <c r="B217" s="363">
        <v>6451</v>
      </c>
      <c r="C217" s="192"/>
      <c r="D217" s="339"/>
      <c r="E217" s="381">
        <v>313</v>
      </c>
      <c r="F217" s="364" t="s">
        <v>572</v>
      </c>
      <c r="G217" s="382">
        <v>0</v>
      </c>
      <c r="H217" s="382">
        <v>1018.01</v>
      </c>
      <c r="I217" s="382">
        <v>1018.01</v>
      </c>
      <c r="J217" s="382">
        <f>Tabulka5424[[#This Row],[Skutečnost k 31.12.2019                    v tis. Kč]]/Tabulka5424[[#This Row],[Upravený rozpočet k 31.12.2019         v tis. Kč]]*100</f>
        <v>100</v>
      </c>
    </row>
    <row r="218" spans="1:10" s="96" customFormat="1" ht="15" customHeight="1" x14ac:dyDescent="0.25">
      <c r="A218" s="344"/>
      <c r="B218" s="344"/>
      <c r="C218" s="251"/>
      <c r="D218" s="688"/>
      <c r="E218" s="345"/>
      <c r="F218" s="228" t="s">
        <v>423</v>
      </c>
      <c r="G218" s="264">
        <f>SUBTOTAL(109,G207:G217)</f>
        <v>4025</v>
      </c>
      <c r="H218" s="264">
        <f>SUBTOTAL(109,H207:H217)</f>
        <v>12537.49</v>
      </c>
      <c r="I218" s="264">
        <f>SUBTOTAL(109,I207:I217)</f>
        <v>12537.49</v>
      </c>
      <c r="J218" s="264">
        <f>Tabulka5424[[#This Row],[Skutečnost k 31.12.2019                    v tis. Kč]]/Tabulka5424[[#This Row],[Upravený rozpočet k 31.12.2019         v tis. Kč]]*100</f>
        <v>100</v>
      </c>
    </row>
    <row r="219" spans="1:10" s="96" customFormat="1" ht="15" customHeight="1" x14ac:dyDescent="0.25">
      <c r="A219" s="45">
        <v>3113</v>
      </c>
      <c r="B219" s="245"/>
      <c r="C219" s="251"/>
      <c r="D219" s="690"/>
      <c r="E219" s="246"/>
      <c r="F219" s="362" t="s">
        <v>440</v>
      </c>
      <c r="G219" s="190">
        <f>G204+G218+G183</f>
        <v>9114.1</v>
      </c>
      <c r="H219" s="190">
        <f>H204+H218+H183</f>
        <v>28199.64</v>
      </c>
      <c r="I219" s="190">
        <f>I204+I218+I183</f>
        <v>27982.379999999997</v>
      </c>
      <c r="J219" s="190">
        <f>Tabulka5424[[#This Row],[Skutečnost k 31.12.2019                    v tis. Kč]]/Tabulka5424[[#This Row],[Upravený rozpočet k 31.12.2019         v tis. Kč]]*100</f>
        <v>99.229564632739979</v>
      </c>
    </row>
    <row r="220" spans="1:10" s="96" customFormat="1" ht="15" customHeight="1" x14ac:dyDescent="0.25">
      <c r="A220" s="245"/>
      <c r="B220" s="245"/>
      <c r="C220" s="251"/>
      <c r="D220" s="690"/>
      <c r="E220" s="246"/>
      <c r="F220" s="244"/>
      <c r="G220" s="183"/>
      <c r="H220" s="183"/>
      <c r="I220" s="183"/>
      <c r="J220" s="183"/>
    </row>
    <row r="221" spans="1:10" s="96" customFormat="1" ht="15" customHeight="1" x14ac:dyDescent="0.25">
      <c r="A221" s="348">
        <v>3231</v>
      </c>
      <c r="B221" s="348">
        <v>5331</v>
      </c>
      <c r="C221" s="203"/>
      <c r="D221" s="339"/>
      <c r="E221" s="46">
        <v>243</v>
      </c>
      <c r="F221" s="329" t="s">
        <v>646</v>
      </c>
      <c r="G221" s="343">
        <v>492</v>
      </c>
      <c r="H221" s="343">
        <v>492</v>
      </c>
      <c r="I221" s="343">
        <v>492</v>
      </c>
      <c r="J221" s="343">
        <f>Tabulka5424[[#This Row],[Skutečnost k 31.12.2019                    v tis. Kč]]/Tabulka5424[[#This Row],[Upravený rozpočet k 31.12.2019         v tis. Kč]]*100</f>
        <v>100</v>
      </c>
    </row>
    <row r="222" spans="1:10" s="96" customFormat="1" ht="15" customHeight="1" x14ac:dyDescent="0.25">
      <c r="A222" s="348">
        <v>3231</v>
      </c>
      <c r="B222" s="16">
        <v>5331</v>
      </c>
      <c r="C222" s="192"/>
      <c r="D222" s="689">
        <v>111</v>
      </c>
      <c r="E222" s="46">
        <v>243</v>
      </c>
      <c r="F222" s="329" t="s">
        <v>846</v>
      </c>
      <c r="G222" s="343">
        <v>0</v>
      </c>
      <c r="H222" s="343">
        <v>32</v>
      </c>
      <c r="I222" s="343">
        <v>32</v>
      </c>
      <c r="J222" s="343">
        <f>Tabulka5424[[#This Row],[Skutečnost k 31.12.2019                    v tis. Kč]]/Tabulka5424[[#This Row],[Upravený rozpočet k 31.12.2019         v tis. Kč]]*100</f>
        <v>100</v>
      </c>
    </row>
    <row r="223" spans="1:10" s="96" customFormat="1" ht="15" customHeight="1" x14ac:dyDescent="0.25">
      <c r="A223" s="45">
        <v>3231</v>
      </c>
      <c r="B223" s="344"/>
      <c r="C223" s="251"/>
      <c r="D223" s="688"/>
      <c r="E223" s="345"/>
      <c r="F223" s="228" t="s">
        <v>116</v>
      </c>
      <c r="G223" s="264">
        <f>SUM(G221:G222)</f>
        <v>492</v>
      </c>
      <c r="H223" s="264">
        <f>SUM(H221:H222)</f>
        <v>524</v>
      </c>
      <c r="I223" s="264">
        <f>SUM(I221:I222)</f>
        <v>524</v>
      </c>
      <c r="J223" s="264">
        <f>Tabulka5424[[#This Row],[Skutečnost k 31.12.2019                    v tis. Kč]]/Tabulka5424[[#This Row],[Upravený rozpočet k 31.12.2019         v tis. Kč]]*100</f>
        <v>100</v>
      </c>
    </row>
    <row r="224" spans="1:10" s="96" customFormat="1" ht="15" customHeight="1" x14ac:dyDescent="0.25">
      <c r="A224" s="344"/>
      <c r="B224" s="344"/>
      <c r="C224" s="251"/>
      <c r="D224" s="688"/>
      <c r="E224" s="345"/>
      <c r="F224" s="346"/>
      <c r="G224" s="347"/>
      <c r="H224" s="347"/>
      <c r="I224" s="347"/>
      <c r="J224" s="347"/>
    </row>
    <row r="225" spans="1:10" s="96" customFormat="1" ht="15" customHeight="1" x14ac:dyDescent="0.25">
      <c r="A225" s="348">
        <v>3299</v>
      </c>
      <c r="B225" s="348">
        <v>5229</v>
      </c>
      <c r="C225" s="203"/>
      <c r="D225" s="339"/>
      <c r="E225" s="46"/>
      <c r="F225" s="329" t="s">
        <v>584</v>
      </c>
      <c r="G225" s="343">
        <v>0</v>
      </c>
      <c r="H225" s="343">
        <v>3</v>
      </c>
      <c r="I225" s="343">
        <v>3</v>
      </c>
      <c r="J225" s="343">
        <f>Tabulka5424[[#This Row],[Skutečnost k 31.12.2019                    v tis. Kč]]/Tabulka5424[[#This Row],[Upravený rozpočet k 31.12.2019         v tis. Kč]]*100</f>
        <v>100</v>
      </c>
    </row>
    <row r="226" spans="1:10" s="96" customFormat="1" ht="15" customHeight="1" x14ac:dyDescent="0.25">
      <c r="A226" s="45">
        <v>3299</v>
      </c>
      <c r="B226" s="344"/>
      <c r="C226" s="251"/>
      <c r="D226" s="688"/>
      <c r="E226" s="345"/>
      <c r="F226" s="228" t="s">
        <v>579</v>
      </c>
      <c r="G226" s="264">
        <f>SUBTOTAL(109,G224:G225)</f>
        <v>0</v>
      </c>
      <c r="H226" s="264">
        <f>SUBTOTAL(109,H225:H225)</f>
        <v>3</v>
      </c>
      <c r="I226" s="264">
        <f>SUBTOTAL(109,I225:I225)</f>
        <v>3</v>
      </c>
      <c r="J226" s="264">
        <f>Tabulka5424[[#This Row],[Skutečnost k 31.12.2019                    v tis. Kč]]/Tabulka5424[[#This Row],[Upravený rozpočet k 31.12.2019         v tis. Kč]]*100</f>
        <v>100</v>
      </c>
    </row>
    <row r="227" spans="1:10" s="96" customFormat="1" ht="15" customHeight="1" x14ac:dyDescent="0.25">
      <c r="A227" s="344"/>
      <c r="B227" s="344"/>
      <c r="C227" s="251"/>
      <c r="D227" s="688"/>
      <c r="E227" s="345"/>
      <c r="F227" s="346"/>
      <c r="G227" s="347"/>
      <c r="H227" s="347"/>
      <c r="I227" s="347"/>
      <c r="J227" s="347"/>
    </row>
    <row r="228" spans="1:10" s="96" customFormat="1" ht="15" customHeight="1" x14ac:dyDescent="0.25">
      <c r="A228" s="245"/>
      <c r="B228" s="245"/>
      <c r="C228" s="251"/>
      <c r="D228" s="690"/>
      <c r="E228" s="246"/>
      <c r="F228" s="288" t="s">
        <v>123</v>
      </c>
      <c r="G228" s="391">
        <f>G223+G219+G171+G226</f>
        <v>18359.099999999999</v>
      </c>
      <c r="H228" s="391">
        <f>H223+H219+H171+H226</f>
        <v>40494.94</v>
      </c>
      <c r="I228" s="391">
        <f>I223+I219+I171+I226</f>
        <v>40231.619999999995</v>
      </c>
      <c r="J228" s="391">
        <f>Tabulka5424[[#This Row],[Skutečnost k 31.12.2019                    v tis. Kč]]/Tabulka5424[[#This Row],[Upravený rozpočet k 31.12.2019         v tis. Kč]]*100</f>
        <v>99.349745918872813</v>
      </c>
    </row>
    <row r="229" spans="1:10" s="96" customFormat="1" ht="15" customHeight="1" x14ac:dyDescent="0.25">
      <c r="A229" s="245"/>
      <c r="B229" s="245"/>
      <c r="C229" s="251"/>
      <c r="D229" s="690"/>
      <c r="E229" s="246"/>
      <c r="F229" s="244"/>
      <c r="G229" s="183"/>
      <c r="H229" s="183"/>
      <c r="I229" s="183"/>
      <c r="J229" s="183"/>
    </row>
    <row r="230" spans="1:10" s="96" customFormat="1" ht="15" customHeight="1" x14ac:dyDescent="0.25">
      <c r="A230" s="245"/>
      <c r="B230" s="245"/>
      <c r="C230" s="251"/>
      <c r="D230" s="690"/>
      <c r="E230" s="246"/>
      <c r="F230" s="288" t="s">
        <v>124</v>
      </c>
      <c r="G230" s="183"/>
      <c r="H230" s="183"/>
      <c r="I230" s="183"/>
      <c r="J230" s="183"/>
    </row>
    <row r="231" spans="1:10" s="96" customFormat="1" ht="15" customHeight="1" x14ac:dyDescent="0.25">
      <c r="A231" s="348">
        <v>3311</v>
      </c>
      <c r="B231" s="16">
        <v>5169</v>
      </c>
      <c r="C231" s="192"/>
      <c r="D231" s="689">
        <v>111</v>
      </c>
      <c r="E231" s="46"/>
      <c r="F231" s="340" t="s">
        <v>847</v>
      </c>
      <c r="G231" s="341">
        <v>0</v>
      </c>
      <c r="H231" s="341">
        <v>100</v>
      </c>
      <c r="I231" s="341">
        <v>100</v>
      </c>
      <c r="J231" s="341">
        <f>Tabulka5424[[#This Row],[Skutečnost k 31.12.2019                    v tis. Kč]]/Tabulka5424[[#This Row],[Upravený rozpočet k 31.12.2019         v tis. Kč]]*100</f>
        <v>100</v>
      </c>
    </row>
    <row r="232" spans="1:10" s="96" customFormat="1" ht="15" customHeight="1" x14ac:dyDescent="0.25">
      <c r="A232" s="348">
        <v>3311</v>
      </c>
      <c r="B232" s="16">
        <v>5222</v>
      </c>
      <c r="C232" s="192"/>
      <c r="D232" s="689">
        <v>2111</v>
      </c>
      <c r="E232" s="46"/>
      <c r="F232" s="340" t="s">
        <v>848</v>
      </c>
      <c r="G232" s="341">
        <v>0</v>
      </c>
      <c r="H232" s="343">
        <v>10</v>
      </c>
      <c r="I232" s="341">
        <v>10</v>
      </c>
      <c r="J232" s="341">
        <f>Tabulka5424[[#This Row],[Skutečnost k 31.12.2019                    v tis. Kč]]/Tabulka5424[[#This Row],[Upravený rozpočet k 31.12.2019         v tis. Kč]]*100</f>
        <v>100</v>
      </c>
    </row>
    <row r="233" spans="1:10" s="96" customFormat="1" ht="13.5" customHeight="1" x14ac:dyDescent="0.25">
      <c r="A233" s="348">
        <v>3311</v>
      </c>
      <c r="B233" s="16">
        <v>5222</v>
      </c>
      <c r="C233" s="192"/>
      <c r="D233" s="689">
        <v>8111</v>
      </c>
      <c r="E233" s="46"/>
      <c r="F233" s="340" t="s">
        <v>849</v>
      </c>
      <c r="G233" s="341">
        <v>0</v>
      </c>
      <c r="H233" s="343">
        <v>5</v>
      </c>
      <c r="I233" s="341">
        <v>5</v>
      </c>
      <c r="J233" s="341">
        <f>Tabulka5424[[#This Row],[Skutečnost k 31.12.2019                    v tis. Kč]]/Tabulka5424[[#This Row],[Upravený rozpočet k 31.12.2019         v tis. Kč]]*100</f>
        <v>100</v>
      </c>
    </row>
    <row r="234" spans="1:10" s="96" customFormat="1" ht="15" customHeight="1" x14ac:dyDescent="0.25">
      <c r="A234" s="363">
        <v>3311</v>
      </c>
      <c r="B234" s="363">
        <v>6322</v>
      </c>
      <c r="C234" s="192"/>
      <c r="D234" s="16"/>
      <c r="E234" s="46"/>
      <c r="F234" s="364" t="s">
        <v>892</v>
      </c>
      <c r="G234" s="449">
        <v>0</v>
      </c>
      <c r="H234" s="449">
        <v>560</v>
      </c>
      <c r="I234" s="449">
        <v>560</v>
      </c>
      <c r="J234" s="449">
        <f>Tabulka5424[[#This Row],[Skutečnost k 31.12.2019                    v tis. Kč]]/Tabulka5424[[#This Row],[Upravený rozpočet k 31.12.2019         v tis. Kč]]*100</f>
        <v>100</v>
      </c>
    </row>
    <row r="235" spans="1:10" s="96" customFormat="1" ht="15" customHeight="1" x14ac:dyDescent="0.25">
      <c r="A235" s="45">
        <v>3311</v>
      </c>
      <c r="B235" s="16"/>
      <c r="C235" s="192"/>
      <c r="D235" s="16"/>
      <c r="E235" s="46"/>
      <c r="F235" s="373" t="s">
        <v>644</v>
      </c>
      <c r="G235" s="356">
        <f>SUBTOTAL(109,G231:G234)</f>
        <v>0</v>
      </c>
      <c r="H235" s="356">
        <f>SUBTOTAL(109,H231:H234)</f>
        <v>675</v>
      </c>
      <c r="I235" s="356">
        <f>SUBTOTAL(109,I231:I234)</f>
        <v>675</v>
      </c>
      <c r="J235" s="356">
        <f>Tabulka5424[[#This Row],[Skutečnost k 31.12.2019                    v tis. Kč]]/Tabulka5424[[#This Row],[Upravený rozpočet k 31.12.2019         v tis. Kč]]*100</f>
        <v>100</v>
      </c>
    </row>
    <row r="236" spans="1:10" s="96" customFormat="1" ht="15" customHeight="1" x14ac:dyDescent="0.25">
      <c r="A236" s="45"/>
      <c r="B236" s="16"/>
      <c r="C236" s="192"/>
      <c r="D236" s="16"/>
      <c r="E236" s="46"/>
      <c r="F236" s="373"/>
      <c r="G236" s="356"/>
      <c r="H236" s="152"/>
      <c r="I236" s="268"/>
      <c r="J236" s="268"/>
    </row>
    <row r="237" spans="1:10" s="96" customFormat="1" ht="15" customHeight="1" x14ac:dyDescent="0.25">
      <c r="A237" s="367">
        <v>3314</v>
      </c>
      <c r="B237" s="367">
        <v>5336</v>
      </c>
      <c r="C237" s="392">
        <v>34053</v>
      </c>
      <c r="D237" s="369">
        <v>617</v>
      </c>
      <c r="E237" s="369">
        <v>242</v>
      </c>
      <c r="F237" s="370" t="s">
        <v>1425</v>
      </c>
      <c r="G237" s="390">
        <v>0</v>
      </c>
      <c r="H237" s="390">
        <v>26</v>
      </c>
      <c r="I237" s="390">
        <v>26</v>
      </c>
      <c r="J237" s="390">
        <f>Tabulka5424[[#This Row],[Skutečnost k 31.12.2019                    v tis. Kč]]/Tabulka5424[[#This Row],[Upravený rozpočet k 31.12.2019         v tis. Kč]]*100</f>
        <v>100</v>
      </c>
    </row>
    <row r="238" spans="1:10" s="96" customFormat="1" ht="15" customHeight="1" x14ac:dyDescent="0.25">
      <c r="A238" s="45">
        <v>3314</v>
      </c>
      <c r="B238" s="16"/>
      <c r="C238" s="192"/>
      <c r="D238" s="369"/>
      <c r="E238" s="46"/>
      <c r="F238" s="373" t="s">
        <v>697</v>
      </c>
      <c r="G238" s="356">
        <f>SUBTOTAL(109,G237:G237)</f>
        <v>0</v>
      </c>
      <c r="H238" s="356">
        <f>SUBTOTAL(109,H237:H237)</f>
        <v>26</v>
      </c>
      <c r="I238" s="356">
        <f>SUBTOTAL(109,I237:I237)</f>
        <v>26</v>
      </c>
      <c r="J238" s="356">
        <f>Tabulka5424[[#This Row],[Skutečnost k 31.12.2019                    v tis. Kč]]/Tabulka5424[[#This Row],[Upravený rozpočet k 31.12.2019         v tis. Kč]]*100</f>
        <v>100</v>
      </c>
    </row>
    <row r="239" spans="1:10" s="96" customFormat="1" ht="15" customHeight="1" x14ac:dyDescent="0.25">
      <c r="A239" s="344"/>
      <c r="B239" s="16"/>
      <c r="C239" s="192"/>
      <c r="D239" s="369"/>
      <c r="E239" s="46"/>
      <c r="F239" s="94"/>
      <c r="G239" s="347"/>
      <c r="H239" s="343"/>
      <c r="I239" s="243"/>
      <c r="J239" s="243"/>
    </row>
    <row r="240" spans="1:10" s="96" customFormat="1" ht="15" customHeight="1" x14ac:dyDescent="0.25">
      <c r="A240" s="367">
        <v>3315</v>
      </c>
      <c r="B240" s="367">
        <v>5336</v>
      </c>
      <c r="C240" s="368">
        <v>429</v>
      </c>
      <c r="D240" s="369"/>
      <c r="E240" s="369">
        <v>242</v>
      </c>
      <c r="F240" s="370" t="s">
        <v>617</v>
      </c>
      <c r="G240" s="390">
        <v>0</v>
      </c>
      <c r="H240" s="390">
        <v>37.85</v>
      </c>
      <c r="I240" s="390">
        <v>37.85</v>
      </c>
      <c r="J240" s="390">
        <f>Tabulka5424[[#This Row],[Skutečnost k 31.12.2019                    v tis. Kč]]/Tabulka5424[[#This Row],[Upravený rozpočet k 31.12.2019         v tis. Kč]]*100</f>
        <v>100</v>
      </c>
    </row>
    <row r="241" spans="1:166" s="96" customFormat="1" ht="15" customHeight="1" x14ac:dyDescent="0.25">
      <c r="A241" s="367">
        <v>3315</v>
      </c>
      <c r="B241" s="367">
        <v>5336</v>
      </c>
      <c r="C241" s="392">
        <v>34070</v>
      </c>
      <c r="D241" s="369">
        <v>607</v>
      </c>
      <c r="E241" s="369">
        <v>242</v>
      </c>
      <c r="F241" s="370" t="s">
        <v>1426</v>
      </c>
      <c r="G241" s="390">
        <v>0</v>
      </c>
      <c r="H241" s="390">
        <v>42</v>
      </c>
      <c r="I241" s="390">
        <v>42</v>
      </c>
      <c r="J241" s="390">
        <f>Tabulka5424[[#This Row],[Skutečnost k 31.12.2019                    v tis. Kč]]/Tabulka5424[[#This Row],[Upravený rozpočet k 31.12.2019         v tis. Kč]]*100</f>
        <v>100</v>
      </c>
    </row>
    <row r="242" spans="1:166" s="96" customFormat="1" ht="15" customHeight="1" x14ac:dyDescent="0.25">
      <c r="A242" s="367">
        <v>3315</v>
      </c>
      <c r="B242" s="367">
        <v>5336</v>
      </c>
      <c r="C242" s="392">
        <v>34070</v>
      </c>
      <c r="D242" s="369">
        <v>608</v>
      </c>
      <c r="E242" s="369">
        <v>242</v>
      </c>
      <c r="F242" s="370" t="s">
        <v>1427</v>
      </c>
      <c r="G242" s="390">
        <v>0</v>
      </c>
      <c r="H242" s="390">
        <v>280</v>
      </c>
      <c r="I242" s="390">
        <v>280</v>
      </c>
      <c r="J242" s="390">
        <f>Tabulka5424[[#This Row],[Skutečnost k 31.12.2019                    v tis. Kč]]/Tabulka5424[[#This Row],[Upravený rozpočet k 31.12.2019         v tis. Kč]]*100</f>
        <v>100</v>
      </c>
    </row>
    <row r="243" spans="1:166" s="96" customFormat="1" ht="13.5" customHeight="1" x14ac:dyDescent="0.25">
      <c r="A243" s="385">
        <v>3315</v>
      </c>
      <c r="B243" s="385">
        <v>6356</v>
      </c>
      <c r="C243" s="386">
        <v>429</v>
      </c>
      <c r="D243" s="369"/>
      <c r="E243" s="387">
        <v>242</v>
      </c>
      <c r="F243" s="388" t="s">
        <v>603</v>
      </c>
      <c r="G243" s="389">
        <v>0</v>
      </c>
      <c r="H243" s="389">
        <v>40</v>
      </c>
      <c r="I243" s="389">
        <v>40</v>
      </c>
      <c r="J243" s="389">
        <f>Tabulka5424[[#This Row],[Skutečnost k 31.12.2019                    v tis. Kč]]/Tabulka5424[[#This Row],[Upravený rozpočet k 31.12.2019         v tis. Kč]]*100</f>
        <v>100</v>
      </c>
    </row>
    <row r="244" spans="1:166" s="96" customFormat="1" ht="13.5" customHeight="1" x14ac:dyDescent="0.25">
      <c r="A244" s="45">
        <v>3315</v>
      </c>
      <c r="B244" s="16"/>
      <c r="C244" s="368"/>
      <c r="D244" s="369"/>
      <c r="E244" s="46"/>
      <c r="F244" s="228" t="s">
        <v>616</v>
      </c>
      <c r="G244" s="264">
        <f>SUBTOTAL(109,G240:G243)</f>
        <v>0</v>
      </c>
      <c r="H244" s="264">
        <f>SUBTOTAL(109,H240:H243)</f>
        <v>399.85</v>
      </c>
      <c r="I244" s="264">
        <f>SUBTOTAL(109,I240:I243)</f>
        <v>399.85</v>
      </c>
      <c r="J244" s="264">
        <f>Tabulka5424[[#This Row],[Skutečnost k 31.12.2019                    v tis. Kč]]/Tabulka5424[[#This Row],[Upravený rozpočet k 31.12.2019         v tis. Kč]]*100</f>
        <v>100</v>
      </c>
    </row>
    <row r="245" spans="1:166" s="96" customFormat="1" ht="15" customHeight="1" x14ac:dyDescent="0.25">
      <c r="A245" s="344"/>
      <c r="B245" s="16"/>
      <c r="C245" s="192"/>
      <c r="D245" s="369"/>
      <c r="E245" s="46"/>
      <c r="F245" s="94"/>
      <c r="G245" s="347"/>
      <c r="H245" s="343"/>
      <c r="I245" s="243"/>
      <c r="J245" s="243"/>
    </row>
    <row r="246" spans="1:166" s="96" customFormat="1" ht="15" customHeight="1" x14ac:dyDescent="0.25">
      <c r="A246" s="348">
        <v>3319</v>
      </c>
      <c r="B246" s="348">
        <v>5021</v>
      </c>
      <c r="C246" s="203"/>
      <c r="D246" s="369"/>
      <c r="E246" s="46"/>
      <c r="F246" s="329" t="s">
        <v>125</v>
      </c>
      <c r="G246" s="343">
        <v>28</v>
      </c>
      <c r="H246" s="343">
        <v>28</v>
      </c>
      <c r="I246" s="343">
        <v>28</v>
      </c>
      <c r="J246" s="343">
        <f>Tabulka5424[[#This Row],[Skutečnost k 31.12.2019                    v tis. Kč]]/Tabulka5424[[#This Row],[Upravený rozpočet k 31.12.2019         v tis. Kč]]*100</f>
        <v>100</v>
      </c>
    </row>
    <row r="247" spans="1:166" s="96" customFormat="1" ht="15" customHeight="1" x14ac:dyDescent="0.25">
      <c r="A247" s="367">
        <v>3319</v>
      </c>
      <c r="B247" s="367">
        <v>5336</v>
      </c>
      <c r="C247" s="368">
        <v>428</v>
      </c>
      <c r="D247" s="369">
        <v>601</v>
      </c>
      <c r="E247" s="369">
        <v>241</v>
      </c>
      <c r="F247" s="370" t="s">
        <v>1428</v>
      </c>
      <c r="G247" s="390">
        <v>0</v>
      </c>
      <c r="H247" s="390">
        <v>24.85</v>
      </c>
      <c r="I247" s="390">
        <v>24.85</v>
      </c>
      <c r="J247" s="390">
        <f>Tabulka5424[[#This Row],[Skutečnost k 31.12.2019                    v tis. Kč]]/Tabulka5424[[#This Row],[Upravený rozpočet k 31.12.2019         v tis. Kč]]*100</f>
        <v>100</v>
      </c>
    </row>
    <row r="248" spans="1:166" s="96" customFormat="1" ht="15" customHeight="1" x14ac:dyDescent="0.25">
      <c r="A248" s="367">
        <v>3319</v>
      </c>
      <c r="B248" s="367">
        <v>5336</v>
      </c>
      <c r="C248" s="368">
        <v>428</v>
      </c>
      <c r="D248" s="369">
        <v>619</v>
      </c>
      <c r="E248" s="369">
        <v>241</v>
      </c>
      <c r="F248" s="370" t="s">
        <v>1429</v>
      </c>
      <c r="G248" s="390">
        <v>0</v>
      </c>
      <c r="H248" s="390">
        <v>10</v>
      </c>
      <c r="I248" s="390">
        <v>10</v>
      </c>
      <c r="J248" s="390">
        <f>Tabulka5424[[#This Row],[Skutečnost k 31.12.2019                    v tis. Kč]]/Tabulka5424[[#This Row],[Upravený rozpočet k 31.12.2019         v tis. Kč]]*100</f>
        <v>100</v>
      </c>
    </row>
    <row r="249" spans="1:166" s="96" customFormat="1" ht="15" customHeight="1" x14ac:dyDescent="0.25">
      <c r="A249" s="367">
        <v>3319</v>
      </c>
      <c r="B249" s="367">
        <v>5336</v>
      </c>
      <c r="C249" s="368">
        <v>428</v>
      </c>
      <c r="D249" s="369">
        <v>616</v>
      </c>
      <c r="E249" s="369">
        <v>242</v>
      </c>
      <c r="F249" s="370" t="s">
        <v>1430</v>
      </c>
      <c r="G249" s="390">
        <v>0</v>
      </c>
      <c r="H249" s="390">
        <v>32.81</v>
      </c>
      <c r="I249" s="390">
        <v>32.81</v>
      </c>
      <c r="J249" s="390">
        <f>Tabulka5424[[#This Row],[Skutečnost k 31.12.2019                    v tis. Kč]]/Tabulka5424[[#This Row],[Upravený rozpočet k 31.12.2019         v tis. Kč]]*100</f>
        <v>100</v>
      </c>
    </row>
    <row r="250" spans="1:166" s="96" customFormat="1" ht="15" customHeight="1" x14ac:dyDescent="0.25">
      <c r="A250" s="367">
        <v>3319</v>
      </c>
      <c r="B250" s="367">
        <v>5336</v>
      </c>
      <c r="C250" s="368">
        <v>428</v>
      </c>
      <c r="D250" s="369">
        <v>620</v>
      </c>
      <c r="E250" s="369">
        <v>242</v>
      </c>
      <c r="F250" s="370" t="s">
        <v>1431</v>
      </c>
      <c r="G250" s="390">
        <v>0</v>
      </c>
      <c r="H250" s="390">
        <v>40</v>
      </c>
      <c r="I250" s="390">
        <v>40</v>
      </c>
      <c r="J250" s="390">
        <f>Tabulka5424[[#This Row],[Skutečnost k 31.12.2019                    v tis. Kč]]/Tabulka5424[[#This Row],[Upravený rozpočet k 31.12.2019         v tis. Kč]]*100</f>
        <v>100</v>
      </c>
    </row>
    <row r="251" spans="1:166" s="270" customFormat="1" ht="15" customHeight="1" x14ac:dyDescent="0.25">
      <c r="A251" s="45">
        <v>3319</v>
      </c>
      <c r="B251" s="45"/>
      <c r="C251" s="266"/>
      <c r="D251" s="45"/>
      <c r="E251" s="384"/>
      <c r="F251" s="228" t="s">
        <v>275</v>
      </c>
      <c r="G251" s="264">
        <f>SUM(G246:G250)</f>
        <v>28</v>
      </c>
      <c r="H251" s="264">
        <f>SUM(H246:H250)</f>
        <v>135.66</v>
      </c>
      <c r="I251" s="264">
        <f>SUM(I246:I250)</f>
        <v>135.66</v>
      </c>
      <c r="J251" s="264">
        <f>Tabulka5424[[#This Row],[Skutečnost k 31.12.2019                    v tis. Kč]]/Tabulka5424[[#This Row],[Upravený rozpočet k 31.12.2019         v tis. Kč]]*100</f>
        <v>100</v>
      </c>
      <c r="N251" s="271"/>
      <c r="O251" s="272"/>
      <c r="P251" s="273"/>
      <c r="Q251" s="273"/>
      <c r="R251" s="273"/>
      <c r="S251" s="269"/>
      <c r="T251" s="269"/>
      <c r="U251" s="269"/>
      <c r="V251" s="269"/>
      <c r="W251" s="269"/>
      <c r="AA251" s="271"/>
      <c r="AB251" s="272"/>
      <c r="AC251" s="273"/>
      <c r="AD251" s="273"/>
      <c r="AE251" s="273"/>
      <c r="AF251" s="269"/>
      <c r="AG251" s="269"/>
      <c r="AH251" s="269"/>
      <c r="AI251" s="269"/>
      <c r="AJ251" s="269"/>
      <c r="AN251" s="271"/>
      <c r="AO251" s="272"/>
      <c r="AP251" s="273"/>
      <c r="AQ251" s="273"/>
      <c r="AR251" s="273"/>
      <c r="AS251" s="269"/>
      <c r="AT251" s="269"/>
      <c r="AU251" s="269"/>
      <c r="AV251" s="269"/>
      <c r="AW251" s="269"/>
      <c r="BA251" s="271"/>
      <c r="BB251" s="272"/>
      <c r="BC251" s="273"/>
      <c r="BD251" s="273"/>
      <c r="BE251" s="273"/>
      <c r="BF251" s="269"/>
      <c r="BG251" s="269"/>
      <c r="BH251" s="269"/>
      <c r="BI251" s="269"/>
      <c r="BJ251" s="269"/>
      <c r="BN251" s="271"/>
      <c r="BO251" s="272"/>
      <c r="BP251" s="273"/>
      <c r="BQ251" s="273"/>
      <c r="BR251" s="273"/>
      <c r="BS251" s="269"/>
      <c r="BT251" s="269"/>
      <c r="BU251" s="269"/>
      <c r="BV251" s="269"/>
      <c r="BW251" s="269"/>
      <c r="CA251" s="271"/>
      <c r="CB251" s="272"/>
      <c r="CC251" s="273"/>
      <c r="CD251" s="273"/>
      <c r="CE251" s="273"/>
      <c r="CF251" s="269"/>
      <c r="CG251" s="269"/>
      <c r="CH251" s="269"/>
      <c r="CI251" s="269"/>
      <c r="CJ251" s="269"/>
      <c r="CN251" s="271"/>
      <c r="CO251" s="272"/>
      <c r="CP251" s="273"/>
      <c r="CQ251" s="273"/>
      <c r="CR251" s="273"/>
      <c r="CS251" s="269"/>
      <c r="CT251" s="269"/>
      <c r="CU251" s="269"/>
      <c r="CV251" s="269"/>
      <c r="CW251" s="269"/>
      <c r="DA251" s="271"/>
      <c r="DB251" s="272"/>
      <c r="DC251" s="273"/>
      <c r="DD251" s="273"/>
      <c r="DE251" s="273"/>
      <c r="DF251" s="269"/>
      <c r="DG251" s="269"/>
      <c r="DH251" s="269"/>
      <c r="DI251" s="269"/>
      <c r="DJ251" s="269"/>
      <c r="DN251" s="271"/>
      <c r="DO251" s="272"/>
      <c r="DP251" s="273"/>
      <c r="DQ251" s="273"/>
      <c r="DR251" s="273"/>
      <c r="DS251" s="269"/>
      <c r="DT251" s="269"/>
      <c r="DU251" s="269"/>
      <c r="DV251" s="269"/>
      <c r="DW251" s="269"/>
      <c r="EA251" s="271"/>
      <c r="EB251" s="272"/>
      <c r="EC251" s="273"/>
      <c r="ED251" s="273"/>
      <c r="EE251" s="273"/>
      <c r="EF251" s="269"/>
      <c r="EG251" s="269"/>
      <c r="EH251" s="269"/>
      <c r="EI251" s="269"/>
      <c r="EJ251" s="269"/>
      <c r="EN251" s="271"/>
      <c r="EO251" s="272"/>
      <c r="EP251" s="273"/>
      <c r="EQ251" s="273"/>
      <c r="ER251" s="273"/>
      <c r="ES251" s="269"/>
      <c r="ET251" s="269"/>
      <c r="EU251" s="269"/>
      <c r="EV251" s="269"/>
      <c r="EW251" s="269"/>
      <c r="FA251" s="271"/>
      <c r="FB251" s="272"/>
      <c r="FC251" s="273"/>
      <c r="FD251" s="273"/>
      <c r="FE251" s="273"/>
      <c r="FF251" s="269"/>
      <c r="FG251" s="269"/>
      <c r="FH251" s="269"/>
      <c r="FI251" s="269"/>
      <c r="FJ251" s="269"/>
    </row>
    <row r="252" spans="1:166" s="96" customFormat="1" ht="15" customHeight="1" x14ac:dyDescent="0.25">
      <c r="A252" s="348"/>
      <c r="B252" s="348"/>
      <c r="C252" s="203"/>
      <c r="D252" s="348"/>
      <c r="E252" s="46"/>
      <c r="F252" s="329"/>
      <c r="G252" s="343"/>
      <c r="H252" s="343"/>
      <c r="I252" s="343"/>
      <c r="J252" s="343"/>
    </row>
    <row r="253" spans="1:166" s="96" customFormat="1" ht="15" customHeight="1" x14ac:dyDescent="0.25">
      <c r="A253" s="348"/>
      <c r="B253" s="348"/>
      <c r="C253" s="203"/>
      <c r="D253" s="348"/>
      <c r="E253" s="46"/>
      <c r="F253" s="228" t="s">
        <v>382</v>
      </c>
      <c r="G253" s="343"/>
      <c r="H253" s="343"/>
      <c r="I253" s="343"/>
      <c r="J253" s="343"/>
    </row>
    <row r="254" spans="1:166" s="270" customFormat="1" ht="15" customHeight="1" x14ac:dyDescent="0.25">
      <c r="A254" s="348">
        <v>3322</v>
      </c>
      <c r="B254" s="348">
        <v>5169</v>
      </c>
      <c r="C254" s="203"/>
      <c r="D254" s="339"/>
      <c r="E254" s="46">
        <v>814</v>
      </c>
      <c r="F254" s="329" t="s">
        <v>435</v>
      </c>
      <c r="G254" s="343">
        <v>36.5</v>
      </c>
      <c r="H254" s="343">
        <v>36.5</v>
      </c>
      <c r="I254" s="343">
        <v>21.99</v>
      </c>
      <c r="J254" s="343">
        <f>Tabulka5424[[#This Row],[Skutečnost k 31.12.2019                    v tis. Kč]]/Tabulka5424[[#This Row],[Upravený rozpočet k 31.12.2019         v tis. Kč]]*100</f>
        <v>60.246575342465746</v>
      </c>
      <c r="N254" s="271"/>
      <c r="O254" s="272"/>
      <c r="P254" s="273"/>
      <c r="Q254" s="273"/>
      <c r="R254" s="273"/>
      <c r="S254" s="269"/>
      <c r="T254" s="269"/>
      <c r="U254" s="269"/>
      <c r="V254" s="269"/>
      <c r="W254" s="269"/>
      <c r="AA254" s="271"/>
      <c r="AB254" s="272"/>
      <c r="AC254" s="273"/>
      <c r="AD254" s="273"/>
      <c r="AE254" s="273"/>
      <c r="AF254" s="269"/>
      <c r="AG254" s="269"/>
      <c r="AH254" s="269"/>
      <c r="AI254" s="269"/>
      <c r="AJ254" s="269"/>
      <c r="AN254" s="271"/>
      <c r="AO254" s="272"/>
      <c r="AP254" s="273"/>
      <c r="AQ254" s="273"/>
      <c r="AR254" s="273"/>
      <c r="AS254" s="269"/>
      <c r="AT254" s="269"/>
      <c r="AU254" s="269"/>
      <c r="AV254" s="269"/>
      <c r="AW254" s="269"/>
      <c r="BA254" s="271"/>
      <c r="BB254" s="272"/>
      <c r="BC254" s="273"/>
      <c r="BD254" s="273"/>
      <c r="BE254" s="273"/>
      <c r="BF254" s="269"/>
      <c r="BG254" s="269"/>
      <c r="BH254" s="269"/>
      <c r="BI254" s="269"/>
      <c r="BJ254" s="269"/>
      <c r="BN254" s="271"/>
      <c r="BO254" s="272"/>
      <c r="BP254" s="273"/>
      <c r="BQ254" s="273"/>
      <c r="BR254" s="273"/>
      <c r="BS254" s="269"/>
      <c r="BT254" s="269"/>
      <c r="BU254" s="269"/>
      <c r="BV254" s="269"/>
      <c r="BW254" s="269"/>
      <c r="CA254" s="271"/>
      <c r="CB254" s="272"/>
      <c r="CC254" s="273"/>
      <c r="CD254" s="273"/>
      <c r="CE254" s="273"/>
      <c r="CF254" s="269"/>
      <c r="CG254" s="269"/>
      <c r="CH254" s="269"/>
      <c r="CI254" s="269"/>
      <c r="CJ254" s="269"/>
      <c r="CN254" s="271"/>
      <c r="CO254" s="272"/>
      <c r="CP254" s="273"/>
      <c r="CQ254" s="273"/>
      <c r="CR254" s="273"/>
      <c r="CS254" s="269"/>
      <c r="CT254" s="269"/>
      <c r="CU254" s="269"/>
      <c r="CV254" s="269"/>
      <c r="CW254" s="269"/>
      <c r="DA254" s="271"/>
      <c r="DB254" s="272"/>
      <c r="DC254" s="273"/>
      <c r="DD254" s="273"/>
      <c r="DE254" s="273"/>
      <c r="DF254" s="269"/>
      <c r="DG254" s="269"/>
      <c r="DH254" s="269"/>
      <c r="DI254" s="269"/>
      <c r="DJ254" s="269"/>
      <c r="DN254" s="271"/>
      <c r="DO254" s="272"/>
      <c r="DP254" s="273"/>
      <c r="DQ254" s="273"/>
      <c r="DR254" s="273"/>
      <c r="DS254" s="269"/>
      <c r="DT254" s="269"/>
      <c r="DU254" s="269"/>
      <c r="DV254" s="269"/>
      <c r="DW254" s="269"/>
      <c r="EA254" s="271"/>
      <c r="EB254" s="272"/>
      <c r="EC254" s="273"/>
      <c r="ED254" s="273"/>
      <c r="EE254" s="273"/>
      <c r="EF254" s="269"/>
      <c r="EG254" s="269"/>
      <c r="EH254" s="269"/>
      <c r="EI254" s="269"/>
      <c r="EJ254" s="269"/>
      <c r="EN254" s="271"/>
      <c r="EO254" s="272"/>
      <c r="EP254" s="273"/>
      <c r="EQ254" s="273"/>
      <c r="ER254" s="273"/>
      <c r="ES254" s="269"/>
      <c r="ET254" s="269"/>
      <c r="EU254" s="269"/>
      <c r="EV254" s="269"/>
      <c r="EW254" s="269"/>
      <c r="FA254" s="271"/>
      <c r="FB254" s="272"/>
      <c r="FC254" s="273"/>
      <c r="FD254" s="273"/>
      <c r="FE254" s="273"/>
      <c r="FF254" s="269"/>
      <c r="FG254" s="269"/>
      <c r="FH254" s="269"/>
      <c r="FI254" s="269"/>
      <c r="FJ254" s="269"/>
    </row>
    <row r="255" spans="1:166" s="270" customFormat="1" ht="15" customHeight="1" x14ac:dyDescent="0.25">
      <c r="A255" s="348">
        <v>3322</v>
      </c>
      <c r="B255" s="348">
        <v>5169</v>
      </c>
      <c r="C255" s="203"/>
      <c r="D255" s="339"/>
      <c r="E255" s="46">
        <v>831</v>
      </c>
      <c r="F255" s="329" t="s">
        <v>381</v>
      </c>
      <c r="G255" s="343">
        <v>50</v>
      </c>
      <c r="H255" s="343">
        <v>50</v>
      </c>
      <c r="I255" s="343">
        <v>50</v>
      </c>
      <c r="J255" s="343">
        <f>Tabulka5424[[#This Row],[Skutečnost k 31.12.2019                    v tis. Kč]]/Tabulka5424[[#This Row],[Upravený rozpočet k 31.12.2019         v tis. Kč]]*100</f>
        <v>100</v>
      </c>
      <c r="N255" s="271"/>
      <c r="O255" s="272"/>
      <c r="P255" s="273"/>
      <c r="Q255" s="273"/>
      <c r="R255" s="273"/>
      <c r="S255" s="269"/>
      <c r="T255" s="269"/>
      <c r="U255" s="269"/>
      <c r="V255" s="269"/>
      <c r="W255" s="269"/>
      <c r="AA255" s="271"/>
      <c r="AB255" s="272"/>
      <c r="AC255" s="273"/>
      <c r="AD255" s="273"/>
      <c r="AE255" s="273"/>
      <c r="AF255" s="269"/>
      <c r="AG255" s="269"/>
      <c r="AH255" s="269"/>
      <c r="AI255" s="269"/>
      <c r="AJ255" s="269"/>
      <c r="AN255" s="271"/>
      <c r="AO255" s="272"/>
      <c r="AP255" s="273"/>
      <c r="AQ255" s="273"/>
      <c r="AR255" s="273"/>
      <c r="AS255" s="269"/>
      <c r="AT255" s="269"/>
      <c r="AU255" s="269"/>
      <c r="AV255" s="269"/>
      <c r="AW255" s="269"/>
      <c r="BA255" s="271"/>
      <c r="BB255" s="272"/>
      <c r="BC255" s="273"/>
      <c r="BD255" s="273"/>
      <c r="BE255" s="273"/>
      <c r="BF255" s="269"/>
      <c r="BG255" s="269"/>
      <c r="BH255" s="269"/>
      <c r="BI255" s="269"/>
      <c r="BJ255" s="269"/>
      <c r="BN255" s="271"/>
      <c r="BO255" s="272"/>
      <c r="BP255" s="273"/>
      <c r="BQ255" s="273"/>
      <c r="BR255" s="273"/>
      <c r="BS255" s="269"/>
      <c r="BT255" s="269"/>
      <c r="BU255" s="269"/>
      <c r="BV255" s="269"/>
      <c r="BW255" s="269"/>
      <c r="CA255" s="271"/>
      <c r="CB255" s="272"/>
      <c r="CC255" s="273"/>
      <c r="CD255" s="273"/>
      <c r="CE255" s="273"/>
      <c r="CF255" s="269"/>
      <c r="CG255" s="269"/>
      <c r="CH255" s="269"/>
      <c r="CI255" s="269"/>
      <c r="CJ255" s="269"/>
      <c r="CN255" s="271"/>
      <c r="CO255" s="272"/>
      <c r="CP255" s="273"/>
      <c r="CQ255" s="273"/>
      <c r="CR255" s="273"/>
      <c r="CS255" s="269"/>
      <c r="CT255" s="269"/>
      <c r="CU255" s="269"/>
      <c r="CV255" s="269"/>
      <c r="CW255" s="269"/>
      <c r="DA255" s="271"/>
      <c r="DB255" s="272"/>
      <c r="DC255" s="273"/>
      <c r="DD255" s="273"/>
      <c r="DE255" s="273"/>
      <c r="DF255" s="269"/>
      <c r="DG255" s="269"/>
      <c r="DH255" s="269"/>
      <c r="DI255" s="269"/>
      <c r="DJ255" s="269"/>
      <c r="DN255" s="271"/>
      <c r="DO255" s="272"/>
      <c r="DP255" s="273"/>
      <c r="DQ255" s="273"/>
      <c r="DR255" s="273"/>
      <c r="DS255" s="269"/>
      <c r="DT255" s="269"/>
      <c r="DU255" s="269"/>
      <c r="DV255" s="269"/>
      <c r="DW255" s="269"/>
      <c r="EA255" s="271"/>
      <c r="EB255" s="272"/>
      <c r="EC255" s="273"/>
      <c r="ED255" s="273"/>
      <c r="EE255" s="273"/>
      <c r="EF255" s="269"/>
      <c r="EG255" s="269"/>
      <c r="EH255" s="269"/>
      <c r="EI255" s="269"/>
      <c r="EJ255" s="269"/>
      <c r="EN255" s="271"/>
      <c r="EO255" s="272"/>
      <c r="EP255" s="273"/>
      <c r="EQ255" s="273"/>
      <c r="ER255" s="273"/>
      <c r="ES255" s="269"/>
      <c r="ET255" s="269"/>
      <c r="EU255" s="269"/>
      <c r="EV255" s="269"/>
      <c r="EW255" s="269"/>
      <c r="FA255" s="271"/>
      <c r="FB255" s="272"/>
      <c r="FC255" s="273"/>
      <c r="FD255" s="273"/>
      <c r="FE255" s="273"/>
      <c r="FF255" s="269"/>
      <c r="FG255" s="269"/>
      <c r="FH255" s="269"/>
      <c r="FI255" s="269"/>
      <c r="FJ255" s="269"/>
    </row>
    <row r="256" spans="1:166" s="270" customFormat="1" ht="15" customHeight="1" x14ac:dyDescent="0.25">
      <c r="A256" s="348">
        <v>3322</v>
      </c>
      <c r="B256" s="348">
        <v>5169</v>
      </c>
      <c r="C256" s="203"/>
      <c r="D256" s="339"/>
      <c r="E256" s="46">
        <v>832</v>
      </c>
      <c r="F256" s="329" t="s">
        <v>476</v>
      </c>
      <c r="G256" s="343">
        <v>100</v>
      </c>
      <c r="H256" s="343">
        <v>100</v>
      </c>
      <c r="I256" s="343">
        <v>67.540000000000006</v>
      </c>
      <c r="J256" s="343">
        <f>Tabulka5424[[#This Row],[Skutečnost k 31.12.2019                    v tis. Kč]]/Tabulka5424[[#This Row],[Upravený rozpočet k 31.12.2019         v tis. Kč]]*100</f>
        <v>67.540000000000006</v>
      </c>
      <c r="N256" s="271"/>
      <c r="O256" s="272"/>
      <c r="P256" s="273"/>
      <c r="Q256" s="273"/>
      <c r="R256" s="273"/>
      <c r="S256" s="269"/>
      <c r="T256" s="269"/>
      <c r="U256" s="269"/>
      <c r="V256" s="269"/>
      <c r="W256" s="269"/>
      <c r="AA256" s="271"/>
      <c r="AB256" s="272"/>
      <c r="AC256" s="273"/>
      <c r="AD256" s="273"/>
      <c r="AE256" s="273"/>
      <c r="AF256" s="269"/>
      <c r="AG256" s="269"/>
      <c r="AH256" s="269"/>
      <c r="AI256" s="269"/>
      <c r="AJ256" s="269"/>
      <c r="AN256" s="271"/>
      <c r="AO256" s="272"/>
      <c r="AP256" s="273"/>
      <c r="AQ256" s="273"/>
      <c r="AR256" s="273"/>
      <c r="AS256" s="269"/>
      <c r="AT256" s="269"/>
      <c r="AU256" s="269"/>
      <c r="AV256" s="269"/>
      <c r="AW256" s="269"/>
      <c r="BA256" s="271"/>
      <c r="BB256" s="272"/>
      <c r="BC256" s="273"/>
      <c r="BD256" s="273"/>
      <c r="BE256" s="273"/>
      <c r="BF256" s="269"/>
      <c r="BG256" s="269"/>
      <c r="BH256" s="269"/>
      <c r="BI256" s="269"/>
      <c r="BJ256" s="269"/>
      <c r="BN256" s="271"/>
      <c r="BO256" s="272"/>
      <c r="BP256" s="273"/>
      <c r="BQ256" s="273"/>
      <c r="BR256" s="273"/>
      <c r="BS256" s="269"/>
      <c r="BT256" s="269"/>
      <c r="BU256" s="269"/>
      <c r="BV256" s="269"/>
      <c r="BW256" s="269"/>
      <c r="CA256" s="271"/>
      <c r="CB256" s="272"/>
      <c r="CC256" s="273"/>
      <c r="CD256" s="273"/>
      <c r="CE256" s="273"/>
      <c r="CF256" s="269"/>
      <c r="CG256" s="269"/>
      <c r="CH256" s="269"/>
      <c r="CI256" s="269"/>
      <c r="CJ256" s="269"/>
      <c r="CN256" s="271"/>
      <c r="CO256" s="272"/>
      <c r="CP256" s="273"/>
      <c r="CQ256" s="273"/>
      <c r="CR256" s="273"/>
      <c r="CS256" s="269"/>
      <c r="CT256" s="269"/>
      <c r="CU256" s="269"/>
      <c r="CV256" s="269"/>
      <c r="CW256" s="269"/>
      <c r="DA256" s="271"/>
      <c r="DB256" s="272"/>
      <c r="DC256" s="273"/>
      <c r="DD256" s="273"/>
      <c r="DE256" s="273"/>
      <c r="DF256" s="269"/>
      <c r="DG256" s="269"/>
      <c r="DH256" s="269"/>
      <c r="DI256" s="269"/>
      <c r="DJ256" s="269"/>
      <c r="DN256" s="271"/>
      <c r="DO256" s="272"/>
      <c r="DP256" s="273"/>
      <c r="DQ256" s="273"/>
      <c r="DR256" s="273"/>
      <c r="DS256" s="269"/>
      <c r="DT256" s="269"/>
      <c r="DU256" s="269"/>
      <c r="DV256" s="269"/>
      <c r="DW256" s="269"/>
      <c r="EA256" s="271"/>
      <c r="EB256" s="272"/>
      <c r="EC256" s="273"/>
      <c r="ED256" s="273"/>
      <c r="EE256" s="273"/>
      <c r="EF256" s="269"/>
      <c r="EG256" s="269"/>
      <c r="EH256" s="269"/>
      <c r="EI256" s="269"/>
      <c r="EJ256" s="269"/>
      <c r="EN256" s="271"/>
      <c r="EO256" s="272"/>
      <c r="EP256" s="273"/>
      <c r="EQ256" s="273"/>
      <c r="ER256" s="273"/>
      <c r="ES256" s="269"/>
      <c r="ET256" s="269"/>
      <c r="EU256" s="269"/>
      <c r="EV256" s="269"/>
      <c r="EW256" s="269"/>
      <c r="FA256" s="271"/>
      <c r="FB256" s="272"/>
      <c r="FC256" s="273"/>
      <c r="FD256" s="273"/>
      <c r="FE256" s="273"/>
      <c r="FF256" s="269"/>
      <c r="FG256" s="269"/>
      <c r="FH256" s="269"/>
      <c r="FI256" s="269"/>
      <c r="FJ256" s="269"/>
    </row>
    <row r="257" spans="1:166" s="22" customFormat="1" ht="15" customHeight="1" x14ac:dyDescent="0.25">
      <c r="A257" s="344">
        <v>3322</v>
      </c>
      <c r="B257" s="344">
        <v>5171</v>
      </c>
      <c r="C257" s="251"/>
      <c r="D257" s="339"/>
      <c r="E257" s="345">
        <v>814</v>
      </c>
      <c r="F257" s="346" t="s">
        <v>755</v>
      </c>
      <c r="G257" s="347">
        <v>2650</v>
      </c>
      <c r="H257" s="347">
        <v>3830</v>
      </c>
      <c r="I257" s="347">
        <v>3761.62</v>
      </c>
      <c r="J257" s="347">
        <f>Tabulka5424[[#This Row],[Skutečnost k 31.12.2019                    v tis. Kč]]/Tabulka5424[[#This Row],[Upravený rozpočet k 31.12.2019         v tis. Kč]]*100</f>
        <v>98.214621409921662</v>
      </c>
      <c r="N257" s="83"/>
      <c r="O257" s="88"/>
      <c r="P257" s="60"/>
      <c r="Q257" s="60"/>
      <c r="R257" s="60"/>
      <c r="S257" s="87"/>
      <c r="T257" s="87"/>
      <c r="U257" s="87"/>
      <c r="V257" s="87"/>
      <c r="W257" s="87"/>
      <c r="AA257" s="83"/>
      <c r="AB257" s="88"/>
      <c r="AC257" s="60"/>
      <c r="AD257" s="60"/>
      <c r="AE257" s="60"/>
      <c r="AF257" s="87"/>
      <c r="AG257" s="87"/>
      <c r="AH257" s="87"/>
      <c r="AI257" s="87"/>
      <c r="AJ257" s="87"/>
      <c r="AN257" s="83"/>
      <c r="AO257" s="88"/>
      <c r="AP257" s="60"/>
      <c r="AQ257" s="60"/>
      <c r="AR257" s="60"/>
      <c r="AS257" s="87"/>
      <c r="AT257" s="87"/>
      <c r="AU257" s="87"/>
      <c r="AV257" s="87"/>
      <c r="AW257" s="87"/>
      <c r="BA257" s="83"/>
      <c r="BB257" s="88"/>
      <c r="BC257" s="60"/>
      <c r="BD257" s="60"/>
      <c r="BE257" s="60"/>
      <c r="BF257" s="87"/>
      <c r="BG257" s="87"/>
      <c r="BH257" s="87"/>
      <c r="BI257" s="87"/>
      <c r="BJ257" s="87"/>
      <c r="BN257" s="83"/>
      <c r="BO257" s="88"/>
      <c r="BP257" s="60"/>
      <c r="BQ257" s="60"/>
      <c r="BR257" s="60"/>
      <c r="BS257" s="87"/>
      <c r="BT257" s="87"/>
      <c r="BU257" s="87"/>
      <c r="BV257" s="87"/>
      <c r="BW257" s="87"/>
      <c r="CA257" s="83"/>
      <c r="CB257" s="88"/>
      <c r="CC257" s="60"/>
      <c r="CD257" s="60"/>
      <c r="CE257" s="60"/>
      <c r="CF257" s="87"/>
      <c r="CG257" s="87"/>
      <c r="CH257" s="87"/>
      <c r="CI257" s="87"/>
      <c r="CJ257" s="87"/>
      <c r="CN257" s="83"/>
      <c r="CO257" s="88"/>
      <c r="CP257" s="60"/>
      <c r="CQ257" s="60"/>
      <c r="CR257" s="60"/>
      <c r="CS257" s="87"/>
      <c r="CT257" s="87"/>
      <c r="CU257" s="87"/>
      <c r="CV257" s="87"/>
      <c r="CW257" s="87"/>
      <c r="DA257" s="83"/>
      <c r="DB257" s="88"/>
      <c r="DC257" s="60"/>
      <c r="DD257" s="60"/>
      <c r="DE257" s="60"/>
      <c r="DF257" s="87"/>
      <c r="DG257" s="87"/>
      <c r="DH257" s="87"/>
      <c r="DI257" s="87"/>
      <c r="DJ257" s="87"/>
      <c r="DN257" s="83"/>
      <c r="DO257" s="88"/>
      <c r="DP257" s="60"/>
      <c r="DQ257" s="60"/>
      <c r="DR257" s="60"/>
      <c r="DS257" s="87"/>
      <c r="DT257" s="87"/>
      <c r="DU257" s="87"/>
      <c r="DV257" s="87"/>
      <c r="DW257" s="87"/>
      <c r="EA257" s="83"/>
      <c r="EB257" s="88"/>
      <c r="EC257" s="60"/>
      <c r="ED257" s="60"/>
      <c r="EE257" s="60"/>
      <c r="EF257" s="87"/>
      <c r="EG257" s="87"/>
      <c r="EH257" s="87"/>
      <c r="EI257" s="87"/>
      <c r="EJ257" s="87"/>
      <c r="EN257" s="83"/>
      <c r="EO257" s="88"/>
      <c r="EP257" s="60"/>
      <c r="EQ257" s="60"/>
      <c r="ER257" s="60"/>
      <c r="ES257" s="87"/>
      <c r="ET257" s="87"/>
      <c r="EU257" s="87"/>
      <c r="EV257" s="87"/>
      <c r="EW257" s="87"/>
      <c r="FA257" s="83"/>
      <c r="FB257" s="88"/>
      <c r="FC257" s="60"/>
      <c r="FD257" s="60"/>
      <c r="FE257" s="60"/>
      <c r="FF257" s="87"/>
      <c r="FG257" s="87"/>
      <c r="FH257" s="87"/>
      <c r="FI257" s="87"/>
      <c r="FJ257" s="87"/>
    </row>
    <row r="258" spans="1:166" s="96" customFormat="1" ht="15" customHeight="1" x14ac:dyDescent="0.25">
      <c r="A258" s="344">
        <v>3322</v>
      </c>
      <c r="B258" s="344">
        <v>5171</v>
      </c>
      <c r="C258" s="251"/>
      <c r="D258" s="339"/>
      <c r="E258" s="345">
        <v>878</v>
      </c>
      <c r="F258" s="346" t="s">
        <v>739</v>
      </c>
      <c r="G258" s="347">
        <v>210</v>
      </c>
      <c r="H258" s="347">
        <v>210</v>
      </c>
      <c r="I258" s="347">
        <v>94.77</v>
      </c>
      <c r="J258" s="347">
        <f>Tabulka5424[[#This Row],[Skutečnost k 31.12.2019                    v tis. Kč]]/Tabulka5424[[#This Row],[Upravený rozpočet k 31.12.2019         v tis. Kč]]*100</f>
        <v>45.128571428571426</v>
      </c>
    </row>
    <row r="259" spans="1:166" s="96" customFormat="1" ht="15" customHeight="1" x14ac:dyDescent="0.25">
      <c r="A259" s="367">
        <v>3322</v>
      </c>
      <c r="B259" s="367">
        <v>5171</v>
      </c>
      <c r="C259" s="368">
        <v>457</v>
      </c>
      <c r="D259" s="339"/>
      <c r="E259" s="369">
        <v>878</v>
      </c>
      <c r="F259" s="370" t="s">
        <v>709</v>
      </c>
      <c r="G259" s="390">
        <v>0</v>
      </c>
      <c r="H259" s="390">
        <v>55.23</v>
      </c>
      <c r="I259" s="390">
        <v>55.23</v>
      </c>
      <c r="J259" s="390">
        <f>Tabulka5424[[#This Row],[Skutečnost k 31.12.2019                    v tis. Kč]]/Tabulka5424[[#This Row],[Upravený rozpočet k 31.12.2019         v tis. Kč]]*100</f>
        <v>100</v>
      </c>
    </row>
    <row r="260" spans="1:166" s="96" customFormat="1" ht="15" customHeight="1" x14ac:dyDescent="0.25">
      <c r="A260" s="45">
        <v>3322</v>
      </c>
      <c r="B260" s="45"/>
      <c r="C260" s="266"/>
      <c r="D260" s="45"/>
      <c r="E260" s="384"/>
      <c r="F260" s="228" t="s">
        <v>126</v>
      </c>
      <c r="G260" s="264">
        <f>SUBTOTAL(109,G254:G259)</f>
        <v>3046.5</v>
      </c>
      <c r="H260" s="264">
        <f>SUBTOTAL(109,H254:H259)</f>
        <v>4281.7299999999996</v>
      </c>
      <c r="I260" s="264">
        <f>SUBTOTAL(109,I254:I259)</f>
        <v>4051.15</v>
      </c>
      <c r="J260" s="264">
        <f>Tabulka5424[[#This Row],[Skutečnost k 31.12.2019                    v tis. Kč]]/Tabulka5424[[#This Row],[Upravený rozpočet k 31.12.2019         v tis. Kč]]*100</f>
        <v>94.614793553073184</v>
      </c>
    </row>
    <row r="261" spans="1:166" s="270" customFormat="1" ht="15" customHeight="1" x14ac:dyDescent="0.25">
      <c r="A261" s="344"/>
      <c r="B261" s="344"/>
      <c r="C261" s="251"/>
      <c r="D261" s="688"/>
      <c r="E261" s="345"/>
      <c r="F261" s="346"/>
      <c r="G261" s="343"/>
      <c r="H261" s="347"/>
      <c r="I261" s="347"/>
      <c r="J261" s="347"/>
      <c r="N261" s="271"/>
      <c r="O261" s="272"/>
      <c r="P261" s="273"/>
      <c r="Q261" s="273"/>
      <c r="R261" s="273"/>
      <c r="S261" s="269"/>
      <c r="T261" s="269"/>
      <c r="U261" s="269"/>
      <c r="V261" s="269"/>
      <c r="W261" s="269"/>
      <c r="AA261" s="271"/>
      <c r="AB261" s="272"/>
      <c r="AC261" s="273"/>
      <c r="AD261" s="273"/>
      <c r="AE261" s="273"/>
      <c r="AF261" s="269"/>
      <c r="AG261" s="269"/>
      <c r="AH261" s="269"/>
      <c r="AI261" s="269"/>
      <c r="AJ261" s="269"/>
      <c r="AN261" s="271"/>
      <c r="AO261" s="272"/>
      <c r="AP261" s="273"/>
      <c r="AQ261" s="273"/>
      <c r="AR261" s="273"/>
      <c r="AS261" s="269"/>
      <c r="AT261" s="269"/>
      <c r="AU261" s="269"/>
      <c r="AV261" s="269"/>
      <c r="AW261" s="269"/>
      <c r="BA261" s="271"/>
      <c r="BB261" s="272"/>
      <c r="BC261" s="273"/>
      <c r="BD261" s="273"/>
      <c r="BE261" s="273"/>
      <c r="BF261" s="269"/>
      <c r="BG261" s="269"/>
      <c r="BH261" s="269"/>
      <c r="BI261" s="269"/>
      <c r="BJ261" s="269"/>
      <c r="BN261" s="271"/>
      <c r="BO261" s="272"/>
      <c r="BP261" s="273"/>
      <c r="BQ261" s="273"/>
      <c r="BR261" s="273"/>
      <c r="BS261" s="269"/>
      <c r="BT261" s="269"/>
      <c r="BU261" s="269"/>
      <c r="BV261" s="269"/>
      <c r="BW261" s="269"/>
      <c r="CA261" s="271"/>
      <c r="CB261" s="272"/>
      <c r="CC261" s="273"/>
      <c r="CD261" s="273"/>
      <c r="CE261" s="273"/>
      <c r="CF261" s="269"/>
      <c r="CG261" s="269"/>
      <c r="CH261" s="269"/>
      <c r="CI261" s="269"/>
      <c r="CJ261" s="269"/>
      <c r="CN261" s="271"/>
      <c r="CO261" s="272"/>
      <c r="CP261" s="273"/>
      <c r="CQ261" s="273"/>
      <c r="CR261" s="273"/>
      <c r="CS261" s="269"/>
      <c r="CT261" s="269"/>
      <c r="CU261" s="269"/>
      <c r="CV261" s="269"/>
      <c r="CW261" s="269"/>
      <c r="DA261" s="271"/>
      <c r="DB261" s="272"/>
      <c r="DC261" s="273"/>
      <c r="DD261" s="273"/>
      <c r="DE261" s="273"/>
      <c r="DF261" s="269"/>
      <c r="DG261" s="269"/>
      <c r="DH261" s="269"/>
      <c r="DI261" s="269"/>
      <c r="DJ261" s="269"/>
      <c r="DN261" s="271"/>
      <c r="DO261" s="272"/>
      <c r="DP261" s="273"/>
      <c r="DQ261" s="273"/>
      <c r="DR261" s="273"/>
      <c r="DS261" s="269"/>
      <c r="DT261" s="269"/>
      <c r="DU261" s="269"/>
      <c r="DV261" s="269"/>
      <c r="DW261" s="269"/>
      <c r="EA261" s="271"/>
      <c r="EB261" s="272"/>
      <c r="EC261" s="273"/>
      <c r="ED261" s="273"/>
      <c r="EE261" s="273"/>
      <c r="EF261" s="269"/>
      <c r="EG261" s="269"/>
      <c r="EH261" s="269"/>
      <c r="EI261" s="269"/>
      <c r="EJ261" s="269"/>
      <c r="EN261" s="271"/>
      <c r="EO261" s="272"/>
      <c r="EP261" s="273"/>
      <c r="EQ261" s="273"/>
      <c r="ER261" s="273"/>
      <c r="ES261" s="269"/>
      <c r="ET261" s="269"/>
      <c r="EU261" s="269"/>
      <c r="EV261" s="269"/>
      <c r="EW261" s="269"/>
      <c r="FA261" s="271"/>
      <c r="FB261" s="272"/>
      <c r="FC261" s="273"/>
      <c r="FD261" s="273"/>
      <c r="FE261" s="273"/>
      <c r="FF261" s="269"/>
      <c r="FG261" s="269"/>
      <c r="FH261" s="269"/>
      <c r="FI261" s="269"/>
      <c r="FJ261" s="269"/>
    </row>
    <row r="262" spans="1:166" s="270" customFormat="1" ht="15" customHeight="1" x14ac:dyDescent="0.25">
      <c r="A262" s="283">
        <v>3326</v>
      </c>
      <c r="B262" s="348">
        <v>5137</v>
      </c>
      <c r="C262" s="192"/>
      <c r="D262" s="16"/>
      <c r="E262" s="46"/>
      <c r="F262" s="329" t="s">
        <v>1448</v>
      </c>
      <c r="G262" s="343">
        <v>0</v>
      </c>
      <c r="H262" s="343">
        <v>3.69</v>
      </c>
      <c r="I262" s="343">
        <v>3.69</v>
      </c>
      <c r="J262" s="343">
        <f>Tabulka5424[[#This Row],[Skutečnost k 31.12.2019                    v tis. Kč]]/Tabulka5424[[#This Row],[Upravený rozpočet k 31.12.2019         v tis. Kč]]*100</f>
        <v>100</v>
      </c>
      <c r="N262" s="271"/>
      <c r="O262" s="272"/>
      <c r="P262" s="273"/>
      <c r="Q262" s="273"/>
      <c r="R262" s="273"/>
      <c r="S262" s="269"/>
      <c r="T262" s="269"/>
      <c r="U262" s="269"/>
      <c r="V262" s="269"/>
      <c r="W262" s="269"/>
      <c r="AA262" s="271"/>
      <c r="AB262" s="272"/>
      <c r="AC262" s="273"/>
      <c r="AD262" s="273"/>
      <c r="AE262" s="273"/>
      <c r="AF262" s="269"/>
      <c r="AG262" s="269"/>
      <c r="AH262" s="269"/>
      <c r="AI262" s="269"/>
      <c r="AJ262" s="269"/>
      <c r="AN262" s="271"/>
      <c r="AO262" s="272"/>
      <c r="AP262" s="273"/>
      <c r="AQ262" s="273"/>
      <c r="AR262" s="273"/>
      <c r="AS262" s="269"/>
      <c r="AT262" s="269"/>
      <c r="AU262" s="269"/>
      <c r="AV262" s="269"/>
      <c r="AW262" s="269"/>
      <c r="BA262" s="271"/>
      <c r="BB262" s="272"/>
      <c r="BC262" s="273"/>
      <c r="BD262" s="273"/>
      <c r="BE262" s="273"/>
      <c r="BF262" s="269"/>
      <c r="BG262" s="269"/>
      <c r="BH262" s="269"/>
      <c r="BI262" s="269"/>
      <c r="BJ262" s="269"/>
      <c r="BN262" s="271"/>
      <c r="BO262" s="272"/>
      <c r="BP262" s="273"/>
      <c r="BQ262" s="273"/>
      <c r="BR262" s="273"/>
      <c r="BS262" s="269"/>
      <c r="BT262" s="269"/>
      <c r="BU262" s="269"/>
      <c r="BV262" s="269"/>
      <c r="BW262" s="269"/>
      <c r="CA262" s="271"/>
      <c r="CB262" s="272"/>
      <c r="CC262" s="273"/>
      <c r="CD262" s="273"/>
      <c r="CE262" s="273"/>
      <c r="CF262" s="269"/>
      <c r="CG262" s="269"/>
      <c r="CH262" s="269"/>
      <c r="CI262" s="269"/>
      <c r="CJ262" s="269"/>
      <c r="CN262" s="271"/>
      <c r="CO262" s="272"/>
      <c r="CP262" s="273"/>
      <c r="CQ262" s="273"/>
      <c r="CR262" s="273"/>
      <c r="CS262" s="269"/>
      <c r="CT262" s="269"/>
      <c r="CU262" s="269"/>
      <c r="CV262" s="269"/>
      <c r="CW262" s="269"/>
      <c r="DA262" s="271"/>
      <c r="DB262" s="272"/>
      <c r="DC262" s="273"/>
      <c r="DD262" s="273"/>
      <c r="DE262" s="273"/>
      <c r="DF262" s="269"/>
      <c r="DG262" s="269"/>
      <c r="DH262" s="269"/>
      <c r="DI262" s="269"/>
      <c r="DJ262" s="269"/>
      <c r="DN262" s="271"/>
      <c r="DO262" s="272"/>
      <c r="DP262" s="273"/>
      <c r="DQ262" s="273"/>
      <c r="DR262" s="273"/>
      <c r="DS262" s="269"/>
      <c r="DT262" s="269"/>
      <c r="DU262" s="269"/>
      <c r="DV262" s="269"/>
      <c r="DW262" s="269"/>
      <c r="EA262" s="271"/>
      <c r="EB262" s="272"/>
      <c r="EC262" s="273"/>
      <c r="ED262" s="273"/>
      <c r="EE262" s="273"/>
      <c r="EF262" s="269"/>
      <c r="EG262" s="269"/>
      <c r="EH262" s="269"/>
      <c r="EI262" s="269"/>
      <c r="EJ262" s="269"/>
      <c r="EN262" s="271"/>
      <c r="EO262" s="272"/>
      <c r="EP262" s="273"/>
      <c r="EQ262" s="273"/>
      <c r="ER262" s="273"/>
      <c r="ES262" s="269"/>
      <c r="ET262" s="269"/>
      <c r="EU262" s="269"/>
      <c r="EV262" s="269"/>
      <c r="EW262" s="269"/>
      <c r="FA262" s="271"/>
      <c r="FB262" s="272"/>
      <c r="FC262" s="273"/>
      <c r="FD262" s="273"/>
      <c r="FE262" s="273"/>
      <c r="FF262" s="269"/>
      <c r="FG262" s="269"/>
      <c r="FH262" s="269"/>
      <c r="FI262" s="269"/>
      <c r="FJ262" s="269"/>
    </row>
    <row r="263" spans="1:166" s="270" customFormat="1" ht="15" customHeight="1" x14ac:dyDescent="0.25">
      <c r="A263" s="348">
        <v>3326</v>
      </c>
      <c r="B263" s="348">
        <v>5139</v>
      </c>
      <c r="C263" s="203"/>
      <c r="D263" s="383"/>
      <c r="E263" s="46"/>
      <c r="F263" s="329" t="s">
        <v>1433</v>
      </c>
      <c r="G263" s="343">
        <v>10</v>
      </c>
      <c r="H263" s="343">
        <v>18</v>
      </c>
      <c r="I263" s="343">
        <v>14.98</v>
      </c>
      <c r="J263" s="343">
        <f>Tabulka5424[[#This Row],[Skutečnost k 31.12.2019                    v tis. Kč]]/Tabulka5424[[#This Row],[Upravený rozpočet k 31.12.2019         v tis. Kč]]*100</f>
        <v>83.222222222222214</v>
      </c>
      <c r="N263" s="271"/>
      <c r="O263" s="272"/>
      <c r="P263" s="273"/>
      <c r="Q263" s="273"/>
      <c r="R263" s="273"/>
      <c r="S263" s="269"/>
      <c r="T263" s="269"/>
      <c r="U263" s="269"/>
      <c r="V263" s="269"/>
      <c r="W263" s="269"/>
      <c r="AA263" s="271"/>
      <c r="AB263" s="272"/>
      <c r="AC263" s="273"/>
      <c r="AD263" s="273"/>
      <c r="AE263" s="273"/>
      <c r="AF263" s="269"/>
      <c r="AG263" s="269"/>
      <c r="AH263" s="269"/>
      <c r="AI263" s="269"/>
      <c r="AJ263" s="269"/>
      <c r="AN263" s="271"/>
      <c r="AO263" s="272"/>
      <c r="AP263" s="273"/>
      <c r="AQ263" s="273"/>
      <c r="AR263" s="273"/>
      <c r="AS263" s="269"/>
      <c r="AT263" s="269"/>
      <c r="AU263" s="269"/>
      <c r="AV263" s="269"/>
      <c r="AW263" s="269"/>
      <c r="BA263" s="271"/>
      <c r="BB263" s="272"/>
      <c r="BC263" s="273"/>
      <c r="BD263" s="273"/>
      <c r="BE263" s="273"/>
      <c r="BF263" s="269"/>
      <c r="BG263" s="269"/>
      <c r="BH263" s="269"/>
      <c r="BI263" s="269"/>
      <c r="BJ263" s="269"/>
      <c r="BN263" s="271"/>
      <c r="BO263" s="272"/>
      <c r="BP263" s="273"/>
      <c r="BQ263" s="273"/>
      <c r="BR263" s="273"/>
      <c r="BS263" s="269"/>
      <c r="BT263" s="269"/>
      <c r="BU263" s="269"/>
      <c r="BV263" s="269"/>
      <c r="BW263" s="269"/>
      <c r="CA263" s="271"/>
      <c r="CB263" s="272"/>
      <c r="CC263" s="273"/>
      <c r="CD263" s="273"/>
      <c r="CE263" s="273"/>
      <c r="CF263" s="269"/>
      <c r="CG263" s="269"/>
      <c r="CH263" s="269"/>
      <c r="CI263" s="269"/>
      <c r="CJ263" s="269"/>
      <c r="CN263" s="271"/>
      <c r="CO263" s="272"/>
      <c r="CP263" s="273"/>
      <c r="CQ263" s="273"/>
      <c r="CR263" s="273"/>
      <c r="CS263" s="269"/>
      <c r="CT263" s="269"/>
      <c r="CU263" s="269"/>
      <c r="CV263" s="269"/>
      <c r="CW263" s="269"/>
      <c r="DA263" s="271"/>
      <c r="DB263" s="272"/>
      <c r="DC263" s="273"/>
      <c r="DD263" s="273"/>
      <c r="DE263" s="273"/>
      <c r="DF263" s="269"/>
      <c r="DG263" s="269"/>
      <c r="DH263" s="269"/>
      <c r="DI263" s="269"/>
      <c r="DJ263" s="269"/>
      <c r="DN263" s="271"/>
      <c r="DO263" s="272"/>
      <c r="DP263" s="273"/>
      <c r="DQ263" s="273"/>
      <c r="DR263" s="273"/>
      <c r="DS263" s="269"/>
      <c r="DT263" s="269"/>
      <c r="DU263" s="269"/>
      <c r="DV263" s="269"/>
      <c r="DW263" s="269"/>
      <c r="EA263" s="271"/>
      <c r="EB263" s="272"/>
      <c r="EC263" s="273"/>
      <c r="ED263" s="273"/>
      <c r="EE263" s="273"/>
      <c r="EF263" s="269"/>
      <c r="EG263" s="269"/>
      <c r="EH263" s="269"/>
      <c r="EI263" s="269"/>
      <c r="EJ263" s="269"/>
      <c r="EN263" s="271"/>
      <c r="EO263" s="272"/>
      <c r="EP263" s="273"/>
      <c r="EQ263" s="273"/>
      <c r="ER263" s="273"/>
      <c r="ES263" s="269"/>
      <c r="ET263" s="269"/>
      <c r="EU263" s="269"/>
      <c r="EV263" s="269"/>
      <c r="EW263" s="269"/>
      <c r="FA263" s="271"/>
      <c r="FB263" s="272"/>
      <c r="FC263" s="273"/>
      <c r="FD263" s="273"/>
      <c r="FE263" s="273"/>
      <c r="FF263" s="269"/>
      <c r="FG263" s="269"/>
      <c r="FH263" s="269"/>
      <c r="FI263" s="269"/>
      <c r="FJ263" s="269"/>
    </row>
    <row r="264" spans="1:166" s="270" customFormat="1" ht="15" customHeight="1" x14ac:dyDescent="0.25">
      <c r="A264" s="348">
        <v>3326</v>
      </c>
      <c r="B264" s="348">
        <v>5169</v>
      </c>
      <c r="C264" s="333"/>
      <c r="D264" s="691"/>
      <c r="E264" s="334"/>
      <c r="F264" s="329" t="s">
        <v>1449</v>
      </c>
      <c r="G264" s="343">
        <v>0</v>
      </c>
      <c r="H264" s="343">
        <v>20</v>
      </c>
      <c r="I264" s="343">
        <v>20</v>
      </c>
      <c r="J264" s="343">
        <f>Tabulka5424[[#This Row],[Skutečnost k 31.12.2019                    v tis. Kč]]/Tabulka5424[[#This Row],[Upravený rozpočet k 31.12.2019         v tis. Kč]]*100</f>
        <v>100</v>
      </c>
      <c r="N264" s="271"/>
      <c r="O264" s="272"/>
      <c r="P264" s="273"/>
      <c r="Q264" s="273"/>
      <c r="R264" s="273"/>
      <c r="S264" s="269"/>
      <c r="T264" s="269"/>
      <c r="U264" s="269"/>
      <c r="V264" s="269"/>
      <c r="W264" s="269"/>
      <c r="AA264" s="271"/>
      <c r="AB264" s="272"/>
      <c r="AC264" s="273"/>
      <c r="AD264" s="273"/>
      <c r="AE264" s="273"/>
      <c r="AF264" s="269"/>
      <c r="AG264" s="269"/>
      <c r="AH264" s="269"/>
      <c r="AI264" s="269"/>
      <c r="AJ264" s="269"/>
      <c r="AN264" s="271"/>
      <c r="AO264" s="272"/>
      <c r="AP264" s="273"/>
      <c r="AQ264" s="273"/>
      <c r="AR264" s="273"/>
      <c r="AS264" s="269"/>
      <c r="AT264" s="269"/>
      <c r="AU264" s="269"/>
      <c r="AV264" s="269"/>
      <c r="AW264" s="269"/>
      <c r="BA264" s="271"/>
      <c r="BB264" s="272"/>
      <c r="BC264" s="273"/>
      <c r="BD264" s="273"/>
      <c r="BE264" s="273"/>
      <c r="BF264" s="269"/>
      <c r="BG264" s="269"/>
      <c r="BH264" s="269"/>
      <c r="BI264" s="269"/>
      <c r="BJ264" s="269"/>
      <c r="BN264" s="271"/>
      <c r="BO264" s="272"/>
      <c r="BP264" s="273"/>
      <c r="BQ264" s="273"/>
      <c r="BR264" s="273"/>
      <c r="BS264" s="269"/>
      <c r="BT264" s="269"/>
      <c r="BU264" s="269"/>
      <c r="BV264" s="269"/>
      <c r="BW264" s="269"/>
      <c r="CA264" s="271"/>
      <c r="CB264" s="272"/>
      <c r="CC264" s="273"/>
      <c r="CD264" s="273"/>
      <c r="CE264" s="273"/>
      <c r="CF264" s="269"/>
      <c r="CG264" s="269"/>
      <c r="CH264" s="269"/>
      <c r="CI264" s="269"/>
      <c r="CJ264" s="269"/>
      <c r="CN264" s="271"/>
      <c r="CO264" s="272"/>
      <c r="CP264" s="273"/>
      <c r="CQ264" s="273"/>
      <c r="CR264" s="273"/>
      <c r="CS264" s="269"/>
      <c r="CT264" s="269"/>
      <c r="CU264" s="269"/>
      <c r="CV264" s="269"/>
      <c r="CW264" s="269"/>
      <c r="DA264" s="271"/>
      <c r="DB264" s="272"/>
      <c r="DC264" s="273"/>
      <c r="DD264" s="273"/>
      <c r="DE264" s="273"/>
      <c r="DF264" s="269"/>
      <c r="DG264" s="269"/>
      <c r="DH264" s="269"/>
      <c r="DI264" s="269"/>
      <c r="DJ264" s="269"/>
      <c r="DN264" s="271"/>
      <c r="DO264" s="272"/>
      <c r="DP264" s="273"/>
      <c r="DQ264" s="273"/>
      <c r="DR264" s="273"/>
      <c r="DS264" s="269"/>
      <c r="DT264" s="269"/>
      <c r="DU264" s="269"/>
      <c r="DV264" s="269"/>
      <c r="DW264" s="269"/>
      <c r="EA264" s="271"/>
      <c r="EB264" s="272"/>
      <c r="EC264" s="273"/>
      <c r="ED264" s="273"/>
      <c r="EE264" s="273"/>
      <c r="EF264" s="269"/>
      <c r="EG264" s="269"/>
      <c r="EH264" s="269"/>
      <c r="EI264" s="269"/>
      <c r="EJ264" s="269"/>
      <c r="EN264" s="271"/>
      <c r="EO264" s="272"/>
      <c r="EP264" s="273"/>
      <c r="EQ264" s="273"/>
      <c r="ER264" s="273"/>
      <c r="ES264" s="269"/>
      <c r="ET264" s="269"/>
      <c r="EU264" s="269"/>
      <c r="EV264" s="269"/>
      <c r="EW264" s="269"/>
      <c r="FA264" s="271"/>
      <c r="FB264" s="272"/>
      <c r="FC264" s="273"/>
      <c r="FD264" s="273"/>
      <c r="FE264" s="273"/>
      <c r="FF264" s="269"/>
      <c r="FG264" s="269"/>
      <c r="FH264" s="269"/>
      <c r="FI264" s="269"/>
      <c r="FJ264" s="269"/>
    </row>
    <row r="265" spans="1:166" s="270" customFormat="1" ht="15" customHeight="1" x14ac:dyDescent="0.25">
      <c r="A265" s="344">
        <v>3326</v>
      </c>
      <c r="B265" s="344">
        <v>5171</v>
      </c>
      <c r="C265" s="251"/>
      <c r="D265" s="339"/>
      <c r="E265" s="345"/>
      <c r="F265" s="346" t="s">
        <v>1450</v>
      </c>
      <c r="G265" s="347">
        <v>100</v>
      </c>
      <c r="H265" s="347">
        <v>76.31</v>
      </c>
      <c r="I265" s="347">
        <v>69.02</v>
      </c>
      <c r="J265" s="347">
        <f>Tabulka5424[[#This Row],[Skutečnost k 31.12.2019                    v tis. Kč]]/Tabulka5424[[#This Row],[Upravený rozpočet k 31.12.2019         v tis. Kč]]*100</f>
        <v>90.446861486043758</v>
      </c>
      <c r="N265" s="271"/>
      <c r="O265" s="272"/>
      <c r="P265" s="273"/>
      <c r="Q265" s="273"/>
      <c r="R265" s="273"/>
      <c r="S265" s="269"/>
      <c r="T265" s="269"/>
      <c r="U265" s="269"/>
      <c r="V265" s="269"/>
      <c r="W265" s="269"/>
      <c r="AA265" s="271"/>
      <c r="AB265" s="272"/>
      <c r="AC265" s="273"/>
      <c r="AD265" s="273"/>
      <c r="AE265" s="273"/>
      <c r="AF265" s="269"/>
      <c r="AG265" s="269"/>
      <c r="AH265" s="269"/>
      <c r="AI265" s="269"/>
      <c r="AJ265" s="269"/>
      <c r="AN265" s="271"/>
      <c r="AO265" s="272"/>
      <c r="AP265" s="273"/>
      <c r="AQ265" s="273"/>
      <c r="AR265" s="273"/>
      <c r="AS265" s="269"/>
      <c r="AT265" s="269"/>
      <c r="AU265" s="269"/>
      <c r="AV265" s="269"/>
      <c r="AW265" s="269"/>
      <c r="BA265" s="271"/>
      <c r="BB265" s="272"/>
      <c r="BC265" s="273"/>
      <c r="BD265" s="273"/>
      <c r="BE265" s="273"/>
      <c r="BF265" s="269"/>
      <c r="BG265" s="269"/>
      <c r="BH265" s="269"/>
      <c r="BI265" s="269"/>
      <c r="BJ265" s="269"/>
      <c r="BN265" s="271"/>
      <c r="BO265" s="272"/>
      <c r="BP265" s="273"/>
      <c r="BQ265" s="273"/>
      <c r="BR265" s="273"/>
      <c r="BS265" s="269"/>
      <c r="BT265" s="269"/>
      <c r="BU265" s="269"/>
      <c r="BV265" s="269"/>
      <c r="BW265" s="269"/>
      <c r="CA265" s="271"/>
      <c r="CB265" s="272"/>
      <c r="CC265" s="273"/>
      <c r="CD265" s="273"/>
      <c r="CE265" s="273"/>
      <c r="CF265" s="269"/>
      <c r="CG265" s="269"/>
      <c r="CH265" s="269"/>
      <c r="CI265" s="269"/>
      <c r="CJ265" s="269"/>
      <c r="CN265" s="271"/>
      <c r="CO265" s="272"/>
      <c r="CP265" s="273"/>
      <c r="CQ265" s="273"/>
      <c r="CR265" s="273"/>
      <c r="CS265" s="269"/>
      <c r="CT265" s="269"/>
      <c r="CU265" s="269"/>
      <c r="CV265" s="269"/>
      <c r="CW265" s="269"/>
      <c r="DA265" s="271"/>
      <c r="DB265" s="272"/>
      <c r="DC265" s="273"/>
      <c r="DD265" s="273"/>
      <c r="DE265" s="273"/>
      <c r="DF265" s="269"/>
      <c r="DG265" s="269"/>
      <c r="DH265" s="269"/>
      <c r="DI265" s="269"/>
      <c r="DJ265" s="269"/>
      <c r="DN265" s="271"/>
      <c r="DO265" s="272"/>
      <c r="DP265" s="273"/>
      <c r="DQ265" s="273"/>
      <c r="DR265" s="273"/>
      <c r="DS265" s="269"/>
      <c r="DT265" s="269"/>
      <c r="DU265" s="269"/>
      <c r="DV265" s="269"/>
      <c r="DW265" s="269"/>
      <c r="EA265" s="271"/>
      <c r="EB265" s="272"/>
      <c r="EC265" s="273"/>
      <c r="ED265" s="273"/>
      <c r="EE265" s="273"/>
      <c r="EF265" s="269"/>
      <c r="EG265" s="269"/>
      <c r="EH265" s="269"/>
      <c r="EI265" s="269"/>
      <c r="EJ265" s="269"/>
      <c r="EN265" s="271"/>
      <c r="EO265" s="272"/>
      <c r="EP265" s="273"/>
      <c r="EQ265" s="273"/>
      <c r="ER265" s="273"/>
      <c r="ES265" s="269"/>
      <c r="ET265" s="269"/>
      <c r="EU265" s="269"/>
      <c r="EV265" s="269"/>
      <c r="EW265" s="269"/>
      <c r="FA265" s="271"/>
      <c r="FB265" s="272"/>
      <c r="FC265" s="273"/>
      <c r="FD265" s="273"/>
      <c r="FE265" s="273"/>
      <c r="FF265" s="269"/>
      <c r="FG265" s="269"/>
      <c r="FH265" s="269"/>
      <c r="FI265" s="269"/>
      <c r="FJ265" s="269"/>
    </row>
    <row r="266" spans="1:166" s="96" customFormat="1" ht="15" customHeight="1" x14ac:dyDescent="0.25">
      <c r="A266" s="344">
        <v>3326</v>
      </c>
      <c r="B266" s="344">
        <v>5171</v>
      </c>
      <c r="C266" s="251"/>
      <c r="D266" s="339"/>
      <c r="E266" s="345">
        <v>683</v>
      </c>
      <c r="F266" s="346" t="s">
        <v>740</v>
      </c>
      <c r="G266" s="347">
        <v>0</v>
      </c>
      <c r="H266" s="347">
        <v>15</v>
      </c>
      <c r="I266" s="347">
        <v>15</v>
      </c>
      <c r="J266" s="347">
        <f>Tabulka5424[[#This Row],[Skutečnost k 31.12.2019                    v tis. Kč]]/Tabulka5424[[#This Row],[Upravený rozpočet k 31.12.2019         v tis. Kč]]*100</f>
        <v>100</v>
      </c>
    </row>
    <row r="267" spans="1:166" s="96" customFormat="1" ht="15" customHeight="1" x14ac:dyDescent="0.25">
      <c r="A267" s="367">
        <v>3326</v>
      </c>
      <c r="B267" s="367">
        <v>5171</v>
      </c>
      <c r="C267" s="368">
        <v>457</v>
      </c>
      <c r="D267" s="339"/>
      <c r="E267" s="369">
        <v>683</v>
      </c>
      <c r="F267" s="370" t="s">
        <v>741</v>
      </c>
      <c r="G267" s="390">
        <v>0</v>
      </c>
      <c r="H267" s="390">
        <v>20</v>
      </c>
      <c r="I267" s="390">
        <v>20</v>
      </c>
      <c r="J267" s="390">
        <f>Tabulka5424[[#This Row],[Skutečnost k 31.12.2019                    v tis. Kč]]/Tabulka5424[[#This Row],[Upravený rozpočet k 31.12.2019         v tis. Kč]]*100</f>
        <v>100</v>
      </c>
    </row>
    <row r="268" spans="1:166" s="96" customFormat="1" ht="13.5" customHeight="1" x14ac:dyDescent="0.25">
      <c r="A268" s="45">
        <v>3326</v>
      </c>
      <c r="B268" s="45"/>
      <c r="C268" s="266"/>
      <c r="D268" s="45"/>
      <c r="E268" s="384"/>
      <c r="F268" s="394" t="s">
        <v>850</v>
      </c>
      <c r="G268" s="264">
        <f>SUBTOTAL(109,G262:G267)</f>
        <v>110</v>
      </c>
      <c r="H268" s="264">
        <f>SUBTOTAL(109,H262:H267)</f>
        <v>153</v>
      </c>
      <c r="I268" s="264">
        <f>SUBTOTAL(109,I262:I267)</f>
        <v>142.69</v>
      </c>
      <c r="J268" s="264">
        <f>Tabulka5424[[#This Row],[Skutečnost k 31.12.2019                    v tis. Kč]]/Tabulka5424[[#This Row],[Upravený rozpočet k 31.12.2019         v tis. Kč]]*100</f>
        <v>93.261437908496731</v>
      </c>
    </row>
    <row r="269" spans="1:166" s="96" customFormat="1" ht="15" customHeight="1" x14ac:dyDescent="0.25">
      <c r="A269" s="45"/>
      <c r="B269" s="16"/>
      <c r="C269" s="192"/>
      <c r="D269" s="16"/>
      <c r="E269" s="46"/>
      <c r="F269" s="395"/>
      <c r="G269" s="264"/>
      <c r="H269" s="343"/>
      <c r="I269" s="243"/>
      <c r="J269" s="243"/>
    </row>
    <row r="270" spans="1:166" ht="15" customHeight="1" x14ac:dyDescent="0.25">
      <c r="A270" s="367">
        <v>3329</v>
      </c>
      <c r="B270" s="367">
        <v>5336</v>
      </c>
      <c r="C270" s="392">
        <v>34013</v>
      </c>
      <c r="D270" s="339"/>
      <c r="E270" s="369">
        <v>242</v>
      </c>
      <c r="F270" s="370" t="s">
        <v>738</v>
      </c>
      <c r="G270" s="396">
        <v>0</v>
      </c>
      <c r="H270" s="396">
        <v>106</v>
      </c>
      <c r="I270" s="396">
        <v>106</v>
      </c>
      <c r="J270" s="396">
        <f>Tabulka5424[[#This Row],[Skutečnost k 31.12.2019                    v tis. Kč]]/Tabulka5424[[#This Row],[Upravený rozpočet k 31.12.2019         v tis. Kč]]*100</f>
        <v>100</v>
      </c>
    </row>
    <row r="271" spans="1:166" ht="15" customHeight="1" x14ac:dyDescent="0.25">
      <c r="A271" s="45">
        <v>3329</v>
      </c>
      <c r="B271" s="16"/>
      <c r="C271" s="192"/>
      <c r="D271" s="286"/>
      <c r="E271" s="46"/>
      <c r="F271" s="228" t="s">
        <v>737</v>
      </c>
      <c r="G271" s="264">
        <f>SUBTOTAL(109,G270:G270)</f>
        <v>0</v>
      </c>
      <c r="H271" s="264">
        <f t="shared" ref="H271:I271" si="2">SUBTOTAL(109,H270:H270)</f>
        <v>106</v>
      </c>
      <c r="I271" s="264">
        <f t="shared" si="2"/>
        <v>106</v>
      </c>
      <c r="J271" s="264">
        <f>Tabulka5424[[#This Row],[Skutečnost k 31.12.2019                    v tis. Kč]]/Tabulka5424[[#This Row],[Upravený rozpočet k 31.12.2019         v tis. Kč]]*100</f>
        <v>100</v>
      </c>
    </row>
    <row r="272" spans="1:166" ht="13.5" customHeight="1" x14ac:dyDescent="0.25">
      <c r="A272" s="344"/>
      <c r="B272" s="344"/>
      <c r="C272" s="251"/>
      <c r="D272" s="339"/>
      <c r="E272" s="345"/>
      <c r="F272" s="346"/>
      <c r="G272" s="347"/>
      <c r="H272" s="347"/>
      <c r="I272" s="347"/>
      <c r="J272" s="347"/>
    </row>
    <row r="273" spans="1:166" s="96" customFormat="1" ht="15" customHeight="1" x14ac:dyDescent="0.25">
      <c r="A273" s="348">
        <v>3349</v>
      </c>
      <c r="B273" s="348">
        <v>5169</v>
      </c>
      <c r="C273" s="203"/>
      <c r="D273" s="339"/>
      <c r="E273" s="46"/>
      <c r="F273" s="329" t="s">
        <v>1432</v>
      </c>
      <c r="G273" s="343">
        <v>175</v>
      </c>
      <c r="H273" s="343">
        <v>140.88999999999999</v>
      </c>
      <c r="I273" s="343">
        <v>90.6</v>
      </c>
      <c r="J273" s="343">
        <f>Tabulka5424[[#This Row],[Skutečnost k 31.12.2019                    v tis. Kč]]/Tabulka5424[[#This Row],[Upravený rozpočet k 31.12.2019         v tis. Kč]]*100</f>
        <v>64.305486549790615</v>
      </c>
    </row>
    <row r="274" spans="1:166" s="270" customFormat="1" ht="15" customHeight="1" x14ac:dyDescent="0.25">
      <c r="A274" s="45">
        <v>3349</v>
      </c>
      <c r="B274" s="45"/>
      <c r="C274" s="266"/>
      <c r="D274" s="415"/>
      <c r="E274" s="384"/>
      <c r="F274" s="228" t="s">
        <v>585</v>
      </c>
      <c r="G274" s="264">
        <f>SUM(G273:G273)</f>
        <v>175</v>
      </c>
      <c r="H274" s="264">
        <f>SUM(H273:H273)</f>
        <v>140.88999999999999</v>
      </c>
      <c r="I274" s="264">
        <f>SUM(I273:I273)</f>
        <v>90.6</v>
      </c>
      <c r="J274" s="264">
        <f>Tabulka5424[[#This Row],[Skutečnost k 31.12.2019                    v tis. Kč]]/Tabulka5424[[#This Row],[Upravený rozpočet k 31.12.2019         v tis. Kč]]*100</f>
        <v>64.305486549790615</v>
      </c>
      <c r="N274" s="271"/>
      <c r="O274" s="272"/>
      <c r="P274" s="273"/>
      <c r="Q274" s="273"/>
      <c r="R274" s="273"/>
      <c r="S274" s="269"/>
      <c r="T274" s="269"/>
      <c r="U274" s="269"/>
      <c r="V274" s="269"/>
      <c r="W274" s="269"/>
      <c r="AA274" s="271"/>
      <c r="AB274" s="272"/>
      <c r="AC274" s="273"/>
      <c r="AD274" s="273"/>
      <c r="AE274" s="273"/>
      <c r="AF274" s="269"/>
      <c r="AG274" s="269"/>
      <c r="AH274" s="269"/>
      <c r="AI274" s="269"/>
      <c r="AJ274" s="269"/>
      <c r="AN274" s="271"/>
      <c r="AO274" s="272"/>
      <c r="AP274" s="273"/>
      <c r="AQ274" s="273"/>
      <c r="AR274" s="273"/>
      <c r="AS274" s="269"/>
      <c r="AT274" s="269"/>
      <c r="AU274" s="269"/>
      <c r="AV274" s="269"/>
      <c r="AW274" s="269"/>
      <c r="BA274" s="271"/>
      <c r="BB274" s="272"/>
      <c r="BC274" s="273"/>
      <c r="BD274" s="273"/>
      <c r="BE274" s="273"/>
      <c r="BF274" s="269"/>
      <c r="BG274" s="269"/>
      <c r="BH274" s="269"/>
      <c r="BI274" s="269"/>
      <c r="BJ274" s="269"/>
      <c r="BN274" s="271"/>
      <c r="BO274" s="272"/>
      <c r="BP274" s="273"/>
      <c r="BQ274" s="273"/>
      <c r="BR274" s="273"/>
      <c r="BS274" s="269"/>
      <c r="BT274" s="269"/>
      <c r="BU274" s="269"/>
      <c r="BV274" s="269"/>
      <c r="BW274" s="269"/>
      <c r="CA274" s="271"/>
      <c r="CB274" s="272"/>
      <c r="CC274" s="273"/>
      <c r="CD274" s="273"/>
      <c r="CE274" s="273"/>
      <c r="CF274" s="269"/>
      <c r="CG274" s="269"/>
      <c r="CH274" s="269"/>
      <c r="CI274" s="269"/>
      <c r="CJ274" s="269"/>
      <c r="CN274" s="271"/>
      <c r="CO274" s="272"/>
      <c r="CP274" s="273"/>
      <c r="CQ274" s="273"/>
      <c r="CR274" s="273"/>
      <c r="CS274" s="269"/>
      <c r="CT274" s="269"/>
      <c r="CU274" s="269"/>
      <c r="CV274" s="269"/>
      <c r="CW274" s="269"/>
      <c r="DA274" s="271"/>
      <c r="DB274" s="272"/>
      <c r="DC274" s="273"/>
      <c r="DD274" s="273"/>
      <c r="DE274" s="273"/>
      <c r="DF274" s="269"/>
      <c r="DG274" s="269"/>
      <c r="DH274" s="269"/>
      <c r="DI274" s="269"/>
      <c r="DJ274" s="269"/>
      <c r="DN274" s="271"/>
      <c r="DO274" s="272"/>
      <c r="DP274" s="273"/>
      <c r="DQ274" s="273"/>
      <c r="DR274" s="273"/>
      <c r="DS274" s="269"/>
      <c r="DT274" s="269"/>
      <c r="DU274" s="269"/>
      <c r="DV274" s="269"/>
      <c r="DW274" s="269"/>
      <c r="EA274" s="271"/>
      <c r="EB274" s="272"/>
      <c r="EC274" s="273"/>
      <c r="ED274" s="273"/>
      <c r="EE274" s="273"/>
      <c r="EF274" s="269"/>
      <c r="EG274" s="269"/>
      <c r="EH274" s="269"/>
      <c r="EI274" s="269"/>
      <c r="EJ274" s="269"/>
      <c r="EN274" s="271"/>
      <c r="EO274" s="272"/>
      <c r="EP274" s="273"/>
      <c r="EQ274" s="273"/>
      <c r="ER274" s="273"/>
      <c r="ES274" s="269"/>
      <c r="ET274" s="269"/>
      <c r="EU274" s="269"/>
      <c r="EV274" s="269"/>
      <c r="EW274" s="269"/>
      <c r="FA274" s="271"/>
      <c r="FB274" s="272"/>
      <c r="FC274" s="273"/>
      <c r="FD274" s="273"/>
      <c r="FE274" s="273"/>
      <c r="FF274" s="269"/>
      <c r="FG274" s="269"/>
      <c r="FH274" s="269"/>
      <c r="FI274" s="269"/>
      <c r="FJ274" s="269"/>
    </row>
    <row r="275" spans="1:166" s="96" customFormat="1" ht="15" customHeight="1" x14ac:dyDescent="0.25">
      <c r="A275" s="245"/>
      <c r="B275" s="245"/>
      <c r="C275" s="251"/>
      <c r="D275" s="694"/>
      <c r="E275" s="246"/>
      <c r="F275" s="244"/>
      <c r="G275" s="183"/>
      <c r="H275" s="183"/>
      <c r="I275" s="183"/>
      <c r="J275" s="183"/>
    </row>
    <row r="276" spans="1:166" s="96" customFormat="1" ht="15" customHeight="1" x14ac:dyDescent="0.25">
      <c r="A276" s="245"/>
      <c r="B276" s="245"/>
      <c r="C276" s="251"/>
      <c r="D276" s="694"/>
      <c r="E276" s="246"/>
      <c r="F276" s="362" t="s">
        <v>271</v>
      </c>
      <c r="G276" s="183"/>
      <c r="H276" s="183"/>
      <c r="I276" s="183"/>
      <c r="J276" s="183"/>
    </row>
    <row r="277" spans="1:166" s="96" customFormat="1" ht="15" customHeight="1" x14ac:dyDescent="0.25">
      <c r="A277" s="348">
        <v>3392</v>
      </c>
      <c r="B277" s="348">
        <v>5331</v>
      </c>
      <c r="C277" s="203"/>
      <c r="D277" s="383"/>
      <c r="E277" s="46">
        <v>242</v>
      </c>
      <c r="F277" s="329" t="s">
        <v>827</v>
      </c>
      <c r="G277" s="343">
        <v>10298</v>
      </c>
      <c r="H277" s="343">
        <v>10906.01</v>
      </c>
      <c r="I277" s="343">
        <v>10906.01</v>
      </c>
      <c r="J277" s="343">
        <f>Tabulka5424[[#This Row],[Skutečnost k 31.12.2019                    v tis. Kč]]/Tabulka5424[[#This Row],[Upravený rozpočet k 31.12.2019         v tis. Kč]]*100</f>
        <v>100</v>
      </c>
    </row>
    <row r="278" spans="1:166" s="96" customFormat="1" ht="15" customHeight="1" x14ac:dyDescent="0.25">
      <c r="A278" s="348">
        <v>3392</v>
      </c>
      <c r="B278" s="348">
        <v>5331</v>
      </c>
      <c r="C278" s="203"/>
      <c r="D278" s="689">
        <v>111</v>
      </c>
      <c r="E278" s="46">
        <v>242</v>
      </c>
      <c r="F278" s="329" t="s">
        <v>851</v>
      </c>
      <c r="G278" s="343">
        <v>0</v>
      </c>
      <c r="H278" s="343">
        <v>120</v>
      </c>
      <c r="I278" s="343">
        <v>120</v>
      </c>
      <c r="J278" s="343">
        <f>Tabulka5424[[#This Row],[Skutečnost k 31.12.2019                    v tis. Kč]]/Tabulka5424[[#This Row],[Upravený rozpočet k 31.12.2019         v tis. Kč]]*100</f>
        <v>100</v>
      </c>
    </row>
    <row r="279" spans="1:166" s="96" customFormat="1" ht="15" customHeight="1" x14ac:dyDescent="0.25">
      <c r="A279" s="348">
        <v>3392</v>
      </c>
      <c r="B279" s="348">
        <v>5331</v>
      </c>
      <c r="C279" s="203"/>
      <c r="D279" s="689">
        <v>111</v>
      </c>
      <c r="E279" s="46">
        <v>242</v>
      </c>
      <c r="F279" s="329" t="s">
        <v>852</v>
      </c>
      <c r="G279" s="343">
        <v>0</v>
      </c>
      <c r="H279" s="343">
        <v>30</v>
      </c>
      <c r="I279" s="343">
        <v>30</v>
      </c>
      <c r="J279" s="343">
        <f>Tabulka5424[[#This Row],[Skutečnost k 31.12.2019                    v tis. Kč]]/Tabulka5424[[#This Row],[Upravený rozpočet k 31.12.2019         v tis. Kč]]*100</f>
        <v>100</v>
      </c>
    </row>
    <row r="280" spans="1:166" s="96" customFormat="1" ht="15" customHeight="1" x14ac:dyDescent="0.25">
      <c r="A280" s="348">
        <v>3392</v>
      </c>
      <c r="B280" s="10">
        <v>5331</v>
      </c>
      <c r="C280" s="192"/>
      <c r="D280" s="689">
        <v>5111</v>
      </c>
      <c r="E280" s="46">
        <v>242</v>
      </c>
      <c r="F280" s="329" t="s">
        <v>909</v>
      </c>
      <c r="G280" s="343">
        <v>0</v>
      </c>
      <c r="H280" s="343">
        <v>4</v>
      </c>
      <c r="I280" s="343">
        <v>4</v>
      </c>
      <c r="J280" s="343">
        <f>Tabulka5424[[#This Row],[Skutečnost k 31.12.2019                    v tis. Kč]]/Tabulka5424[[#This Row],[Upravený rozpočet k 31.12.2019         v tis. Kč]]*100</f>
        <v>100</v>
      </c>
    </row>
    <row r="281" spans="1:166" s="96" customFormat="1" ht="15" customHeight="1" x14ac:dyDescent="0.25">
      <c r="A281" s="367">
        <v>3392</v>
      </c>
      <c r="B281" s="367">
        <v>5336</v>
      </c>
      <c r="C281" s="392">
        <v>34070</v>
      </c>
      <c r="D281" s="369">
        <v>621</v>
      </c>
      <c r="E281" s="369">
        <v>242</v>
      </c>
      <c r="F281" s="370" t="s">
        <v>1347</v>
      </c>
      <c r="G281" s="396">
        <v>0</v>
      </c>
      <c r="H281" s="396">
        <v>46</v>
      </c>
      <c r="I281" s="396">
        <v>46</v>
      </c>
      <c r="J281" s="396">
        <f>Tabulka5424[[#This Row],[Skutečnost k 31.12.2019                    v tis. Kč]]/Tabulka5424[[#This Row],[Upravený rozpočet k 31.12.2019         v tis. Kč]]*100</f>
        <v>100</v>
      </c>
    </row>
    <row r="282" spans="1:166" s="96" customFormat="1" ht="15" customHeight="1" x14ac:dyDescent="0.25">
      <c r="A282" s="45">
        <v>3392</v>
      </c>
      <c r="B282" s="45"/>
      <c r="C282" s="266"/>
      <c r="D282" s="45"/>
      <c r="E282" s="384"/>
      <c r="F282" s="228" t="s">
        <v>127</v>
      </c>
      <c r="G282" s="264">
        <f>SUBTOTAL(109,G277:G281)</f>
        <v>10298</v>
      </c>
      <c r="H282" s="264">
        <f t="shared" ref="H282:I282" si="3">SUBTOTAL(109,H277:H281)</f>
        <v>11106.01</v>
      </c>
      <c r="I282" s="264">
        <f t="shared" si="3"/>
        <v>11106.01</v>
      </c>
      <c r="J282" s="264">
        <f>Tabulka5424[[#This Row],[Skutečnost k 31.12.2019                    v tis. Kč]]/Tabulka5424[[#This Row],[Upravený rozpočet k 31.12.2019         v tis. Kč]]*100</f>
        <v>100</v>
      </c>
    </row>
    <row r="283" spans="1:166" s="270" customFormat="1" ht="15" customHeight="1" x14ac:dyDescent="0.25">
      <c r="A283" s="45"/>
      <c r="B283" s="16"/>
      <c r="C283" s="192"/>
      <c r="D283" s="16"/>
      <c r="E283" s="46"/>
      <c r="F283" s="228"/>
      <c r="G283" s="264"/>
      <c r="H283" s="343"/>
      <c r="I283" s="243"/>
      <c r="J283" s="243"/>
      <c r="N283" s="271"/>
      <c r="O283" s="272"/>
      <c r="P283" s="273"/>
      <c r="Q283" s="273"/>
      <c r="R283" s="273"/>
      <c r="S283" s="269"/>
      <c r="T283" s="269"/>
      <c r="U283" s="269"/>
      <c r="V283" s="269"/>
      <c r="W283" s="269"/>
      <c r="AA283" s="271"/>
      <c r="AB283" s="272"/>
      <c r="AC283" s="273"/>
      <c r="AD283" s="273"/>
      <c r="AE283" s="273"/>
      <c r="AF283" s="269"/>
      <c r="AG283" s="269"/>
      <c r="AH283" s="269"/>
      <c r="AI283" s="269"/>
      <c r="AJ283" s="269"/>
      <c r="AN283" s="271"/>
      <c r="AO283" s="272"/>
      <c r="AP283" s="273"/>
      <c r="AQ283" s="273"/>
      <c r="AR283" s="273"/>
      <c r="AS283" s="269"/>
      <c r="AT283" s="269"/>
      <c r="AU283" s="269"/>
      <c r="AV283" s="269"/>
      <c r="AW283" s="269"/>
      <c r="BA283" s="271"/>
      <c r="BB283" s="272"/>
      <c r="BC283" s="273"/>
      <c r="BD283" s="273"/>
      <c r="BE283" s="273"/>
      <c r="BF283" s="269"/>
      <c r="BG283" s="269"/>
      <c r="BH283" s="269"/>
      <c r="BI283" s="269"/>
      <c r="BJ283" s="269"/>
      <c r="BN283" s="271"/>
      <c r="BO283" s="272"/>
      <c r="BP283" s="273"/>
      <c r="BQ283" s="273"/>
      <c r="BR283" s="273"/>
      <c r="BS283" s="269"/>
      <c r="BT283" s="269"/>
      <c r="BU283" s="269"/>
      <c r="BV283" s="269"/>
      <c r="BW283" s="269"/>
      <c r="CA283" s="271"/>
      <c r="CB283" s="272"/>
      <c r="CC283" s="273"/>
      <c r="CD283" s="273"/>
      <c r="CE283" s="273"/>
      <c r="CF283" s="269"/>
      <c r="CG283" s="269"/>
      <c r="CH283" s="269"/>
      <c r="CI283" s="269"/>
      <c r="CJ283" s="269"/>
      <c r="CN283" s="271"/>
      <c r="CO283" s="272"/>
      <c r="CP283" s="273"/>
      <c r="CQ283" s="273"/>
      <c r="CR283" s="273"/>
      <c r="CS283" s="269"/>
      <c r="CT283" s="269"/>
      <c r="CU283" s="269"/>
      <c r="CV283" s="269"/>
      <c r="CW283" s="269"/>
      <c r="DA283" s="271"/>
      <c r="DB283" s="272"/>
      <c r="DC283" s="273"/>
      <c r="DD283" s="273"/>
      <c r="DE283" s="273"/>
      <c r="DF283" s="269"/>
      <c r="DG283" s="269"/>
      <c r="DH283" s="269"/>
      <c r="DI283" s="269"/>
      <c r="DJ283" s="269"/>
      <c r="DN283" s="271"/>
      <c r="DO283" s="272"/>
      <c r="DP283" s="273"/>
      <c r="DQ283" s="273"/>
      <c r="DR283" s="273"/>
      <c r="DS283" s="269"/>
      <c r="DT283" s="269"/>
      <c r="DU283" s="269"/>
      <c r="DV283" s="269"/>
      <c r="DW283" s="269"/>
      <c r="EA283" s="271"/>
      <c r="EB283" s="272"/>
      <c r="EC283" s="273"/>
      <c r="ED283" s="273"/>
      <c r="EE283" s="273"/>
      <c r="EF283" s="269"/>
      <c r="EG283" s="269"/>
      <c r="EH283" s="269"/>
      <c r="EI283" s="269"/>
      <c r="EJ283" s="269"/>
      <c r="EN283" s="271"/>
      <c r="EO283" s="272"/>
      <c r="EP283" s="273"/>
      <c r="EQ283" s="273"/>
      <c r="ER283" s="273"/>
      <c r="ES283" s="269"/>
      <c r="ET283" s="269"/>
      <c r="EU283" s="269"/>
      <c r="EV283" s="269"/>
      <c r="EW283" s="269"/>
      <c r="FA283" s="271"/>
      <c r="FB283" s="272"/>
      <c r="FC283" s="273"/>
      <c r="FD283" s="273"/>
      <c r="FE283" s="273"/>
      <c r="FF283" s="269"/>
      <c r="FG283" s="269"/>
      <c r="FH283" s="269"/>
      <c r="FI283" s="269"/>
      <c r="FJ283" s="269"/>
    </row>
    <row r="284" spans="1:166" s="96" customFormat="1" ht="15.75" customHeight="1" x14ac:dyDescent="0.25">
      <c r="A284" s="45"/>
      <c r="B284" s="16"/>
      <c r="C284" s="192"/>
      <c r="D284" s="286"/>
      <c r="E284" s="46"/>
      <c r="F284" s="228" t="s">
        <v>257</v>
      </c>
      <c r="G284" s="264"/>
      <c r="H284" s="343"/>
      <c r="I284" s="243"/>
      <c r="J284" s="243"/>
    </row>
    <row r="285" spans="1:166" s="96" customFormat="1" ht="15" customHeight="1" x14ac:dyDescent="0.25">
      <c r="A285" s="348">
        <v>3399</v>
      </c>
      <c r="B285" s="348">
        <v>5175</v>
      </c>
      <c r="C285" s="203"/>
      <c r="D285" s="383"/>
      <c r="E285" s="46"/>
      <c r="F285" s="329" t="s">
        <v>122</v>
      </c>
      <c r="G285" s="343">
        <v>1</v>
      </c>
      <c r="H285" s="343">
        <v>1</v>
      </c>
      <c r="I285" s="343">
        <v>0.52</v>
      </c>
      <c r="J285" s="343">
        <f>Tabulka5424[[#This Row],[Skutečnost k 31.12.2019                    v tis. Kč]]/Tabulka5424[[#This Row],[Upravený rozpočet k 31.12.2019         v tis. Kč]]*100</f>
        <v>52</v>
      </c>
    </row>
    <row r="286" spans="1:166" s="96" customFormat="1" ht="15" customHeight="1" x14ac:dyDescent="0.25">
      <c r="A286" s="348">
        <v>3399</v>
      </c>
      <c r="B286" s="348">
        <v>5194</v>
      </c>
      <c r="C286" s="203"/>
      <c r="D286" s="383"/>
      <c r="E286" s="46"/>
      <c r="F286" s="329" t="s">
        <v>129</v>
      </c>
      <c r="G286" s="343">
        <v>44</v>
      </c>
      <c r="H286" s="343">
        <v>62.15</v>
      </c>
      <c r="I286" s="343">
        <v>56.63</v>
      </c>
      <c r="J286" s="343">
        <f>Tabulka5424[[#This Row],[Skutečnost k 31.12.2019                    v tis. Kč]]/Tabulka5424[[#This Row],[Upravený rozpočet k 31.12.2019         v tis. Kč]]*100</f>
        <v>91.118262268704754</v>
      </c>
    </row>
    <row r="287" spans="1:166" s="96" customFormat="1" ht="15" customHeight="1" x14ac:dyDescent="0.25">
      <c r="A287" s="348">
        <v>3399</v>
      </c>
      <c r="B287" s="16">
        <v>5169</v>
      </c>
      <c r="C287" s="192"/>
      <c r="D287" s="685">
        <v>112</v>
      </c>
      <c r="E287" s="46">
        <v>370</v>
      </c>
      <c r="F287" s="329" t="s">
        <v>853</v>
      </c>
      <c r="G287" s="343">
        <v>0</v>
      </c>
      <c r="H287" s="343">
        <v>6</v>
      </c>
      <c r="I287" s="343">
        <v>6</v>
      </c>
      <c r="J287" s="343">
        <f>Tabulka5424[[#This Row],[Skutečnost k 31.12.2019                    v tis. Kč]]/Tabulka5424[[#This Row],[Upravený rozpočet k 31.12.2019         v tis. Kč]]*100</f>
        <v>100</v>
      </c>
    </row>
    <row r="288" spans="1:166" s="96" customFormat="1" ht="14.25" customHeight="1" x14ac:dyDescent="0.25">
      <c r="A288" s="348">
        <v>3399</v>
      </c>
      <c r="B288" s="16">
        <v>5169</v>
      </c>
      <c r="C288" s="192"/>
      <c r="D288" s="685">
        <v>112</v>
      </c>
      <c r="E288" s="46">
        <v>343</v>
      </c>
      <c r="F288" s="329" t="s">
        <v>1434</v>
      </c>
      <c r="G288" s="343">
        <v>0</v>
      </c>
      <c r="H288" s="343">
        <v>7.13</v>
      </c>
      <c r="I288" s="343">
        <v>7.13</v>
      </c>
      <c r="J288" s="343">
        <f>Tabulka5424[[#This Row],[Skutečnost k 31.12.2019                    v tis. Kč]]/Tabulka5424[[#This Row],[Upravený rozpočet k 31.12.2019         v tis. Kč]]*100</f>
        <v>100</v>
      </c>
    </row>
    <row r="289" spans="1:10" s="96" customFormat="1" ht="14.25" customHeight="1" x14ac:dyDescent="0.25">
      <c r="A289" s="348">
        <v>3399</v>
      </c>
      <c r="B289" s="16">
        <v>5169</v>
      </c>
      <c r="C289" s="192"/>
      <c r="D289" s="457">
        <v>3121</v>
      </c>
      <c r="E289" s="46"/>
      <c r="F289" s="329" t="s">
        <v>1451</v>
      </c>
      <c r="G289" s="343">
        <v>0</v>
      </c>
      <c r="H289" s="343">
        <v>30</v>
      </c>
      <c r="I289" s="343">
        <v>30</v>
      </c>
      <c r="J289" s="343">
        <f>Tabulka5424[[#This Row],[Skutečnost k 31.12.2019                    v tis. Kč]]/Tabulka5424[[#This Row],[Upravený rozpočet k 31.12.2019         v tis. Kč]]*100</f>
        <v>100</v>
      </c>
    </row>
    <row r="290" spans="1:10" s="96" customFormat="1" ht="15" customHeight="1" x14ac:dyDescent="0.25">
      <c r="A290" s="348"/>
      <c r="B290" s="16"/>
      <c r="C290" s="192"/>
      <c r="D290" s="16"/>
      <c r="E290" s="46"/>
      <c r="F290" s="397" t="s">
        <v>156</v>
      </c>
      <c r="G290" s="398">
        <f>SUBTOTAL(109,G285:G289)</f>
        <v>45</v>
      </c>
      <c r="H290" s="398">
        <f>SUBTOTAL(109,H285:H289)</f>
        <v>106.28</v>
      </c>
      <c r="I290" s="398">
        <f>SUBTOTAL(109,I285:I289)</f>
        <v>100.28</v>
      </c>
      <c r="J290" s="398">
        <f>Tabulka5424[[#This Row],[Skutečnost k 31.12.2019                    v tis. Kč]]/Tabulka5424[[#This Row],[Upravený rozpočet k 31.12.2019         v tis. Kč]]*100</f>
        <v>94.354535190063984</v>
      </c>
    </row>
    <row r="291" spans="1:10" s="96" customFormat="1" ht="15" customHeight="1" x14ac:dyDescent="0.25">
      <c r="A291" s="348"/>
      <c r="B291" s="16"/>
      <c r="C291" s="192"/>
      <c r="D291" s="16"/>
      <c r="E291" s="46"/>
      <c r="F291" s="397"/>
      <c r="G291" s="343"/>
      <c r="H291" s="343"/>
      <c r="I291" s="243"/>
      <c r="J291" s="243"/>
    </row>
    <row r="292" spans="1:10" s="96" customFormat="1" ht="15" customHeight="1" x14ac:dyDescent="0.25">
      <c r="A292" s="348"/>
      <c r="B292" s="16"/>
      <c r="C292" s="192"/>
      <c r="D292" s="16"/>
      <c r="E292" s="46"/>
      <c r="F292" s="399" t="s">
        <v>618</v>
      </c>
      <c r="G292" s="343"/>
      <c r="H292" s="343"/>
      <c r="I292" s="243"/>
      <c r="J292" s="243"/>
    </row>
    <row r="293" spans="1:10" s="96" customFormat="1" ht="15" customHeight="1" x14ac:dyDescent="0.25">
      <c r="A293" s="16">
        <v>3399</v>
      </c>
      <c r="B293" s="16">
        <v>5169</v>
      </c>
      <c r="C293" s="16"/>
      <c r="D293" s="695">
        <v>111</v>
      </c>
      <c r="E293" s="46">
        <v>267</v>
      </c>
      <c r="F293" s="329" t="s">
        <v>649</v>
      </c>
      <c r="G293" s="343">
        <v>0</v>
      </c>
      <c r="H293" s="343">
        <v>48.4</v>
      </c>
      <c r="I293" s="343">
        <v>48.4</v>
      </c>
      <c r="J293" s="343">
        <f>Tabulka5424[[#This Row],[Skutečnost k 31.12.2019                    v tis. Kč]]/Tabulka5424[[#This Row],[Upravený rozpočet k 31.12.2019         v tis. Kč]]*100</f>
        <v>100</v>
      </c>
    </row>
    <row r="294" spans="1:10" s="96" customFormat="1" ht="15" customHeight="1" x14ac:dyDescent="0.25">
      <c r="A294" s="16">
        <v>3399</v>
      </c>
      <c r="B294" s="16">
        <v>5169</v>
      </c>
      <c r="C294" s="16"/>
      <c r="D294" s="695">
        <v>111</v>
      </c>
      <c r="E294" s="46">
        <v>271</v>
      </c>
      <c r="F294" s="340" t="s">
        <v>650</v>
      </c>
      <c r="G294" s="341">
        <v>0</v>
      </c>
      <c r="H294" s="341">
        <v>36.299999999999997</v>
      </c>
      <c r="I294" s="343">
        <v>36.299999999999997</v>
      </c>
      <c r="J294" s="343">
        <f>Tabulka5424[[#This Row],[Skutečnost k 31.12.2019                    v tis. Kč]]/Tabulka5424[[#This Row],[Upravený rozpočet k 31.12.2019         v tis. Kč]]*100</f>
        <v>100</v>
      </c>
    </row>
    <row r="295" spans="1:10" s="96" customFormat="1" ht="15" customHeight="1" x14ac:dyDescent="0.25">
      <c r="A295" s="16">
        <v>3399</v>
      </c>
      <c r="B295" s="16">
        <v>5169</v>
      </c>
      <c r="C295" s="16"/>
      <c r="D295" s="695">
        <v>111</v>
      </c>
      <c r="E295" s="46">
        <v>272</v>
      </c>
      <c r="F295" s="340" t="s">
        <v>619</v>
      </c>
      <c r="G295" s="341">
        <v>0</v>
      </c>
      <c r="H295" s="341">
        <v>12.5</v>
      </c>
      <c r="I295" s="343">
        <v>12.5</v>
      </c>
      <c r="J295" s="343">
        <f>Tabulka5424[[#This Row],[Skutečnost k 31.12.2019                    v tis. Kč]]/Tabulka5424[[#This Row],[Upravený rozpočet k 31.12.2019         v tis. Kč]]*100</f>
        <v>100</v>
      </c>
    </row>
    <row r="296" spans="1:10" s="96" customFormat="1" ht="15" customHeight="1" x14ac:dyDescent="0.25">
      <c r="A296" s="16">
        <v>3399</v>
      </c>
      <c r="B296" s="16">
        <v>5169</v>
      </c>
      <c r="C296" s="16"/>
      <c r="D296" s="695">
        <v>111</v>
      </c>
      <c r="E296" s="46">
        <v>273</v>
      </c>
      <c r="F296" s="340" t="s">
        <v>620</v>
      </c>
      <c r="G296" s="341">
        <v>0</v>
      </c>
      <c r="H296" s="341">
        <v>10</v>
      </c>
      <c r="I296" s="343">
        <v>10</v>
      </c>
      <c r="J296" s="343">
        <f>Tabulka5424[[#This Row],[Skutečnost k 31.12.2019                    v tis. Kč]]/Tabulka5424[[#This Row],[Upravený rozpočet k 31.12.2019         v tis. Kč]]*100</f>
        <v>100</v>
      </c>
    </row>
    <row r="297" spans="1:10" s="96" customFormat="1" ht="15" customHeight="1" x14ac:dyDescent="0.25">
      <c r="A297" s="16">
        <v>3399</v>
      </c>
      <c r="B297" s="16">
        <v>5169</v>
      </c>
      <c r="C297" s="16"/>
      <c r="D297" s="695">
        <v>111</v>
      </c>
      <c r="E297" s="46">
        <v>274</v>
      </c>
      <c r="F297" s="340" t="s">
        <v>621</v>
      </c>
      <c r="G297" s="341">
        <v>0</v>
      </c>
      <c r="H297" s="341">
        <v>15</v>
      </c>
      <c r="I297" s="343">
        <v>15</v>
      </c>
      <c r="J297" s="343">
        <f>Tabulka5424[[#This Row],[Skutečnost k 31.12.2019                    v tis. Kč]]/Tabulka5424[[#This Row],[Upravený rozpočet k 31.12.2019         v tis. Kč]]*100</f>
        <v>100</v>
      </c>
    </row>
    <row r="298" spans="1:10" s="96" customFormat="1" ht="17.100000000000001" customHeight="1" x14ac:dyDescent="0.25">
      <c r="A298" s="16">
        <v>3399</v>
      </c>
      <c r="B298" s="16">
        <v>5169</v>
      </c>
      <c r="C298" s="16"/>
      <c r="D298" s="695">
        <v>111</v>
      </c>
      <c r="E298" s="46">
        <v>275</v>
      </c>
      <c r="F298" s="340" t="s">
        <v>622</v>
      </c>
      <c r="G298" s="341">
        <v>0</v>
      </c>
      <c r="H298" s="341">
        <v>10</v>
      </c>
      <c r="I298" s="343">
        <v>10</v>
      </c>
      <c r="J298" s="343">
        <f>Tabulka5424[[#This Row],[Skutečnost k 31.12.2019                    v tis. Kč]]/Tabulka5424[[#This Row],[Upravený rozpočet k 31.12.2019         v tis. Kč]]*100</f>
        <v>100</v>
      </c>
    </row>
    <row r="299" spans="1:10" s="96" customFormat="1" ht="17.100000000000001" customHeight="1" x14ac:dyDescent="0.25">
      <c r="A299" s="16">
        <v>3399</v>
      </c>
      <c r="B299" s="16">
        <v>5169</v>
      </c>
      <c r="C299" s="16"/>
      <c r="D299" s="695">
        <v>111</v>
      </c>
      <c r="E299" s="46">
        <v>281</v>
      </c>
      <c r="F299" s="340" t="s">
        <v>623</v>
      </c>
      <c r="G299" s="341">
        <v>0</v>
      </c>
      <c r="H299" s="341">
        <v>65</v>
      </c>
      <c r="I299" s="343">
        <v>65</v>
      </c>
      <c r="J299" s="343">
        <f>Tabulka5424[[#This Row],[Skutečnost k 31.12.2019                    v tis. Kč]]/Tabulka5424[[#This Row],[Upravený rozpočet k 31.12.2019         v tis. Kč]]*100</f>
        <v>100</v>
      </c>
    </row>
    <row r="300" spans="1:10" s="96" customFormat="1" ht="17.100000000000001" customHeight="1" x14ac:dyDescent="0.25">
      <c r="A300" s="16">
        <v>3399</v>
      </c>
      <c r="B300" s="16">
        <v>5169</v>
      </c>
      <c r="C300" s="16"/>
      <c r="D300" s="695">
        <v>111</v>
      </c>
      <c r="E300" s="46">
        <v>282</v>
      </c>
      <c r="F300" s="340" t="s">
        <v>637</v>
      </c>
      <c r="G300" s="341">
        <v>0</v>
      </c>
      <c r="H300" s="341">
        <v>5</v>
      </c>
      <c r="I300" s="343">
        <v>5</v>
      </c>
      <c r="J300" s="343">
        <f>Tabulka5424[[#This Row],[Skutečnost k 31.12.2019                    v tis. Kč]]/Tabulka5424[[#This Row],[Upravený rozpočet k 31.12.2019         v tis. Kč]]*100</f>
        <v>100</v>
      </c>
    </row>
    <row r="301" spans="1:10" s="96" customFormat="1" ht="17.100000000000001" customHeight="1" x14ac:dyDescent="0.25">
      <c r="A301" s="16">
        <v>3399</v>
      </c>
      <c r="B301" s="16">
        <v>5169</v>
      </c>
      <c r="C301" s="16"/>
      <c r="D301" s="695">
        <v>111</v>
      </c>
      <c r="E301" s="46">
        <v>285</v>
      </c>
      <c r="F301" s="340" t="s">
        <v>624</v>
      </c>
      <c r="G301" s="341">
        <v>0</v>
      </c>
      <c r="H301" s="341">
        <v>26</v>
      </c>
      <c r="I301" s="343">
        <v>26</v>
      </c>
      <c r="J301" s="343">
        <f>Tabulka5424[[#This Row],[Skutečnost k 31.12.2019                    v tis. Kč]]/Tabulka5424[[#This Row],[Upravený rozpočet k 31.12.2019         v tis. Kč]]*100</f>
        <v>100</v>
      </c>
    </row>
    <row r="302" spans="1:10" s="96" customFormat="1" ht="15" customHeight="1" x14ac:dyDescent="0.25">
      <c r="A302" s="16">
        <v>3399</v>
      </c>
      <c r="B302" s="16">
        <v>5169</v>
      </c>
      <c r="C302" s="16"/>
      <c r="D302" s="695">
        <v>111</v>
      </c>
      <c r="E302" s="46">
        <v>289</v>
      </c>
      <c r="F302" s="340" t="s">
        <v>625</v>
      </c>
      <c r="G302" s="341">
        <v>0</v>
      </c>
      <c r="H302" s="341">
        <v>6.5</v>
      </c>
      <c r="I302" s="343">
        <v>6.5</v>
      </c>
      <c r="J302" s="343">
        <f>Tabulka5424[[#This Row],[Skutečnost k 31.12.2019                    v tis. Kč]]/Tabulka5424[[#This Row],[Upravený rozpočet k 31.12.2019         v tis. Kč]]*100</f>
        <v>100</v>
      </c>
    </row>
    <row r="303" spans="1:10" s="96" customFormat="1" ht="15" customHeight="1" x14ac:dyDescent="0.25">
      <c r="A303" s="16">
        <v>3399</v>
      </c>
      <c r="B303" s="16">
        <v>5169</v>
      </c>
      <c r="C303" s="16"/>
      <c r="D303" s="695">
        <v>111</v>
      </c>
      <c r="E303" s="46">
        <v>293</v>
      </c>
      <c r="F303" s="340" t="s">
        <v>651</v>
      </c>
      <c r="G303" s="341">
        <v>0</v>
      </c>
      <c r="H303" s="341">
        <v>4.84</v>
      </c>
      <c r="I303" s="343">
        <v>4.84</v>
      </c>
      <c r="J303" s="343">
        <f>Tabulka5424[[#This Row],[Skutečnost k 31.12.2019                    v tis. Kč]]/Tabulka5424[[#This Row],[Upravený rozpočet k 31.12.2019         v tis. Kč]]*100</f>
        <v>100</v>
      </c>
    </row>
    <row r="304" spans="1:10" s="96" customFormat="1" ht="12.75" customHeight="1" x14ac:dyDescent="0.25">
      <c r="A304" s="16">
        <v>3399</v>
      </c>
      <c r="B304" s="16">
        <v>5169</v>
      </c>
      <c r="C304" s="16"/>
      <c r="D304" s="695">
        <v>111</v>
      </c>
      <c r="E304" s="46">
        <v>298</v>
      </c>
      <c r="F304" s="340" t="s">
        <v>638</v>
      </c>
      <c r="G304" s="341">
        <v>0</v>
      </c>
      <c r="H304" s="341">
        <v>22</v>
      </c>
      <c r="I304" s="343">
        <v>22</v>
      </c>
      <c r="J304" s="343">
        <f>Tabulka5424[[#This Row],[Skutečnost k 31.12.2019                    v tis. Kč]]/Tabulka5424[[#This Row],[Upravený rozpočet k 31.12.2019         v tis. Kč]]*100</f>
        <v>100</v>
      </c>
    </row>
    <row r="305" spans="1:10" s="96" customFormat="1" ht="15" customHeight="1" x14ac:dyDescent="0.25">
      <c r="A305" s="16">
        <v>3399</v>
      </c>
      <c r="B305" s="16">
        <v>5169</v>
      </c>
      <c r="C305" s="16"/>
      <c r="D305" s="695">
        <v>111</v>
      </c>
      <c r="E305" s="46">
        <v>311</v>
      </c>
      <c r="F305" s="340" t="s">
        <v>639</v>
      </c>
      <c r="G305" s="341">
        <v>0</v>
      </c>
      <c r="H305" s="343">
        <v>39</v>
      </c>
      <c r="I305" s="343">
        <v>39</v>
      </c>
      <c r="J305" s="343">
        <f>Tabulka5424[[#This Row],[Skutečnost k 31.12.2019                    v tis. Kč]]/Tabulka5424[[#This Row],[Upravený rozpočet k 31.12.2019         v tis. Kč]]*100</f>
        <v>100</v>
      </c>
    </row>
    <row r="306" spans="1:10" s="96" customFormat="1" ht="15" customHeight="1" x14ac:dyDescent="0.25">
      <c r="A306" s="16">
        <v>3399</v>
      </c>
      <c r="B306" s="16">
        <v>5169</v>
      </c>
      <c r="C306" s="16"/>
      <c r="D306" s="695">
        <v>111</v>
      </c>
      <c r="E306" s="46">
        <v>314</v>
      </c>
      <c r="F306" s="340" t="s">
        <v>640</v>
      </c>
      <c r="G306" s="341">
        <v>0</v>
      </c>
      <c r="H306" s="341">
        <v>9</v>
      </c>
      <c r="I306" s="343">
        <v>9</v>
      </c>
      <c r="J306" s="343">
        <f>Tabulka5424[[#This Row],[Skutečnost k 31.12.2019                    v tis. Kč]]/Tabulka5424[[#This Row],[Upravený rozpočet k 31.12.2019         v tis. Kč]]*100</f>
        <v>100</v>
      </c>
    </row>
    <row r="307" spans="1:10" s="96" customFormat="1" ht="15" customHeight="1" x14ac:dyDescent="0.25">
      <c r="A307" s="16">
        <v>3399</v>
      </c>
      <c r="B307" s="16">
        <v>5169</v>
      </c>
      <c r="C307" s="16"/>
      <c r="D307" s="695">
        <v>111</v>
      </c>
      <c r="E307" s="46">
        <v>321</v>
      </c>
      <c r="F307" s="340" t="s">
        <v>641</v>
      </c>
      <c r="G307" s="341">
        <v>0</v>
      </c>
      <c r="H307" s="341">
        <v>24</v>
      </c>
      <c r="I307" s="343">
        <v>24</v>
      </c>
      <c r="J307" s="343">
        <f>Tabulka5424[[#This Row],[Skutečnost k 31.12.2019                    v tis. Kč]]/Tabulka5424[[#This Row],[Upravený rozpočet k 31.12.2019         v tis. Kč]]*100</f>
        <v>100</v>
      </c>
    </row>
    <row r="308" spans="1:10" s="96" customFormat="1" ht="15" customHeight="1" x14ac:dyDescent="0.25">
      <c r="A308" s="16">
        <v>3399</v>
      </c>
      <c r="B308" s="16">
        <v>5169</v>
      </c>
      <c r="C308" s="16"/>
      <c r="D308" s="695">
        <v>111</v>
      </c>
      <c r="E308" s="46">
        <v>322</v>
      </c>
      <c r="F308" s="340" t="s">
        <v>642</v>
      </c>
      <c r="G308" s="341">
        <v>0</v>
      </c>
      <c r="H308" s="341">
        <v>11</v>
      </c>
      <c r="I308" s="343">
        <v>11</v>
      </c>
      <c r="J308" s="343">
        <f>Tabulka5424[[#This Row],[Skutečnost k 31.12.2019                    v tis. Kč]]/Tabulka5424[[#This Row],[Upravený rozpočet k 31.12.2019         v tis. Kč]]*100</f>
        <v>100</v>
      </c>
    </row>
    <row r="309" spans="1:10" s="96" customFormat="1" ht="15" customHeight="1" x14ac:dyDescent="0.25">
      <c r="A309" s="16">
        <v>3399</v>
      </c>
      <c r="B309" s="16">
        <v>5169</v>
      </c>
      <c r="C309" s="16"/>
      <c r="D309" s="695">
        <v>111</v>
      </c>
      <c r="E309" s="46">
        <v>323</v>
      </c>
      <c r="F309" s="340" t="s">
        <v>626</v>
      </c>
      <c r="G309" s="341">
        <v>0</v>
      </c>
      <c r="H309" s="341">
        <v>5</v>
      </c>
      <c r="I309" s="343">
        <v>5</v>
      </c>
      <c r="J309" s="343">
        <f>Tabulka5424[[#This Row],[Skutečnost k 31.12.2019                    v tis. Kč]]/Tabulka5424[[#This Row],[Upravený rozpočet k 31.12.2019         v tis. Kč]]*100</f>
        <v>100</v>
      </c>
    </row>
    <row r="310" spans="1:10" s="96" customFormat="1" ht="15" customHeight="1" x14ac:dyDescent="0.25">
      <c r="A310" s="16">
        <v>3399</v>
      </c>
      <c r="B310" s="16">
        <v>5169</v>
      </c>
      <c r="C310" s="16"/>
      <c r="D310" s="695">
        <v>111</v>
      </c>
      <c r="E310" s="46">
        <v>326</v>
      </c>
      <c r="F310" s="340" t="s">
        <v>627</v>
      </c>
      <c r="G310" s="341">
        <v>0</v>
      </c>
      <c r="H310" s="341">
        <v>22</v>
      </c>
      <c r="I310" s="343">
        <v>22</v>
      </c>
      <c r="J310" s="343">
        <f>Tabulka5424[[#This Row],[Skutečnost k 31.12.2019                    v tis. Kč]]/Tabulka5424[[#This Row],[Upravený rozpočet k 31.12.2019         v tis. Kč]]*100</f>
        <v>100</v>
      </c>
    </row>
    <row r="311" spans="1:10" s="96" customFormat="1" ht="15" customHeight="1" x14ac:dyDescent="0.25">
      <c r="A311" s="16">
        <v>3399</v>
      </c>
      <c r="B311" s="16">
        <v>5169</v>
      </c>
      <c r="C311" s="16"/>
      <c r="D311" s="695">
        <v>111</v>
      </c>
      <c r="E311" s="46">
        <v>327</v>
      </c>
      <c r="F311" s="340" t="s">
        <v>643</v>
      </c>
      <c r="G311" s="341">
        <v>0</v>
      </c>
      <c r="H311" s="341">
        <v>35</v>
      </c>
      <c r="I311" s="343">
        <v>35</v>
      </c>
      <c r="J311" s="343">
        <f>Tabulka5424[[#This Row],[Skutečnost k 31.12.2019                    v tis. Kč]]/Tabulka5424[[#This Row],[Upravený rozpočet k 31.12.2019         v tis. Kč]]*100</f>
        <v>100</v>
      </c>
    </row>
    <row r="312" spans="1:10" s="96" customFormat="1" ht="15" customHeight="1" x14ac:dyDescent="0.25">
      <c r="A312" s="16">
        <v>3399</v>
      </c>
      <c r="B312" s="16">
        <v>5169</v>
      </c>
      <c r="C312" s="16"/>
      <c r="D312" s="695">
        <v>111</v>
      </c>
      <c r="E312" s="46">
        <v>329</v>
      </c>
      <c r="F312" s="340" t="s">
        <v>647</v>
      </c>
      <c r="G312" s="341">
        <v>0</v>
      </c>
      <c r="H312" s="341">
        <v>30</v>
      </c>
      <c r="I312" s="343">
        <v>30</v>
      </c>
      <c r="J312" s="343">
        <f>Tabulka5424[[#This Row],[Skutečnost k 31.12.2019                    v tis. Kč]]/Tabulka5424[[#This Row],[Upravený rozpočet k 31.12.2019         v tis. Kč]]*100</f>
        <v>100</v>
      </c>
    </row>
    <row r="313" spans="1:10" s="96" customFormat="1" ht="15" customHeight="1" x14ac:dyDescent="0.25">
      <c r="A313" s="16">
        <v>3399</v>
      </c>
      <c r="B313" s="16">
        <v>5169</v>
      </c>
      <c r="C313" s="16"/>
      <c r="D313" s="695">
        <v>111</v>
      </c>
      <c r="E313" s="46">
        <v>330</v>
      </c>
      <c r="F313" s="340" t="s">
        <v>628</v>
      </c>
      <c r="G313" s="341">
        <v>0</v>
      </c>
      <c r="H313" s="341">
        <v>4</v>
      </c>
      <c r="I313" s="343">
        <v>4</v>
      </c>
      <c r="J313" s="343">
        <f>Tabulka5424[[#This Row],[Skutečnost k 31.12.2019                    v tis. Kč]]/Tabulka5424[[#This Row],[Upravený rozpočet k 31.12.2019         v tis. Kč]]*100</f>
        <v>100</v>
      </c>
    </row>
    <row r="314" spans="1:10" s="96" customFormat="1" ht="15" customHeight="1" x14ac:dyDescent="0.25">
      <c r="A314" s="16">
        <v>3399</v>
      </c>
      <c r="B314" s="16">
        <v>5169</v>
      </c>
      <c r="C314" s="16"/>
      <c r="D314" s="695">
        <v>111</v>
      </c>
      <c r="E314" s="46">
        <v>331</v>
      </c>
      <c r="F314" s="340" t="s">
        <v>629</v>
      </c>
      <c r="G314" s="341">
        <v>0</v>
      </c>
      <c r="H314" s="341">
        <v>6</v>
      </c>
      <c r="I314" s="343">
        <v>6</v>
      </c>
      <c r="J314" s="343">
        <f>Tabulka5424[[#This Row],[Skutečnost k 31.12.2019                    v tis. Kč]]/Tabulka5424[[#This Row],[Upravený rozpočet k 31.12.2019         v tis. Kč]]*100</f>
        <v>100</v>
      </c>
    </row>
    <row r="315" spans="1:10" s="96" customFormat="1" ht="15" customHeight="1" x14ac:dyDescent="0.25">
      <c r="A315" s="16">
        <v>3399</v>
      </c>
      <c r="B315" s="16">
        <v>5169</v>
      </c>
      <c r="C315" s="16"/>
      <c r="D315" s="695">
        <v>111</v>
      </c>
      <c r="E315" s="46">
        <v>332</v>
      </c>
      <c r="F315" s="340" t="s">
        <v>648</v>
      </c>
      <c r="G315" s="341">
        <v>0</v>
      </c>
      <c r="H315" s="341">
        <v>96.8</v>
      </c>
      <c r="I315" s="343">
        <v>96.8</v>
      </c>
      <c r="J315" s="343">
        <f>Tabulka5424[[#This Row],[Skutečnost k 31.12.2019                    v tis. Kč]]/Tabulka5424[[#This Row],[Upravený rozpočet k 31.12.2019         v tis. Kč]]*100</f>
        <v>100</v>
      </c>
    </row>
    <row r="316" spans="1:10" s="96" customFormat="1" ht="15" customHeight="1" x14ac:dyDescent="0.25">
      <c r="A316" s="16">
        <v>3399</v>
      </c>
      <c r="B316" s="16">
        <v>5169</v>
      </c>
      <c r="C316" s="16"/>
      <c r="D316" s="695">
        <v>111</v>
      </c>
      <c r="E316" s="46">
        <v>333</v>
      </c>
      <c r="F316" s="340" t="s">
        <v>630</v>
      </c>
      <c r="G316" s="341">
        <v>0</v>
      </c>
      <c r="H316" s="341">
        <v>45</v>
      </c>
      <c r="I316" s="343">
        <v>45</v>
      </c>
      <c r="J316" s="343">
        <f>Tabulka5424[[#This Row],[Skutečnost k 31.12.2019                    v tis. Kč]]/Tabulka5424[[#This Row],[Upravený rozpočet k 31.12.2019         v tis. Kč]]*100</f>
        <v>100</v>
      </c>
    </row>
    <row r="317" spans="1:10" s="96" customFormat="1" ht="15" customHeight="1" x14ac:dyDescent="0.25">
      <c r="A317" s="16">
        <v>3399</v>
      </c>
      <c r="B317" s="16">
        <v>5169</v>
      </c>
      <c r="C317" s="16"/>
      <c r="D317" s="695">
        <v>111</v>
      </c>
      <c r="E317" s="46">
        <v>335</v>
      </c>
      <c r="F317" s="340" t="s">
        <v>631</v>
      </c>
      <c r="G317" s="341">
        <v>0</v>
      </c>
      <c r="H317" s="341">
        <v>65</v>
      </c>
      <c r="I317" s="343">
        <v>65</v>
      </c>
      <c r="J317" s="343">
        <f>Tabulka5424[[#This Row],[Skutečnost k 31.12.2019                    v tis. Kč]]/Tabulka5424[[#This Row],[Upravený rozpočet k 31.12.2019         v tis. Kč]]*100</f>
        <v>100</v>
      </c>
    </row>
    <row r="318" spans="1:10" s="96" customFormat="1" ht="15" customHeight="1" x14ac:dyDescent="0.25">
      <c r="A318" s="16">
        <v>3399</v>
      </c>
      <c r="B318" s="16">
        <v>5169</v>
      </c>
      <c r="C318" s="16"/>
      <c r="D318" s="695">
        <v>111</v>
      </c>
      <c r="E318" s="46">
        <v>337</v>
      </c>
      <c r="F318" s="340" t="s">
        <v>632</v>
      </c>
      <c r="G318" s="341">
        <v>0</v>
      </c>
      <c r="H318" s="341">
        <v>20</v>
      </c>
      <c r="I318" s="343">
        <v>20</v>
      </c>
      <c r="J318" s="343">
        <f>Tabulka5424[[#This Row],[Skutečnost k 31.12.2019                    v tis. Kč]]/Tabulka5424[[#This Row],[Upravený rozpočet k 31.12.2019         v tis. Kč]]*100</f>
        <v>100</v>
      </c>
    </row>
    <row r="319" spans="1:10" s="96" customFormat="1" ht="15" customHeight="1" x14ac:dyDescent="0.25">
      <c r="A319" s="16">
        <v>3399</v>
      </c>
      <c r="B319" s="16">
        <v>5169</v>
      </c>
      <c r="C319" s="16"/>
      <c r="D319" s="695">
        <v>111</v>
      </c>
      <c r="E319" s="46">
        <v>339</v>
      </c>
      <c r="F319" s="340" t="s">
        <v>633</v>
      </c>
      <c r="G319" s="341">
        <v>0</v>
      </c>
      <c r="H319" s="341">
        <v>9</v>
      </c>
      <c r="I319" s="343">
        <v>9</v>
      </c>
      <c r="J319" s="343">
        <f>Tabulka5424[[#This Row],[Skutečnost k 31.12.2019                    v tis. Kč]]/Tabulka5424[[#This Row],[Upravený rozpočet k 31.12.2019         v tis. Kč]]*100</f>
        <v>100</v>
      </c>
    </row>
    <row r="320" spans="1:10" s="96" customFormat="1" ht="15" customHeight="1" x14ac:dyDescent="0.25">
      <c r="A320" s="16">
        <v>3399</v>
      </c>
      <c r="B320" s="16">
        <v>5169</v>
      </c>
      <c r="C320" s="16"/>
      <c r="D320" s="695">
        <v>111</v>
      </c>
      <c r="E320" s="46">
        <v>340</v>
      </c>
      <c r="F320" s="340" t="s">
        <v>652</v>
      </c>
      <c r="G320" s="341">
        <v>0</v>
      </c>
      <c r="H320" s="341">
        <v>12.1</v>
      </c>
      <c r="I320" s="343">
        <v>12.1</v>
      </c>
      <c r="J320" s="343">
        <f>Tabulka5424[[#This Row],[Skutečnost k 31.12.2019                    v tis. Kč]]/Tabulka5424[[#This Row],[Upravený rozpočet k 31.12.2019         v tis. Kč]]*100</f>
        <v>100</v>
      </c>
    </row>
    <row r="321" spans="1:10" s="96" customFormat="1" ht="15" customHeight="1" x14ac:dyDescent="0.25">
      <c r="A321" s="16">
        <v>3399</v>
      </c>
      <c r="B321" s="16">
        <v>5169</v>
      </c>
      <c r="C321" s="16"/>
      <c r="D321" s="695">
        <v>111</v>
      </c>
      <c r="E321" s="46">
        <v>341</v>
      </c>
      <c r="F321" s="340" t="s">
        <v>653</v>
      </c>
      <c r="G321" s="341">
        <v>0</v>
      </c>
      <c r="H321" s="343">
        <v>12.1</v>
      </c>
      <c r="I321" s="343">
        <v>12.1</v>
      </c>
      <c r="J321" s="343">
        <f>Tabulka5424[[#This Row],[Skutečnost k 31.12.2019                    v tis. Kč]]/Tabulka5424[[#This Row],[Upravený rozpočet k 31.12.2019         v tis. Kč]]*100</f>
        <v>100</v>
      </c>
    </row>
    <row r="322" spans="1:10" s="96" customFormat="1" ht="15" customHeight="1" x14ac:dyDescent="0.25">
      <c r="A322" s="16">
        <v>3399</v>
      </c>
      <c r="B322" s="16">
        <v>5169</v>
      </c>
      <c r="C322" s="16"/>
      <c r="D322" s="695">
        <v>111</v>
      </c>
      <c r="E322" s="46">
        <v>343</v>
      </c>
      <c r="F322" s="340" t="s">
        <v>634</v>
      </c>
      <c r="G322" s="341">
        <v>0</v>
      </c>
      <c r="H322" s="341">
        <v>11.5</v>
      </c>
      <c r="I322" s="343">
        <v>11.5</v>
      </c>
      <c r="J322" s="343">
        <f>Tabulka5424[[#This Row],[Skutečnost k 31.12.2019                    v tis. Kč]]/Tabulka5424[[#This Row],[Upravený rozpočet k 31.12.2019         v tis. Kč]]*100</f>
        <v>100</v>
      </c>
    </row>
    <row r="323" spans="1:10" s="96" customFormat="1" ht="15" customHeight="1" x14ac:dyDescent="0.25">
      <c r="A323" s="16">
        <v>3399</v>
      </c>
      <c r="B323" s="16">
        <v>5169</v>
      </c>
      <c r="C323" s="16"/>
      <c r="D323" s="695">
        <v>111</v>
      </c>
      <c r="E323" s="46">
        <v>344</v>
      </c>
      <c r="F323" s="340" t="s">
        <v>635</v>
      </c>
      <c r="G323" s="341">
        <v>0</v>
      </c>
      <c r="H323" s="341">
        <v>35</v>
      </c>
      <c r="I323" s="343">
        <v>35</v>
      </c>
      <c r="J323" s="343">
        <f>Tabulka5424[[#This Row],[Skutečnost k 31.12.2019                    v tis. Kč]]/Tabulka5424[[#This Row],[Upravený rozpočet k 31.12.2019         v tis. Kč]]*100</f>
        <v>100</v>
      </c>
    </row>
    <row r="324" spans="1:10" s="96" customFormat="1" ht="15" customHeight="1" x14ac:dyDescent="0.25">
      <c r="A324" s="16">
        <v>3399</v>
      </c>
      <c r="B324" s="16">
        <v>5169</v>
      </c>
      <c r="C324" s="16"/>
      <c r="D324" s="695">
        <v>111</v>
      </c>
      <c r="E324" s="46">
        <v>348</v>
      </c>
      <c r="F324" s="340" t="s">
        <v>636</v>
      </c>
      <c r="G324" s="341">
        <v>0</v>
      </c>
      <c r="H324" s="341">
        <v>15</v>
      </c>
      <c r="I324" s="343">
        <v>15</v>
      </c>
      <c r="J324" s="343">
        <f>Tabulka5424[[#This Row],[Skutečnost k 31.12.2019                    v tis. Kč]]/Tabulka5424[[#This Row],[Upravený rozpočet k 31.12.2019         v tis. Kč]]*100</f>
        <v>100</v>
      </c>
    </row>
    <row r="325" spans="1:10" s="96" customFormat="1" ht="15" customHeight="1" x14ac:dyDescent="0.25">
      <c r="A325" s="16">
        <v>3399</v>
      </c>
      <c r="B325" s="16">
        <v>5169</v>
      </c>
      <c r="C325" s="16"/>
      <c r="D325" s="695">
        <v>111</v>
      </c>
      <c r="E325" s="46">
        <v>360</v>
      </c>
      <c r="F325" s="340" t="s">
        <v>654</v>
      </c>
      <c r="G325" s="341">
        <v>0</v>
      </c>
      <c r="H325" s="343">
        <v>50</v>
      </c>
      <c r="I325" s="343">
        <v>50</v>
      </c>
      <c r="J325" s="343">
        <f>Tabulka5424[[#This Row],[Skutečnost k 31.12.2019                    v tis. Kč]]/Tabulka5424[[#This Row],[Upravený rozpočet k 31.12.2019         v tis. Kč]]*100</f>
        <v>100</v>
      </c>
    </row>
    <row r="326" spans="1:10" s="96" customFormat="1" ht="15" customHeight="1" x14ac:dyDescent="0.25">
      <c r="A326" s="16">
        <v>3399</v>
      </c>
      <c r="B326" s="16">
        <v>5169</v>
      </c>
      <c r="C326" s="16"/>
      <c r="D326" s="695">
        <v>111</v>
      </c>
      <c r="E326" s="46">
        <v>367</v>
      </c>
      <c r="F326" s="340" t="s">
        <v>655</v>
      </c>
      <c r="G326" s="341">
        <v>0</v>
      </c>
      <c r="H326" s="343">
        <v>15</v>
      </c>
      <c r="I326" s="343">
        <v>15</v>
      </c>
      <c r="J326" s="343">
        <f>Tabulka5424[[#This Row],[Skutečnost k 31.12.2019                    v tis. Kč]]/Tabulka5424[[#This Row],[Upravený rozpočet k 31.12.2019         v tis. Kč]]*100</f>
        <v>100</v>
      </c>
    </row>
    <row r="327" spans="1:10" s="96" customFormat="1" ht="15" customHeight="1" x14ac:dyDescent="0.25">
      <c r="A327" s="16">
        <v>3399</v>
      </c>
      <c r="B327" s="16">
        <v>5222</v>
      </c>
      <c r="C327" s="192"/>
      <c r="D327" s="695" t="s">
        <v>725</v>
      </c>
      <c r="E327" s="46">
        <v>333</v>
      </c>
      <c r="F327" s="340" t="s">
        <v>854</v>
      </c>
      <c r="G327" s="341">
        <v>0</v>
      </c>
      <c r="H327" s="343">
        <v>15</v>
      </c>
      <c r="I327" s="343">
        <v>15</v>
      </c>
      <c r="J327" s="343">
        <f>Tabulka5424[[#This Row],[Skutečnost k 31.12.2019                    v tis. Kč]]/Tabulka5424[[#This Row],[Upravený rozpočet k 31.12.2019         v tis. Kč]]*100</f>
        <v>100</v>
      </c>
    </row>
    <row r="328" spans="1:10" s="96" customFormat="1" ht="15" customHeight="1" x14ac:dyDescent="0.25">
      <c r="A328" s="10">
        <v>3399</v>
      </c>
      <c r="B328" s="16">
        <v>5222</v>
      </c>
      <c r="C328" s="192"/>
      <c r="D328" s="695" t="s">
        <v>903</v>
      </c>
      <c r="E328" s="46">
        <v>371</v>
      </c>
      <c r="F328" s="340" t="s">
        <v>925</v>
      </c>
      <c r="G328" s="341">
        <v>0</v>
      </c>
      <c r="H328" s="341">
        <v>13.8</v>
      </c>
      <c r="I328" s="343">
        <v>13.8</v>
      </c>
      <c r="J328" s="343">
        <f>Tabulka5424[[#This Row],[Skutečnost k 31.12.2019                    v tis. Kč]]/Tabulka5424[[#This Row],[Upravený rozpočet k 31.12.2019         v tis. Kč]]*100</f>
        <v>100</v>
      </c>
    </row>
    <row r="329" spans="1:10" s="96" customFormat="1" ht="15" customHeight="1" x14ac:dyDescent="0.25">
      <c r="A329" s="10">
        <v>3399</v>
      </c>
      <c r="B329" s="16">
        <v>5222</v>
      </c>
      <c r="C329" s="192"/>
      <c r="D329" s="695" t="s">
        <v>904</v>
      </c>
      <c r="E329" s="46">
        <v>343</v>
      </c>
      <c r="F329" s="340" t="s">
        <v>926</v>
      </c>
      <c r="G329" s="341">
        <v>0</v>
      </c>
      <c r="H329" s="343">
        <v>5</v>
      </c>
      <c r="I329" s="343">
        <v>5</v>
      </c>
      <c r="J329" s="343">
        <f>Tabulka5424[[#This Row],[Skutečnost k 31.12.2019                    v tis. Kč]]/Tabulka5424[[#This Row],[Upravený rozpočet k 31.12.2019         v tis. Kč]]*100</f>
        <v>100</v>
      </c>
    </row>
    <row r="330" spans="1:10" s="96" customFormat="1" ht="15" customHeight="1" x14ac:dyDescent="0.25">
      <c r="A330" s="16">
        <v>3399</v>
      </c>
      <c r="B330" s="16">
        <v>5222</v>
      </c>
      <c r="C330" s="192"/>
      <c r="D330" s="695" t="s">
        <v>727</v>
      </c>
      <c r="E330" s="46">
        <v>328</v>
      </c>
      <c r="F330" s="340" t="s">
        <v>855</v>
      </c>
      <c r="G330" s="341">
        <v>0</v>
      </c>
      <c r="H330" s="343">
        <v>2</v>
      </c>
      <c r="I330" s="343">
        <v>2</v>
      </c>
      <c r="J330" s="343">
        <f>Tabulka5424[[#This Row],[Skutečnost k 31.12.2019                    v tis. Kč]]/Tabulka5424[[#This Row],[Upravený rozpočet k 31.12.2019         v tis. Kč]]*100</f>
        <v>100</v>
      </c>
    </row>
    <row r="331" spans="1:10" s="96" customFormat="1" ht="15" customHeight="1" x14ac:dyDescent="0.25">
      <c r="A331" s="16">
        <v>3399</v>
      </c>
      <c r="B331" s="16">
        <v>5222</v>
      </c>
      <c r="C331" s="192"/>
      <c r="D331" s="695" t="s">
        <v>727</v>
      </c>
      <c r="E331" s="46">
        <v>360</v>
      </c>
      <c r="F331" s="340" t="s">
        <v>856</v>
      </c>
      <c r="G331" s="341">
        <v>0</v>
      </c>
      <c r="H331" s="343">
        <v>4</v>
      </c>
      <c r="I331" s="343">
        <v>4</v>
      </c>
      <c r="J331" s="343">
        <f>Tabulka5424[[#This Row],[Skutečnost k 31.12.2019                    v tis. Kč]]/Tabulka5424[[#This Row],[Upravený rozpočet k 31.12.2019         v tis. Kč]]*100</f>
        <v>100</v>
      </c>
    </row>
    <row r="332" spans="1:10" s="96" customFormat="1" ht="15" customHeight="1" x14ac:dyDescent="0.25">
      <c r="A332" s="16">
        <v>3399</v>
      </c>
      <c r="B332" s="16">
        <v>5212</v>
      </c>
      <c r="C332" s="192"/>
      <c r="D332" s="695" t="s">
        <v>774</v>
      </c>
      <c r="E332" s="46">
        <v>267</v>
      </c>
      <c r="F332" s="340" t="s">
        <v>857</v>
      </c>
      <c r="G332" s="341">
        <v>0</v>
      </c>
      <c r="H332" s="343">
        <v>2</v>
      </c>
      <c r="I332" s="343">
        <v>2</v>
      </c>
      <c r="J332" s="343">
        <f>Tabulka5424[[#This Row],[Skutečnost k 31.12.2019                    v tis. Kč]]/Tabulka5424[[#This Row],[Upravený rozpočet k 31.12.2019         v tis. Kč]]*100</f>
        <v>100</v>
      </c>
    </row>
    <row r="333" spans="1:10" s="96" customFormat="1" ht="15" customHeight="1" x14ac:dyDescent="0.25">
      <c r="A333" s="16">
        <v>3399</v>
      </c>
      <c r="B333" s="16">
        <v>5222</v>
      </c>
      <c r="C333" s="192"/>
      <c r="D333" s="695" t="s">
        <v>774</v>
      </c>
      <c r="E333" s="46">
        <v>326</v>
      </c>
      <c r="F333" s="340" t="s">
        <v>858</v>
      </c>
      <c r="G333" s="341">
        <v>0</v>
      </c>
      <c r="H333" s="343">
        <v>2</v>
      </c>
      <c r="I333" s="343">
        <v>2</v>
      </c>
      <c r="J333" s="343">
        <f>Tabulka5424[[#This Row],[Skutečnost k 31.12.2019                    v tis. Kč]]/Tabulka5424[[#This Row],[Upravený rozpočet k 31.12.2019         v tis. Kč]]*100</f>
        <v>100</v>
      </c>
    </row>
    <row r="334" spans="1:10" s="96" customFormat="1" ht="15" customHeight="1" x14ac:dyDescent="0.25">
      <c r="A334" s="10">
        <v>3399</v>
      </c>
      <c r="B334" s="16">
        <v>5222</v>
      </c>
      <c r="C334" s="192"/>
      <c r="D334" s="695" t="s">
        <v>774</v>
      </c>
      <c r="E334" s="46">
        <v>328</v>
      </c>
      <c r="F334" s="340" t="s">
        <v>927</v>
      </c>
      <c r="G334" s="341">
        <v>0</v>
      </c>
      <c r="H334" s="343">
        <v>2</v>
      </c>
      <c r="I334" s="343">
        <v>2</v>
      </c>
      <c r="J334" s="343">
        <f>Tabulka5424[[#This Row],[Skutečnost k 31.12.2019                    v tis. Kč]]/Tabulka5424[[#This Row],[Upravený rozpočet k 31.12.2019         v tis. Kč]]*100</f>
        <v>100</v>
      </c>
    </row>
    <row r="335" spans="1:10" s="96" customFormat="1" ht="15" customHeight="1" x14ac:dyDescent="0.25">
      <c r="A335" s="10">
        <v>3399</v>
      </c>
      <c r="B335" s="16">
        <v>5222</v>
      </c>
      <c r="C335" s="192"/>
      <c r="D335" s="695" t="s">
        <v>774</v>
      </c>
      <c r="E335" s="46">
        <v>343</v>
      </c>
      <c r="F335" s="340" t="s">
        <v>928</v>
      </c>
      <c r="G335" s="341">
        <v>0</v>
      </c>
      <c r="H335" s="343">
        <v>3</v>
      </c>
      <c r="I335" s="343">
        <v>3</v>
      </c>
      <c r="J335" s="343">
        <f>Tabulka5424[[#This Row],[Skutečnost k 31.12.2019                    v tis. Kč]]/Tabulka5424[[#This Row],[Upravený rozpočet k 31.12.2019         v tis. Kč]]*100</f>
        <v>100</v>
      </c>
    </row>
    <row r="336" spans="1:10" s="96" customFormat="1" ht="15" customHeight="1" x14ac:dyDescent="0.25">
      <c r="A336" s="10">
        <v>3399</v>
      </c>
      <c r="B336" s="16">
        <v>5222</v>
      </c>
      <c r="C336" s="192"/>
      <c r="D336" s="695" t="s">
        <v>774</v>
      </c>
      <c r="E336" s="46">
        <v>344</v>
      </c>
      <c r="F336" s="340" t="s">
        <v>929</v>
      </c>
      <c r="G336" s="341">
        <v>0</v>
      </c>
      <c r="H336" s="343">
        <v>1</v>
      </c>
      <c r="I336" s="343">
        <v>1</v>
      </c>
      <c r="J336" s="343">
        <f>Tabulka5424[[#This Row],[Skutečnost k 31.12.2019                    v tis. Kč]]/Tabulka5424[[#This Row],[Upravený rozpočet k 31.12.2019         v tis. Kč]]*100</f>
        <v>100</v>
      </c>
    </row>
    <row r="337" spans="1:10" s="96" customFormat="1" ht="15" customHeight="1" x14ac:dyDescent="0.25">
      <c r="A337" s="16">
        <v>3399</v>
      </c>
      <c r="B337" s="16">
        <v>5222</v>
      </c>
      <c r="C337" s="192"/>
      <c r="D337" s="695" t="s">
        <v>726</v>
      </c>
      <c r="E337" s="46">
        <v>367</v>
      </c>
      <c r="F337" s="340" t="s">
        <v>859</v>
      </c>
      <c r="G337" s="341">
        <v>0</v>
      </c>
      <c r="H337" s="343">
        <v>5</v>
      </c>
      <c r="I337" s="343">
        <v>5</v>
      </c>
      <c r="J337" s="343">
        <f>Tabulka5424[[#This Row],[Skutečnost k 31.12.2019                    v tis. Kč]]/Tabulka5424[[#This Row],[Upravený rozpočet k 31.12.2019         v tis. Kč]]*100</f>
        <v>100</v>
      </c>
    </row>
    <row r="338" spans="1:10" s="96" customFormat="1" ht="15" customHeight="1" x14ac:dyDescent="0.25">
      <c r="A338" s="16">
        <v>3399</v>
      </c>
      <c r="B338" s="16">
        <v>5222</v>
      </c>
      <c r="C338" s="192"/>
      <c r="D338" s="695" t="s">
        <v>724</v>
      </c>
      <c r="E338" s="46">
        <v>327</v>
      </c>
      <c r="F338" s="340" t="s">
        <v>860</v>
      </c>
      <c r="G338" s="341">
        <v>0</v>
      </c>
      <c r="H338" s="343">
        <v>11.29</v>
      </c>
      <c r="I338" s="343">
        <v>11.29</v>
      </c>
      <c r="J338" s="343">
        <f>Tabulka5424[[#This Row],[Skutečnost k 31.12.2019                    v tis. Kč]]/Tabulka5424[[#This Row],[Upravený rozpočet k 31.12.2019         v tis. Kč]]*100</f>
        <v>100</v>
      </c>
    </row>
    <row r="339" spans="1:10" s="96" customFormat="1" ht="15" customHeight="1" x14ac:dyDescent="0.25">
      <c r="A339" s="348"/>
      <c r="B339" s="16"/>
      <c r="C339" s="192"/>
      <c r="D339" s="16"/>
      <c r="E339" s="46"/>
      <c r="F339" s="400" t="s">
        <v>656</v>
      </c>
      <c r="G339" s="401">
        <f>SUBTOTAL(109,G293:G338)</f>
        <v>0</v>
      </c>
      <c r="H339" s="401">
        <f>SUBTOTAL(109,H293:H338)</f>
        <v>899.12999999999988</v>
      </c>
      <c r="I339" s="401">
        <f>SUBTOTAL(109,I293:I338)</f>
        <v>899.12999999999988</v>
      </c>
      <c r="J339" s="401">
        <f>Tabulka5424[[#This Row],[Skutečnost k 31.12.2019                    v tis. Kč]]/Tabulka5424[[#This Row],[Upravený rozpočet k 31.12.2019         v tis. Kč]]*100</f>
        <v>100</v>
      </c>
    </row>
    <row r="340" spans="1:10" s="96" customFormat="1" ht="15" customHeight="1" x14ac:dyDescent="0.25">
      <c r="A340" s="45">
        <v>3399</v>
      </c>
      <c r="B340" s="45"/>
      <c r="C340" s="266"/>
      <c r="D340" s="45"/>
      <c r="E340" s="46"/>
      <c r="F340" s="228" t="s">
        <v>257</v>
      </c>
      <c r="G340" s="264">
        <f>G339+G290</f>
        <v>45</v>
      </c>
      <c r="H340" s="264">
        <f>H339+H290</f>
        <v>1005.4099999999999</v>
      </c>
      <c r="I340" s="264">
        <f>I339+I290</f>
        <v>999.40999999999985</v>
      </c>
      <c r="J340" s="264">
        <f>Tabulka5424[[#This Row],[Skutečnost k 31.12.2019                    v tis. Kč]]/Tabulka5424[[#This Row],[Upravený rozpočet k 31.12.2019         v tis. Kč]]*100</f>
        <v>99.403228533633055</v>
      </c>
    </row>
    <row r="341" spans="1:10" s="96" customFormat="1" ht="15" customHeight="1" x14ac:dyDescent="0.25">
      <c r="A341" s="245"/>
      <c r="B341" s="245"/>
      <c r="C341" s="251"/>
      <c r="D341" s="690"/>
      <c r="E341" s="47"/>
      <c r="F341" s="288" t="s">
        <v>130</v>
      </c>
      <c r="G341" s="391">
        <f>G340+G282+G274+G268+G271+G260+G251+G244+G238+G235</f>
        <v>13702.5</v>
      </c>
      <c r="H341" s="391">
        <f>H340+H282+H274+H268+H271+H260+H251+H244+H238+H235</f>
        <v>18029.55</v>
      </c>
      <c r="I341" s="391">
        <f>I340+I282+I274+I268+I271+I260+I251+I244+I238+I235</f>
        <v>17732.37</v>
      </c>
      <c r="J341" s="391">
        <f>Tabulka5424[[#This Row],[Skutečnost k 31.12.2019                    v tis. Kč]]/Tabulka5424[[#This Row],[Upravený rozpočet k 31.12.2019         v tis. Kč]]*100</f>
        <v>98.351705949399744</v>
      </c>
    </row>
    <row r="342" spans="1:10" s="96" customFormat="1" ht="15" customHeight="1" x14ac:dyDescent="0.25">
      <c r="A342" s="245"/>
      <c r="B342" s="245"/>
      <c r="C342" s="251"/>
      <c r="D342" s="690"/>
      <c r="E342" s="47"/>
      <c r="F342" s="244"/>
      <c r="G342" s="183"/>
      <c r="H342" s="183"/>
      <c r="I342" s="183"/>
      <c r="J342" s="183"/>
    </row>
    <row r="343" spans="1:10" s="96" customFormat="1" ht="15" customHeight="1" x14ac:dyDescent="0.25">
      <c r="A343" s="245"/>
      <c r="B343" s="245"/>
      <c r="C343" s="251"/>
      <c r="D343" s="694"/>
      <c r="E343" s="47"/>
      <c r="F343" s="288" t="s">
        <v>131</v>
      </c>
      <c r="G343" s="183"/>
      <c r="H343" s="183"/>
      <c r="I343" s="183"/>
      <c r="J343" s="183"/>
    </row>
    <row r="344" spans="1:10" s="96" customFormat="1" ht="15" customHeight="1" x14ac:dyDescent="0.25">
      <c r="A344" s="348">
        <v>3412</v>
      </c>
      <c r="B344" s="348">
        <v>5137</v>
      </c>
      <c r="C344" s="203"/>
      <c r="D344" s="339"/>
      <c r="E344" s="46">
        <v>230</v>
      </c>
      <c r="F344" s="329" t="s">
        <v>465</v>
      </c>
      <c r="G344" s="343">
        <v>10</v>
      </c>
      <c r="H344" s="343">
        <v>10</v>
      </c>
      <c r="I344" s="343">
        <v>9.99</v>
      </c>
      <c r="J344" s="343">
        <f>Tabulka5424[[#This Row],[Skutečnost k 31.12.2019                    v tis. Kč]]/Tabulka5424[[#This Row],[Upravený rozpočet k 31.12.2019         v tis. Kč]]*100</f>
        <v>99.9</v>
      </c>
    </row>
    <row r="345" spans="1:10" s="96" customFormat="1" ht="15" customHeight="1" x14ac:dyDescent="0.25">
      <c r="A345" s="348">
        <v>3412</v>
      </c>
      <c r="B345" s="348">
        <v>5137</v>
      </c>
      <c r="C345" s="203"/>
      <c r="D345" s="339"/>
      <c r="E345" s="46">
        <v>834</v>
      </c>
      <c r="F345" s="329" t="s">
        <v>1452</v>
      </c>
      <c r="G345" s="343">
        <v>85</v>
      </c>
      <c r="H345" s="343">
        <v>85</v>
      </c>
      <c r="I345" s="343">
        <v>84.88</v>
      </c>
      <c r="J345" s="343">
        <f>Tabulka5424[[#This Row],[Skutečnost k 31.12.2019                    v tis. Kč]]/Tabulka5424[[#This Row],[Upravený rozpočet k 31.12.2019         v tis. Kč]]*100</f>
        <v>99.858823529411751</v>
      </c>
    </row>
    <row r="346" spans="1:10" s="96" customFormat="1" ht="15" customHeight="1" x14ac:dyDescent="0.25">
      <c r="A346" s="348">
        <v>3412</v>
      </c>
      <c r="B346" s="348">
        <v>5137</v>
      </c>
      <c r="C346" s="203"/>
      <c r="D346" s="339"/>
      <c r="E346" s="46">
        <v>834</v>
      </c>
      <c r="F346" s="329" t="s">
        <v>499</v>
      </c>
      <c r="G346" s="343">
        <v>28</v>
      </c>
      <c r="H346" s="343">
        <v>28</v>
      </c>
      <c r="I346" s="343">
        <v>0</v>
      </c>
      <c r="J346" s="343">
        <f>Tabulka5424[[#This Row],[Skutečnost k 31.12.2019                    v tis. Kč]]/Tabulka5424[[#This Row],[Upravený rozpočet k 31.12.2019         v tis. Kč]]*100</f>
        <v>0</v>
      </c>
    </row>
    <row r="347" spans="1:10" s="96" customFormat="1" ht="15" customHeight="1" x14ac:dyDescent="0.25">
      <c r="A347" s="348">
        <v>3412</v>
      </c>
      <c r="B347" s="348">
        <v>5169</v>
      </c>
      <c r="C347" s="203"/>
      <c r="D347" s="339"/>
      <c r="E347" s="46">
        <v>230</v>
      </c>
      <c r="F347" s="329" t="s">
        <v>132</v>
      </c>
      <c r="G347" s="343">
        <v>2037.32</v>
      </c>
      <c r="H347" s="343">
        <v>2035.3</v>
      </c>
      <c r="I347" s="343">
        <v>2027.83</v>
      </c>
      <c r="J347" s="343">
        <f>Tabulka5424[[#This Row],[Skutečnost k 31.12.2019                    v tis. Kč]]/Tabulka5424[[#This Row],[Upravený rozpočet k 31.12.2019         v tis. Kč]]*100</f>
        <v>99.632977939370122</v>
      </c>
    </row>
    <row r="348" spans="1:10" s="96" customFormat="1" ht="15" customHeight="1" x14ac:dyDescent="0.25">
      <c r="A348" s="348">
        <v>3412</v>
      </c>
      <c r="B348" s="348">
        <v>5169</v>
      </c>
      <c r="C348" s="203"/>
      <c r="D348" s="339"/>
      <c r="E348" s="46">
        <v>231</v>
      </c>
      <c r="F348" s="329" t="s">
        <v>265</v>
      </c>
      <c r="G348" s="343">
        <v>905.45</v>
      </c>
      <c r="H348" s="343">
        <v>996.07</v>
      </c>
      <c r="I348" s="343">
        <v>996.07</v>
      </c>
      <c r="J348" s="343">
        <f>Tabulka5424[[#This Row],[Skutečnost k 31.12.2019                    v tis. Kč]]/Tabulka5424[[#This Row],[Upravený rozpočet k 31.12.2019         v tis. Kč]]*100</f>
        <v>100</v>
      </c>
    </row>
    <row r="349" spans="1:10" s="96" customFormat="1" ht="15" customHeight="1" x14ac:dyDescent="0.25">
      <c r="A349" s="344">
        <v>3412</v>
      </c>
      <c r="B349" s="344">
        <v>5171</v>
      </c>
      <c r="C349" s="251"/>
      <c r="D349" s="339"/>
      <c r="E349" s="345">
        <v>355</v>
      </c>
      <c r="F349" s="346" t="s">
        <v>547</v>
      </c>
      <c r="G349" s="347">
        <v>50</v>
      </c>
      <c r="H349" s="347">
        <v>102.47</v>
      </c>
      <c r="I349" s="347">
        <v>102.47</v>
      </c>
      <c r="J349" s="347">
        <f>Tabulka5424[[#This Row],[Skutečnost k 31.12.2019                    v tis. Kč]]/Tabulka5424[[#This Row],[Upravený rozpočet k 31.12.2019         v tis. Kč]]*100</f>
        <v>100</v>
      </c>
    </row>
    <row r="350" spans="1:10" s="96" customFormat="1" ht="15" customHeight="1" x14ac:dyDescent="0.25">
      <c r="A350" s="344">
        <v>3412</v>
      </c>
      <c r="B350" s="344">
        <v>5171</v>
      </c>
      <c r="C350" s="251"/>
      <c r="D350" s="339"/>
      <c r="E350" s="345">
        <v>641</v>
      </c>
      <c r="F350" s="346" t="s">
        <v>706</v>
      </c>
      <c r="G350" s="347">
        <v>0</v>
      </c>
      <c r="H350" s="347">
        <v>30.29</v>
      </c>
      <c r="I350" s="347">
        <v>30.29</v>
      </c>
      <c r="J350" s="347">
        <f>Tabulka5424[[#This Row],[Skutečnost k 31.12.2019                    v tis. Kč]]/Tabulka5424[[#This Row],[Upravený rozpočet k 31.12.2019         v tis. Kč]]*100</f>
        <v>100</v>
      </c>
    </row>
    <row r="351" spans="1:10" s="96" customFormat="1" ht="15" customHeight="1" x14ac:dyDescent="0.25">
      <c r="A351" s="367">
        <v>3412</v>
      </c>
      <c r="B351" s="367">
        <v>5171</v>
      </c>
      <c r="C351" s="368">
        <v>416</v>
      </c>
      <c r="D351" s="339"/>
      <c r="E351" s="369">
        <v>641</v>
      </c>
      <c r="F351" s="402" t="s">
        <v>742</v>
      </c>
      <c r="G351" s="390">
        <v>0</v>
      </c>
      <c r="H351" s="390">
        <v>109.05</v>
      </c>
      <c r="I351" s="390">
        <v>109.05</v>
      </c>
      <c r="J351" s="390">
        <f>Tabulka5424[[#This Row],[Skutečnost k 31.12.2019                    v tis. Kč]]/Tabulka5424[[#This Row],[Upravený rozpočet k 31.12.2019         v tis. Kč]]*100</f>
        <v>100</v>
      </c>
    </row>
    <row r="352" spans="1:10" s="96" customFormat="1" ht="15" customHeight="1" x14ac:dyDescent="0.25">
      <c r="A352" s="344">
        <v>3412</v>
      </c>
      <c r="B352" s="344">
        <v>5171</v>
      </c>
      <c r="C352" s="251"/>
      <c r="D352" s="339">
        <v>14</v>
      </c>
      <c r="E352" s="345">
        <v>641</v>
      </c>
      <c r="F352" s="346" t="s">
        <v>1435</v>
      </c>
      <c r="G352" s="347">
        <v>0</v>
      </c>
      <c r="H352" s="347">
        <v>146.22999999999999</v>
      </c>
      <c r="I352" s="347">
        <v>146.22999999999999</v>
      </c>
      <c r="J352" s="347">
        <f>Tabulka5424[[#This Row],[Skutečnost k 31.12.2019                    v tis. Kč]]/Tabulka5424[[#This Row],[Upravený rozpočet k 31.12.2019         v tis. Kč]]*100</f>
        <v>100</v>
      </c>
    </row>
    <row r="353" spans="1:10" s="96" customFormat="1" ht="15" customHeight="1" x14ac:dyDescent="0.25">
      <c r="A353" s="344">
        <v>3412</v>
      </c>
      <c r="B353" s="344">
        <v>5171</v>
      </c>
      <c r="C353" s="344"/>
      <c r="D353" s="339"/>
      <c r="E353" s="345">
        <v>643</v>
      </c>
      <c r="F353" s="346" t="s">
        <v>461</v>
      </c>
      <c r="G353" s="347">
        <v>0</v>
      </c>
      <c r="H353" s="347">
        <v>89.09</v>
      </c>
      <c r="I353" s="347">
        <v>57.47</v>
      </c>
      <c r="J353" s="347">
        <f>Tabulka5424[[#This Row],[Skutečnost k 31.12.2019                    v tis. Kč]]/Tabulka5424[[#This Row],[Upravený rozpočet k 31.12.2019         v tis. Kč]]*100</f>
        <v>64.507801100011221</v>
      </c>
    </row>
    <row r="354" spans="1:10" s="96" customFormat="1" ht="15" customHeight="1" x14ac:dyDescent="0.25">
      <c r="A354" s="367">
        <v>3412</v>
      </c>
      <c r="B354" s="367">
        <v>5336</v>
      </c>
      <c r="C354" s="368">
        <v>416</v>
      </c>
      <c r="D354" s="369">
        <v>604</v>
      </c>
      <c r="E354" s="369">
        <v>241</v>
      </c>
      <c r="F354" s="403" t="s">
        <v>1436</v>
      </c>
      <c r="G354" s="390">
        <v>0</v>
      </c>
      <c r="H354" s="390">
        <v>100</v>
      </c>
      <c r="I354" s="390">
        <v>100</v>
      </c>
      <c r="J354" s="390">
        <f>Tabulka5424[[#This Row],[Skutečnost k 31.12.2019                    v tis. Kč]]/Tabulka5424[[#This Row],[Upravený rozpočet k 31.12.2019         v tis. Kč]]*100</f>
        <v>100</v>
      </c>
    </row>
    <row r="355" spans="1:10" s="96" customFormat="1" ht="15" customHeight="1" x14ac:dyDescent="0.25">
      <c r="A355" s="363">
        <v>3412</v>
      </c>
      <c r="B355" s="363">
        <v>6121</v>
      </c>
      <c r="C355" s="192"/>
      <c r="D355" s="339"/>
      <c r="E355" s="404">
        <v>867</v>
      </c>
      <c r="F355" s="364" t="s">
        <v>573</v>
      </c>
      <c r="G355" s="382">
        <v>0</v>
      </c>
      <c r="H355" s="382">
        <v>9.68</v>
      </c>
      <c r="I355" s="382">
        <v>9.68</v>
      </c>
      <c r="J355" s="382">
        <f>Tabulka5424[[#This Row],[Skutečnost k 31.12.2019                    v tis. Kč]]/Tabulka5424[[#This Row],[Upravený rozpočet k 31.12.2019         v tis. Kč]]*100</f>
        <v>100</v>
      </c>
    </row>
    <row r="356" spans="1:10" s="96" customFormat="1" ht="15" customHeight="1" x14ac:dyDescent="0.25">
      <c r="A356" s="45">
        <v>3412</v>
      </c>
      <c r="B356" s="45"/>
      <c r="C356" s="266"/>
      <c r="D356" s="45"/>
      <c r="E356" s="369"/>
      <c r="F356" s="228" t="s">
        <v>133</v>
      </c>
      <c r="G356" s="264">
        <f>SUBTOTAL(109,G344:G355)</f>
        <v>3115.7699999999995</v>
      </c>
      <c r="H356" s="264">
        <f>SUBTOTAL(109,H344:H355)</f>
        <v>3741.1800000000003</v>
      </c>
      <c r="I356" s="264">
        <f>SUBTOTAL(109,I344:I355)</f>
        <v>3673.9599999999996</v>
      </c>
      <c r="J356" s="264">
        <f>Tabulka5424[[#This Row],[Skutečnost k 31.12.2019                    v tis. Kč]]/Tabulka5424[[#This Row],[Upravený rozpočet k 31.12.2019         v tis. Kč]]*100</f>
        <v>98.203240688766627</v>
      </c>
    </row>
    <row r="357" spans="1:10" s="96" customFormat="1" ht="15" customHeight="1" x14ac:dyDescent="0.25">
      <c r="A357" s="45"/>
      <c r="B357" s="45"/>
      <c r="C357" s="266"/>
      <c r="D357" s="45"/>
      <c r="E357" s="369"/>
      <c r="F357" s="228"/>
      <c r="G357" s="264"/>
      <c r="H357" s="264"/>
      <c r="I357" s="264"/>
      <c r="J357" s="264"/>
    </row>
    <row r="358" spans="1:10" s="96" customFormat="1" ht="15" customHeight="1" x14ac:dyDescent="0.25">
      <c r="A358" s="45"/>
      <c r="B358" s="45"/>
      <c r="C358" s="266"/>
      <c r="D358" s="45"/>
      <c r="E358" s="369"/>
      <c r="F358" s="399" t="s">
        <v>657</v>
      </c>
      <c r="G358" s="264"/>
      <c r="H358" s="264"/>
      <c r="I358" s="264"/>
      <c r="J358" s="264"/>
    </row>
    <row r="359" spans="1:10" s="96" customFormat="1" ht="15" customHeight="1" x14ac:dyDescent="0.25">
      <c r="A359" s="16">
        <v>3419</v>
      </c>
      <c r="B359" s="16">
        <v>5169</v>
      </c>
      <c r="C359" s="16"/>
      <c r="D359" s="695">
        <v>111</v>
      </c>
      <c r="E359" s="46">
        <v>301</v>
      </c>
      <c r="F359" s="340" t="s">
        <v>658</v>
      </c>
      <c r="G359" s="343">
        <v>0</v>
      </c>
      <c r="H359" s="343">
        <v>101.5</v>
      </c>
      <c r="I359" s="343">
        <v>101.5</v>
      </c>
      <c r="J359" s="343">
        <f>Tabulka5424[[#This Row],[Skutečnost k 31.12.2019                    v tis. Kč]]/Tabulka5424[[#This Row],[Upravený rozpočet k 31.12.2019         v tis. Kč]]*100</f>
        <v>100</v>
      </c>
    </row>
    <row r="360" spans="1:10" s="96" customFormat="1" ht="15" customHeight="1" x14ac:dyDescent="0.25">
      <c r="A360" s="16">
        <v>3419</v>
      </c>
      <c r="B360" s="16">
        <v>5169</v>
      </c>
      <c r="C360" s="16"/>
      <c r="D360" s="695">
        <v>111</v>
      </c>
      <c r="E360" s="46">
        <v>302</v>
      </c>
      <c r="F360" s="15" t="s">
        <v>670</v>
      </c>
      <c r="G360" s="343">
        <v>0</v>
      </c>
      <c r="H360" s="343">
        <v>174.24</v>
      </c>
      <c r="I360" s="343">
        <v>174.24</v>
      </c>
      <c r="J360" s="343">
        <f>Tabulka5424[[#This Row],[Skutečnost k 31.12.2019                    v tis. Kč]]/Tabulka5424[[#This Row],[Upravený rozpočet k 31.12.2019         v tis. Kč]]*100</f>
        <v>100</v>
      </c>
    </row>
    <row r="361" spans="1:10" s="96" customFormat="1" ht="15" customHeight="1" x14ac:dyDescent="0.25">
      <c r="A361" s="16">
        <v>3419</v>
      </c>
      <c r="B361" s="16">
        <v>5169</v>
      </c>
      <c r="C361" s="16"/>
      <c r="D361" s="695">
        <v>111</v>
      </c>
      <c r="E361" s="46">
        <v>305</v>
      </c>
      <c r="F361" s="15" t="s">
        <v>660</v>
      </c>
      <c r="G361" s="343">
        <v>0</v>
      </c>
      <c r="H361" s="343">
        <v>18</v>
      </c>
      <c r="I361" s="343">
        <v>18</v>
      </c>
      <c r="J361" s="343">
        <f>Tabulka5424[[#This Row],[Skutečnost k 31.12.2019                    v tis. Kč]]/Tabulka5424[[#This Row],[Upravený rozpočet k 31.12.2019         v tis. Kč]]*100</f>
        <v>100</v>
      </c>
    </row>
    <row r="362" spans="1:10" s="96" customFormat="1" ht="15" customHeight="1" x14ac:dyDescent="0.25">
      <c r="A362" s="16">
        <v>3419</v>
      </c>
      <c r="B362" s="16">
        <v>5169</v>
      </c>
      <c r="C362" s="16"/>
      <c r="D362" s="695">
        <v>111</v>
      </c>
      <c r="E362" s="46">
        <v>306</v>
      </c>
      <c r="F362" s="15" t="s">
        <v>661</v>
      </c>
      <c r="G362" s="343">
        <v>0</v>
      </c>
      <c r="H362" s="343">
        <v>7</v>
      </c>
      <c r="I362" s="343">
        <v>7</v>
      </c>
      <c r="J362" s="343">
        <f>Tabulka5424[[#This Row],[Skutečnost k 31.12.2019                    v tis. Kč]]/Tabulka5424[[#This Row],[Upravený rozpočet k 31.12.2019         v tis. Kč]]*100</f>
        <v>100</v>
      </c>
    </row>
    <row r="363" spans="1:10" s="96" customFormat="1" ht="17.100000000000001" customHeight="1" x14ac:dyDescent="0.25">
      <c r="A363" s="16">
        <v>3419</v>
      </c>
      <c r="B363" s="16">
        <v>5169</v>
      </c>
      <c r="C363" s="16"/>
      <c r="D363" s="695">
        <v>111</v>
      </c>
      <c r="E363" s="46">
        <v>307</v>
      </c>
      <c r="F363" s="15" t="s">
        <v>662</v>
      </c>
      <c r="G363" s="343">
        <v>0</v>
      </c>
      <c r="H363" s="343">
        <v>6.5</v>
      </c>
      <c r="I363" s="343">
        <v>6.5</v>
      </c>
      <c r="J363" s="343">
        <f>Tabulka5424[[#This Row],[Skutečnost k 31.12.2019                    v tis. Kč]]/Tabulka5424[[#This Row],[Upravený rozpočet k 31.12.2019         v tis. Kč]]*100</f>
        <v>100</v>
      </c>
    </row>
    <row r="364" spans="1:10" s="96" customFormat="1" ht="16.5" customHeight="1" x14ac:dyDescent="0.25">
      <c r="A364" s="16">
        <v>3419</v>
      </c>
      <c r="B364" s="16">
        <v>5169</v>
      </c>
      <c r="C364" s="16"/>
      <c r="D364" s="695">
        <v>111</v>
      </c>
      <c r="E364" s="46">
        <v>308</v>
      </c>
      <c r="F364" s="15" t="s">
        <v>671</v>
      </c>
      <c r="G364" s="343">
        <v>0</v>
      </c>
      <c r="H364" s="343">
        <v>20</v>
      </c>
      <c r="I364" s="343">
        <v>20</v>
      </c>
      <c r="J364" s="343">
        <f>Tabulka5424[[#This Row],[Skutečnost k 31.12.2019                    v tis. Kč]]/Tabulka5424[[#This Row],[Upravený rozpočet k 31.12.2019         v tis. Kč]]*100</f>
        <v>100</v>
      </c>
    </row>
    <row r="365" spans="1:10" s="96" customFormat="1" ht="15" customHeight="1" x14ac:dyDescent="0.25">
      <c r="A365" s="16">
        <v>3419</v>
      </c>
      <c r="B365" s="16">
        <v>5169</v>
      </c>
      <c r="C365" s="16"/>
      <c r="D365" s="695">
        <v>111</v>
      </c>
      <c r="E365" s="46">
        <v>309</v>
      </c>
      <c r="F365" s="15" t="s">
        <v>663</v>
      </c>
      <c r="G365" s="343">
        <v>0</v>
      </c>
      <c r="H365" s="343">
        <v>16.5</v>
      </c>
      <c r="I365" s="343">
        <v>16.5</v>
      </c>
      <c r="J365" s="343">
        <f>Tabulka5424[[#This Row],[Skutečnost k 31.12.2019                    v tis. Kč]]/Tabulka5424[[#This Row],[Upravený rozpočet k 31.12.2019         v tis. Kč]]*100</f>
        <v>100</v>
      </c>
    </row>
    <row r="366" spans="1:10" s="96" customFormat="1" ht="15" customHeight="1" x14ac:dyDescent="0.25">
      <c r="A366" s="16">
        <v>3419</v>
      </c>
      <c r="B366" s="16">
        <v>5169</v>
      </c>
      <c r="C366" s="16"/>
      <c r="D366" s="695">
        <v>111</v>
      </c>
      <c r="E366" s="46">
        <v>315</v>
      </c>
      <c r="F366" s="15" t="s">
        <v>664</v>
      </c>
      <c r="G366" s="343">
        <v>0</v>
      </c>
      <c r="H366" s="343">
        <v>15.5</v>
      </c>
      <c r="I366" s="343">
        <v>15.5</v>
      </c>
      <c r="J366" s="343">
        <f>Tabulka5424[[#This Row],[Skutečnost k 31.12.2019                    v tis. Kč]]/Tabulka5424[[#This Row],[Upravený rozpočet k 31.12.2019         v tis. Kč]]*100</f>
        <v>100</v>
      </c>
    </row>
    <row r="367" spans="1:10" s="96" customFormat="1" ht="15" customHeight="1" x14ac:dyDescent="0.25">
      <c r="A367" s="16">
        <v>3419</v>
      </c>
      <c r="B367" s="16">
        <v>5169</v>
      </c>
      <c r="C367" s="16"/>
      <c r="D367" s="695">
        <v>111</v>
      </c>
      <c r="E367" s="46">
        <v>318</v>
      </c>
      <c r="F367" s="15" t="s">
        <v>665</v>
      </c>
      <c r="G367" s="343">
        <v>0</v>
      </c>
      <c r="H367" s="343">
        <v>20</v>
      </c>
      <c r="I367" s="343">
        <v>20</v>
      </c>
      <c r="J367" s="343">
        <f>Tabulka5424[[#This Row],[Skutečnost k 31.12.2019                    v tis. Kč]]/Tabulka5424[[#This Row],[Upravený rozpočet k 31.12.2019         v tis. Kč]]*100</f>
        <v>100</v>
      </c>
    </row>
    <row r="368" spans="1:10" s="96" customFormat="1" ht="15" customHeight="1" x14ac:dyDescent="0.25">
      <c r="A368" s="16">
        <v>3419</v>
      </c>
      <c r="B368" s="16">
        <v>5169</v>
      </c>
      <c r="C368" s="16"/>
      <c r="D368" s="695">
        <v>111</v>
      </c>
      <c r="E368" s="46">
        <v>319</v>
      </c>
      <c r="F368" s="15" t="s">
        <v>666</v>
      </c>
      <c r="G368" s="343">
        <v>0</v>
      </c>
      <c r="H368" s="343">
        <v>18</v>
      </c>
      <c r="I368" s="343">
        <v>18</v>
      </c>
      <c r="J368" s="343">
        <f>Tabulka5424[[#This Row],[Skutečnost k 31.12.2019                    v tis. Kč]]/Tabulka5424[[#This Row],[Upravený rozpočet k 31.12.2019         v tis. Kč]]*100</f>
        <v>100</v>
      </c>
    </row>
    <row r="369" spans="1:166" s="270" customFormat="1" ht="15" customHeight="1" x14ac:dyDescent="0.25">
      <c r="A369" s="16">
        <v>3419</v>
      </c>
      <c r="B369" s="16">
        <v>5169</v>
      </c>
      <c r="C369" s="16"/>
      <c r="D369" s="695">
        <v>111</v>
      </c>
      <c r="E369" s="46">
        <v>328</v>
      </c>
      <c r="F369" s="15" t="s">
        <v>667</v>
      </c>
      <c r="G369" s="343">
        <v>0</v>
      </c>
      <c r="H369" s="343">
        <v>50</v>
      </c>
      <c r="I369" s="343">
        <v>50</v>
      </c>
      <c r="J369" s="343">
        <f>Tabulka5424[[#This Row],[Skutečnost k 31.12.2019                    v tis. Kč]]/Tabulka5424[[#This Row],[Upravený rozpočet k 31.12.2019         v tis. Kč]]*100</f>
        <v>100</v>
      </c>
      <c r="N369" s="271"/>
      <c r="O369" s="272"/>
      <c r="P369" s="273"/>
      <c r="Q369" s="273"/>
      <c r="R369" s="273"/>
      <c r="S369" s="269"/>
      <c r="T369" s="269"/>
      <c r="U369" s="269"/>
      <c r="V369" s="269"/>
      <c r="W369" s="269"/>
      <c r="AA369" s="271"/>
      <c r="AB369" s="272"/>
      <c r="AC369" s="273"/>
      <c r="AD369" s="273"/>
      <c r="AE369" s="273"/>
      <c r="AF369" s="269"/>
      <c r="AG369" s="269"/>
      <c r="AH369" s="269"/>
      <c r="AI369" s="269"/>
      <c r="AJ369" s="269"/>
      <c r="AN369" s="271"/>
      <c r="AO369" s="272"/>
      <c r="AP369" s="273"/>
      <c r="AQ369" s="273"/>
      <c r="AR369" s="273"/>
      <c r="AS369" s="269"/>
      <c r="AT369" s="269"/>
      <c r="AU369" s="269"/>
      <c r="AV369" s="269"/>
      <c r="AW369" s="269"/>
      <c r="BA369" s="271"/>
      <c r="BB369" s="272"/>
      <c r="BC369" s="273"/>
      <c r="BD369" s="273"/>
      <c r="BE369" s="273"/>
      <c r="BF369" s="269"/>
      <c r="BG369" s="269"/>
      <c r="BH369" s="269"/>
      <c r="BI369" s="269"/>
      <c r="BJ369" s="269"/>
      <c r="BN369" s="271"/>
      <c r="BO369" s="272"/>
      <c r="BP369" s="273"/>
      <c r="BQ369" s="273"/>
      <c r="BR369" s="273"/>
      <c r="BS369" s="269"/>
      <c r="BT369" s="269"/>
      <c r="BU369" s="269"/>
      <c r="BV369" s="269"/>
      <c r="BW369" s="269"/>
      <c r="CA369" s="271"/>
      <c r="CB369" s="272"/>
      <c r="CC369" s="273"/>
      <c r="CD369" s="273"/>
      <c r="CE369" s="273"/>
      <c r="CF369" s="269"/>
      <c r="CG369" s="269"/>
      <c r="CH369" s="269"/>
      <c r="CI369" s="269"/>
      <c r="CJ369" s="269"/>
      <c r="CN369" s="271"/>
      <c r="CO369" s="272"/>
      <c r="CP369" s="273"/>
      <c r="CQ369" s="273"/>
      <c r="CR369" s="273"/>
      <c r="CS369" s="269"/>
      <c r="CT369" s="269"/>
      <c r="CU369" s="269"/>
      <c r="CV369" s="269"/>
      <c r="CW369" s="269"/>
      <c r="DA369" s="271"/>
      <c r="DB369" s="272"/>
      <c r="DC369" s="273"/>
      <c r="DD369" s="273"/>
      <c r="DE369" s="273"/>
      <c r="DF369" s="269"/>
      <c r="DG369" s="269"/>
      <c r="DH369" s="269"/>
      <c r="DI369" s="269"/>
      <c r="DJ369" s="269"/>
      <c r="DN369" s="271"/>
      <c r="DO369" s="272"/>
      <c r="DP369" s="273"/>
      <c r="DQ369" s="273"/>
      <c r="DR369" s="273"/>
      <c r="DS369" s="269"/>
      <c r="DT369" s="269"/>
      <c r="DU369" s="269"/>
      <c r="DV369" s="269"/>
      <c r="DW369" s="269"/>
      <c r="EA369" s="271"/>
      <c r="EB369" s="272"/>
      <c r="EC369" s="273"/>
      <c r="ED369" s="273"/>
      <c r="EE369" s="273"/>
      <c r="EF369" s="269"/>
      <c r="EG369" s="269"/>
      <c r="EH369" s="269"/>
      <c r="EI369" s="269"/>
      <c r="EJ369" s="269"/>
      <c r="EN369" s="271"/>
      <c r="EO369" s="272"/>
      <c r="EP369" s="273"/>
      <c r="EQ369" s="273"/>
      <c r="ER369" s="273"/>
      <c r="ES369" s="269"/>
      <c r="ET369" s="269"/>
      <c r="EU369" s="269"/>
      <c r="EV369" s="269"/>
      <c r="EW369" s="269"/>
      <c r="FA369" s="271"/>
      <c r="FB369" s="272"/>
      <c r="FC369" s="273"/>
      <c r="FD369" s="273"/>
      <c r="FE369" s="273"/>
      <c r="FF369" s="269"/>
      <c r="FG369" s="269"/>
      <c r="FH369" s="269"/>
      <c r="FI369" s="269"/>
      <c r="FJ369" s="269"/>
    </row>
    <row r="370" spans="1:166" s="270" customFormat="1" ht="15" customHeight="1" x14ac:dyDescent="0.25">
      <c r="A370" s="16">
        <v>3419</v>
      </c>
      <c r="B370" s="16">
        <v>5169</v>
      </c>
      <c r="C370" s="16"/>
      <c r="D370" s="695">
        <v>111</v>
      </c>
      <c r="E370" s="46">
        <v>342</v>
      </c>
      <c r="F370" s="15" t="s">
        <v>668</v>
      </c>
      <c r="G370" s="343">
        <v>0</v>
      </c>
      <c r="H370" s="343">
        <v>5</v>
      </c>
      <c r="I370" s="343">
        <v>5</v>
      </c>
      <c r="J370" s="343">
        <f>Tabulka5424[[#This Row],[Skutečnost k 31.12.2019                    v tis. Kč]]/Tabulka5424[[#This Row],[Upravený rozpočet k 31.12.2019         v tis. Kč]]*100</f>
        <v>100</v>
      </c>
      <c r="N370" s="271"/>
      <c r="O370" s="272"/>
      <c r="P370" s="273"/>
      <c r="Q370" s="273"/>
      <c r="R370" s="273"/>
      <c r="S370" s="269"/>
      <c r="T370" s="269"/>
      <c r="U370" s="269"/>
      <c r="V370" s="269"/>
      <c r="W370" s="269"/>
      <c r="AA370" s="271"/>
      <c r="AB370" s="272"/>
      <c r="AC370" s="273"/>
      <c r="AD370" s="273"/>
      <c r="AE370" s="273"/>
      <c r="AF370" s="269"/>
      <c r="AG370" s="269"/>
      <c r="AH370" s="269"/>
      <c r="AI370" s="269"/>
      <c r="AJ370" s="269"/>
      <c r="AN370" s="271"/>
      <c r="AO370" s="272"/>
      <c r="AP370" s="273"/>
      <c r="AQ370" s="273"/>
      <c r="AR370" s="273"/>
      <c r="AS370" s="269"/>
      <c r="AT370" s="269"/>
      <c r="AU370" s="269"/>
      <c r="AV370" s="269"/>
      <c r="AW370" s="269"/>
      <c r="BA370" s="271"/>
      <c r="BB370" s="272"/>
      <c r="BC370" s="273"/>
      <c r="BD370" s="273"/>
      <c r="BE370" s="273"/>
      <c r="BF370" s="269"/>
      <c r="BG370" s="269"/>
      <c r="BH370" s="269"/>
      <c r="BI370" s="269"/>
      <c r="BJ370" s="269"/>
      <c r="BN370" s="271"/>
      <c r="BO370" s="272"/>
      <c r="BP370" s="273"/>
      <c r="BQ370" s="273"/>
      <c r="BR370" s="273"/>
      <c r="BS370" s="269"/>
      <c r="BT370" s="269"/>
      <c r="BU370" s="269"/>
      <c r="BV370" s="269"/>
      <c r="BW370" s="269"/>
      <c r="CA370" s="271"/>
      <c r="CB370" s="272"/>
      <c r="CC370" s="273"/>
      <c r="CD370" s="273"/>
      <c r="CE370" s="273"/>
      <c r="CF370" s="269"/>
      <c r="CG370" s="269"/>
      <c r="CH370" s="269"/>
      <c r="CI370" s="269"/>
      <c r="CJ370" s="269"/>
      <c r="CN370" s="271"/>
      <c r="CO370" s="272"/>
      <c r="CP370" s="273"/>
      <c r="CQ370" s="273"/>
      <c r="CR370" s="273"/>
      <c r="CS370" s="269"/>
      <c r="CT370" s="269"/>
      <c r="CU370" s="269"/>
      <c r="CV370" s="269"/>
      <c r="CW370" s="269"/>
      <c r="DA370" s="271"/>
      <c r="DB370" s="272"/>
      <c r="DC370" s="273"/>
      <c r="DD370" s="273"/>
      <c r="DE370" s="273"/>
      <c r="DF370" s="269"/>
      <c r="DG370" s="269"/>
      <c r="DH370" s="269"/>
      <c r="DI370" s="269"/>
      <c r="DJ370" s="269"/>
      <c r="DN370" s="271"/>
      <c r="DO370" s="272"/>
      <c r="DP370" s="273"/>
      <c r="DQ370" s="273"/>
      <c r="DR370" s="273"/>
      <c r="DS370" s="269"/>
      <c r="DT370" s="269"/>
      <c r="DU370" s="269"/>
      <c r="DV370" s="269"/>
      <c r="DW370" s="269"/>
      <c r="EA370" s="271"/>
      <c r="EB370" s="272"/>
      <c r="EC370" s="273"/>
      <c r="ED370" s="273"/>
      <c r="EE370" s="273"/>
      <c r="EF370" s="269"/>
      <c r="EG370" s="269"/>
      <c r="EH370" s="269"/>
      <c r="EI370" s="269"/>
      <c r="EJ370" s="269"/>
      <c r="EN370" s="271"/>
      <c r="EO370" s="272"/>
      <c r="EP370" s="273"/>
      <c r="EQ370" s="273"/>
      <c r="ER370" s="273"/>
      <c r="ES370" s="269"/>
      <c r="ET370" s="269"/>
      <c r="EU370" s="269"/>
      <c r="EV370" s="269"/>
      <c r="EW370" s="269"/>
      <c r="FA370" s="271"/>
      <c r="FB370" s="272"/>
      <c r="FC370" s="273"/>
      <c r="FD370" s="273"/>
      <c r="FE370" s="273"/>
      <c r="FF370" s="269"/>
      <c r="FG370" s="269"/>
      <c r="FH370" s="269"/>
      <c r="FI370" s="269"/>
      <c r="FJ370" s="269"/>
    </row>
    <row r="371" spans="1:166" s="270" customFormat="1" ht="15" customHeight="1" x14ac:dyDescent="0.25">
      <c r="A371" s="16">
        <v>3419</v>
      </c>
      <c r="B371" s="16">
        <v>5169</v>
      </c>
      <c r="C371" s="192"/>
      <c r="D371" s="695" t="s">
        <v>696</v>
      </c>
      <c r="E371" s="46">
        <v>366</v>
      </c>
      <c r="F371" s="15" t="s">
        <v>672</v>
      </c>
      <c r="G371" s="343">
        <v>0</v>
      </c>
      <c r="H371" s="343">
        <v>25</v>
      </c>
      <c r="I371" s="343">
        <v>25</v>
      </c>
      <c r="J371" s="343">
        <f>Tabulka5424[[#This Row],[Skutečnost k 31.12.2019                    v tis. Kč]]/Tabulka5424[[#This Row],[Upravený rozpočet k 31.12.2019         v tis. Kč]]*100</f>
        <v>100</v>
      </c>
      <c r="N371" s="271"/>
      <c r="O371" s="272"/>
      <c r="P371" s="273"/>
      <c r="Q371" s="273"/>
      <c r="R371" s="273"/>
      <c r="S371" s="269"/>
      <c r="T371" s="269"/>
      <c r="U371" s="269"/>
      <c r="V371" s="269"/>
      <c r="W371" s="269"/>
      <c r="AA371" s="271"/>
      <c r="AB371" s="272"/>
      <c r="AC371" s="273"/>
      <c r="AD371" s="273"/>
      <c r="AE371" s="273"/>
      <c r="AF371" s="269"/>
      <c r="AG371" s="269"/>
      <c r="AH371" s="269"/>
      <c r="AI371" s="269"/>
      <c r="AJ371" s="269"/>
      <c r="AN371" s="271"/>
      <c r="AO371" s="272"/>
      <c r="AP371" s="273"/>
      <c r="AQ371" s="273"/>
      <c r="AR371" s="273"/>
      <c r="AS371" s="269"/>
      <c r="AT371" s="269"/>
      <c r="AU371" s="269"/>
      <c r="AV371" s="269"/>
      <c r="AW371" s="269"/>
      <c r="BA371" s="271"/>
      <c r="BB371" s="272"/>
      <c r="BC371" s="273"/>
      <c r="BD371" s="273"/>
      <c r="BE371" s="273"/>
      <c r="BF371" s="269"/>
      <c r="BG371" s="269"/>
      <c r="BH371" s="269"/>
      <c r="BI371" s="269"/>
      <c r="BJ371" s="269"/>
      <c r="BN371" s="271"/>
      <c r="BO371" s="272"/>
      <c r="BP371" s="273"/>
      <c r="BQ371" s="273"/>
      <c r="BR371" s="273"/>
      <c r="BS371" s="269"/>
      <c r="BT371" s="269"/>
      <c r="BU371" s="269"/>
      <c r="BV371" s="269"/>
      <c r="BW371" s="269"/>
      <c r="CA371" s="271"/>
      <c r="CB371" s="272"/>
      <c r="CC371" s="273"/>
      <c r="CD371" s="273"/>
      <c r="CE371" s="273"/>
      <c r="CF371" s="269"/>
      <c r="CG371" s="269"/>
      <c r="CH371" s="269"/>
      <c r="CI371" s="269"/>
      <c r="CJ371" s="269"/>
      <c r="CN371" s="271"/>
      <c r="CO371" s="272"/>
      <c r="CP371" s="273"/>
      <c r="CQ371" s="273"/>
      <c r="CR371" s="273"/>
      <c r="CS371" s="269"/>
      <c r="CT371" s="269"/>
      <c r="CU371" s="269"/>
      <c r="CV371" s="269"/>
      <c r="CW371" s="269"/>
      <c r="DA371" s="271"/>
      <c r="DB371" s="272"/>
      <c r="DC371" s="273"/>
      <c r="DD371" s="273"/>
      <c r="DE371" s="273"/>
      <c r="DF371" s="269"/>
      <c r="DG371" s="269"/>
      <c r="DH371" s="269"/>
      <c r="DI371" s="269"/>
      <c r="DJ371" s="269"/>
      <c r="DN371" s="271"/>
      <c r="DO371" s="272"/>
      <c r="DP371" s="273"/>
      <c r="DQ371" s="273"/>
      <c r="DR371" s="273"/>
      <c r="DS371" s="269"/>
      <c r="DT371" s="269"/>
      <c r="DU371" s="269"/>
      <c r="DV371" s="269"/>
      <c r="DW371" s="269"/>
      <c r="EA371" s="271"/>
      <c r="EB371" s="272"/>
      <c r="EC371" s="273"/>
      <c r="ED371" s="273"/>
      <c r="EE371" s="273"/>
      <c r="EF371" s="269"/>
      <c r="EG371" s="269"/>
      <c r="EH371" s="269"/>
      <c r="EI371" s="269"/>
      <c r="EJ371" s="269"/>
      <c r="EN371" s="271"/>
      <c r="EO371" s="272"/>
      <c r="EP371" s="273"/>
      <c r="EQ371" s="273"/>
      <c r="ER371" s="273"/>
      <c r="ES371" s="269"/>
      <c r="ET371" s="269"/>
      <c r="EU371" s="269"/>
      <c r="EV371" s="269"/>
      <c r="EW371" s="269"/>
      <c r="FA371" s="271"/>
      <c r="FB371" s="272"/>
      <c r="FC371" s="273"/>
      <c r="FD371" s="273"/>
      <c r="FE371" s="273"/>
      <c r="FF371" s="269"/>
      <c r="FG371" s="269"/>
      <c r="FH371" s="269"/>
      <c r="FI371" s="269"/>
      <c r="FJ371" s="269"/>
    </row>
    <row r="372" spans="1:166" s="270" customFormat="1" ht="15" customHeight="1" x14ac:dyDescent="0.25">
      <c r="A372" s="16">
        <v>3419</v>
      </c>
      <c r="B372" s="16">
        <v>5222</v>
      </c>
      <c r="C372" s="192"/>
      <c r="D372" s="695" t="s">
        <v>725</v>
      </c>
      <c r="E372" s="46">
        <v>315</v>
      </c>
      <c r="F372" s="15" t="s">
        <v>861</v>
      </c>
      <c r="G372" s="343">
        <v>0</v>
      </c>
      <c r="H372" s="343">
        <v>10</v>
      </c>
      <c r="I372" s="343">
        <v>10</v>
      </c>
      <c r="J372" s="343">
        <f>Tabulka5424[[#This Row],[Skutečnost k 31.12.2019                    v tis. Kč]]/Tabulka5424[[#This Row],[Upravený rozpočet k 31.12.2019         v tis. Kč]]*100</f>
        <v>100</v>
      </c>
      <c r="N372" s="271"/>
      <c r="O372" s="272"/>
      <c r="P372" s="273"/>
      <c r="Q372" s="273"/>
      <c r="R372" s="273"/>
      <c r="S372" s="269"/>
      <c r="T372" s="269"/>
      <c r="U372" s="269"/>
      <c r="V372" s="269"/>
      <c r="W372" s="269"/>
      <c r="AA372" s="271"/>
      <c r="AB372" s="272"/>
      <c r="AC372" s="273"/>
      <c r="AD372" s="273"/>
      <c r="AE372" s="273"/>
      <c r="AF372" s="269"/>
      <c r="AG372" s="269"/>
      <c r="AH372" s="269"/>
      <c r="AI372" s="269"/>
      <c r="AJ372" s="269"/>
      <c r="AN372" s="271"/>
      <c r="AO372" s="272"/>
      <c r="AP372" s="273"/>
      <c r="AQ372" s="273"/>
      <c r="AR372" s="273"/>
      <c r="AS372" s="269"/>
      <c r="AT372" s="269"/>
      <c r="AU372" s="269"/>
      <c r="AV372" s="269"/>
      <c r="AW372" s="269"/>
      <c r="BA372" s="271"/>
      <c r="BB372" s="272"/>
      <c r="BC372" s="273"/>
      <c r="BD372" s="273"/>
      <c r="BE372" s="273"/>
      <c r="BF372" s="269"/>
      <c r="BG372" s="269"/>
      <c r="BH372" s="269"/>
      <c r="BI372" s="269"/>
      <c r="BJ372" s="269"/>
      <c r="BN372" s="271"/>
      <c r="BO372" s="272"/>
      <c r="BP372" s="273"/>
      <c r="BQ372" s="273"/>
      <c r="BR372" s="273"/>
      <c r="BS372" s="269"/>
      <c r="BT372" s="269"/>
      <c r="BU372" s="269"/>
      <c r="BV372" s="269"/>
      <c r="BW372" s="269"/>
      <c r="CA372" s="271"/>
      <c r="CB372" s="272"/>
      <c r="CC372" s="273"/>
      <c r="CD372" s="273"/>
      <c r="CE372" s="273"/>
      <c r="CF372" s="269"/>
      <c r="CG372" s="269"/>
      <c r="CH372" s="269"/>
      <c r="CI372" s="269"/>
      <c r="CJ372" s="269"/>
      <c r="CN372" s="271"/>
      <c r="CO372" s="272"/>
      <c r="CP372" s="273"/>
      <c r="CQ372" s="273"/>
      <c r="CR372" s="273"/>
      <c r="CS372" s="269"/>
      <c r="CT372" s="269"/>
      <c r="CU372" s="269"/>
      <c r="CV372" s="269"/>
      <c r="CW372" s="269"/>
      <c r="DA372" s="271"/>
      <c r="DB372" s="272"/>
      <c r="DC372" s="273"/>
      <c r="DD372" s="273"/>
      <c r="DE372" s="273"/>
      <c r="DF372" s="269"/>
      <c r="DG372" s="269"/>
      <c r="DH372" s="269"/>
      <c r="DI372" s="269"/>
      <c r="DJ372" s="269"/>
      <c r="DN372" s="271"/>
      <c r="DO372" s="272"/>
      <c r="DP372" s="273"/>
      <c r="DQ372" s="273"/>
      <c r="DR372" s="273"/>
      <c r="DS372" s="269"/>
      <c r="DT372" s="269"/>
      <c r="DU372" s="269"/>
      <c r="DV372" s="269"/>
      <c r="DW372" s="269"/>
      <c r="EA372" s="271"/>
      <c r="EB372" s="272"/>
      <c r="EC372" s="273"/>
      <c r="ED372" s="273"/>
      <c r="EE372" s="273"/>
      <c r="EF372" s="269"/>
      <c r="EG372" s="269"/>
      <c r="EH372" s="269"/>
      <c r="EI372" s="269"/>
      <c r="EJ372" s="269"/>
      <c r="EN372" s="271"/>
      <c r="EO372" s="272"/>
      <c r="EP372" s="273"/>
      <c r="EQ372" s="273"/>
      <c r="ER372" s="273"/>
      <c r="ES372" s="269"/>
      <c r="ET372" s="269"/>
      <c r="EU372" s="269"/>
      <c r="EV372" s="269"/>
      <c r="EW372" s="269"/>
      <c r="FA372" s="271"/>
      <c r="FB372" s="272"/>
      <c r="FC372" s="273"/>
      <c r="FD372" s="273"/>
      <c r="FE372" s="273"/>
      <c r="FF372" s="269"/>
      <c r="FG372" s="269"/>
      <c r="FH372" s="269"/>
      <c r="FI372" s="269"/>
      <c r="FJ372" s="269"/>
    </row>
    <row r="373" spans="1:166" s="270" customFormat="1" ht="15" customHeight="1" x14ac:dyDescent="0.25">
      <c r="A373" s="16">
        <v>3419</v>
      </c>
      <c r="B373" s="16">
        <v>5222</v>
      </c>
      <c r="C373" s="192"/>
      <c r="D373" s="695" t="s">
        <v>910</v>
      </c>
      <c r="E373" s="46">
        <v>274</v>
      </c>
      <c r="F373" s="15" t="s">
        <v>911</v>
      </c>
      <c r="G373" s="343">
        <v>0</v>
      </c>
      <c r="H373" s="343">
        <v>5</v>
      </c>
      <c r="I373" s="343">
        <v>5</v>
      </c>
      <c r="J373" s="343">
        <f>Tabulka5424[[#This Row],[Skutečnost k 31.12.2019                    v tis. Kč]]/Tabulka5424[[#This Row],[Upravený rozpočet k 31.12.2019         v tis. Kč]]*100</f>
        <v>100</v>
      </c>
      <c r="N373" s="271"/>
      <c r="O373" s="272"/>
      <c r="P373" s="273"/>
      <c r="Q373" s="273"/>
      <c r="R373" s="273"/>
      <c r="S373" s="269"/>
      <c r="T373" s="269"/>
      <c r="U373" s="269"/>
      <c r="V373" s="269"/>
      <c r="W373" s="269"/>
      <c r="AA373" s="271"/>
      <c r="AB373" s="272"/>
      <c r="AC373" s="273"/>
      <c r="AD373" s="273"/>
      <c r="AE373" s="273"/>
      <c r="AF373" s="269"/>
      <c r="AG373" s="269"/>
      <c r="AH373" s="269"/>
      <c r="AI373" s="269"/>
      <c r="AJ373" s="269"/>
      <c r="AN373" s="271"/>
      <c r="AO373" s="272"/>
      <c r="AP373" s="273"/>
      <c r="AQ373" s="273"/>
      <c r="AR373" s="273"/>
      <c r="AS373" s="269"/>
      <c r="AT373" s="269"/>
      <c r="AU373" s="269"/>
      <c r="AV373" s="269"/>
      <c r="AW373" s="269"/>
      <c r="BA373" s="271"/>
      <c r="BB373" s="272"/>
      <c r="BC373" s="273"/>
      <c r="BD373" s="273"/>
      <c r="BE373" s="273"/>
      <c r="BF373" s="269"/>
      <c r="BG373" s="269"/>
      <c r="BH373" s="269"/>
      <c r="BI373" s="269"/>
      <c r="BJ373" s="269"/>
      <c r="BN373" s="271"/>
      <c r="BO373" s="272"/>
      <c r="BP373" s="273"/>
      <c r="BQ373" s="273"/>
      <c r="BR373" s="273"/>
      <c r="BS373" s="269"/>
      <c r="BT373" s="269"/>
      <c r="BU373" s="269"/>
      <c r="BV373" s="269"/>
      <c r="BW373" s="269"/>
      <c r="CA373" s="271"/>
      <c r="CB373" s="272"/>
      <c r="CC373" s="273"/>
      <c r="CD373" s="273"/>
      <c r="CE373" s="273"/>
      <c r="CF373" s="269"/>
      <c r="CG373" s="269"/>
      <c r="CH373" s="269"/>
      <c r="CI373" s="269"/>
      <c r="CJ373" s="269"/>
      <c r="CN373" s="271"/>
      <c r="CO373" s="272"/>
      <c r="CP373" s="273"/>
      <c r="CQ373" s="273"/>
      <c r="CR373" s="273"/>
      <c r="CS373" s="269"/>
      <c r="CT373" s="269"/>
      <c r="CU373" s="269"/>
      <c r="CV373" s="269"/>
      <c r="CW373" s="269"/>
      <c r="DA373" s="271"/>
      <c r="DB373" s="272"/>
      <c r="DC373" s="273"/>
      <c r="DD373" s="273"/>
      <c r="DE373" s="273"/>
      <c r="DF373" s="269"/>
      <c r="DG373" s="269"/>
      <c r="DH373" s="269"/>
      <c r="DI373" s="269"/>
      <c r="DJ373" s="269"/>
      <c r="DN373" s="271"/>
      <c r="DO373" s="272"/>
      <c r="DP373" s="273"/>
      <c r="DQ373" s="273"/>
      <c r="DR373" s="273"/>
      <c r="DS373" s="269"/>
      <c r="DT373" s="269"/>
      <c r="DU373" s="269"/>
      <c r="DV373" s="269"/>
      <c r="DW373" s="269"/>
      <c r="EA373" s="271"/>
      <c r="EB373" s="272"/>
      <c r="EC373" s="273"/>
      <c r="ED373" s="273"/>
      <c r="EE373" s="273"/>
      <c r="EF373" s="269"/>
      <c r="EG373" s="269"/>
      <c r="EH373" s="269"/>
      <c r="EI373" s="269"/>
      <c r="EJ373" s="269"/>
      <c r="EN373" s="271"/>
      <c r="EO373" s="272"/>
      <c r="EP373" s="273"/>
      <c r="EQ373" s="273"/>
      <c r="ER373" s="273"/>
      <c r="ES373" s="269"/>
      <c r="ET373" s="269"/>
      <c r="EU373" s="269"/>
      <c r="EV373" s="269"/>
      <c r="EW373" s="269"/>
      <c r="FA373" s="271"/>
      <c r="FB373" s="272"/>
      <c r="FC373" s="273"/>
      <c r="FD373" s="273"/>
      <c r="FE373" s="273"/>
      <c r="FF373" s="269"/>
      <c r="FG373" s="269"/>
      <c r="FH373" s="269"/>
      <c r="FI373" s="269"/>
      <c r="FJ373" s="269"/>
    </row>
    <row r="374" spans="1:166" s="96" customFormat="1" ht="15" customHeight="1" x14ac:dyDescent="0.25">
      <c r="A374" s="16">
        <v>3419</v>
      </c>
      <c r="B374" s="16">
        <v>5222</v>
      </c>
      <c r="C374" s="192"/>
      <c r="D374" s="695" t="s">
        <v>910</v>
      </c>
      <c r="E374" s="46">
        <v>305</v>
      </c>
      <c r="F374" s="15" t="s">
        <v>912</v>
      </c>
      <c r="G374" s="343">
        <v>0</v>
      </c>
      <c r="H374" s="343">
        <v>5</v>
      </c>
      <c r="I374" s="343">
        <v>5</v>
      </c>
      <c r="J374" s="343">
        <f>Tabulka5424[[#This Row],[Skutečnost k 31.12.2019                    v tis. Kč]]/Tabulka5424[[#This Row],[Upravený rozpočet k 31.12.2019         v tis. Kč]]*100</f>
        <v>100</v>
      </c>
    </row>
    <row r="375" spans="1:166" ht="15.75" customHeight="1" x14ac:dyDescent="0.25">
      <c r="A375" s="10">
        <v>3419</v>
      </c>
      <c r="B375" s="16">
        <v>5222</v>
      </c>
      <c r="C375" s="192"/>
      <c r="D375" s="695" t="s">
        <v>904</v>
      </c>
      <c r="E375" s="46">
        <v>314</v>
      </c>
      <c r="F375" s="15" t="s">
        <v>1453</v>
      </c>
      <c r="G375" s="343">
        <v>0</v>
      </c>
      <c r="H375" s="343">
        <v>5</v>
      </c>
      <c r="I375" s="343">
        <v>5</v>
      </c>
      <c r="J375" s="343">
        <f>Tabulka5424[[#This Row],[Skutečnost k 31.12.2019                    v tis. Kč]]/Tabulka5424[[#This Row],[Upravený rozpočet k 31.12.2019         v tis. Kč]]*100</f>
        <v>100</v>
      </c>
    </row>
    <row r="376" spans="1:166" ht="15.75" customHeight="1" x14ac:dyDescent="0.25">
      <c r="A376" s="16">
        <v>3419</v>
      </c>
      <c r="B376" s="16">
        <v>5492</v>
      </c>
      <c r="C376" s="192"/>
      <c r="D376" s="695" t="s">
        <v>724</v>
      </c>
      <c r="E376" s="46">
        <v>368</v>
      </c>
      <c r="F376" s="15" t="s">
        <v>862</v>
      </c>
      <c r="G376" s="343">
        <v>0</v>
      </c>
      <c r="H376" s="343">
        <v>10</v>
      </c>
      <c r="I376" s="343">
        <v>10</v>
      </c>
      <c r="J376" s="343">
        <f>Tabulka5424[[#This Row],[Skutečnost k 31.12.2019                    v tis. Kč]]/Tabulka5424[[#This Row],[Upravený rozpočet k 31.12.2019         v tis. Kč]]*100</f>
        <v>100</v>
      </c>
    </row>
    <row r="377" spans="1:166" ht="15.75" customHeight="1" x14ac:dyDescent="0.25">
      <c r="A377" s="405"/>
      <c r="B377" s="16"/>
      <c r="C377" s="16"/>
      <c r="D377" s="16"/>
      <c r="E377" s="369"/>
      <c r="F377" s="399" t="s">
        <v>828</v>
      </c>
      <c r="G377" s="406">
        <f>SUBTOTAL(109,G359:G376)</f>
        <v>0</v>
      </c>
      <c r="H377" s="406">
        <f>SUBTOTAL(109,H359:H376)</f>
        <v>512.24</v>
      </c>
      <c r="I377" s="406">
        <f>SUBTOTAL(109,I359:I376)</f>
        <v>512.24</v>
      </c>
      <c r="J377" s="406">
        <f>Tabulka5424[[#This Row],[Skutečnost k 31.12.2019                    v tis. Kč]]/Tabulka5424[[#This Row],[Upravený rozpočet k 31.12.2019         v tis. Kč]]*100</f>
        <v>100</v>
      </c>
    </row>
    <row r="378" spans="1:166" ht="15.75" customHeight="1" x14ac:dyDescent="0.25">
      <c r="A378" s="45"/>
      <c r="B378" s="45"/>
      <c r="C378" s="266"/>
      <c r="D378" s="45"/>
      <c r="E378" s="369"/>
      <c r="F378" s="228"/>
      <c r="G378" s="264"/>
      <c r="H378" s="264"/>
      <c r="I378" s="264"/>
      <c r="J378" s="264"/>
    </row>
    <row r="379" spans="1:166" ht="15.75" customHeight="1" x14ac:dyDescent="0.25">
      <c r="A379" s="348">
        <v>3419</v>
      </c>
      <c r="B379" s="348">
        <v>5901</v>
      </c>
      <c r="C379" s="203"/>
      <c r="D379" s="383"/>
      <c r="E379" s="369"/>
      <c r="F379" s="94" t="s">
        <v>404</v>
      </c>
      <c r="G379" s="343">
        <v>1100</v>
      </c>
      <c r="H379" s="343">
        <v>0</v>
      </c>
      <c r="I379" s="343">
        <v>0</v>
      </c>
      <c r="J379" s="343">
        <v>0</v>
      </c>
    </row>
    <row r="380" spans="1:166" ht="15.75" customHeight="1" x14ac:dyDescent="0.25">
      <c r="A380" s="16">
        <v>3419</v>
      </c>
      <c r="B380" s="16">
        <v>5222</v>
      </c>
      <c r="C380" s="16"/>
      <c r="D380" s="16">
        <v>221</v>
      </c>
      <c r="E380" s="46">
        <v>300</v>
      </c>
      <c r="F380" s="354" t="s">
        <v>863</v>
      </c>
      <c r="G380" s="343">
        <v>0</v>
      </c>
      <c r="H380" s="343">
        <v>33</v>
      </c>
      <c r="I380" s="343">
        <v>33</v>
      </c>
      <c r="J380" s="343">
        <f>Tabulka5424[[#This Row],[Skutečnost k 31.12.2019                    v tis. Kč]]/Tabulka5424[[#This Row],[Upravený rozpočet k 31.12.2019         v tis. Kč]]*100</f>
        <v>100</v>
      </c>
    </row>
    <row r="381" spans="1:166" ht="15.75" customHeight="1" x14ac:dyDescent="0.25">
      <c r="A381" s="16">
        <v>3419</v>
      </c>
      <c r="B381" s="16">
        <v>5222</v>
      </c>
      <c r="C381" s="16"/>
      <c r="D381" s="16">
        <v>221</v>
      </c>
      <c r="E381" s="46">
        <v>331</v>
      </c>
      <c r="F381" s="340" t="s">
        <v>669</v>
      </c>
      <c r="G381" s="343">
        <v>0</v>
      </c>
      <c r="H381" s="343">
        <v>27</v>
      </c>
      <c r="I381" s="343">
        <v>27</v>
      </c>
      <c r="J381" s="343">
        <f>Tabulka5424[[#This Row],[Skutečnost k 31.12.2019                    v tis. Kč]]/Tabulka5424[[#This Row],[Upravený rozpočet k 31.12.2019         v tis. Kč]]*100</f>
        <v>100</v>
      </c>
    </row>
    <row r="382" spans="1:166" ht="15.75" customHeight="1" x14ac:dyDescent="0.25">
      <c r="A382" s="16">
        <v>3419</v>
      </c>
      <c r="B382" s="16">
        <v>5222</v>
      </c>
      <c r="C382" s="16"/>
      <c r="D382" s="348">
        <v>222</v>
      </c>
      <c r="E382" s="46">
        <v>301</v>
      </c>
      <c r="F382" s="15" t="s">
        <v>673</v>
      </c>
      <c r="G382" s="343">
        <v>0</v>
      </c>
      <c r="H382" s="343">
        <v>215</v>
      </c>
      <c r="I382" s="343">
        <v>215</v>
      </c>
      <c r="J382" s="343">
        <f>Tabulka5424[[#This Row],[Skutečnost k 31.12.2019                    v tis. Kč]]/Tabulka5424[[#This Row],[Upravený rozpočet k 31.12.2019         v tis. Kč]]*100</f>
        <v>100</v>
      </c>
    </row>
    <row r="383" spans="1:166" ht="15.75" customHeight="1" x14ac:dyDescent="0.25">
      <c r="A383" s="16">
        <v>3419</v>
      </c>
      <c r="B383" s="16">
        <v>5222</v>
      </c>
      <c r="C383" s="16"/>
      <c r="D383" s="348">
        <v>222</v>
      </c>
      <c r="E383" s="46">
        <v>302</v>
      </c>
      <c r="F383" s="15" t="s">
        <v>659</v>
      </c>
      <c r="G383" s="343">
        <v>0</v>
      </c>
      <c r="H383" s="343">
        <v>205</v>
      </c>
      <c r="I383" s="343">
        <v>205</v>
      </c>
      <c r="J383" s="343">
        <f>Tabulka5424[[#This Row],[Skutečnost k 31.12.2019                    v tis. Kč]]/Tabulka5424[[#This Row],[Upravený rozpočet k 31.12.2019         v tis. Kč]]*100</f>
        <v>100</v>
      </c>
    </row>
    <row r="384" spans="1:166" ht="15.75" customHeight="1" x14ac:dyDescent="0.25">
      <c r="A384" s="16">
        <v>3419</v>
      </c>
      <c r="B384" s="16">
        <v>5222</v>
      </c>
      <c r="C384" s="16"/>
      <c r="D384" s="348">
        <v>222</v>
      </c>
      <c r="E384" s="46">
        <v>304</v>
      </c>
      <c r="F384" s="15" t="s">
        <v>674</v>
      </c>
      <c r="G384" s="343">
        <v>0</v>
      </c>
      <c r="H384" s="343">
        <v>95</v>
      </c>
      <c r="I384" s="343">
        <v>95</v>
      </c>
      <c r="J384" s="343">
        <f>Tabulka5424[[#This Row],[Skutečnost k 31.12.2019                    v tis. Kč]]/Tabulka5424[[#This Row],[Upravený rozpočet k 31.12.2019         v tis. Kč]]*100</f>
        <v>100</v>
      </c>
    </row>
    <row r="385" spans="1:10" ht="15.75" customHeight="1" x14ac:dyDescent="0.25">
      <c r="A385" s="16">
        <v>3419</v>
      </c>
      <c r="B385" s="16">
        <v>5222</v>
      </c>
      <c r="C385" s="16"/>
      <c r="D385" s="348">
        <v>222</v>
      </c>
      <c r="E385" s="46">
        <v>305</v>
      </c>
      <c r="F385" s="15" t="s">
        <v>676</v>
      </c>
      <c r="G385" s="343">
        <v>0</v>
      </c>
      <c r="H385" s="343">
        <v>25</v>
      </c>
      <c r="I385" s="343">
        <v>25</v>
      </c>
      <c r="J385" s="343">
        <f>Tabulka5424[[#This Row],[Skutečnost k 31.12.2019                    v tis. Kč]]/Tabulka5424[[#This Row],[Upravený rozpočet k 31.12.2019         v tis. Kč]]*100</f>
        <v>100</v>
      </c>
    </row>
    <row r="386" spans="1:10" ht="15.75" customHeight="1" x14ac:dyDescent="0.25">
      <c r="A386" s="16">
        <v>3419</v>
      </c>
      <c r="B386" s="16">
        <v>5222</v>
      </c>
      <c r="C386" s="16"/>
      <c r="D386" s="348">
        <v>222</v>
      </c>
      <c r="E386" s="46">
        <v>307</v>
      </c>
      <c r="F386" s="15" t="s">
        <v>677</v>
      </c>
      <c r="G386" s="343">
        <v>0</v>
      </c>
      <c r="H386" s="343">
        <v>15</v>
      </c>
      <c r="I386" s="343">
        <v>15</v>
      </c>
      <c r="J386" s="343">
        <f>Tabulka5424[[#This Row],[Skutečnost k 31.12.2019                    v tis. Kč]]/Tabulka5424[[#This Row],[Upravený rozpočet k 31.12.2019         v tis. Kč]]*100</f>
        <v>100</v>
      </c>
    </row>
    <row r="387" spans="1:10" ht="15.75" customHeight="1" x14ac:dyDescent="0.25">
      <c r="A387" s="16">
        <v>3419</v>
      </c>
      <c r="B387" s="16">
        <v>5222</v>
      </c>
      <c r="C387" s="16"/>
      <c r="D387" s="348">
        <v>222</v>
      </c>
      <c r="E387" s="46">
        <v>308</v>
      </c>
      <c r="F387" s="407" t="s">
        <v>671</v>
      </c>
      <c r="G387" s="343">
        <v>0</v>
      </c>
      <c r="H387" s="343">
        <v>60</v>
      </c>
      <c r="I387" s="343">
        <v>60</v>
      </c>
      <c r="J387" s="343">
        <f>Tabulka5424[[#This Row],[Skutečnost k 31.12.2019                    v tis. Kč]]/Tabulka5424[[#This Row],[Upravený rozpočet k 31.12.2019         v tis. Kč]]*100</f>
        <v>100</v>
      </c>
    </row>
    <row r="388" spans="1:10" ht="15.75" customHeight="1" x14ac:dyDescent="0.25">
      <c r="A388" s="16">
        <v>3419</v>
      </c>
      <c r="B388" s="16">
        <v>5222</v>
      </c>
      <c r="C388" s="16"/>
      <c r="D388" s="348">
        <v>222</v>
      </c>
      <c r="E388" s="46">
        <v>309</v>
      </c>
      <c r="F388" s="15" t="s">
        <v>663</v>
      </c>
      <c r="G388" s="343">
        <v>0</v>
      </c>
      <c r="H388" s="343">
        <v>25</v>
      </c>
      <c r="I388" s="343">
        <v>25</v>
      </c>
      <c r="J388" s="343">
        <f>Tabulka5424[[#This Row],[Skutečnost k 31.12.2019                    v tis. Kč]]/Tabulka5424[[#This Row],[Upravený rozpočet k 31.12.2019         v tis. Kč]]*100</f>
        <v>100</v>
      </c>
    </row>
    <row r="389" spans="1:10" ht="15.75" customHeight="1" x14ac:dyDescent="0.25">
      <c r="A389" s="16">
        <v>3419</v>
      </c>
      <c r="B389" s="16">
        <v>5222</v>
      </c>
      <c r="C389" s="16"/>
      <c r="D389" s="348">
        <v>222</v>
      </c>
      <c r="E389" s="46">
        <v>311</v>
      </c>
      <c r="F389" s="340" t="s">
        <v>639</v>
      </c>
      <c r="G389" s="343">
        <v>0</v>
      </c>
      <c r="H389" s="343">
        <v>25</v>
      </c>
      <c r="I389" s="343">
        <v>25</v>
      </c>
      <c r="J389" s="343">
        <f>Tabulka5424[[#This Row],[Skutečnost k 31.12.2019                    v tis. Kč]]/Tabulka5424[[#This Row],[Upravený rozpočet k 31.12.2019         v tis. Kč]]*100</f>
        <v>100</v>
      </c>
    </row>
    <row r="390" spans="1:10" ht="15.75" customHeight="1" x14ac:dyDescent="0.25">
      <c r="A390" s="16">
        <v>3419</v>
      </c>
      <c r="B390" s="16">
        <v>5222</v>
      </c>
      <c r="C390" s="16"/>
      <c r="D390" s="348">
        <v>222</v>
      </c>
      <c r="E390" s="46">
        <v>315</v>
      </c>
      <c r="F390" s="15" t="s">
        <v>664</v>
      </c>
      <c r="G390" s="343">
        <v>0</v>
      </c>
      <c r="H390" s="343">
        <v>35</v>
      </c>
      <c r="I390" s="343">
        <v>35</v>
      </c>
      <c r="J390" s="343">
        <f>Tabulka5424[[#This Row],[Skutečnost k 31.12.2019                    v tis. Kč]]/Tabulka5424[[#This Row],[Upravený rozpočet k 31.12.2019         v tis. Kč]]*100</f>
        <v>100</v>
      </c>
    </row>
    <row r="391" spans="1:10" ht="15.75" customHeight="1" x14ac:dyDescent="0.25">
      <c r="A391" s="16">
        <v>3419</v>
      </c>
      <c r="B391" s="16">
        <v>5222</v>
      </c>
      <c r="C391" s="16"/>
      <c r="D391" s="348">
        <v>222</v>
      </c>
      <c r="E391" s="46">
        <v>319</v>
      </c>
      <c r="F391" s="15" t="s">
        <v>666</v>
      </c>
      <c r="G391" s="343">
        <v>0</v>
      </c>
      <c r="H391" s="343">
        <v>100</v>
      </c>
      <c r="I391" s="343">
        <v>100</v>
      </c>
      <c r="J391" s="343">
        <f>Tabulka5424[[#This Row],[Skutečnost k 31.12.2019                    v tis. Kč]]/Tabulka5424[[#This Row],[Upravený rozpočet k 31.12.2019         v tis. Kč]]*100</f>
        <v>100</v>
      </c>
    </row>
    <row r="392" spans="1:10" ht="15.75" customHeight="1" x14ac:dyDescent="0.25">
      <c r="A392" s="16">
        <v>3419</v>
      </c>
      <c r="B392" s="16">
        <v>5222</v>
      </c>
      <c r="C392" s="16"/>
      <c r="D392" s="348">
        <v>223</v>
      </c>
      <c r="E392" s="46">
        <v>301</v>
      </c>
      <c r="F392" s="15" t="s">
        <v>673</v>
      </c>
      <c r="G392" s="343">
        <v>0</v>
      </c>
      <c r="H392" s="343">
        <v>70</v>
      </c>
      <c r="I392" s="343">
        <v>70</v>
      </c>
      <c r="J392" s="343">
        <f>Tabulka5424[[#This Row],[Skutečnost k 31.12.2019                    v tis. Kč]]/Tabulka5424[[#This Row],[Upravený rozpočet k 31.12.2019         v tis. Kč]]*100</f>
        <v>100</v>
      </c>
    </row>
    <row r="393" spans="1:10" ht="15.75" customHeight="1" x14ac:dyDescent="0.25">
      <c r="A393" s="348">
        <v>3419</v>
      </c>
      <c r="B393" s="348">
        <v>5222</v>
      </c>
      <c r="C393" s="348"/>
      <c r="D393" s="348">
        <v>223</v>
      </c>
      <c r="E393" s="46">
        <v>302</v>
      </c>
      <c r="F393" s="15" t="s">
        <v>659</v>
      </c>
      <c r="G393" s="343">
        <v>0</v>
      </c>
      <c r="H393" s="343">
        <v>65</v>
      </c>
      <c r="I393" s="343">
        <v>61.75</v>
      </c>
      <c r="J393" s="343">
        <f>Tabulka5424[[#This Row],[Skutečnost k 31.12.2019                    v tis. Kč]]/Tabulka5424[[#This Row],[Upravený rozpočet k 31.12.2019         v tis. Kč]]*100</f>
        <v>95</v>
      </c>
    </row>
    <row r="394" spans="1:10" ht="15.75" customHeight="1" x14ac:dyDescent="0.25">
      <c r="A394" s="348">
        <v>3419</v>
      </c>
      <c r="B394" s="348">
        <v>5222</v>
      </c>
      <c r="C394" s="348"/>
      <c r="D394" s="348">
        <v>223</v>
      </c>
      <c r="E394" s="46">
        <v>303</v>
      </c>
      <c r="F394" s="329" t="s">
        <v>675</v>
      </c>
      <c r="G394" s="343">
        <v>0</v>
      </c>
      <c r="H394" s="343">
        <v>70</v>
      </c>
      <c r="I394" s="343">
        <v>70</v>
      </c>
      <c r="J394" s="343">
        <f>Tabulka5424[[#This Row],[Skutečnost k 31.12.2019                    v tis. Kč]]/Tabulka5424[[#This Row],[Upravený rozpočet k 31.12.2019         v tis. Kč]]*100</f>
        <v>100</v>
      </c>
    </row>
    <row r="395" spans="1:10" ht="15.75" customHeight="1" x14ac:dyDescent="0.25">
      <c r="A395" s="348">
        <v>3419</v>
      </c>
      <c r="B395" s="348">
        <v>5222</v>
      </c>
      <c r="C395" s="348"/>
      <c r="D395" s="348">
        <v>223</v>
      </c>
      <c r="E395" s="46">
        <v>309</v>
      </c>
      <c r="F395" s="329" t="s">
        <v>663</v>
      </c>
      <c r="G395" s="343">
        <v>0</v>
      </c>
      <c r="H395" s="343">
        <v>20</v>
      </c>
      <c r="I395" s="343">
        <v>20</v>
      </c>
      <c r="J395" s="343">
        <f>Tabulka5424[[#This Row],[Skutečnost k 31.12.2019                    v tis. Kč]]/Tabulka5424[[#This Row],[Upravený rozpočet k 31.12.2019         v tis. Kč]]*100</f>
        <v>100</v>
      </c>
    </row>
    <row r="396" spans="1:10" ht="15.75" customHeight="1" x14ac:dyDescent="0.25">
      <c r="A396" s="348">
        <v>3419</v>
      </c>
      <c r="B396" s="348">
        <v>5222</v>
      </c>
      <c r="C396" s="192"/>
      <c r="D396" s="348">
        <v>223</v>
      </c>
      <c r="E396" s="46">
        <v>309</v>
      </c>
      <c r="F396" s="329" t="s">
        <v>574</v>
      </c>
      <c r="G396" s="343">
        <v>9</v>
      </c>
      <c r="H396" s="343">
        <v>9</v>
      </c>
      <c r="I396" s="343">
        <v>9</v>
      </c>
      <c r="J396" s="343">
        <f>Tabulka5424[[#This Row],[Skutečnost k 31.12.2019                    v tis. Kč]]/Tabulka5424[[#This Row],[Upravený rozpočet k 31.12.2019         v tis. Kč]]*100</f>
        <v>100</v>
      </c>
    </row>
    <row r="397" spans="1:10" ht="15.75" customHeight="1" x14ac:dyDescent="0.25">
      <c r="A397" s="348">
        <v>3419</v>
      </c>
      <c r="B397" s="348">
        <v>5222</v>
      </c>
      <c r="C397" s="348"/>
      <c r="D397" s="348">
        <v>223</v>
      </c>
      <c r="E397" s="46">
        <v>315</v>
      </c>
      <c r="F397" s="329" t="s">
        <v>723</v>
      </c>
      <c r="G397" s="343">
        <v>0</v>
      </c>
      <c r="H397" s="343">
        <v>15</v>
      </c>
      <c r="I397" s="343">
        <v>15</v>
      </c>
      <c r="J397" s="343">
        <f>Tabulka5424[[#This Row],[Skutečnost k 31.12.2019                    v tis. Kč]]/Tabulka5424[[#This Row],[Upravený rozpočet k 31.12.2019         v tis. Kč]]*100</f>
        <v>100</v>
      </c>
    </row>
    <row r="398" spans="1:10" ht="13.5" customHeight="1" x14ac:dyDescent="0.25">
      <c r="A398" s="408"/>
      <c r="B398" s="408"/>
      <c r="C398" s="408"/>
      <c r="D398" s="408"/>
      <c r="E398" s="369"/>
      <c r="F398" s="94" t="s">
        <v>430</v>
      </c>
      <c r="G398" s="265">
        <f>SUBTOTAL(109,G379:G397)</f>
        <v>1109</v>
      </c>
      <c r="H398" s="265">
        <f>SUBTOTAL(109,H379:H397)</f>
        <v>1109</v>
      </c>
      <c r="I398" s="265">
        <f>SUBTOTAL(109,I379:I397)</f>
        <v>1105.75</v>
      </c>
      <c r="J398" s="265">
        <f>Tabulka5424[[#This Row],[Skutečnost k 31.12.2019                    v tis. Kč]]/Tabulka5424[[#This Row],[Upravený rozpočet k 31.12.2019         v tis. Kč]]*100</f>
        <v>99.706943192064927</v>
      </c>
    </row>
    <row r="399" spans="1:10" ht="15" customHeight="1" x14ac:dyDescent="0.25">
      <c r="A399" s="408"/>
      <c r="B399" s="16"/>
      <c r="C399" s="192"/>
      <c r="D399" s="16"/>
      <c r="E399" s="369"/>
      <c r="F399" s="94"/>
      <c r="G399" s="265"/>
      <c r="H399" s="343"/>
      <c r="I399" s="265"/>
      <c r="J399" s="265"/>
    </row>
    <row r="400" spans="1:10" ht="15" customHeight="1" x14ac:dyDescent="0.25">
      <c r="A400" s="405">
        <v>3419</v>
      </c>
      <c r="B400" s="16"/>
      <c r="C400" s="16"/>
      <c r="D400" s="688"/>
      <c r="E400" s="369"/>
      <c r="F400" s="354" t="s">
        <v>134</v>
      </c>
      <c r="G400" s="289">
        <f>G398+G377</f>
        <v>1109</v>
      </c>
      <c r="H400" s="289">
        <f>H398+H377</f>
        <v>1621.24</v>
      </c>
      <c r="I400" s="289">
        <f>I398+I377</f>
        <v>1617.99</v>
      </c>
      <c r="J400" s="289">
        <f>Tabulka5424[[#This Row],[Skutečnost k 31.12.2019                    v tis. Kč]]/Tabulka5424[[#This Row],[Upravený rozpočet k 31.12.2019         v tis. Kč]]*100</f>
        <v>99.799536157509067</v>
      </c>
    </row>
    <row r="401" spans="1:10" ht="15" customHeight="1" x14ac:dyDescent="0.25">
      <c r="A401" s="348"/>
      <c r="B401" s="16"/>
      <c r="C401" s="192"/>
      <c r="D401" s="16"/>
      <c r="E401" s="369"/>
      <c r="F401" s="329"/>
      <c r="G401" s="343"/>
      <c r="H401" s="343"/>
      <c r="I401" s="243"/>
      <c r="J401" s="243"/>
    </row>
    <row r="402" spans="1:10" ht="15" customHeight="1" x14ac:dyDescent="0.25">
      <c r="A402" s="348">
        <v>3421</v>
      </c>
      <c r="B402" s="348">
        <v>5123</v>
      </c>
      <c r="C402" s="203"/>
      <c r="D402" s="339"/>
      <c r="E402" s="409">
        <v>355</v>
      </c>
      <c r="F402" s="329" t="s">
        <v>783</v>
      </c>
      <c r="G402" s="343">
        <v>8</v>
      </c>
      <c r="H402" s="343">
        <v>0</v>
      </c>
      <c r="I402" s="343">
        <v>0</v>
      </c>
      <c r="J402" s="343">
        <v>0</v>
      </c>
    </row>
    <row r="403" spans="1:10" ht="15" customHeight="1" x14ac:dyDescent="0.25">
      <c r="A403" s="348">
        <v>3421</v>
      </c>
      <c r="B403" s="348">
        <v>5137</v>
      </c>
      <c r="C403" s="203"/>
      <c r="D403" s="339"/>
      <c r="E403" s="409">
        <v>355</v>
      </c>
      <c r="F403" s="329" t="s">
        <v>245</v>
      </c>
      <c r="G403" s="343">
        <v>192</v>
      </c>
      <c r="H403" s="343">
        <v>28.39</v>
      </c>
      <c r="I403" s="343">
        <v>28.39</v>
      </c>
      <c r="J403" s="343">
        <f>Tabulka5424[[#This Row],[Skutečnost k 31.12.2019                    v tis. Kč]]/Tabulka5424[[#This Row],[Upravený rozpočet k 31.12.2019         v tis. Kč]]*100</f>
        <v>100</v>
      </c>
    </row>
    <row r="404" spans="1:10" ht="15" customHeight="1" x14ac:dyDescent="0.25">
      <c r="A404" s="348">
        <v>3421</v>
      </c>
      <c r="B404" s="348">
        <v>5139</v>
      </c>
      <c r="C404" s="203"/>
      <c r="D404" s="339"/>
      <c r="E404" s="409">
        <v>355</v>
      </c>
      <c r="F404" s="329" t="s">
        <v>482</v>
      </c>
      <c r="G404" s="343">
        <v>10</v>
      </c>
      <c r="H404" s="343">
        <v>10</v>
      </c>
      <c r="I404" s="343">
        <v>4.16</v>
      </c>
      <c r="J404" s="343">
        <f>Tabulka5424[[#This Row],[Skutečnost k 31.12.2019                    v tis. Kč]]/Tabulka5424[[#This Row],[Upravený rozpočet k 31.12.2019         v tis. Kč]]*100</f>
        <v>41.6</v>
      </c>
    </row>
    <row r="405" spans="1:10" ht="15" customHeight="1" x14ac:dyDescent="0.25">
      <c r="A405" s="348">
        <v>3421</v>
      </c>
      <c r="B405" s="348">
        <v>5169</v>
      </c>
      <c r="C405" s="203"/>
      <c r="D405" s="339"/>
      <c r="E405" s="409">
        <v>355</v>
      </c>
      <c r="F405" s="329" t="s">
        <v>1455</v>
      </c>
      <c r="G405" s="343">
        <v>140</v>
      </c>
      <c r="H405" s="343">
        <v>39.35</v>
      </c>
      <c r="I405" s="343">
        <v>39.35</v>
      </c>
      <c r="J405" s="343">
        <f>Tabulka5424[[#This Row],[Skutečnost k 31.12.2019                    v tis. Kč]]/Tabulka5424[[#This Row],[Upravený rozpočet k 31.12.2019         v tis. Kč]]*100</f>
        <v>100</v>
      </c>
    </row>
    <row r="406" spans="1:10" ht="15" customHeight="1" x14ac:dyDescent="0.25">
      <c r="A406" s="344">
        <v>3421</v>
      </c>
      <c r="B406" s="344">
        <v>5171</v>
      </c>
      <c r="C406" s="251"/>
      <c r="D406" s="339"/>
      <c r="E406" s="345">
        <v>355</v>
      </c>
      <c r="F406" s="346" t="s">
        <v>380</v>
      </c>
      <c r="G406" s="347">
        <v>450</v>
      </c>
      <c r="H406" s="347">
        <v>458.19</v>
      </c>
      <c r="I406" s="347">
        <v>452.6</v>
      </c>
      <c r="J406" s="347">
        <f>Tabulka5424[[#This Row],[Skutečnost k 31.12.2019                    v tis. Kč]]/Tabulka5424[[#This Row],[Upravený rozpočet k 31.12.2019         v tis. Kč]]*100</f>
        <v>98.779982103494191</v>
      </c>
    </row>
    <row r="407" spans="1:10" ht="15" customHeight="1" x14ac:dyDescent="0.25">
      <c r="A407" s="344">
        <v>3421</v>
      </c>
      <c r="B407" s="344">
        <v>5171</v>
      </c>
      <c r="C407" s="251"/>
      <c r="D407" s="339"/>
      <c r="E407" s="369"/>
      <c r="F407" s="346" t="s">
        <v>461</v>
      </c>
      <c r="G407" s="347">
        <v>130</v>
      </c>
      <c r="H407" s="347">
        <v>0</v>
      </c>
      <c r="I407" s="347">
        <v>0</v>
      </c>
      <c r="J407" s="347">
        <v>0</v>
      </c>
    </row>
    <row r="408" spans="1:10" ht="15" customHeight="1" x14ac:dyDescent="0.25">
      <c r="A408" s="348">
        <v>3421</v>
      </c>
      <c r="B408" s="348">
        <v>5331</v>
      </c>
      <c r="C408" s="203"/>
      <c r="D408" s="339"/>
      <c r="E408" s="409">
        <v>241</v>
      </c>
      <c r="F408" s="329" t="s">
        <v>322</v>
      </c>
      <c r="G408" s="343">
        <v>1248</v>
      </c>
      <c r="H408" s="343">
        <v>1248</v>
      </c>
      <c r="I408" s="343">
        <v>1248</v>
      </c>
      <c r="J408" s="343">
        <f>Tabulka5424[[#This Row],[Skutečnost k 31.12.2019                    v tis. Kč]]/Tabulka5424[[#This Row],[Upravený rozpočet k 31.12.2019         v tis. Kč]]*100</f>
        <v>100</v>
      </c>
    </row>
    <row r="409" spans="1:10" ht="15" customHeight="1" x14ac:dyDescent="0.25">
      <c r="A409" s="348">
        <v>3421</v>
      </c>
      <c r="B409" s="348">
        <v>5331</v>
      </c>
      <c r="C409" s="203"/>
      <c r="D409" s="689">
        <v>111</v>
      </c>
      <c r="E409" s="409">
        <v>241</v>
      </c>
      <c r="F409" s="329" t="s">
        <v>864</v>
      </c>
      <c r="G409" s="343">
        <v>0</v>
      </c>
      <c r="H409" s="343">
        <v>62.9</v>
      </c>
      <c r="I409" s="343">
        <v>62.9</v>
      </c>
      <c r="J409" s="343">
        <f>Tabulka5424[[#This Row],[Skutečnost k 31.12.2019                    v tis. Kč]]/Tabulka5424[[#This Row],[Upravený rozpočet k 31.12.2019         v tis. Kč]]*100</f>
        <v>100</v>
      </c>
    </row>
    <row r="410" spans="1:10" ht="15" customHeight="1" x14ac:dyDescent="0.25">
      <c r="A410" s="348">
        <v>3421</v>
      </c>
      <c r="B410" s="348">
        <v>5331</v>
      </c>
      <c r="C410" s="203"/>
      <c r="D410" s="689">
        <v>8111</v>
      </c>
      <c r="E410" s="409">
        <v>241</v>
      </c>
      <c r="F410" s="15" t="s">
        <v>1454</v>
      </c>
      <c r="G410" s="343">
        <v>0</v>
      </c>
      <c r="H410" s="343">
        <v>10</v>
      </c>
      <c r="I410" s="343">
        <v>10</v>
      </c>
      <c r="J410" s="343">
        <f>Tabulka5424[[#This Row],[Skutečnost k 31.12.2019                    v tis. Kč]]/Tabulka5424[[#This Row],[Upravený rozpočet k 31.12.2019         v tis. Kč]]*100</f>
        <v>100</v>
      </c>
    </row>
    <row r="411" spans="1:10" ht="15" customHeight="1" x14ac:dyDescent="0.25">
      <c r="A411" s="367">
        <v>3421</v>
      </c>
      <c r="B411" s="367">
        <v>5336</v>
      </c>
      <c r="C411" s="368">
        <v>415</v>
      </c>
      <c r="D411" s="369">
        <v>602</v>
      </c>
      <c r="E411" s="369">
        <v>241</v>
      </c>
      <c r="F411" s="370" t="s">
        <v>1331</v>
      </c>
      <c r="G411" s="390">
        <v>0</v>
      </c>
      <c r="H411" s="390">
        <v>20</v>
      </c>
      <c r="I411" s="390">
        <v>20</v>
      </c>
      <c r="J411" s="390">
        <f>Tabulka5424[[#This Row],[Skutečnost k 31.12.2019                    v tis. Kč]]/Tabulka5424[[#This Row],[Upravený rozpočet k 31.12.2019         v tis. Kč]]*100</f>
        <v>100</v>
      </c>
    </row>
    <row r="412" spans="1:10" ht="15" customHeight="1" x14ac:dyDescent="0.25">
      <c r="A412" s="367">
        <v>3421</v>
      </c>
      <c r="B412" s="367">
        <v>5336</v>
      </c>
      <c r="C412" s="368">
        <v>415</v>
      </c>
      <c r="D412" s="369">
        <v>603</v>
      </c>
      <c r="E412" s="369">
        <v>241</v>
      </c>
      <c r="F412" s="370" t="s">
        <v>1330</v>
      </c>
      <c r="G412" s="390">
        <v>0</v>
      </c>
      <c r="H412" s="390">
        <v>28</v>
      </c>
      <c r="I412" s="390">
        <v>28</v>
      </c>
      <c r="J412" s="390">
        <f>Tabulka5424[[#This Row],[Skutečnost k 31.12.2019                    v tis. Kč]]/Tabulka5424[[#This Row],[Upravený rozpočet k 31.12.2019         v tis. Kč]]*100</f>
        <v>100</v>
      </c>
    </row>
    <row r="413" spans="1:10" ht="15" customHeight="1" x14ac:dyDescent="0.25">
      <c r="A413" s="367">
        <v>3421</v>
      </c>
      <c r="B413" s="367">
        <v>5336</v>
      </c>
      <c r="C413" s="368">
        <v>150</v>
      </c>
      <c r="D413" s="369">
        <v>622</v>
      </c>
      <c r="E413" s="369">
        <v>241</v>
      </c>
      <c r="F413" s="370" t="s">
        <v>1437</v>
      </c>
      <c r="G413" s="390">
        <v>0</v>
      </c>
      <c r="H413" s="390">
        <v>21</v>
      </c>
      <c r="I413" s="390">
        <v>21</v>
      </c>
      <c r="J413" s="390">
        <f>Tabulka5424[[#This Row],[Skutečnost k 31.12.2019                    v tis. Kč]]/Tabulka5424[[#This Row],[Upravený rozpočet k 31.12.2019         v tis. Kč]]*100</f>
        <v>100</v>
      </c>
    </row>
    <row r="414" spans="1:10" ht="15" customHeight="1" x14ac:dyDescent="0.25">
      <c r="A414" s="367">
        <v>3421</v>
      </c>
      <c r="B414" s="367">
        <v>5336</v>
      </c>
      <c r="C414" s="392">
        <v>33064</v>
      </c>
      <c r="D414" s="369">
        <v>622</v>
      </c>
      <c r="E414" s="369">
        <v>241</v>
      </c>
      <c r="F414" s="370" t="s">
        <v>1438</v>
      </c>
      <c r="G414" s="390">
        <v>0</v>
      </c>
      <c r="H414" s="390">
        <v>49</v>
      </c>
      <c r="I414" s="390">
        <v>49</v>
      </c>
      <c r="J414" s="390">
        <f>Tabulka5424[[#This Row],[Skutečnost k 31.12.2019                    v tis. Kč]]/Tabulka5424[[#This Row],[Upravený rozpočet k 31.12.2019         v tis. Kč]]*100</f>
        <v>100</v>
      </c>
    </row>
    <row r="415" spans="1:10" ht="15" customHeight="1" x14ac:dyDescent="0.25">
      <c r="A415" s="367">
        <v>3421</v>
      </c>
      <c r="B415" s="367">
        <v>5336</v>
      </c>
      <c r="C415" s="368">
        <v>104113013</v>
      </c>
      <c r="D415" s="339"/>
      <c r="E415" s="369">
        <v>241</v>
      </c>
      <c r="F415" s="370" t="s">
        <v>756</v>
      </c>
      <c r="G415" s="390">
        <v>0</v>
      </c>
      <c r="H415" s="390">
        <v>30.98</v>
      </c>
      <c r="I415" s="390">
        <v>30.98</v>
      </c>
      <c r="J415" s="390">
        <f>Tabulka5424[[#This Row],[Skutečnost k 31.12.2019                    v tis. Kč]]/Tabulka5424[[#This Row],[Upravený rozpočet k 31.12.2019         v tis. Kč]]*100</f>
        <v>100</v>
      </c>
    </row>
    <row r="416" spans="1:10" ht="15" customHeight="1" x14ac:dyDescent="0.25">
      <c r="A416" s="367">
        <v>3421</v>
      </c>
      <c r="B416" s="367">
        <v>5336</v>
      </c>
      <c r="C416" s="368">
        <v>104513013</v>
      </c>
      <c r="D416" s="339"/>
      <c r="E416" s="369">
        <v>241</v>
      </c>
      <c r="F416" s="370" t="s">
        <v>757</v>
      </c>
      <c r="G416" s="390">
        <v>0</v>
      </c>
      <c r="H416" s="390">
        <v>175.58</v>
      </c>
      <c r="I416" s="390">
        <v>175.58</v>
      </c>
      <c r="J416" s="390">
        <f>Tabulka5424[[#This Row],[Skutečnost k 31.12.2019                    v tis. Kč]]/Tabulka5424[[#This Row],[Upravený rozpočet k 31.12.2019         v tis. Kč]]*100</f>
        <v>100</v>
      </c>
    </row>
    <row r="417" spans="1:166" ht="15" customHeight="1" x14ac:dyDescent="0.25">
      <c r="A417" s="363">
        <v>3421</v>
      </c>
      <c r="B417" s="363">
        <v>6121</v>
      </c>
      <c r="C417" s="192"/>
      <c r="D417" s="339"/>
      <c r="E417" s="363">
        <v>515</v>
      </c>
      <c r="F417" s="364" t="s">
        <v>1461</v>
      </c>
      <c r="G417" s="382">
        <v>105</v>
      </c>
      <c r="H417" s="382">
        <v>722.99</v>
      </c>
      <c r="I417" s="382">
        <v>722.99</v>
      </c>
      <c r="J417" s="382">
        <f>Tabulka5424[[#This Row],[Skutečnost k 31.12.2019                    v tis. Kč]]/Tabulka5424[[#This Row],[Upravený rozpočet k 31.12.2019         v tis. Kč]]*100</f>
        <v>100</v>
      </c>
    </row>
    <row r="418" spans="1:166" ht="15" customHeight="1" x14ac:dyDescent="0.25">
      <c r="A418" s="363">
        <v>3421</v>
      </c>
      <c r="B418" s="363">
        <v>6121</v>
      </c>
      <c r="C418" s="192"/>
      <c r="D418" s="339"/>
      <c r="E418" s="363">
        <v>516</v>
      </c>
      <c r="F418" s="364" t="s">
        <v>711</v>
      </c>
      <c r="G418" s="382">
        <v>0</v>
      </c>
      <c r="H418" s="382">
        <v>182</v>
      </c>
      <c r="I418" s="382">
        <v>180.08</v>
      </c>
      <c r="J418" s="382">
        <f>Tabulka5424[[#This Row],[Skutečnost k 31.12.2019                    v tis. Kč]]/Tabulka5424[[#This Row],[Upravený rozpočet k 31.12.2019         v tis. Kč]]*100</f>
        <v>98.945054945054949</v>
      </c>
    </row>
    <row r="419" spans="1:166" ht="14.25" customHeight="1" x14ac:dyDescent="0.25">
      <c r="A419" s="363">
        <v>3421</v>
      </c>
      <c r="B419" s="363">
        <v>6351</v>
      </c>
      <c r="C419" s="192"/>
      <c r="D419" s="339"/>
      <c r="E419" s="363">
        <v>241</v>
      </c>
      <c r="F419" s="364" t="s">
        <v>492</v>
      </c>
      <c r="G419" s="382">
        <v>205.7</v>
      </c>
      <c r="H419" s="382">
        <v>205.7</v>
      </c>
      <c r="I419" s="382">
        <v>205.7</v>
      </c>
      <c r="J419" s="382">
        <f>Tabulka5424[[#This Row],[Skutečnost k 31.12.2019                    v tis. Kč]]/Tabulka5424[[#This Row],[Upravený rozpočet k 31.12.2019         v tis. Kč]]*100</f>
        <v>100</v>
      </c>
    </row>
    <row r="420" spans="1:166" ht="15" customHeight="1" x14ac:dyDescent="0.25">
      <c r="A420" s="45">
        <v>3421</v>
      </c>
      <c r="B420" s="45"/>
      <c r="C420" s="203"/>
      <c r="D420" s="348"/>
      <c r="E420" s="369"/>
      <c r="F420" s="228" t="s">
        <v>135</v>
      </c>
      <c r="G420" s="264">
        <f>SUBTOTAL(109,G402:G419)</f>
        <v>2488.6999999999998</v>
      </c>
      <c r="H420" s="264">
        <f>SUBTOTAL(109,H402:H419)</f>
        <v>3292.08</v>
      </c>
      <c r="I420" s="264">
        <f>SUBTOTAL(109,I402:I419)</f>
        <v>3278.7299999999996</v>
      </c>
      <c r="J420" s="264">
        <f>Tabulka5424[[#This Row],[Skutečnost k 31.12.2019                    v tis. Kč]]/Tabulka5424[[#This Row],[Upravený rozpočet k 31.12.2019         v tis. Kč]]*100</f>
        <v>99.594481300575922</v>
      </c>
    </row>
    <row r="421" spans="1:166" ht="15" customHeight="1" x14ac:dyDescent="0.25">
      <c r="A421" s="45"/>
      <c r="B421" s="16"/>
      <c r="C421" s="192"/>
      <c r="D421" s="16"/>
      <c r="E421" s="46"/>
      <c r="F421" s="228"/>
      <c r="G421" s="264"/>
      <c r="H421" s="343"/>
      <c r="I421" s="264"/>
      <c r="J421" s="264"/>
    </row>
    <row r="422" spans="1:166" ht="13.5" customHeight="1" x14ac:dyDescent="0.25">
      <c r="A422" s="186"/>
      <c r="B422" s="186"/>
      <c r="C422" s="192"/>
      <c r="D422" s="690"/>
      <c r="E422" s="252"/>
      <c r="F422" s="288" t="s">
        <v>136</v>
      </c>
      <c r="G422" s="190">
        <f>G420+G400+G356</f>
        <v>6713.4699999999993</v>
      </c>
      <c r="H422" s="190">
        <f>H420+H400+H356</f>
        <v>8654.5</v>
      </c>
      <c r="I422" s="190">
        <f>I420+I400+I356</f>
        <v>8570.6799999999985</v>
      </c>
      <c r="J422" s="190">
        <f>Tabulka5424[[#This Row],[Skutečnost k 31.12.2019                    v tis. Kč]]/Tabulka5424[[#This Row],[Upravený rozpočet k 31.12.2019         v tis. Kč]]*100</f>
        <v>99.03148650990812</v>
      </c>
    </row>
    <row r="423" spans="1:166" s="102" customFormat="1" ht="15" customHeight="1" x14ac:dyDescent="0.25">
      <c r="A423" s="186"/>
      <c r="B423" s="186"/>
      <c r="C423" s="192"/>
      <c r="D423" s="690"/>
      <c r="E423" s="252"/>
      <c r="F423" s="184"/>
      <c r="G423" s="182"/>
      <c r="H423" s="182"/>
      <c r="I423" s="182"/>
      <c r="J423" s="182"/>
      <c r="O423" s="115"/>
      <c r="P423" s="99"/>
      <c r="Q423" s="99"/>
      <c r="R423" s="99"/>
      <c r="S423" s="114"/>
      <c r="T423" s="114"/>
      <c r="U423" s="114"/>
      <c r="V423" s="114"/>
      <c r="W423" s="114"/>
      <c r="AB423" s="115"/>
      <c r="AC423" s="99"/>
      <c r="AD423" s="99"/>
      <c r="AE423" s="99"/>
      <c r="AF423" s="114"/>
      <c r="AG423" s="114"/>
      <c r="AH423" s="114"/>
      <c r="AI423" s="114"/>
      <c r="AJ423" s="114"/>
      <c r="AO423" s="115"/>
      <c r="AP423" s="99"/>
      <c r="AQ423" s="99"/>
      <c r="AR423" s="99"/>
      <c r="AS423" s="114"/>
      <c r="AT423" s="114"/>
      <c r="AU423" s="114"/>
      <c r="AV423" s="114"/>
      <c r="AW423" s="114"/>
      <c r="BB423" s="115"/>
      <c r="BC423" s="99"/>
      <c r="BD423" s="99"/>
      <c r="BE423" s="99"/>
      <c r="BF423" s="114"/>
      <c r="BG423" s="114"/>
      <c r="BH423" s="114"/>
      <c r="BI423" s="114"/>
      <c r="BJ423" s="114"/>
      <c r="BO423" s="115"/>
      <c r="BP423" s="99"/>
      <c r="BQ423" s="99"/>
      <c r="BR423" s="99"/>
      <c r="BS423" s="114"/>
      <c r="BT423" s="114"/>
      <c r="BU423" s="114"/>
      <c r="BV423" s="114"/>
      <c r="BW423" s="114"/>
      <c r="CB423" s="115"/>
      <c r="CC423" s="99"/>
      <c r="CD423" s="99"/>
      <c r="CE423" s="99"/>
      <c r="CF423" s="114"/>
      <c r="CG423" s="114"/>
      <c r="CH423" s="114"/>
      <c r="CI423" s="114"/>
      <c r="CJ423" s="114"/>
      <c r="CO423" s="115"/>
      <c r="CP423" s="99"/>
      <c r="CQ423" s="99"/>
      <c r="CR423" s="99"/>
      <c r="CS423" s="114"/>
      <c r="CT423" s="114"/>
      <c r="CU423" s="114"/>
      <c r="CV423" s="114"/>
      <c r="CW423" s="114"/>
      <c r="DB423" s="115"/>
      <c r="DC423" s="99"/>
      <c r="DD423" s="99"/>
      <c r="DE423" s="99"/>
      <c r="DF423" s="114"/>
      <c r="DG423" s="114"/>
      <c r="DH423" s="114"/>
      <c r="DI423" s="114"/>
      <c r="DJ423" s="114"/>
      <c r="DO423" s="115"/>
      <c r="DP423" s="99"/>
      <c r="DQ423" s="99"/>
      <c r="DR423" s="99"/>
      <c r="DS423" s="114"/>
      <c r="DT423" s="114"/>
      <c r="DU423" s="114"/>
      <c r="DV423" s="114"/>
      <c r="DW423" s="114"/>
      <c r="EB423" s="115"/>
      <c r="EC423" s="99"/>
      <c r="ED423" s="99"/>
      <c r="EE423" s="99"/>
      <c r="EF423" s="114"/>
      <c r="EG423" s="114"/>
      <c r="EH423" s="114"/>
      <c r="EI423" s="114"/>
      <c r="EJ423" s="114"/>
      <c r="EO423" s="115"/>
      <c r="EP423" s="99"/>
      <c r="EQ423" s="99"/>
      <c r="ER423" s="99"/>
      <c r="ES423" s="114"/>
      <c r="ET423" s="114"/>
      <c r="EU423" s="114"/>
      <c r="EV423" s="114"/>
      <c r="EW423" s="114"/>
      <c r="FB423" s="115"/>
      <c r="FC423" s="99"/>
      <c r="FD423" s="99"/>
      <c r="FE423" s="99"/>
      <c r="FF423" s="114"/>
      <c r="FG423" s="114"/>
      <c r="FH423" s="114"/>
      <c r="FI423" s="114"/>
      <c r="FJ423" s="114"/>
    </row>
    <row r="424" spans="1:166" s="102" customFormat="1" ht="15" customHeight="1" x14ac:dyDescent="0.25">
      <c r="A424" s="186"/>
      <c r="B424" s="186"/>
      <c r="C424" s="192"/>
      <c r="D424" s="690"/>
      <c r="E424" s="252"/>
      <c r="F424" s="288" t="s">
        <v>137</v>
      </c>
      <c r="G424" s="182"/>
      <c r="H424" s="182"/>
      <c r="I424" s="182"/>
      <c r="J424" s="182"/>
      <c r="O424" s="115"/>
      <c r="P424" s="99"/>
      <c r="Q424" s="99"/>
      <c r="R424" s="99"/>
      <c r="S424" s="114"/>
      <c r="T424" s="114"/>
      <c r="U424" s="114"/>
      <c r="V424" s="114"/>
      <c r="W424" s="114"/>
      <c r="AB424" s="115"/>
      <c r="AC424" s="99"/>
      <c r="AD424" s="99"/>
      <c r="AE424" s="99"/>
      <c r="AF424" s="114"/>
      <c r="AG424" s="114"/>
      <c r="AH424" s="114"/>
      <c r="AI424" s="114"/>
      <c r="AJ424" s="114"/>
      <c r="AO424" s="115"/>
      <c r="AP424" s="99"/>
      <c r="AQ424" s="99"/>
      <c r="AR424" s="99"/>
      <c r="AS424" s="114"/>
      <c r="AT424" s="114"/>
      <c r="AU424" s="114"/>
      <c r="AV424" s="114"/>
      <c r="AW424" s="114"/>
      <c r="BB424" s="115"/>
      <c r="BC424" s="99"/>
      <c r="BD424" s="99"/>
      <c r="BE424" s="99"/>
      <c r="BF424" s="114"/>
      <c r="BG424" s="114"/>
      <c r="BH424" s="114"/>
      <c r="BI424" s="114"/>
      <c r="BJ424" s="114"/>
      <c r="BO424" s="115"/>
      <c r="BP424" s="99"/>
      <c r="BQ424" s="99"/>
      <c r="BR424" s="99"/>
      <c r="BS424" s="114"/>
      <c r="BT424" s="114"/>
      <c r="BU424" s="114"/>
      <c r="BV424" s="114"/>
      <c r="BW424" s="114"/>
      <c r="CB424" s="115"/>
      <c r="CC424" s="99"/>
      <c r="CD424" s="99"/>
      <c r="CE424" s="99"/>
      <c r="CF424" s="114"/>
      <c r="CG424" s="114"/>
      <c r="CH424" s="114"/>
      <c r="CI424" s="114"/>
      <c r="CJ424" s="114"/>
      <c r="CO424" s="115"/>
      <c r="CP424" s="99"/>
      <c r="CQ424" s="99"/>
      <c r="CR424" s="99"/>
      <c r="CS424" s="114"/>
      <c r="CT424" s="114"/>
      <c r="CU424" s="114"/>
      <c r="CV424" s="114"/>
      <c r="CW424" s="114"/>
      <c r="DB424" s="115"/>
      <c r="DC424" s="99"/>
      <c r="DD424" s="99"/>
      <c r="DE424" s="99"/>
      <c r="DF424" s="114"/>
      <c r="DG424" s="114"/>
      <c r="DH424" s="114"/>
      <c r="DI424" s="114"/>
      <c r="DJ424" s="114"/>
      <c r="DO424" s="115"/>
      <c r="DP424" s="99"/>
      <c r="DQ424" s="99"/>
      <c r="DR424" s="99"/>
      <c r="DS424" s="114"/>
      <c r="DT424" s="114"/>
      <c r="DU424" s="114"/>
      <c r="DV424" s="114"/>
      <c r="DW424" s="114"/>
      <c r="EB424" s="115"/>
      <c r="EC424" s="99"/>
      <c r="ED424" s="99"/>
      <c r="EE424" s="99"/>
      <c r="EF424" s="114"/>
      <c r="EG424" s="114"/>
      <c r="EH424" s="114"/>
      <c r="EI424" s="114"/>
      <c r="EJ424" s="114"/>
      <c r="EO424" s="115"/>
      <c r="EP424" s="99"/>
      <c r="EQ424" s="99"/>
      <c r="ER424" s="99"/>
      <c r="ES424" s="114"/>
      <c r="ET424" s="114"/>
      <c r="EU424" s="114"/>
      <c r="EV424" s="114"/>
      <c r="EW424" s="114"/>
      <c r="FB424" s="115"/>
      <c r="FC424" s="99"/>
      <c r="FD424" s="99"/>
      <c r="FE424" s="99"/>
      <c r="FF424" s="114"/>
      <c r="FG424" s="114"/>
      <c r="FH424" s="114"/>
      <c r="FI424" s="114"/>
      <c r="FJ424" s="114"/>
    </row>
    <row r="425" spans="1:166" s="102" customFormat="1" ht="15" customHeight="1" x14ac:dyDescent="0.25">
      <c r="A425" s="367">
        <v>3513</v>
      </c>
      <c r="B425" s="367">
        <v>5336</v>
      </c>
      <c r="C425" s="368">
        <v>732</v>
      </c>
      <c r="D425" s="339"/>
      <c r="E425" s="369">
        <v>244</v>
      </c>
      <c r="F425" s="370" t="s">
        <v>762</v>
      </c>
      <c r="G425" s="390">
        <v>0</v>
      </c>
      <c r="H425" s="390">
        <v>837.34</v>
      </c>
      <c r="I425" s="390">
        <v>837.34</v>
      </c>
      <c r="J425" s="390">
        <f>Tabulka5424[[#This Row],[Skutečnost k 31.12.2019                    v tis. Kč]]/Tabulka5424[[#This Row],[Upravený rozpočet k 31.12.2019         v tis. Kč]]*100</f>
        <v>100</v>
      </c>
      <c r="O425" s="115"/>
      <c r="P425" s="99"/>
      <c r="Q425" s="99"/>
      <c r="R425" s="99"/>
      <c r="S425" s="114"/>
      <c r="T425" s="114"/>
      <c r="U425" s="114"/>
      <c r="V425" s="114"/>
      <c r="W425" s="114"/>
      <c r="AB425" s="115"/>
      <c r="AC425" s="99"/>
      <c r="AD425" s="99"/>
      <c r="AE425" s="99"/>
      <c r="AF425" s="114"/>
      <c r="AG425" s="114"/>
      <c r="AH425" s="114"/>
      <c r="AI425" s="114"/>
      <c r="AJ425" s="114"/>
      <c r="AO425" s="115"/>
      <c r="AP425" s="99"/>
      <c r="AQ425" s="99"/>
      <c r="AR425" s="99"/>
      <c r="AS425" s="114"/>
      <c r="AT425" s="114"/>
      <c r="AU425" s="114"/>
      <c r="AV425" s="114"/>
      <c r="AW425" s="114"/>
      <c r="BB425" s="115"/>
      <c r="BC425" s="99"/>
      <c r="BD425" s="99"/>
      <c r="BE425" s="99"/>
      <c r="BF425" s="114"/>
      <c r="BG425" s="114"/>
      <c r="BH425" s="114"/>
      <c r="BI425" s="114"/>
      <c r="BJ425" s="114"/>
      <c r="BO425" s="115"/>
      <c r="BP425" s="99"/>
      <c r="BQ425" s="99"/>
      <c r="BR425" s="99"/>
      <c r="BS425" s="114"/>
      <c r="BT425" s="114"/>
      <c r="BU425" s="114"/>
      <c r="BV425" s="114"/>
      <c r="BW425" s="114"/>
      <c r="CB425" s="115"/>
      <c r="CC425" s="99"/>
      <c r="CD425" s="99"/>
      <c r="CE425" s="99"/>
      <c r="CF425" s="114"/>
      <c r="CG425" s="114"/>
      <c r="CH425" s="114"/>
      <c r="CI425" s="114"/>
      <c r="CJ425" s="114"/>
      <c r="CO425" s="115"/>
      <c r="CP425" s="99"/>
      <c r="CQ425" s="99"/>
      <c r="CR425" s="99"/>
      <c r="CS425" s="114"/>
      <c r="CT425" s="114"/>
      <c r="CU425" s="114"/>
      <c r="CV425" s="114"/>
      <c r="CW425" s="114"/>
      <c r="DB425" s="115"/>
      <c r="DC425" s="99"/>
      <c r="DD425" s="99"/>
      <c r="DE425" s="99"/>
      <c r="DF425" s="114"/>
      <c r="DG425" s="114"/>
      <c r="DH425" s="114"/>
      <c r="DI425" s="114"/>
      <c r="DJ425" s="114"/>
      <c r="DO425" s="115"/>
      <c r="DP425" s="99"/>
      <c r="DQ425" s="99"/>
      <c r="DR425" s="99"/>
      <c r="DS425" s="114"/>
      <c r="DT425" s="114"/>
      <c r="DU425" s="114"/>
      <c r="DV425" s="114"/>
      <c r="DW425" s="114"/>
      <c r="EB425" s="115"/>
      <c r="EC425" s="99"/>
      <c r="ED425" s="99"/>
      <c r="EE425" s="99"/>
      <c r="EF425" s="114"/>
      <c r="EG425" s="114"/>
      <c r="EH425" s="114"/>
      <c r="EI425" s="114"/>
      <c r="EJ425" s="114"/>
      <c r="EO425" s="115"/>
      <c r="EP425" s="99"/>
      <c r="EQ425" s="99"/>
      <c r="ER425" s="99"/>
      <c r="ES425" s="114"/>
      <c r="ET425" s="114"/>
      <c r="EU425" s="114"/>
      <c r="EV425" s="114"/>
      <c r="EW425" s="114"/>
      <c r="FB425" s="115"/>
      <c r="FC425" s="99"/>
      <c r="FD425" s="99"/>
      <c r="FE425" s="99"/>
      <c r="FF425" s="114"/>
      <c r="FG425" s="114"/>
      <c r="FH425" s="114"/>
      <c r="FI425" s="114"/>
      <c r="FJ425" s="114"/>
    </row>
    <row r="426" spans="1:166" s="22" customFormat="1" ht="15" customHeight="1" x14ac:dyDescent="0.25">
      <c r="A426" s="363">
        <v>3513</v>
      </c>
      <c r="B426" s="363">
        <v>6122</v>
      </c>
      <c r="C426" s="192"/>
      <c r="D426" s="339"/>
      <c r="E426" s="46"/>
      <c r="F426" s="393" t="s">
        <v>1439</v>
      </c>
      <c r="G426" s="449">
        <v>0</v>
      </c>
      <c r="H426" s="449">
        <v>0.2</v>
      </c>
      <c r="I426" s="449">
        <v>0.2</v>
      </c>
      <c r="J426" s="449">
        <f>Tabulka5424[[#This Row],[Skutečnost k 31.12.2019                    v tis. Kč]]/Tabulka5424[[#This Row],[Upravený rozpočet k 31.12.2019         v tis. Kč]]*100</f>
        <v>100</v>
      </c>
      <c r="N426" s="83"/>
      <c r="O426" s="88"/>
      <c r="P426" s="60"/>
      <c r="Q426" s="60"/>
      <c r="R426" s="60"/>
      <c r="S426" s="87"/>
      <c r="T426" s="87"/>
      <c r="U426" s="87"/>
      <c r="V426" s="87"/>
      <c r="W426" s="87"/>
      <c r="AA426" s="83"/>
      <c r="AB426" s="88"/>
      <c r="AC426" s="60"/>
      <c r="AD426" s="60"/>
      <c r="AE426" s="60"/>
      <c r="AF426" s="87"/>
      <c r="AG426" s="87"/>
      <c r="AH426" s="87"/>
      <c r="AI426" s="87"/>
      <c r="AJ426" s="87"/>
      <c r="AN426" s="83"/>
      <c r="AO426" s="88"/>
      <c r="AP426" s="60"/>
      <c r="AQ426" s="60"/>
      <c r="AR426" s="60"/>
      <c r="AS426" s="87"/>
      <c r="AT426" s="87"/>
      <c r="AU426" s="87"/>
      <c r="AV426" s="87"/>
      <c r="AW426" s="87"/>
      <c r="BA426" s="83"/>
      <c r="BB426" s="88"/>
      <c r="BC426" s="60"/>
      <c r="BD426" s="60"/>
      <c r="BE426" s="60"/>
      <c r="BF426" s="87"/>
      <c r="BG426" s="87"/>
      <c r="BH426" s="87"/>
      <c r="BI426" s="87"/>
      <c r="BJ426" s="87"/>
      <c r="BN426" s="83"/>
      <c r="BO426" s="88"/>
      <c r="BP426" s="60"/>
      <c r="BQ426" s="60"/>
      <c r="BR426" s="60"/>
      <c r="BS426" s="87"/>
      <c r="BT426" s="87"/>
      <c r="BU426" s="87"/>
      <c r="BV426" s="87"/>
      <c r="BW426" s="87"/>
      <c r="CA426" s="83"/>
      <c r="CB426" s="88"/>
      <c r="CC426" s="60"/>
      <c r="CD426" s="60"/>
      <c r="CE426" s="60"/>
      <c r="CF426" s="87"/>
      <c r="CG426" s="87"/>
      <c r="CH426" s="87"/>
      <c r="CI426" s="87"/>
      <c r="CJ426" s="87"/>
      <c r="CN426" s="83"/>
      <c r="CO426" s="88"/>
      <c r="CP426" s="60"/>
      <c r="CQ426" s="60"/>
      <c r="CR426" s="60"/>
      <c r="CS426" s="87"/>
      <c r="CT426" s="87"/>
      <c r="CU426" s="87"/>
      <c r="CV426" s="87"/>
      <c r="CW426" s="87"/>
      <c r="DA426" s="83"/>
      <c r="DB426" s="88"/>
      <c r="DC426" s="60"/>
      <c r="DD426" s="60"/>
      <c r="DE426" s="60"/>
      <c r="DF426" s="87"/>
      <c r="DG426" s="87"/>
      <c r="DH426" s="87"/>
      <c r="DI426" s="87"/>
      <c r="DJ426" s="87"/>
      <c r="DN426" s="83"/>
      <c r="DO426" s="88"/>
      <c r="DP426" s="60"/>
      <c r="DQ426" s="60"/>
      <c r="DR426" s="60"/>
      <c r="DS426" s="87"/>
      <c r="DT426" s="87"/>
      <c r="DU426" s="87"/>
      <c r="DV426" s="87"/>
      <c r="DW426" s="87"/>
      <c r="EA426" s="83"/>
      <c r="EB426" s="88"/>
      <c r="EC426" s="60"/>
      <c r="ED426" s="60"/>
      <c r="EE426" s="60"/>
      <c r="EF426" s="87"/>
      <c r="EG426" s="87"/>
      <c r="EH426" s="87"/>
      <c r="EI426" s="87"/>
      <c r="EJ426" s="87"/>
      <c r="EN426" s="83"/>
      <c r="EO426" s="88"/>
      <c r="EP426" s="60"/>
      <c r="EQ426" s="60"/>
      <c r="ER426" s="60"/>
      <c r="ES426" s="87"/>
      <c r="ET426" s="87"/>
      <c r="EU426" s="87"/>
      <c r="EV426" s="87"/>
      <c r="EW426" s="87"/>
      <c r="FA426" s="83"/>
      <c r="FB426" s="88"/>
      <c r="FC426" s="60"/>
      <c r="FD426" s="60"/>
      <c r="FE426" s="60"/>
      <c r="FF426" s="87"/>
      <c r="FG426" s="87"/>
      <c r="FH426" s="87"/>
      <c r="FI426" s="87"/>
      <c r="FJ426" s="87"/>
    </row>
    <row r="427" spans="1:166" s="22" customFormat="1" ht="15" customHeight="1" x14ac:dyDescent="0.25">
      <c r="A427" s="363">
        <v>3513</v>
      </c>
      <c r="B427" s="363">
        <v>6122</v>
      </c>
      <c r="C427" s="192"/>
      <c r="D427" s="696">
        <v>3122</v>
      </c>
      <c r="E427" s="46"/>
      <c r="F427" s="393" t="s">
        <v>913</v>
      </c>
      <c r="G427" s="449">
        <v>0</v>
      </c>
      <c r="H427" s="449">
        <v>60</v>
      </c>
      <c r="I427" s="449">
        <v>60</v>
      </c>
      <c r="J427" s="449">
        <f>Tabulka5424[[#This Row],[Skutečnost k 31.12.2019                    v tis. Kč]]/Tabulka5424[[#This Row],[Upravený rozpočet k 31.12.2019         v tis. Kč]]*100</f>
        <v>100</v>
      </c>
      <c r="N427" s="83"/>
      <c r="O427" s="88"/>
      <c r="P427" s="60"/>
      <c r="Q427" s="60"/>
      <c r="R427" s="60"/>
      <c r="S427" s="87"/>
      <c r="T427" s="87"/>
      <c r="U427" s="87"/>
      <c r="V427" s="87"/>
      <c r="W427" s="87"/>
      <c r="AA427" s="83"/>
      <c r="AB427" s="88"/>
      <c r="AC427" s="60"/>
      <c r="AD427" s="60"/>
      <c r="AE427" s="60"/>
      <c r="AF427" s="87"/>
      <c r="AG427" s="87"/>
      <c r="AH427" s="87"/>
      <c r="AI427" s="87"/>
      <c r="AJ427" s="87"/>
      <c r="AN427" s="83"/>
      <c r="AO427" s="88"/>
      <c r="AP427" s="60"/>
      <c r="AQ427" s="60"/>
      <c r="AR427" s="60"/>
      <c r="AS427" s="87"/>
      <c r="AT427" s="87"/>
      <c r="AU427" s="87"/>
      <c r="AV427" s="87"/>
      <c r="AW427" s="87"/>
      <c r="BA427" s="83"/>
      <c r="BB427" s="88"/>
      <c r="BC427" s="60"/>
      <c r="BD427" s="60"/>
      <c r="BE427" s="60"/>
      <c r="BF427" s="87"/>
      <c r="BG427" s="87"/>
      <c r="BH427" s="87"/>
      <c r="BI427" s="87"/>
      <c r="BJ427" s="87"/>
      <c r="BN427" s="83"/>
      <c r="BO427" s="88"/>
      <c r="BP427" s="60"/>
      <c r="BQ427" s="60"/>
      <c r="BR427" s="60"/>
      <c r="BS427" s="87"/>
      <c r="BT427" s="87"/>
      <c r="BU427" s="87"/>
      <c r="BV427" s="87"/>
      <c r="BW427" s="87"/>
      <c r="CA427" s="83"/>
      <c r="CB427" s="88"/>
      <c r="CC427" s="60"/>
      <c r="CD427" s="60"/>
      <c r="CE427" s="60"/>
      <c r="CF427" s="87"/>
      <c r="CG427" s="87"/>
      <c r="CH427" s="87"/>
      <c r="CI427" s="87"/>
      <c r="CJ427" s="87"/>
      <c r="CN427" s="83"/>
      <c r="CO427" s="88"/>
      <c r="CP427" s="60"/>
      <c r="CQ427" s="60"/>
      <c r="CR427" s="60"/>
      <c r="CS427" s="87"/>
      <c r="CT427" s="87"/>
      <c r="CU427" s="87"/>
      <c r="CV427" s="87"/>
      <c r="CW427" s="87"/>
      <c r="DA427" s="83"/>
      <c r="DB427" s="88"/>
      <c r="DC427" s="60"/>
      <c r="DD427" s="60"/>
      <c r="DE427" s="60"/>
      <c r="DF427" s="87"/>
      <c r="DG427" s="87"/>
      <c r="DH427" s="87"/>
      <c r="DI427" s="87"/>
      <c r="DJ427" s="87"/>
      <c r="DN427" s="83"/>
      <c r="DO427" s="88"/>
      <c r="DP427" s="60"/>
      <c r="DQ427" s="60"/>
      <c r="DR427" s="60"/>
      <c r="DS427" s="87"/>
      <c r="DT427" s="87"/>
      <c r="DU427" s="87"/>
      <c r="DV427" s="87"/>
      <c r="DW427" s="87"/>
      <c r="EA427" s="83"/>
      <c r="EB427" s="88"/>
      <c r="EC427" s="60"/>
      <c r="ED427" s="60"/>
      <c r="EE427" s="60"/>
      <c r="EF427" s="87"/>
      <c r="EG427" s="87"/>
      <c r="EH427" s="87"/>
      <c r="EI427" s="87"/>
      <c r="EJ427" s="87"/>
      <c r="EN427" s="83"/>
      <c r="EO427" s="88"/>
      <c r="EP427" s="60"/>
      <c r="EQ427" s="60"/>
      <c r="ER427" s="60"/>
      <c r="ES427" s="87"/>
      <c r="ET427" s="87"/>
      <c r="EU427" s="87"/>
      <c r="EV427" s="87"/>
      <c r="EW427" s="87"/>
      <c r="FA427" s="83"/>
      <c r="FB427" s="88"/>
      <c r="FC427" s="60"/>
      <c r="FD427" s="60"/>
      <c r="FE427" s="60"/>
      <c r="FF427" s="87"/>
      <c r="FG427" s="87"/>
      <c r="FH427" s="87"/>
      <c r="FI427" s="87"/>
      <c r="FJ427" s="87"/>
    </row>
    <row r="428" spans="1:166" s="22" customFormat="1" ht="12.75" customHeight="1" x14ac:dyDescent="0.25">
      <c r="A428" s="45">
        <v>3513</v>
      </c>
      <c r="B428" s="45"/>
      <c r="C428" s="203"/>
      <c r="D428" s="348"/>
      <c r="E428" s="46"/>
      <c r="F428" s="228" t="s">
        <v>575</v>
      </c>
      <c r="G428" s="264">
        <f>SUBTOTAL(109,G425:G427)</f>
        <v>0</v>
      </c>
      <c r="H428" s="264">
        <f t="shared" ref="H428:I428" si="4">SUBTOTAL(109,H425:H427)</f>
        <v>897.54000000000008</v>
      </c>
      <c r="I428" s="264">
        <f t="shared" si="4"/>
        <v>897.54000000000008</v>
      </c>
      <c r="J428" s="264">
        <f>Tabulka5424[[#This Row],[Skutečnost k 31.12.2019                    v tis. Kč]]/Tabulka5424[[#This Row],[Upravený rozpočet k 31.12.2019         v tis. Kč]]*100</f>
        <v>100</v>
      </c>
      <c r="N428" s="83"/>
      <c r="O428" s="88"/>
      <c r="P428" s="60"/>
      <c r="Q428" s="60"/>
      <c r="R428" s="60"/>
      <c r="S428" s="87"/>
      <c r="T428" s="87"/>
      <c r="U428" s="87"/>
      <c r="V428" s="87"/>
      <c r="W428" s="87"/>
      <c r="AA428" s="83"/>
      <c r="AB428" s="88"/>
      <c r="AC428" s="60"/>
      <c r="AD428" s="60"/>
      <c r="AE428" s="60"/>
      <c r="AF428" s="87"/>
      <c r="AG428" s="87"/>
      <c r="AH428" s="87"/>
      <c r="AI428" s="87"/>
      <c r="AJ428" s="87"/>
      <c r="AN428" s="83"/>
      <c r="AO428" s="88"/>
      <c r="AP428" s="60"/>
      <c r="AQ428" s="60"/>
      <c r="AR428" s="60"/>
      <c r="AS428" s="87"/>
      <c r="AT428" s="87"/>
      <c r="AU428" s="87"/>
      <c r="AV428" s="87"/>
      <c r="AW428" s="87"/>
      <c r="BA428" s="83"/>
      <c r="BB428" s="88"/>
      <c r="BC428" s="60"/>
      <c r="BD428" s="60"/>
      <c r="BE428" s="60"/>
      <c r="BF428" s="87"/>
      <c r="BG428" s="87"/>
      <c r="BH428" s="87"/>
      <c r="BI428" s="87"/>
      <c r="BJ428" s="87"/>
      <c r="BN428" s="83"/>
      <c r="BO428" s="88"/>
      <c r="BP428" s="60"/>
      <c r="BQ428" s="60"/>
      <c r="BR428" s="60"/>
      <c r="BS428" s="87"/>
      <c r="BT428" s="87"/>
      <c r="BU428" s="87"/>
      <c r="BV428" s="87"/>
      <c r="BW428" s="87"/>
      <c r="CA428" s="83"/>
      <c r="CB428" s="88"/>
      <c r="CC428" s="60"/>
      <c r="CD428" s="60"/>
      <c r="CE428" s="60"/>
      <c r="CF428" s="87"/>
      <c r="CG428" s="87"/>
      <c r="CH428" s="87"/>
      <c r="CI428" s="87"/>
      <c r="CJ428" s="87"/>
      <c r="CN428" s="83"/>
      <c r="CO428" s="88"/>
      <c r="CP428" s="60"/>
      <c r="CQ428" s="60"/>
      <c r="CR428" s="60"/>
      <c r="CS428" s="87"/>
      <c r="CT428" s="87"/>
      <c r="CU428" s="87"/>
      <c r="CV428" s="87"/>
      <c r="CW428" s="87"/>
      <c r="DA428" s="83"/>
      <c r="DB428" s="88"/>
      <c r="DC428" s="60"/>
      <c r="DD428" s="60"/>
      <c r="DE428" s="60"/>
      <c r="DF428" s="87"/>
      <c r="DG428" s="87"/>
      <c r="DH428" s="87"/>
      <c r="DI428" s="87"/>
      <c r="DJ428" s="87"/>
      <c r="DN428" s="83"/>
      <c r="DO428" s="88"/>
      <c r="DP428" s="60"/>
      <c r="DQ428" s="60"/>
      <c r="DR428" s="60"/>
      <c r="DS428" s="87"/>
      <c r="DT428" s="87"/>
      <c r="DU428" s="87"/>
      <c r="DV428" s="87"/>
      <c r="DW428" s="87"/>
      <c r="EA428" s="83"/>
      <c r="EB428" s="88"/>
      <c r="EC428" s="60"/>
      <c r="ED428" s="60"/>
      <c r="EE428" s="60"/>
      <c r="EF428" s="87"/>
      <c r="EG428" s="87"/>
      <c r="EH428" s="87"/>
      <c r="EI428" s="87"/>
      <c r="EJ428" s="87"/>
      <c r="EN428" s="83"/>
      <c r="EO428" s="88"/>
      <c r="EP428" s="60"/>
      <c r="EQ428" s="60"/>
      <c r="ER428" s="60"/>
      <c r="ES428" s="87"/>
      <c r="ET428" s="87"/>
      <c r="EU428" s="87"/>
      <c r="EV428" s="87"/>
      <c r="EW428" s="87"/>
      <c r="FA428" s="83"/>
      <c r="FB428" s="88"/>
      <c r="FC428" s="60"/>
      <c r="FD428" s="60"/>
      <c r="FE428" s="60"/>
      <c r="FF428" s="87"/>
      <c r="FG428" s="87"/>
      <c r="FH428" s="87"/>
      <c r="FI428" s="87"/>
      <c r="FJ428" s="87"/>
    </row>
    <row r="429" spans="1:166" s="22" customFormat="1" ht="12.75" customHeight="1" x14ac:dyDescent="0.25">
      <c r="A429" s="363"/>
      <c r="B429" s="363"/>
      <c r="C429" s="192"/>
      <c r="D429" s="688"/>
      <c r="E429" s="46"/>
      <c r="F429" s="364"/>
      <c r="G429" s="382"/>
      <c r="H429" s="382"/>
      <c r="I429" s="382"/>
      <c r="J429" s="382"/>
      <c r="N429" s="83"/>
      <c r="O429" s="88"/>
      <c r="P429" s="60"/>
      <c r="Q429" s="60"/>
      <c r="R429" s="60"/>
      <c r="S429" s="87"/>
      <c r="T429" s="87"/>
      <c r="U429" s="87"/>
      <c r="V429" s="87"/>
      <c r="W429" s="87"/>
      <c r="AA429" s="83"/>
      <c r="AB429" s="88"/>
      <c r="AC429" s="60"/>
      <c r="AD429" s="60"/>
      <c r="AE429" s="60"/>
      <c r="AF429" s="87"/>
      <c r="AG429" s="87"/>
      <c r="AH429" s="87"/>
      <c r="AI429" s="87"/>
      <c r="AJ429" s="87"/>
      <c r="AN429" s="83"/>
      <c r="AO429" s="88"/>
      <c r="AP429" s="60"/>
      <c r="AQ429" s="60"/>
      <c r="AR429" s="60"/>
      <c r="AS429" s="87"/>
      <c r="AT429" s="87"/>
      <c r="AU429" s="87"/>
      <c r="AV429" s="87"/>
      <c r="AW429" s="87"/>
      <c r="BA429" s="83"/>
      <c r="BB429" s="88"/>
      <c r="BC429" s="60"/>
      <c r="BD429" s="60"/>
      <c r="BE429" s="60"/>
      <c r="BF429" s="87"/>
      <c r="BG429" s="87"/>
      <c r="BH429" s="87"/>
      <c r="BI429" s="87"/>
      <c r="BJ429" s="87"/>
      <c r="BN429" s="83"/>
      <c r="BO429" s="88"/>
      <c r="BP429" s="60"/>
      <c r="BQ429" s="60"/>
      <c r="BR429" s="60"/>
      <c r="BS429" s="87"/>
      <c r="BT429" s="87"/>
      <c r="BU429" s="87"/>
      <c r="BV429" s="87"/>
      <c r="BW429" s="87"/>
      <c r="CA429" s="83"/>
      <c r="CB429" s="88"/>
      <c r="CC429" s="60"/>
      <c r="CD429" s="60"/>
      <c r="CE429" s="60"/>
      <c r="CF429" s="87"/>
      <c r="CG429" s="87"/>
      <c r="CH429" s="87"/>
      <c r="CI429" s="87"/>
      <c r="CJ429" s="87"/>
      <c r="CN429" s="83"/>
      <c r="CO429" s="88"/>
      <c r="CP429" s="60"/>
      <c r="CQ429" s="60"/>
      <c r="CR429" s="60"/>
      <c r="CS429" s="87"/>
      <c r="CT429" s="87"/>
      <c r="CU429" s="87"/>
      <c r="CV429" s="87"/>
      <c r="CW429" s="87"/>
      <c r="DA429" s="83"/>
      <c r="DB429" s="88"/>
      <c r="DC429" s="60"/>
      <c r="DD429" s="60"/>
      <c r="DE429" s="60"/>
      <c r="DF429" s="87"/>
      <c r="DG429" s="87"/>
      <c r="DH429" s="87"/>
      <c r="DI429" s="87"/>
      <c r="DJ429" s="87"/>
      <c r="DN429" s="83"/>
      <c r="DO429" s="88"/>
      <c r="DP429" s="60"/>
      <c r="DQ429" s="60"/>
      <c r="DR429" s="60"/>
      <c r="DS429" s="87"/>
      <c r="DT429" s="87"/>
      <c r="DU429" s="87"/>
      <c r="DV429" s="87"/>
      <c r="DW429" s="87"/>
      <c r="EA429" s="83"/>
      <c r="EB429" s="88"/>
      <c r="EC429" s="60"/>
      <c r="ED429" s="60"/>
      <c r="EE429" s="60"/>
      <c r="EF429" s="87"/>
      <c r="EG429" s="87"/>
      <c r="EH429" s="87"/>
      <c r="EI429" s="87"/>
      <c r="EJ429" s="87"/>
      <c r="EN429" s="83"/>
      <c r="EO429" s="88"/>
      <c r="EP429" s="60"/>
      <c r="EQ429" s="60"/>
      <c r="ER429" s="60"/>
      <c r="ES429" s="87"/>
      <c r="ET429" s="87"/>
      <c r="EU429" s="87"/>
      <c r="EV429" s="87"/>
      <c r="EW429" s="87"/>
      <c r="FA429" s="83"/>
      <c r="FB429" s="88"/>
      <c r="FC429" s="60"/>
      <c r="FD429" s="60"/>
      <c r="FE429" s="60"/>
      <c r="FF429" s="87"/>
      <c r="FG429" s="87"/>
      <c r="FH429" s="87"/>
      <c r="FI429" s="87"/>
      <c r="FJ429" s="87"/>
    </row>
    <row r="430" spans="1:166" s="22" customFormat="1" ht="15" customHeight="1" x14ac:dyDescent="0.25">
      <c r="A430" s="348">
        <v>3519</v>
      </c>
      <c r="B430" s="348">
        <v>5169</v>
      </c>
      <c r="C430" s="203"/>
      <c r="D430" s="339"/>
      <c r="E430" s="46"/>
      <c r="F430" s="329" t="s">
        <v>580</v>
      </c>
      <c r="G430" s="343">
        <v>0</v>
      </c>
      <c r="H430" s="343">
        <v>23.5</v>
      </c>
      <c r="I430" s="343">
        <v>23.5</v>
      </c>
      <c r="J430" s="343">
        <f>Tabulka5424[[#This Row],[Skutečnost k 31.12.2019                    v tis. Kč]]/Tabulka5424[[#This Row],[Upravený rozpočet k 31.12.2019         v tis. Kč]]*100</f>
        <v>100</v>
      </c>
      <c r="N430" s="83"/>
      <c r="O430" s="88"/>
      <c r="P430" s="60"/>
      <c r="Q430" s="60"/>
      <c r="R430" s="60"/>
      <c r="S430" s="87"/>
      <c r="T430" s="87"/>
      <c r="U430" s="87"/>
      <c r="V430" s="87"/>
      <c r="W430" s="87"/>
      <c r="AA430" s="83"/>
      <c r="AB430" s="88"/>
      <c r="AC430" s="60"/>
      <c r="AD430" s="60"/>
      <c r="AE430" s="60"/>
      <c r="AF430" s="87"/>
      <c r="AG430" s="87"/>
      <c r="AH430" s="87"/>
      <c r="AI430" s="87"/>
      <c r="AJ430" s="87"/>
      <c r="AN430" s="83"/>
      <c r="AO430" s="88"/>
      <c r="AP430" s="60"/>
      <c r="AQ430" s="60"/>
      <c r="AR430" s="60"/>
      <c r="AS430" s="87"/>
      <c r="AT430" s="87"/>
      <c r="AU430" s="87"/>
      <c r="AV430" s="87"/>
      <c r="AW430" s="87"/>
      <c r="BA430" s="83"/>
      <c r="BB430" s="88"/>
      <c r="BC430" s="60"/>
      <c r="BD430" s="60"/>
      <c r="BE430" s="60"/>
      <c r="BF430" s="87"/>
      <c r="BG430" s="87"/>
      <c r="BH430" s="87"/>
      <c r="BI430" s="87"/>
      <c r="BJ430" s="87"/>
      <c r="BN430" s="83"/>
      <c r="BO430" s="88"/>
      <c r="BP430" s="60"/>
      <c r="BQ430" s="60"/>
      <c r="BR430" s="60"/>
      <c r="BS430" s="87"/>
      <c r="BT430" s="87"/>
      <c r="BU430" s="87"/>
      <c r="BV430" s="87"/>
      <c r="BW430" s="87"/>
      <c r="CA430" s="83"/>
      <c r="CB430" s="88"/>
      <c r="CC430" s="60"/>
      <c r="CD430" s="60"/>
      <c r="CE430" s="60"/>
      <c r="CF430" s="87"/>
      <c r="CG430" s="87"/>
      <c r="CH430" s="87"/>
      <c r="CI430" s="87"/>
      <c r="CJ430" s="87"/>
      <c r="CN430" s="83"/>
      <c r="CO430" s="88"/>
      <c r="CP430" s="60"/>
      <c r="CQ430" s="60"/>
      <c r="CR430" s="60"/>
      <c r="CS430" s="87"/>
      <c r="CT430" s="87"/>
      <c r="CU430" s="87"/>
      <c r="CV430" s="87"/>
      <c r="CW430" s="87"/>
      <c r="DA430" s="83"/>
      <c r="DB430" s="88"/>
      <c r="DC430" s="60"/>
      <c r="DD430" s="60"/>
      <c r="DE430" s="60"/>
      <c r="DF430" s="87"/>
      <c r="DG430" s="87"/>
      <c r="DH430" s="87"/>
      <c r="DI430" s="87"/>
      <c r="DJ430" s="87"/>
      <c r="DN430" s="83"/>
      <c r="DO430" s="88"/>
      <c r="DP430" s="60"/>
      <c r="DQ430" s="60"/>
      <c r="DR430" s="60"/>
      <c r="DS430" s="87"/>
      <c r="DT430" s="87"/>
      <c r="DU430" s="87"/>
      <c r="DV430" s="87"/>
      <c r="DW430" s="87"/>
      <c r="EA430" s="83"/>
      <c r="EB430" s="88"/>
      <c r="EC430" s="60"/>
      <c r="ED430" s="60"/>
      <c r="EE430" s="60"/>
      <c r="EF430" s="87"/>
      <c r="EG430" s="87"/>
      <c r="EH430" s="87"/>
      <c r="EI430" s="87"/>
      <c r="EJ430" s="87"/>
      <c r="EN430" s="83"/>
      <c r="EO430" s="88"/>
      <c r="EP430" s="60"/>
      <c r="EQ430" s="60"/>
      <c r="ER430" s="60"/>
      <c r="ES430" s="87"/>
      <c r="ET430" s="87"/>
      <c r="EU430" s="87"/>
      <c r="EV430" s="87"/>
      <c r="EW430" s="87"/>
      <c r="FA430" s="83"/>
      <c r="FB430" s="88"/>
      <c r="FC430" s="60"/>
      <c r="FD430" s="60"/>
      <c r="FE430" s="60"/>
      <c r="FF430" s="87"/>
      <c r="FG430" s="87"/>
      <c r="FH430" s="87"/>
      <c r="FI430" s="87"/>
      <c r="FJ430" s="87"/>
    </row>
    <row r="431" spans="1:166" s="22" customFormat="1" ht="15" customHeight="1" x14ac:dyDescent="0.25">
      <c r="A431" s="348">
        <v>3519</v>
      </c>
      <c r="B431" s="348">
        <v>5331</v>
      </c>
      <c r="C431" s="203"/>
      <c r="D431" s="339"/>
      <c r="E431" s="46">
        <v>244</v>
      </c>
      <c r="F431" s="329" t="s">
        <v>411</v>
      </c>
      <c r="G431" s="343">
        <v>1705</v>
      </c>
      <c r="H431" s="343">
        <v>1705</v>
      </c>
      <c r="I431" s="343">
        <v>1705</v>
      </c>
      <c r="J431" s="343">
        <f>Tabulka5424[[#This Row],[Skutečnost k 31.12.2019                    v tis. Kč]]/Tabulka5424[[#This Row],[Upravený rozpočet k 31.12.2019         v tis. Kč]]*100</f>
        <v>100</v>
      </c>
      <c r="N431" s="83"/>
      <c r="O431" s="88"/>
      <c r="P431" s="60"/>
      <c r="Q431" s="60"/>
      <c r="R431" s="60"/>
      <c r="S431" s="87"/>
      <c r="T431" s="87"/>
      <c r="U431" s="87"/>
      <c r="V431" s="87"/>
      <c r="W431" s="87"/>
      <c r="AA431" s="83"/>
      <c r="AB431" s="88"/>
      <c r="AC431" s="60"/>
      <c r="AD431" s="60"/>
      <c r="AE431" s="60"/>
      <c r="AF431" s="87"/>
      <c r="AG431" s="87"/>
      <c r="AH431" s="87"/>
      <c r="AI431" s="87"/>
      <c r="AJ431" s="87"/>
      <c r="AN431" s="83"/>
      <c r="AO431" s="88"/>
      <c r="AP431" s="60"/>
      <c r="AQ431" s="60"/>
      <c r="AR431" s="60"/>
      <c r="AS431" s="87"/>
      <c r="AT431" s="87"/>
      <c r="AU431" s="87"/>
      <c r="AV431" s="87"/>
      <c r="AW431" s="87"/>
      <c r="BA431" s="83"/>
      <c r="BB431" s="88"/>
      <c r="BC431" s="60"/>
      <c r="BD431" s="60"/>
      <c r="BE431" s="60"/>
      <c r="BF431" s="87"/>
      <c r="BG431" s="87"/>
      <c r="BH431" s="87"/>
      <c r="BI431" s="87"/>
      <c r="BJ431" s="87"/>
      <c r="BN431" s="83"/>
      <c r="BO431" s="88"/>
      <c r="BP431" s="60"/>
      <c r="BQ431" s="60"/>
      <c r="BR431" s="60"/>
      <c r="BS431" s="87"/>
      <c r="BT431" s="87"/>
      <c r="BU431" s="87"/>
      <c r="BV431" s="87"/>
      <c r="BW431" s="87"/>
      <c r="CA431" s="83"/>
      <c r="CB431" s="88"/>
      <c r="CC431" s="60"/>
      <c r="CD431" s="60"/>
      <c r="CE431" s="60"/>
      <c r="CF431" s="87"/>
      <c r="CG431" s="87"/>
      <c r="CH431" s="87"/>
      <c r="CI431" s="87"/>
      <c r="CJ431" s="87"/>
      <c r="CN431" s="83"/>
      <c r="CO431" s="88"/>
      <c r="CP431" s="60"/>
      <c r="CQ431" s="60"/>
      <c r="CR431" s="60"/>
      <c r="CS431" s="87"/>
      <c r="CT431" s="87"/>
      <c r="CU431" s="87"/>
      <c r="CV431" s="87"/>
      <c r="CW431" s="87"/>
      <c r="DA431" s="83"/>
      <c r="DB431" s="88"/>
      <c r="DC431" s="60"/>
      <c r="DD431" s="60"/>
      <c r="DE431" s="60"/>
      <c r="DF431" s="87"/>
      <c r="DG431" s="87"/>
      <c r="DH431" s="87"/>
      <c r="DI431" s="87"/>
      <c r="DJ431" s="87"/>
      <c r="DN431" s="83"/>
      <c r="DO431" s="88"/>
      <c r="DP431" s="60"/>
      <c r="DQ431" s="60"/>
      <c r="DR431" s="60"/>
      <c r="DS431" s="87"/>
      <c r="DT431" s="87"/>
      <c r="DU431" s="87"/>
      <c r="DV431" s="87"/>
      <c r="DW431" s="87"/>
      <c r="EA431" s="83"/>
      <c r="EB431" s="88"/>
      <c r="EC431" s="60"/>
      <c r="ED431" s="60"/>
      <c r="EE431" s="60"/>
      <c r="EF431" s="87"/>
      <c r="EG431" s="87"/>
      <c r="EH431" s="87"/>
      <c r="EI431" s="87"/>
      <c r="EJ431" s="87"/>
      <c r="EN431" s="83"/>
      <c r="EO431" s="88"/>
      <c r="EP431" s="60"/>
      <c r="EQ431" s="60"/>
      <c r="ER431" s="60"/>
      <c r="ES431" s="87"/>
      <c r="ET431" s="87"/>
      <c r="EU431" s="87"/>
      <c r="EV431" s="87"/>
      <c r="EW431" s="87"/>
      <c r="FA431" s="83"/>
      <c r="FB431" s="88"/>
      <c r="FC431" s="60"/>
      <c r="FD431" s="60"/>
      <c r="FE431" s="60"/>
      <c r="FF431" s="87"/>
      <c r="FG431" s="87"/>
      <c r="FH431" s="87"/>
      <c r="FI431" s="87"/>
      <c r="FJ431" s="87"/>
    </row>
    <row r="432" spans="1:166" s="22" customFormat="1" ht="15" customHeight="1" x14ac:dyDescent="0.25">
      <c r="A432" s="45">
        <v>3519</v>
      </c>
      <c r="B432" s="45"/>
      <c r="C432" s="203"/>
      <c r="D432" s="348"/>
      <c r="E432" s="46"/>
      <c r="F432" s="228" t="s">
        <v>138</v>
      </c>
      <c r="G432" s="264">
        <f>SUM(G430:G431)</f>
        <v>1705</v>
      </c>
      <c r="H432" s="264">
        <f>SUM(H430:H431)</f>
        <v>1728.5</v>
      </c>
      <c r="I432" s="264">
        <f>SUM(I430:I431)</f>
        <v>1728.5</v>
      </c>
      <c r="J432" s="264">
        <f>Tabulka5424[[#This Row],[Skutečnost k 31.12.2019                    v tis. Kč]]/Tabulka5424[[#This Row],[Upravený rozpočet k 31.12.2019         v tis. Kč]]*100</f>
        <v>100</v>
      </c>
      <c r="N432" s="83"/>
      <c r="O432" s="88"/>
      <c r="P432" s="60"/>
      <c r="Q432" s="60"/>
      <c r="R432" s="60"/>
      <c r="S432" s="87"/>
      <c r="T432" s="87"/>
      <c r="U432" s="87"/>
      <c r="V432" s="87"/>
      <c r="W432" s="87"/>
      <c r="AA432" s="83"/>
      <c r="AB432" s="88"/>
      <c r="AC432" s="60"/>
      <c r="AD432" s="60"/>
      <c r="AE432" s="60"/>
      <c r="AF432" s="87"/>
      <c r="AG432" s="87"/>
      <c r="AH432" s="87"/>
      <c r="AI432" s="87"/>
      <c r="AJ432" s="87"/>
      <c r="AN432" s="83"/>
      <c r="AO432" s="88"/>
      <c r="AP432" s="60"/>
      <c r="AQ432" s="60"/>
      <c r="AR432" s="60"/>
      <c r="AS432" s="87"/>
      <c r="AT432" s="87"/>
      <c r="AU432" s="87"/>
      <c r="AV432" s="87"/>
      <c r="AW432" s="87"/>
      <c r="BA432" s="83"/>
      <c r="BB432" s="88"/>
      <c r="BC432" s="60"/>
      <c r="BD432" s="60"/>
      <c r="BE432" s="60"/>
      <c r="BF432" s="87"/>
      <c r="BG432" s="87"/>
      <c r="BH432" s="87"/>
      <c r="BI432" s="87"/>
      <c r="BJ432" s="87"/>
      <c r="BN432" s="83"/>
      <c r="BO432" s="88"/>
      <c r="BP432" s="60"/>
      <c r="BQ432" s="60"/>
      <c r="BR432" s="60"/>
      <c r="BS432" s="87"/>
      <c r="BT432" s="87"/>
      <c r="BU432" s="87"/>
      <c r="BV432" s="87"/>
      <c r="BW432" s="87"/>
      <c r="CA432" s="83"/>
      <c r="CB432" s="88"/>
      <c r="CC432" s="60"/>
      <c r="CD432" s="60"/>
      <c r="CE432" s="60"/>
      <c r="CF432" s="87"/>
      <c r="CG432" s="87"/>
      <c r="CH432" s="87"/>
      <c r="CI432" s="87"/>
      <c r="CJ432" s="87"/>
      <c r="CN432" s="83"/>
      <c r="CO432" s="88"/>
      <c r="CP432" s="60"/>
      <c r="CQ432" s="60"/>
      <c r="CR432" s="60"/>
      <c r="CS432" s="87"/>
      <c r="CT432" s="87"/>
      <c r="CU432" s="87"/>
      <c r="CV432" s="87"/>
      <c r="CW432" s="87"/>
      <c r="DA432" s="83"/>
      <c r="DB432" s="88"/>
      <c r="DC432" s="60"/>
      <c r="DD432" s="60"/>
      <c r="DE432" s="60"/>
      <c r="DF432" s="87"/>
      <c r="DG432" s="87"/>
      <c r="DH432" s="87"/>
      <c r="DI432" s="87"/>
      <c r="DJ432" s="87"/>
      <c r="DN432" s="83"/>
      <c r="DO432" s="88"/>
      <c r="DP432" s="60"/>
      <c r="DQ432" s="60"/>
      <c r="DR432" s="60"/>
      <c r="DS432" s="87"/>
      <c r="DT432" s="87"/>
      <c r="DU432" s="87"/>
      <c r="DV432" s="87"/>
      <c r="DW432" s="87"/>
      <c r="EA432" s="83"/>
      <c r="EB432" s="88"/>
      <c r="EC432" s="60"/>
      <c r="ED432" s="60"/>
      <c r="EE432" s="60"/>
      <c r="EF432" s="87"/>
      <c r="EG432" s="87"/>
      <c r="EH432" s="87"/>
      <c r="EI432" s="87"/>
      <c r="EJ432" s="87"/>
      <c r="EN432" s="83"/>
      <c r="EO432" s="88"/>
      <c r="EP432" s="60"/>
      <c r="EQ432" s="60"/>
      <c r="ER432" s="60"/>
      <c r="ES432" s="87"/>
      <c r="ET432" s="87"/>
      <c r="EU432" s="87"/>
      <c r="EV432" s="87"/>
      <c r="EW432" s="87"/>
      <c r="FA432" s="83"/>
      <c r="FB432" s="88"/>
      <c r="FC432" s="60"/>
      <c r="FD432" s="60"/>
      <c r="FE432" s="60"/>
      <c r="FF432" s="87"/>
      <c r="FG432" s="87"/>
      <c r="FH432" s="87"/>
      <c r="FI432" s="87"/>
      <c r="FJ432" s="87"/>
    </row>
    <row r="433" spans="1:166" s="276" customFormat="1" ht="15" customHeight="1" x14ac:dyDescent="0.25">
      <c r="A433" s="186"/>
      <c r="B433" s="186"/>
      <c r="C433" s="192"/>
      <c r="D433" s="690"/>
      <c r="E433" s="47"/>
      <c r="F433" s="288" t="s">
        <v>139</v>
      </c>
      <c r="G433" s="391">
        <f>G432+G428</f>
        <v>1705</v>
      </c>
      <c r="H433" s="391">
        <f>H432+H428</f>
        <v>2626.04</v>
      </c>
      <c r="I433" s="391">
        <f>I432+I428</f>
        <v>2626.04</v>
      </c>
      <c r="J433" s="264">
        <f>Tabulka5424[[#This Row],[Skutečnost k 31.12.2019                    v tis. Kč]]/Tabulka5424[[#This Row],[Upravený rozpočet k 31.12.2019         v tis. Kč]]*100</f>
        <v>100</v>
      </c>
      <c r="N433" s="83"/>
      <c r="O433" s="277"/>
      <c r="P433" s="60"/>
      <c r="Q433" s="60"/>
      <c r="R433" s="60"/>
      <c r="S433" s="275"/>
      <c r="T433" s="275"/>
      <c r="U433" s="275"/>
      <c r="V433" s="275"/>
      <c r="W433" s="275"/>
      <c r="AA433" s="83"/>
      <c r="AB433" s="277"/>
      <c r="AC433" s="60"/>
      <c r="AD433" s="60"/>
      <c r="AE433" s="60"/>
      <c r="AF433" s="275"/>
      <c r="AG433" s="275"/>
      <c r="AH433" s="275"/>
      <c r="AI433" s="275"/>
      <c r="AJ433" s="275"/>
      <c r="AN433" s="83"/>
      <c r="AO433" s="277"/>
      <c r="AP433" s="60"/>
      <c r="AQ433" s="60"/>
      <c r="AR433" s="60"/>
      <c r="AS433" s="275"/>
      <c r="AT433" s="275"/>
      <c r="AU433" s="275"/>
      <c r="AV433" s="275"/>
      <c r="AW433" s="275"/>
      <c r="BA433" s="83"/>
      <c r="BB433" s="277"/>
      <c r="BC433" s="60"/>
      <c r="BD433" s="60"/>
      <c r="BE433" s="60"/>
      <c r="BF433" s="275"/>
      <c r="BG433" s="275"/>
      <c r="BH433" s="275"/>
      <c r="BI433" s="275"/>
      <c r="BJ433" s="275"/>
      <c r="BN433" s="83"/>
      <c r="BO433" s="277"/>
      <c r="BP433" s="60"/>
      <c r="BQ433" s="60"/>
      <c r="BR433" s="60"/>
      <c r="BS433" s="275"/>
      <c r="BT433" s="275"/>
      <c r="BU433" s="275"/>
      <c r="BV433" s="275"/>
      <c r="BW433" s="275"/>
      <c r="CA433" s="83"/>
      <c r="CB433" s="277"/>
      <c r="CC433" s="60"/>
      <c r="CD433" s="60"/>
      <c r="CE433" s="60"/>
      <c r="CF433" s="275"/>
      <c r="CG433" s="275"/>
      <c r="CH433" s="275"/>
      <c r="CI433" s="275"/>
      <c r="CJ433" s="275"/>
      <c r="CN433" s="83"/>
      <c r="CO433" s="277"/>
      <c r="CP433" s="60"/>
      <c r="CQ433" s="60"/>
      <c r="CR433" s="60"/>
      <c r="CS433" s="275"/>
      <c r="CT433" s="275"/>
      <c r="CU433" s="275"/>
      <c r="CV433" s="275"/>
      <c r="CW433" s="275"/>
      <c r="DA433" s="83"/>
      <c r="DB433" s="277"/>
      <c r="DC433" s="60"/>
      <c r="DD433" s="60"/>
      <c r="DE433" s="60"/>
      <c r="DF433" s="275"/>
      <c r="DG433" s="275"/>
      <c r="DH433" s="275"/>
      <c r="DI433" s="275"/>
      <c r="DJ433" s="275"/>
      <c r="DN433" s="83"/>
      <c r="DO433" s="277"/>
      <c r="DP433" s="60"/>
      <c r="DQ433" s="60"/>
      <c r="DR433" s="60"/>
      <c r="DS433" s="275"/>
      <c r="DT433" s="275"/>
      <c r="DU433" s="275"/>
      <c r="DV433" s="275"/>
      <c r="DW433" s="275"/>
      <c r="EA433" s="83"/>
      <c r="EB433" s="277"/>
      <c r="EC433" s="60"/>
      <c r="ED433" s="60"/>
      <c r="EE433" s="60"/>
      <c r="EF433" s="275"/>
      <c r="EG433" s="275"/>
      <c r="EH433" s="275"/>
      <c r="EI433" s="275"/>
      <c r="EJ433" s="275"/>
      <c r="EN433" s="83"/>
      <c r="EO433" s="277"/>
      <c r="EP433" s="60"/>
      <c r="EQ433" s="60"/>
      <c r="ER433" s="60"/>
      <c r="ES433" s="275"/>
      <c r="ET433" s="275"/>
      <c r="EU433" s="275"/>
      <c r="EV433" s="275"/>
      <c r="EW433" s="275"/>
      <c r="FA433" s="83"/>
      <c r="FB433" s="277"/>
      <c r="FC433" s="60"/>
      <c r="FD433" s="60"/>
      <c r="FE433" s="60"/>
      <c r="FF433" s="275"/>
      <c r="FG433" s="275"/>
      <c r="FH433" s="275"/>
      <c r="FI433" s="275"/>
      <c r="FJ433" s="275"/>
    </row>
    <row r="434" spans="1:166" s="276" customFormat="1" ht="15" customHeight="1" x14ac:dyDescent="0.25">
      <c r="A434" s="186"/>
      <c r="B434" s="186"/>
      <c r="C434" s="192"/>
      <c r="D434" s="690"/>
      <c r="E434" s="47"/>
      <c r="F434" s="184"/>
      <c r="G434" s="182"/>
      <c r="H434" s="182"/>
      <c r="I434" s="182"/>
      <c r="J434" s="182"/>
      <c r="N434" s="83"/>
      <c r="O434" s="277"/>
      <c r="P434" s="60"/>
      <c r="Q434" s="60"/>
      <c r="R434" s="60"/>
      <c r="S434" s="275"/>
      <c r="T434" s="275"/>
      <c r="U434" s="275"/>
      <c r="V434" s="275"/>
      <c r="W434" s="275"/>
      <c r="AA434" s="83"/>
      <c r="AB434" s="277"/>
      <c r="AC434" s="60"/>
      <c r="AD434" s="60"/>
      <c r="AE434" s="60"/>
      <c r="AF434" s="275"/>
      <c r="AG434" s="275"/>
      <c r="AH434" s="275"/>
      <c r="AI434" s="275"/>
      <c r="AJ434" s="275"/>
      <c r="AN434" s="83"/>
      <c r="AO434" s="277"/>
      <c r="AP434" s="60"/>
      <c r="AQ434" s="60"/>
      <c r="AR434" s="60"/>
      <c r="AS434" s="275"/>
      <c r="AT434" s="275"/>
      <c r="AU434" s="275"/>
      <c r="AV434" s="275"/>
      <c r="AW434" s="275"/>
      <c r="BA434" s="83"/>
      <c r="BB434" s="277"/>
      <c r="BC434" s="60"/>
      <c r="BD434" s="60"/>
      <c r="BE434" s="60"/>
      <c r="BF434" s="275"/>
      <c r="BG434" s="275"/>
      <c r="BH434" s="275"/>
      <c r="BI434" s="275"/>
      <c r="BJ434" s="275"/>
      <c r="BN434" s="83"/>
      <c r="BO434" s="277"/>
      <c r="BP434" s="60"/>
      <c r="BQ434" s="60"/>
      <c r="BR434" s="60"/>
      <c r="BS434" s="275"/>
      <c r="BT434" s="275"/>
      <c r="BU434" s="275"/>
      <c r="BV434" s="275"/>
      <c r="BW434" s="275"/>
      <c r="CA434" s="83"/>
      <c r="CB434" s="277"/>
      <c r="CC434" s="60"/>
      <c r="CD434" s="60"/>
      <c r="CE434" s="60"/>
      <c r="CF434" s="275"/>
      <c r="CG434" s="275"/>
      <c r="CH434" s="275"/>
      <c r="CI434" s="275"/>
      <c r="CJ434" s="275"/>
      <c r="CN434" s="83"/>
      <c r="CO434" s="277"/>
      <c r="CP434" s="60"/>
      <c r="CQ434" s="60"/>
      <c r="CR434" s="60"/>
      <c r="CS434" s="275"/>
      <c r="CT434" s="275"/>
      <c r="CU434" s="275"/>
      <c r="CV434" s="275"/>
      <c r="CW434" s="275"/>
      <c r="DA434" s="83"/>
      <c r="DB434" s="277"/>
      <c r="DC434" s="60"/>
      <c r="DD434" s="60"/>
      <c r="DE434" s="60"/>
      <c r="DF434" s="275"/>
      <c r="DG434" s="275"/>
      <c r="DH434" s="275"/>
      <c r="DI434" s="275"/>
      <c r="DJ434" s="275"/>
      <c r="DN434" s="83"/>
      <c r="DO434" s="277"/>
      <c r="DP434" s="60"/>
      <c r="DQ434" s="60"/>
      <c r="DR434" s="60"/>
      <c r="DS434" s="275"/>
      <c r="DT434" s="275"/>
      <c r="DU434" s="275"/>
      <c r="DV434" s="275"/>
      <c r="DW434" s="275"/>
      <c r="EA434" s="83"/>
      <c r="EB434" s="277"/>
      <c r="EC434" s="60"/>
      <c r="ED434" s="60"/>
      <c r="EE434" s="60"/>
      <c r="EF434" s="275"/>
      <c r="EG434" s="275"/>
      <c r="EH434" s="275"/>
      <c r="EI434" s="275"/>
      <c r="EJ434" s="275"/>
      <c r="EN434" s="83"/>
      <c r="EO434" s="277"/>
      <c r="EP434" s="60"/>
      <c r="EQ434" s="60"/>
      <c r="ER434" s="60"/>
      <c r="ES434" s="275"/>
      <c r="ET434" s="275"/>
      <c r="EU434" s="275"/>
      <c r="EV434" s="275"/>
      <c r="EW434" s="275"/>
      <c r="FA434" s="83"/>
      <c r="FB434" s="277"/>
      <c r="FC434" s="60"/>
      <c r="FD434" s="60"/>
      <c r="FE434" s="60"/>
      <c r="FF434" s="275"/>
      <c r="FG434" s="275"/>
      <c r="FH434" s="275"/>
      <c r="FI434" s="275"/>
      <c r="FJ434" s="275"/>
    </row>
    <row r="435" spans="1:166" s="276" customFormat="1" ht="15" customHeight="1" x14ac:dyDescent="0.25">
      <c r="A435" s="186"/>
      <c r="B435" s="186"/>
      <c r="C435" s="192"/>
      <c r="D435" s="690"/>
      <c r="E435" s="47"/>
      <c r="F435" s="288" t="s">
        <v>140</v>
      </c>
      <c r="G435" s="182"/>
      <c r="H435" s="182"/>
      <c r="I435" s="182"/>
      <c r="J435" s="182"/>
      <c r="N435" s="83"/>
      <c r="O435" s="277"/>
      <c r="P435" s="60"/>
      <c r="Q435" s="60"/>
      <c r="R435" s="60"/>
      <c r="S435" s="275"/>
      <c r="T435" s="275"/>
      <c r="U435" s="275"/>
      <c r="V435" s="275"/>
      <c r="W435" s="275"/>
      <c r="AA435" s="83"/>
      <c r="AB435" s="277"/>
      <c r="AC435" s="60"/>
      <c r="AD435" s="60"/>
      <c r="AE435" s="60"/>
      <c r="AF435" s="275"/>
      <c r="AG435" s="275"/>
      <c r="AH435" s="275"/>
      <c r="AI435" s="275"/>
      <c r="AJ435" s="275"/>
      <c r="AN435" s="83"/>
      <c r="AO435" s="277"/>
      <c r="AP435" s="60"/>
      <c r="AQ435" s="60"/>
      <c r="AR435" s="60"/>
      <c r="AS435" s="275"/>
      <c r="AT435" s="275"/>
      <c r="AU435" s="275"/>
      <c r="AV435" s="275"/>
      <c r="AW435" s="275"/>
      <c r="BA435" s="83"/>
      <c r="BB435" s="277"/>
      <c r="BC435" s="60"/>
      <c r="BD435" s="60"/>
      <c r="BE435" s="60"/>
      <c r="BF435" s="275"/>
      <c r="BG435" s="275"/>
      <c r="BH435" s="275"/>
      <c r="BI435" s="275"/>
      <c r="BJ435" s="275"/>
      <c r="BN435" s="83"/>
      <c r="BO435" s="277"/>
      <c r="BP435" s="60"/>
      <c r="BQ435" s="60"/>
      <c r="BR435" s="60"/>
      <c r="BS435" s="275"/>
      <c r="BT435" s="275"/>
      <c r="BU435" s="275"/>
      <c r="BV435" s="275"/>
      <c r="BW435" s="275"/>
      <c r="CA435" s="83"/>
      <c r="CB435" s="277"/>
      <c r="CC435" s="60"/>
      <c r="CD435" s="60"/>
      <c r="CE435" s="60"/>
      <c r="CF435" s="275"/>
      <c r="CG435" s="275"/>
      <c r="CH435" s="275"/>
      <c r="CI435" s="275"/>
      <c r="CJ435" s="275"/>
      <c r="CN435" s="83"/>
      <c r="CO435" s="277"/>
      <c r="CP435" s="60"/>
      <c r="CQ435" s="60"/>
      <c r="CR435" s="60"/>
      <c r="CS435" s="275"/>
      <c r="CT435" s="275"/>
      <c r="CU435" s="275"/>
      <c r="CV435" s="275"/>
      <c r="CW435" s="275"/>
      <c r="DA435" s="83"/>
      <c r="DB435" s="277"/>
      <c r="DC435" s="60"/>
      <c r="DD435" s="60"/>
      <c r="DE435" s="60"/>
      <c r="DF435" s="275"/>
      <c r="DG435" s="275"/>
      <c r="DH435" s="275"/>
      <c r="DI435" s="275"/>
      <c r="DJ435" s="275"/>
      <c r="DN435" s="83"/>
      <c r="DO435" s="277"/>
      <c r="DP435" s="60"/>
      <c r="DQ435" s="60"/>
      <c r="DR435" s="60"/>
      <c r="DS435" s="275"/>
      <c r="DT435" s="275"/>
      <c r="DU435" s="275"/>
      <c r="DV435" s="275"/>
      <c r="DW435" s="275"/>
      <c r="EA435" s="83"/>
      <c r="EB435" s="277"/>
      <c r="EC435" s="60"/>
      <c r="ED435" s="60"/>
      <c r="EE435" s="60"/>
      <c r="EF435" s="275"/>
      <c r="EG435" s="275"/>
      <c r="EH435" s="275"/>
      <c r="EI435" s="275"/>
      <c r="EJ435" s="275"/>
      <c r="EN435" s="83"/>
      <c r="EO435" s="277"/>
      <c r="EP435" s="60"/>
      <c r="EQ435" s="60"/>
      <c r="ER435" s="60"/>
      <c r="ES435" s="275"/>
      <c r="ET435" s="275"/>
      <c r="EU435" s="275"/>
      <c r="EV435" s="275"/>
      <c r="EW435" s="275"/>
      <c r="FA435" s="83"/>
      <c r="FB435" s="277"/>
      <c r="FC435" s="60"/>
      <c r="FD435" s="60"/>
      <c r="FE435" s="60"/>
      <c r="FF435" s="275"/>
      <c r="FG435" s="275"/>
      <c r="FH435" s="275"/>
      <c r="FI435" s="275"/>
      <c r="FJ435" s="275"/>
    </row>
    <row r="436" spans="1:166" s="276" customFormat="1" ht="15" customHeight="1" x14ac:dyDescent="0.25">
      <c r="A436" s="363"/>
      <c r="B436" s="16"/>
      <c r="C436" s="192"/>
      <c r="D436" s="16"/>
      <c r="E436" s="46"/>
      <c r="F436" s="228" t="s">
        <v>548</v>
      </c>
      <c r="G436" s="382"/>
      <c r="H436" s="343"/>
      <c r="I436" s="243"/>
      <c r="J436" s="243"/>
      <c r="N436" s="83"/>
      <c r="O436" s="277"/>
      <c r="P436" s="60"/>
      <c r="Q436" s="60"/>
      <c r="R436" s="60"/>
      <c r="S436" s="275"/>
      <c r="T436" s="275"/>
      <c r="U436" s="275"/>
      <c r="V436" s="275"/>
      <c r="W436" s="275"/>
      <c r="AA436" s="83"/>
      <c r="AB436" s="277"/>
      <c r="AC436" s="60"/>
      <c r="AD436" s="60"/>
      <c r="AE436" s="60"/>
      <c r="AF436" s="275"/>
      <c r="AG436" s="275"/>
      <c r="AH436" s="275"/>
      <c r="AI436" s="275"/>
      <c r="AJ436" s="275"/>
      <c r="AN436" s="83"/>
      <c r="AO436" s="277"/>
      <c r="AP436" s="60"/>
      <c r="AQ436" s="60"/>
      <c r="AR436" s="60"/>
      <c r="AS436" s="275"/>
      <c r="AT436" s="275"/>
      <c r="AU436" s="275"/>
      <c r="AV436" s="275"/>
      <c r="AW436" s="275"/>
      <c r="BA436" s="83"/>
      <c r="BB436" s="277"/>
      <c r="BC436" s="60"/>
      <c r="BD436" s="60"/>
      <c r="BE436" s="60"/>
      <c r="BF436" s="275"/>
      <c r="BG436" s="275"/>
      <c r="BH436" s="275"/>
      <c r="BI436" s="275"/>
      <c r="BJ436" s="275"/>
      <c r="BN436" s="83"/>
      <c r="BO436" s="277"/>
      <c r="BP436" s="60"/>
      <c r="BQ436" s="60"/>
      <c r="BR436" s="60"/>
      <c r="BS436" s="275"/>
      <c r="BT436" s="275"/>
      <c r="BU436" s="275"/>
      <c r="BV436" s="275"/>
      <c r="BW436" s="275"/>
      <c r="CA436" s="83"/>
      <c r="CB436" s="277"/>
      <c r="CC436" s="60"/>
      <c r="CD436" s="60"/>
      <c r="CE436" s="60"/>
      <c r="CF436" s="275"/>
      <c r="CG436" s="275"/>
      <c r="CH436" s="275"/>
      <c r="CI436" s="275"/>
      <c r="CJ436" s="275"/>
      <c r="CN436" s="83"/>
      <c r="CO436" s="277"/>
      <c r="CP436" s="60"/>
      <c r="CQ436" s="60"/>
      <c r="CR436" s="60"/>
      <c r="CS436" s="275"/>
      <c r="CT436" s="275"/>
      <c r="CU436" s="275"/>
      <c r="CV436" s="275"/>
      <c r="CW436" s="275"/>
      <c r="DA436" s="83"/>
      <c r="DB436" s="277"/>
      <c r="DC436" s="60"/>
      <c r="DD436" s="60"/>
      <c r="DE436" s="60"/>
      <c r="DF436" s="275"/>
      <c r="DG436" s="275"/>
      <c r="DH436" s="275"/>
      <c r="DI436" s="275"/>
      <c r="DJ436" s="275"/>
      <c r="DN436" s="83"/>
      <c r="DO436" s="277"/>
      <c r="DP436" s="60"/>
      <c r="DQ436" s="60"/>
      <c r="DR436" s="60"/>
      <c r="DS436" s="275"/>
      <c r="DT436" s="275"/>
      <c r="DU436" s="275"/>
      <c r="DV436" s="275"/>
      <c r="DW436" s="275"/>
      <c r="EA436" s="83"/>
      <c r="EB436" s="277"/>
      <c r="EC436" s="60"/>
      <c r="ED436" s="60"/>
      <c r="EE436" s="60"/>
      <c r="EF436" s="275"/>
      <c r="EG436" s="275"/>
      <c r="EH436" s="275"/>
      <c r="EI436" s="275"/>
      <c r="EJ436" s="275"/>
      <c r="EN436" s="83"/>
      <c r="EO436" s="277"/>
      <c r="EP436" s="60"/>
      <c r="EQ436" s="60"/>
      <c r="ER436" s="60"/>
      <c r="ES436" s="275"/>
      <c r="ET436" s="275"/>
      <c r="EU436" s="275"/>
      <c r="EV436" s="275"/>
      <c r="EW436" s="275"/>
      <c r="FA436" s="83"/>
      <c r="FB436" s="277"/>
      <c r="FC436" s="60"/>
      <c r="FD436" s="60"/>
      <c r="FE436" s="60"/>
      <c r="FF436" s="275"/>
      <c r="FG436" s="275"/>
      <c r="FH436" s="275"/>
      <c r="FI436" s="275"/>
      <c r="FJ436" s="275"/>
    </row>
    <row r="437" spans="1:166" s="22" customFormat="1" ht="15" customHeight="1" x14ac:dyDescent="0.25">
      <c r="A437" s="348">
        <v>3612</v>
      </c>
      <c r="B437" s="348">
        <v>5021</v>
      </c>
      <c r="C437" s="203"/>
      <c r="D437" s="339"/>
      <c r="E437" s="46"/>
      <c r="F437" s="329" t="s">
        <v>93</v>
      </c>
      <c r="G437" s="343">
        <v>28.8</v>
      </c>
      <c r="H437" s="343">
        <v>0</v>
      </c>
      <c r="I437" s="343">
        <v>0</v>
      </c>
      <c r="J437" s="343">
        <v>0</v>
      </c>
      <c r="N437" s="83"/>
      <c r="O437" s="88"/>
      <c r="P437" s="60"/>
      <c r="Q437" s="60"/>
      <c r="R437" s="60"/>
      <c r="S437" s="87"/>
      <c r="T437" s="87"/>
      <c r="U437" s="87"/>
      <c r="V437" s="87"/>
      <c r="W437" s="87"/>
      <c r="AA437" s="83"/>
      <c r="AB437" s="88"/>
      <c r="AC437" s="60"/>
      <c r="AD437" s="60"/>
      <c r="AE437" s="60"/>
      <c r="AF437" s="87"/>
      <c r="AG437" s="87"/>
      <c r="AH437" s="87"/>
      <c r="AI437" s="87"/>
      <c r="AJ437" s="87"/>
      <c r="AN437" s="83"/>
      <c r="AO437" s="88"/>
      <c r="AP437" s="60"/>
      <c r="AQ437" s="60"/>
      <c r="AR437" s="60"/>
      <c r="AS437" s="87"/>
      <c r="AT437" s="87"/>
      <c r="AU437" s="87"/>
      <c r="AV437" s="87"/>
      <c r="AW437" s="87"/>
      <c r="BA437" s="83"/>
      <c r="BB437" s="88"/>
      <c r="BC437" s="60"/>
      <c r="BD437" s="60"/>
      <c r="BE437" s="60"/>
      <c r="BF437" s="87"/>
      <c r="BG437" s="87"/>
      <c r="BH437" s="87"/>
      <c r="BI437" s="87"/>
      <c r="BJ437" s="87"/>
      <c r="BN437" s="83"/>
      <c r="BO437" s="88"/>
      <c r="BP437" s="60"/>
      <c r="BQ437" s="60"/>
      <c r="BR437" s="60"/>
      <c r="BS437" s="87"/>
      <c r="BT437" s="87"/>
      <c r="BU437" s="87"/>
      <c r="BV437" s="87"/>
      <c r="BW437" s="87"/>
      <c r="CA437" s="83"/>
      <c r="CB437" s="88"/>
      <c r="CC437" s="60"/>
      <c r="CD437" s="60"/>
      <c r="CE437" s="60"/>
      <c r="CF437" s="87"/>
      <c r="CG437" s="87"/>
      <c r="CH437" s="87"/>
      <c r="CI437" s="87"/>
      <c r="CJ437" s="87"/>
      <c r="CN437" s="83"/>
      <c r="CO437" s="88"/>
      <c r="CP437" s="60"/>
      <c r="CQ437" s="60"/>
      <c r="CR437" s="60"/>
      <c r="CS437" s="87"/>
      <c r="CT437" s="87"/>
      <c r="CU437" s="87"/>
      <c r="CV437" s="87"/>
      <c r="CW437" s="87"/>
      <c r="DA437" s="83"/>
      <c r="DB437" s="88"/>
      <c r="DC437" s="60"/>
      <c r="DD437" s="60"/>
      <c r="DE437" s="60"/>
      <c r="DF437" s="87"/>
      <c r="DG437" s="87"/>
      <c r="DH437" s="87"/>
      <c r="DI437" s="87"/>
      <c r="DJ437" s="87"/>
      <c r="DN437" s="83"/>
      <c r="DO437" s="88"/>
      <c r="DP437" s="60"/>
      <c r="DQ437" s="60"/>
      <c r="DR437" s="60"/>
      <c r="DS437" s="87"/>
      <c r="DT437" s="87"/>
      <c r="DU437" s="87"/>
      <c r="DV437" s="87"/>
      <c r="DW437" s="87"/>
      <c r="EA437" s="83"/>
      <c r="EB437" s="88"/>
      <c r="EC437" s="60"/>
      <c r="ED437" s="60"/>
      <c r="EE437" s="60"/>
      <c r="EF437" s="87"/>
      <c r="EG437" s="87"/>
      <c r="EH437" s="87"/>
      <c r="EI437" s="87"/>
      <c r="EJ437" s="87"/>
      <c r="EN437" s="83"/>
      <c r="EO437" s="88"/>
      <c r="EP437" s="60"/>
      <c r="EQ437" s="60"/>
      <c r="ER437" s="60"/>
      <c r="ES437" s="87"/>
      <c r="ET437" s="87"/>
      <c r="EU437" s="87"/>
      <c r="EV437" s="87"/>
      <c r="EW437" s="87"/>
      <c r="FA437" s="83"/>
      <c r="FB437" s="88"/>
      <c r="FC437" s="60"/>
      <c r="FD437" s="60"/>
      <c r="FE437" s="60"/>
      <c r="FF437" s="87"/>
      <c r="FG437" s="87"/>
      <c r="FH437" s="87"/>
      <c r="FI437" s="87"/>
      <c r="FJ437" s="87"/>
    </row>
    <row r="438" spans="1:166" s="22" customFormat="1" ht="15" customHeight="1" x14ac:dyDescent="0.25">
      <c r="A438" s="348">
        <v>3612</v>
      </c>
      <c r="B438" s="348">
        <v>5169</v>
      </c>
      <c r="C438" s="203"/>
      <c r="D438" s="339"/>
      <c r="E438" s="46"/>
      <c r="F438" s="329" t="s">
        <v>141</v>
      </c>
      <c r="G438" s="343">
        <v>25</v>
      </c>
      <c r="H438" s="343">
        <v>25</v>
      </c>
      <c r="I438" s="343">
        <v>18</v>
      </c>
      <c r="J438" s="343">
        <f>Tabulka5424[[#This Row],[Skutečnost k 31.12.2019                    v tis. Kč]]/Tabulka5424[[#This Row],[Upravený rozpočet k 31.12.2019         v tis. Kč]]*100</f>
        <v>72</v>
      </c>
      <c r="N438" s="83"/>
      <c r="O438" s="88"/>
      <c r="P438" s="60"/>
      <c r="Q438" s="60"/>
      <c r="R438" s="60"/>
      <c r="S438" s="87"/>
      <c r="T438" s="87"/>
      <c r="U438" s="87"/>
      <c r="V438" s="87"/>
      <c r="W438" s="87"/>
      <c r="AA438" s="83"/>
      <c r="AB438" s="88"/>
      <c r="AC438" s="60"/>
      <c r="AD438" s="60"/>
      <c r="AE438" s="60"/>
      <c r="AF438" s="87"/>
      <c r="AG438" s="87"/>
      <c r="AH438" s="87"/>
      <c r="AI438" s="87"/>
      <c r="AJ438" s="87"/>
      <c r="AN438" s="83"/>
      <c r="AO438" s="88"/>
      <c r="AP438" s="60"/>
      <c r="AQ438" s="60"/>
      <c r="AR438" s="60"/>
      <c r="AS438" s="87"/>
      <c r="AT438" s="87"/>
      <c r="AU438" s="87"/>
      <c r="AV438" s="87"/>
      <c r="AW438" s="87"/>
      <c r="BA438" s="83"/>
      <c r="BB438" s="88"/>
      <c r="BC438" s="60"/>
      <c r="BD438" s="60"/>
      <c r="BE438" s="60"/>
      <c r="BF438" s="87"/>
      <c r="BG438" s="87"/>
      <c r="BH438" s="87"/>
      <c r="BI438" s="87"/>
      <c r="BJ438" s="87"/>
      <c r="BN438" s="83"/>
      <c r="BO438" s="88"/>
      <c r="BP438" s="60"/>
      <c r="BQ438" s="60"/>
      <c r="BR438" s="60"/>
      <c r="BS438" s="87"/>
      <c r="BT438" s="87"/>
      <c r="BU438" s="87"/>
      <c r="BV438" s="87"/>
      <c r="BW438" s="87"/>
      <c r="CA438" s="83"/>
      <c r="CB438" s="88"/>
      <c r="CC438" s="60"/>
      <c r="CD438" s="60"/>
      <c r="CE438" s="60"/>
      <c r="CF438" s="87"/>
      <c r="CG438" s="87"/>
      <c r="CH438" s="87"/>
      <c r="CI438" s="87"/>
      <c r="CJ438" s="87"/>
      <c r="CN438" s="83"/>
      <c r="CO438" s="88"/>
      <c r="CP438" s="60"/>
      <c r="CQ438" s="60"/>
      <c r="CR438" s="60"/>
      <c r="CS438" s="87"/>
      <c r="CT438" s="87"/>
      <c r="CU438" s="87"/>
      <c r="CV438" s="87"/>
      <c r="CW438" s="87"/>
      <c r="DA438" s="83"/>
      <c r="DB438" s="88"/>
      <c r="DC438" s="60"/>
      <c r="DD438" s="60"/>
      <c r="DE438" s="60"/>
      <c r="DF438" s="87"/>
      <c r="DG438" s="87"/>
      <c r="DH438" s="87"/>
      <c r="DI438" s="87"/>
      <c r="DJ438" s="87"/>
      <c r="DN438" s="83"/>
      <c r="DO438" s="88"/>
      <c r="DP438" s="60"/>
      <c r="DQ438" s="60"/>
      <c r="DR438" s="60"/>
      <c r="DS438" s="87"/>
      <c r="DT438" s="87"/>
      <c r="DU438" s="87"/>
      <c r="DV438" s="87"/>
      <c r="DW438" s="87"/>
      <c r="EA438" s="83"/>
      <c r="EB438" s="88"/>
      <c r="EC438" s="60"/>
      <c r="ED438" s="60"/>
      <c r="EE438" s="60"/>
      <c r="EF438" s="87"/>
      <c r="EG438" s="87"/>
      <c r="EH438" s="87"/>
      <c r="EI438" s="87"/>
      <c r="EJ438" s="87"/>
      <c r="EN438" s="83"/>
      <c r="EO438" s="88"/>
      <c r="EP438" s="60"/>
      <c r="EQ438" s="60"/>
      <c r="ER438" s="60"/>
      <c r="ES438" s="87"/>
      <c r="ET438" s="87"/>
      <c r="EU438" s="87"/>
      <c r="EV438" s="87"/>
      <c r="EW438" s="87"/>
      <c r="FA438" s="83"/>
      <c r="FB438" s="88"/>
      <c r="FC438" s="60"/>
      <c r="FD438" s="60"/>
      <c r="FE438" s="60"/>
      <c r="FF438" s="87"/>
      <c r="FG438" s="87"/>
      <c r="FH438" s="87"/>
      <c r="FI438" s="87"/>
      <c r="FJ438" s="87"/>
    </row>
    <row r="439" spans="1:166" s="22" customFormat="1" ht="15" customHeight="1" x14ac:dyDescent="0.25">
      <c r="A439" s="45">
        <v>3612</v>
      </c>
      <c r="B439" s="45"/>
      <c r="C439" s="266"/>
      <c r="D439" s="45"/>
      <c r="E439" s="46"/>
      <c r="F439" s="228" t="s">
        <v>45</v>
      </c>
      <c r="G439" s="264">
        <f>SUBTOTAL(109,G437:G438)</f>
        <v>53.8</v>
      </c>
      <c r="H439" s="264">
        <f>SUBTOTAL(109,H437:H438)</f>
        <v>25</v>
      </c>
      <c r="I439" s="264">
        <f>SUBTOTAL(109,I437:I438)</f>
        <v>18</v>
      </c>
      <c r="J439" s="264">
        <f>Tabulka5424[[#This Row],[Skutečnost k 31.12.2019                    v tis. Kč]]/Tabulka5424[[#This Row],[Upravený rozpočet k 31.12.2019         v tis. Kč]]*100</f>
        <v>72</v>
      </c>
      <c r="N439" s="83"/>
      <c r="O439" s="88"/>
      <c r="P439" s="60"/>
      <c r="Q439" s="60"/>
      <c r="R439" s="60"/>
      <c r="S439" s="87"/>
      <c r="T439" s="87"/>
      <c r="U439" s="87"/>
      <c r="V439" s="87"/>
      <c r="W439" s="87"/>
      <c r="AA439" s="83"/>
      <c r="AB439" s="88"/>
      <c r="AC439" s="60"/>
      <c r="AD439" s="60"/>
      <c r="AE439" s="60"/>
      <c r="AF439" s="87"/>
      <c r="AG439" s="87"/>
      <c r="AH439" s="87"/>
      <c r="AI439" s="87"/>
      <c r="AJ439" s="87"/>
      <c r="AN439" s="83"/>
      <c r="AO439" s="88"/>
      <c r="AP439" s="60"/>
      <c r="AQ439" s="60"/>
      <c r="AR439" s="60"/>
      <c r="AS439" s="87"/>
      <c r="AT439" s="87"/>
      <c r="AU439" s="87"/>
      <c r="AV439" s="87"/>
      <c r="AW439" s="87"/>
      <c r="BA439" s="83"/>
      <c r="BB439" s="88"/>
      <c r="BC439" s="60"/>
      <c r="BD439" s="60"/>
      <c r="BE439" s="60"/>
      <c r="BF439" s="87"/>
      <c r="BG439" s="87"/>
      <c r="BH439" s="87"/>
      <c r="BI439" s="87"/>
      <c r="BJ439" s="87"/>
      <c r="BN439" s="83"/>
      <c r="BO439" s="88"/>
      <c r="BP439" s="60"/>
      <c r="BQ439" s="60"/>
      <c r="BR439" s="60"/>
      <c r="BS439" s="87"/>
      <c r="BT439" s="87"/>
      <c r="BU439" s="87"/>
      <c r="BV439" s="87"/>
      <c r="BW439" s="87"/>
      <c r="CA439" s="83"/>
      <c r="CB439" s="88"/>
      <c r="CC439" s="60"/>
      <c r="CD439" s="60"/>
      <c r="CE439" s="60"/>
      <c r="CF439" s="87"/>
      <c r="CG439" s="87"/>
      <c r="CH439" s="87"/>
      <c r="CI439" s="87"/>
      <c r="CJ439" s="87"/>
      <c r="CN439" s="83"/>
      <c r="CO439" s="88"/>
      <c r="CP439" s="60"/>
      <c r="CQ439" s="60"/>
      <c r="CR439" s="60"/>
      <c r="CS439" s="87"/>
      <c r="CT439" s="87"/>
      <c r="CU439" s="87"/>
      <c r="CV439" s="87"/>
      <c r="CW439" s="87"/>
      <c r="DA439" s="83"/>
      <c r="DB439" s="88"/>
      <c r="DC439" s="60"/>
      <c r="DD439" s="60"/>
      <c r="DE439" s="60"/>
      <c r="DF439" s="87"/>
      <c r="DG439" s="87"/>
      <c r="DH439" s="87"/>
      <c r="DI439" s="87"/>
      <c r="DJ439" s="87"/>
      <c r="DN439" s="83"/>
      <c r="DO439" s="88"/>
      <c r="DP439" s="60"/>
      <c r="DQ439" s="60"/>
      <c r="DR439" s="60"/>
      <c r="DS439" s="87"/>
      <c r="DT439" s="87"/>
      <c r="DU439" s="87"/>
      <c r="DV439" s="87"/>
      <c r="DW439" s="87"/>
      <c r="EA439" s="83"/>
      <c r="EB439" s="88"/>
      <c r="EC439" s="60"/>
      <c r="ED439" s="60"/>
      <c r="EE439" s="60"/>
      <c r="EF439" s="87"/>
      <c r="EG439" s="87"/>
      <c r="EH439" s="87"/>
      <c r="EI439" s="87"/>
      <c r="EJ439" s="87"/>
      <c r="EN439" s="83"/>
      <c r="EO439" s="88"/>
      <c r="EP439" s="60"/>
      <c r="EQ439" s="60"/>
      <c r="ER439" s="60"/>
      <c r="ES439" s="87"/>
      <c r="ET439" s="87"/>
      <c r="EU439" s="87"/>
      <c r="EV439" s="87"/>
      <c r="EW439" s="87"/>
      <c r="FA439" s="83"/>
      <c r="FB439" s="88"/>
      <c r="FC439" s="60"/>
      <c r="FD439" s="60"/>
      <c r="FE439" s="60"/>
      <c r="FF439" s="87"/>
      <c r="FG439" s="87"/>
      <c r="FH439" s="87"/>
      <c r="FI439" s="87"/>
      <c r="FJ439" s="87"/>
    </row>
    <row r="440" spans="1:166" s="22" customFormat="1" ht="15" customHeight="1" x14ac:dyDescent="0.25">
      <c r="A440" s="363"/>
      <c r="B440" s="363"/>
      <c r="C440" s="192"/>
      <c r="D440" s="688"/>
      <c r="E440" s="46"/>
      <c r="F440" s="364"/>
      <c r="G440" s="382"/>
      <c r="H440" s="382"/>
      <c r="I440" s="382"/>
      <c r="J440" s="382"/>
      <c r="N440" s="83"/>
      <c r="O440" s="88"/>
      <c r="P440" s="60"/>
      <c r="Q440" s="60"/>
      <c r="R440" s="60"/>
      <c r="S440" s="87"/>
      <c r="T440" s="87"/>
      <c r="U440" s="87"/>
      <c r="V440" s="87"/>
      <c r="W440" s="87"/>
      <c r="AA440" s="83"/>
      <c r="AB440" s="88"/>
      <c r="AC440" s="60"/>
      <c r="AD440" s="60"/>
      <c r="AE440" s="60"/>
      <c r="AF440" s="87"/>
      <c r="AG440" s="87"/>
      <c r="AH440" s="87"/>
      <c r="AI440" s="87"/>
      <c r="AJ440" s="87"/>
      <c r="AN440" s="83"/>
      <c r="AO440" s="88"/>
      <c r="AP440" s="60"/>
      <c r="AQ440" s="60"/>
      <c r="AR440" s="60"/>
      <c r="AS440" s="87"/>
      <c r="AT440" s="87"/>
      <c r="AU440" s="87"/>
      <c r="AV440" s="87"/>
      <c r="AW440" s="87"/>
      <c r="BA440" s="83"/>
      <c r="BB440" s="88"/>
      <c r="BC440" s="60"/>
      <c r="BD440" s="60"/>
      <c r="BE440" s="60"/>
      <c r="BF440" s="87"/>
      <c r="BG440" s="87"/>
      <c r="BH440" s="87"/>
      <c r="BI440" s="87"/>
      <c r="BJ440" s="87"/>
      <c r="BN440" s="83"/>
      <c r="BO440" s="88"/>
      <c r="BP440" s="60"/>
      <c r="BQ440" s="60"/>
      <c r="BR440" s="60"/>
      <c r="BS440" s="87"/>
      <c r="BT440" s="87"/>
      <c r="BU440" s="87"/>
      <c r="BV440" s="87"/>
      <c r="BW440" s="87"/>
      <c r="CA440" s="83"/>
      <c r="CB440" s="88"/>
      <c r="CC440" s="60"/>
      <c r="CD440" s="60"/>
      <c r="CE440" s="60"/>
      <c r="CF440" s="87"/>
      <c r="CG440" s="87"/>
      <c r="CH440" s="87"/>
      <c r="CI440" s="87"/>
      <c r="CJ440" s="87"/>
      <c r="CN440" s="83"/>
      <c r="CO440" s="88"/>
      <c r="CP440" s="60"/>
      <c r="CQ440" s="60"/>
      <c r="CR440" s="60"/>
      <c r="CS440" s="87"/>
      <c r="CT440" s="87"/>
      <c r="CU440" s="87"/>
      <c r="CV440" s="87"/>
      <c r="CW440" s="87"/>
      <c r="DA440" s="83"/>
      <c r="DB440" s="88"/>
      <c r="DC440" s="60"/>
      <c r="DD440" s="60"/>
      <c r="DE440" s="60"/>
      <c r="DF440" s="87"/>
      <c r="DG440" s="87"/>
      <c r="DH440" s="87"/>
      <c r="DI440" s="87"/>
      <c r="DJ440" s="87"/>
      <c r="DN440" s="83"/>
      <c r="DO440" s="88"/>
      <c r="DP440" s="60"/>
      <c r="DQ440" s="60"/>
      <c r="DR440" s="60"/>
      <c r="DS440" s="87"/>
      <c r="DT440" s="87"/>
      <c r="DU440" s="87"/>
      <c r="DV440" s="87"/>
      <c r="DW440" s="87"/>
      <c r="EA440" s="83"/>
      <c r="EB440" s="88"/>
      <c r="EC440" s="60"/>
      <c r="ED440" s="60"/>
      <c r="EE440" s="60"/>
      <c r="EF440" s="87"/>
      <c r="EG440" s="87"/>
      <c r="EH440" s="87"/>
      <c r="EI440" s="87"/>
      <c r="EJ440" s="87"/>
      <c r="EN440" s="83"/>
      <c r="EO440" s="88"/>
      <c r="EP440" s="60"/>
      <c r="EQ440" s="60"/>
      <c r="ER440" s="60"/>
      <c r="ES440" s="87"/>
      <c r="ET440" s="87"/>
      <c r="EU440" s="87"/>
      <c r="EV440" s="87"/>
      <c r="EW440" s="87"/>
      <c r="FA440" s="83"/>
      <c r="FB440" s="88"/>
      <c r="FC440" s="60"/>
      <c r="FD440" s="60"/>
      <c r="FE440" s="60"/>
      <c r="FF440" s="87"/>
      <c r="FG440" s="87"/>
      <c r="FH440" s="87"/>
      <c r="FI440" s="87"/>
      <c r="FJ440" s="87"/>
    </row>
    <row r="441" spans="1:166" s="22" customFormat="1" ht="15" customHeight="1" x14ac:dyDescent="0.25">
      <c r="A441" s="363"/>
      <c r="B441" s="363"/>
      <c r="C441" s="192"/>
      <c r="D441" s="688"/>
      <c r="E441" s="46"/>
      <c r="F441" s="228" t="s">
        <v>49</v>
      </c>
      <c r="G441" s="382"/>
      <c r="H441" s="382"/>
      <c r="I441" s="382"/>
      <c r="J441" s="382"/>
      <c r="N441" s="83"/>
      <c r="O441" s="88"/>
      <c r="P441" s="60"/>
      <c r="Q441" s="60"/>
      <c r="R441" s="60"/>
      <c r="S441" s="87"/>
      <c r="T441" s="87"/>
      <c r="U441" s="87"/>
      <c r="V441" s="87"/>
      <c r="W441" s="87"/>
      <c r="AA441" s="83"/>
      <c r="AB441" s="88"/>
      <c r="AC441" s="60"/>
      <c r="AD441" s="60"/>
      <c r="AE441" s="60"/>
      <c r="AF441" s="87"/>
      <c r="AG441" s="87"/>
      <c r="AH441" s="87"/>
      <c r="AI441" s="87"/>
      <c r="AJ441" s="87"/>
      <c r="AN441" s="83"/>
      <c r="AO441" s="88"/>
      <c r="AP441" s="60"/>
      <c r="AQ441" s="60"/>
      <c r="AR441" s="60"/>
      <c r="AS441" s="87"/>
      <c r="AT441" s="87"/>
      <c r="AU441" s="87"/>
      <c r="AV441" s="87"/>
      <c r="AW441" s="87"/>
      <c r="BA441" s="83"/>
      <c r="BB441" s="88"/>
      <c r="BC441" s="60"/>
      <c r="BD441" s="60"/>
      <c r="BE441" s="60"/>
      <c r="BF441" s="87"/>
      <c r="BG441" s="87"/>
      <c r="BH441" s="87"/>
      <c r="BI441" s="87"/>
      <c r="BJ441" s="87"/>
      <c r="BN441" s="83"/>
      <c r="BO441" s="88"/>
      <c r="BP441" s="60"/>
      <c r="BQ441" s="60"/>
      <c r="BR441" s="60"/>
      <c r="BS441" s="87"/>
      <c r="BT441" s="87"/>
      <c r="BU441" s="87"/>
      <c r="BV441" s="87"/>
      <c r="BW441" s="87"/>
      <c r="CA441" s="83"/>
      <c r="CB441" s="88"/>
      <c r="CC441" s="60"/>
      <c r="CD441" s="60"/>
      <c r="CE441" s="60"/>
      <c r="CF441" s="87"/>
      <c r="CG441" s="87"/>
      <c r="CH441" s="87"/>
      <c r="CI441" s="87"/>
      <c r="CJ441" s="87"/>
      <c r="CN441" s="83"/>
      <c r="CO441" s="88"/>
      <c r="CP441" s="60"/>
      <c r="CQ441" s="60"/>
      <c r="CR441" s="60"/>
      <c r="CS441" s="87"/>
      <c r="CT441" s="87"/>
      <c r="CU441" s="87"/>
      <c r="CV441" s="87"/>
      <c r="CW441" s="87"/>
      <c r="DA441" s="83"/>
      <c r="DB441" s="88"/>
      <c r="DC441" s="60"/>
      <c r="DD441" s="60"/>
      <c r="DE441" s="60"/>
      <c r="DF441" s="87"/>
      <c r="DG441" s="87"/>
      <c r="DH441" s="87"/>
      <c r="DI441" s="87"/>
      <c r="DJ441" s="87"/>
      <c r="DN441" s="83"/>
      <c r="DO441" s="88"/>
      <c r="DP441" s="60"/>
      <c r="DQ441" s="60"/>
      <c r="DR441" s="60"/>
      <c r="DS441" s="87"/>
      <c r="DT441" s="87"/>
      <c r="DU441" s="87"/>
      <c r="DV441" s="87"/>
      <c r="DW441" s="87"/>
      <c r="EA441" s="83"/>
      <c r="EB441" s="88"/>
      <c r="EC441" s="60"/>
      <c r="ED441" s="60"/>
      <c r="EE441" s="60"/>
      <c r="EF441" s="87"/>
      <c r="EG441" s="87"/>
      <c r="EH441" s="87"/>
      <c r="EI441" s="87"/>
      <c r="EJ441" s="87"/>
      <c r="EN441" s="83"/>
      <c r="EO441" s="88"/>
      <c r="EP441" s="60"/>
      <c r="EQ441" s="60"/>
      <c r="ER441" s="60"/>
      <c r="ES441" s="87"/>
      <c r="ET441" s="87"/>
      <c r="EU441" s="87"/>
      <c r="EV441" s="87"/>
      <c r="EW441" s="87"/>
      <c r="FA441" s="83"/>
      <c r="FB441" s="88"/>
      <c r="FC441" s="60"/>
      <c r="FD441" s="60"/>
      <c r="FE441" s="60"/>
      <c r="FF441" s="87"/>
      <c r="FG441" s="87"/>
      <c r="FH441" s="87"/>
      <c r="FI441" s="87"/>
      <c r="FJ441" s="87"/>
    </row>
    <row r="442" spans="1:166" s="22" customFormat="1" ht="15" customHeight="1" x14ac:dyDescent="0.25">
      <c r="A442" s="16">
        <v>3631</v>
      </c>
      <c r="B442" s="16">
        <v>5137</v>
      </c>
      <c r="C442" s="192"/>
      <c r="D442" s="339"/>
      <c r="E442" s="16">
        <v>364</v>
      </c>
      <c r="F442" s="329" t="s">
        <v>824</v>
      </c>
      <c r="G442" s="343">
        <v>0</v>
      </c>
      <c r="H442" s="343">
        <v>22.35</v>
      </c>
      <c r="I442" s="343">
        <v>22.35</v>
      </c>
      <c r="J442" s="343">
        <f>Tabulka5424[[#This Row],[Skutečnost k 31.12.2019                    v tis. Kč]]/Tabulka5424[[#This Row],[Upravený rozpočet k 31.12.2019         v tis. Kč]]*100</f>
        <v>100</v>
      </c>
      <c r="N442" s="83"/>
      <c r="O442" s="88"/>
      <c r="P442" s="60"/>
      <c r="Q442" s="60"/>
      <c r="R442" s="60"/>
      <c r="S442" s="87"/>
      <c r="T442" s="87"/>
      <c r="U442" s="87"/>
      <c r="V442" s="87"/>
      <c r="W442" s="87"/>
      <c r="AA442" s="83"/>
      <c r="AB442" s="88"/>
      <c r="AC442" s="60"/>
      <c r="AD442" s="60"/>
      <c r="AE442" s="60"/>
      <c r="AF442" s="87"/>
      <c r="AG442" s="87"/>
      <c r="AH442" s="87"/>
      <c r="AI442" s="87"/>
      <c r="AJ442" s="87"/>
      <c r="AN442" s="83"/>
      <c r="AO442" s="88"/>
      <c r="AP442" s="60"/>
      <c r="AQ442" s="60"/>
      <c r="AR442" s="60"/>
      <c r="AS442" s="87"/>
      <c r="AT442" s="87"/>
      <c r="AU442" s="87"/>
      <c r="AV442" s="87"/>
      <c r="AW442" s="87"/>
      <c r="BA442" s="83"/>
      <c r="BB442" s="88"/>
      <c r="BC442" s="60"/>
      <c r="BD442" s="60"/>
      <c r="BE442" s="60"/>
      <c r="BF442" s="87"/>
      <c r="BG442" s="87"/>
      <c r="BH442" s="87"/>
      <c r="BI442" s="87"/>
      <c r="BJ442" s="87"/>
      <c r="BN442" s="83"/>
      <c r="BO442" s="88"/>
      <c r="BP442" s="60"/>
      <c r="BQ442" s="60"/>
      <c r="BR442" s="60"/>
      <c r="BS442" s="87"/>
      <c r="BT442" s="87"/>
      <c r="BU442" s="87"/>
      <c r="BV442" s="87"/>
      <c r="BW442" s="87"/>
      <c r="CA442" s="83"/>
      <c r="CB442" s="88"/>
      <c r="CC442" s="60"/>
      <c r="CD442" s="60"/>
      <c r="CE442" s="60"/>
      <c r="CF442" s="87"/>
      <c r="CG442" s="87"/>
      <c r="CH442" s="87"/>
      <c r="CI442" s="87"/>
      <c r="CJ442" s="87"/>
      <c r="CN442" s="83"/>
      <c r="CO442" s="88"/>
      <c r="CP442" s="60"/>
      <c r="CQ442" s="60"/>
      <c r="CR442" s="60"/>
      <c r="CS442" s="87"/>
      <c r="CT442" s="87"/>
      <c r="CU442" s="87"/>
      <c r="CV442" s="87"/>
      <c r="CW442" s="87"/>
      <c r="DA442" s="83"/>
      <c r="DB442" s="88"/>
      <c r="DC442" s="60"/>
      <c r="DD442" s="60"/>
      <c r="DE442" s="60"/>
      <c r="DF442" s="87"/>
      <c r="DG442" s="87"/>
      <c r="DH442" s="87"/>
      <c r="DI442" s="87"/>
      <c r="DJ442" s="87"/>
      <c r="DN442" s="83"/>
      <c r="DO442" s="88"/>
      <c r="DP442" s="60"/>
      <c r="DQ442" s="60"/>
      <c r="DR442" s="60"/>
      <c r="DS442" s="87"/>
      <c r="DT442" s="87"/>
      <c r="DU442" s="87"/>
      <c r="DV442" s="87"/>
      <c r="DW442" s="87"/>
      <c r="EA442" s="83"/>
      <c r="EB442" s="88"/>
      <c r="EC442" s="60"/>
      <c r="ED442" s="60"/>
      <c r="EE442" s="60"/>
      <c r="EF442" s="87"/>
      <c r="EG442" s="87"/>
      <c r="EH442" s="87"/>
      <c r="EI442" s="87"/>
      <c r="EJ442" s="87"/>
      <c r="EN442" s="83"/>
      <c r="EO442" s="88"/>
      <c r="EP442" s="60"/>
      <c r="EQ442" s="60"/>
      <c r="ER442" s="60"/>
      <c r="ES442" s="87"/>
      <c r="ET442" s="87"/>
      <c r="EU442" s="87"/>
      <c r="EV442" s="87"/>
      <c r="EW442" s="87"/>
      <c r="FA442" s="83"/>
      <c r="FB442" s="88"/>
      <c r="FC442" s="60"/>
      <c r="FD442" s="60"/>
      <c r="FE442" s="60"/>
      <c r="FF442" s="87"/>
      <c r="FG442" s="87"/>
      <c r="FH442" s="87"/>
      <c r="FI442" s="87"/>
      <c r="FJ442" s="87"/>
    </row>
    <row r="443" spans="1:166" s="22" customFormat="1" ht="15" customHeight="1" x14ac:dyDescent="0.25">
      <c r="A443" s="348">
        <v>3631</v>
      </c>
      <c r="B443" s="348">
        <v>5154</v>
      </c>
      <c r="C443" s="203"/>
      <c r="D443" s="339"/>
      <c r="E443" s="46"/>
      <c r="F443" s="329" t="s">
        <v>142</v>
      </c>
      <c r="G443" s="343">
        <v>1300</v>
      </c>
      <c r="H443" s="343">
        <v>1354.35</v>
      </c>
      <c r="I443" s="343">
        <v>1354.35</v>
      </c>
      <c r="J443" s="343">
        <f>Tabulka5424[[#This Row],[Skutečnost k 31.12.2019                    v tis. Kč]]/Tabulka5424[[#This Row],[Upravený rozpočet k 31.12.2019         v tis. Kč]]*100</f>
        <v>100</v>
      </c>
      <c r="N443" s="83"/>
      <c r="O443" s="88"/>
      <c r="P443" s="60"/>
      <c r="Q443" s="60"/>
      <c r="R443" s="60"/>
      <c r="S443" s="87"/>
      <c r="T443" s="87"/>
      <c r="U443" s="87"/>
      <c r="V443" s="87"/>
      <c r="W443" s="87"/>
      <c r="AA443" s="83"/>
      <c r="AB443" s="88"/>
      <c r="AC443" s="60"/>
      <c r="AD443" s="60"/>
      <c r="AE443" s="60"/>
      <c r="AF443" s="87"/>
      <c r="AG443" s="87"/>
      <c r="AH443" s="87"/>
      <c r="AI443" s="87"/>
      <c r="AJ443" s="87"/>
      <c r="AN443" s="83"/>
      <c r="AO443" s="88"/>
      <c r="AP443" s="60"/>
      <c r="AQ443" s="60"/>
      <c r="AR443" s="60"/>
      <c r="AS443" s="87"/>
      <c r="AT443" s="87"/>
      <c r="AU443" s="87"/>
      <c r="AV443" s="87"/>
      <c r="AW443" s="87"/>
      <c r="BA443" s="83"/>
      <c r="BB443" s="88"/>
      <c r="BC443" s="60"/>
      <c r="BD443" s="60"/>
      <c r="BE443" s="60"/>
      <c r="BF443" s="87"/>
      <c r="BG443" s="87"/>
      <c r="BH443" s="87"/>
      <c r="BI443" s="87"/>
      <c r="BJ443" s="87"/>
      <c r="BN443" s="83"/>
      <c r="BO443" s="88"/>
      <c r="BP443" s="60"/>
      <c r="BQ443" s="60"/>
      <c r="BR443" s="60"/>
      <c r="BS443" s="87"/>
      <c r="BT443" s="87"/>
      <c r="BU443" s="87"/>
      <c r="BV443" s="87"/>
      <c r="BW443" s="87"/>
      <c r="CA443" s="83"/>
      <c r="CB443" s="88"/>
      <c r="CC443" s="60"/>
      <c r="CD443" s="60"/>
      <c r="CE443" s="60"/>
      <c r="CF443" s="87"/>
      <c r="CG443" s="87"/>
      <c r="CH443" s="87"/>
      <c r="CI443" s="87"/>
      <c r="CJ443" s="87"/>
      <c r="CN443" s="83"/>
      <c r="CO443" s="88"/>
      <c r="CP443" s="60"/>
      <c r="CQ443" s="60"/>
      <c r="CR443" s="60"/>
      <c r="CS443" s="87"/>
      <c r="CT443" s="87"/>
      <c r="CU443" s="87"/>
      <c r="CV443" s="87"/>
      <c r="CW443" s="87"/>
      <c r="DA443" s="83"/>
      <c r="DB443" s="88"/>
      <c r="DC443" s="60"/>
      <c r="DD443" s="60"/>
      <c r="DE443" s="60"/>
      <c r="DF443" s="87"/>
      <c r="DG443" s="87"/>
      <c r="DH443" s="87"/>
      <c r="DI443" s="87"/>
      <c r="DJ443" s="87"/>
      <c r="DN443" s="83"/>
      <c r="DO443" s="88"/>
      <c r="DP443" s="60"/>
      <c r="DQ443" s="60"/>
      <c r="DR443" s="60"/>
      <c r="DS443" s="87"/>
      <c r="DT443" s="87"/>
      <c r="DU443" s="87"/>
      <c r="DV443" s="87"/>
      <c r="DW443" s="87"/>
      <c r="EA443" s="83"/>
      <c r="EB443" s="88"/>
      <c r="EC443" s="60"/>
      <c r="ED443" s="60"/>
      <c r="EE443" s="60"/>
      <c r="EF443" s="87"/>
      <c r="EG443" s="87"/>
      <c r="EH443" s="87"/>
      <c r="EI443" s="87"/>
      <c r="EJ443" s="87"/>
      <c r="EN443" s="83"/>
      <c r="EO443" s="88"/>
      <c r="EP443" s="60"/>
      <c r="EQ443" s="60"/>
      <c r="ER443" s="60"/>
      <c r="ES443" s="87"/>
      <c r="ET443" s="87"/>
      <c r="EU443" s="87"/>
      <c r="EV443" s="87"/>
      <c r="EW443" s="87"/>
      <c r="FA443" s="83"/>
      <c r="FB443" s="88"/>
      <c r="FC443" s="60"/>
      <c r="FD443" s="60"/>
      <c r="FE443" s="60"/>
      <c r="FF443" s="87"/>
      <c r="FG443" s="87"/>
      <c r="FH443" s="87"/>
      <c r="FI443" s="87"/>
      <c r="FJ443" s="87"/>
    </row>
    <row r="444" spans="1:166" s="22" customFormat="1" ht="15" customHeight="1" x14ac:dyDescent="0.25">
      <c r="A444" s="348">
        <v>3631</v>
      </c>
      <c r="B444" s="348">
        <v>5169</v>
      </c>
      <c r="C444" s="203"/>
      <c r="D444" s="339"/>
      <c r="E444" s="46"/>
      <c r="F444" s="329" t="s">
        <v>143</v>
      </c>
      <c r="G444" s="343">
        <v>150</v>
      </c>
      <c r="H444" s="343">
        <v>126.03</v>
      </c>
      <c r="I444" s="343">
        <v>126.03</v>
      </c>
      <c r="J444" s="343">
        <f>Tabulka5424[[#This Row],[Skutečnost k 31.12.2019                    v tis. Kč]]/Tabulka5424[[#This Row],[Upravený rozpočet k 31.12.2019         v tis. Kč]]*100</f>
        <v>100</v>
      </c>
      <c r="N444" s="83"/>
      <c r="O444" s="88"/>
      <c r="P444" s="60"/>
      <c r="Q444" s="60"/>
      <c r="R444" s="60"/>
      <c r="S444" s="87"/>
      <c r="T444" s="87"/>
      <c r="U444" s="87"/>
      <c r="V444" s="87"/>
      <c r="W444" s="87"/>
      <c r="AA444" s="83"/>
      <c r="AB444" s="88"/>
      <c r="AC444" s="60"/>
      <c r="AD444" s="60"/>
      <c r="AE444" s="60"/>
      <c r="AF444" s="87"/>
      <c r="AG444" s="87"/>
      <c r="AH444" s="87"/>
      <c r="AI444" s="87"/>
      <c r="AJ444" s="87"/>
      <c r="AN444" s="83"/>
      <c r="AO444" s="88"/>
      <c r="AP444" s="60"/>
      <c r="AQ444" s="60"/>
      <c r="AR444" s="60"/>
      <c r="AS444" s="87"/>
      <c r="AT444" s="87"/>
      <c r="AU444" s="87"/>
      <c r="AV444" s="87"/>
      <c r="AW444" s="87"/>
      <c r="BA444" s="83"/>
      <c r="BB444" s="88"/>
      <c r="BC444" s="60"/>
      <c r="BD444" s="60"/>
      <c r="BE444" s="60"/>
      <c r="BF444" s="87"/>
      <c r="BG444" s="87"/>
      <c r="BH444" s="87"/>
      <c r="BI444" s="87"/>
      <c r="BJ444" s="87"/>
      <c r="BN444" s="83"/>
      <c r="BO444" s="88"/>
      <c r="BP444" s="60"/>
      <c r="BQ444" s="60"/>
      <c r="BR444" s="60"/>
      <c r="BS444" s="87"/>
      <c r="BT444" s="87"/>
      <c r="BU444" s="87"/>
      <c r="BV444" s="87"/>
      <c r="BW444" s="87"/>
      <c r="CA444" s="83"/>
      <c r="CB444" s="88"/>
      <c r="CC444" s="60"/>
      <c r="CD444" s="60"/>
      <c r="CE444" s="60"/>
      <c r="CF444" s="87"/>
      <c r="CG444" s="87"/>
      <c r="CH444" s="87"/>
      <c r="CI444" s="87"/>
      <c r="CJ444" s="87"/>
      <c r="CN444" s="83"/>
      <c r="CO444" s="88"/>
      <c r="CP444" s="60"/>
      <c r="CQ444" s="60"/>
      <c r="CR444" s="60"/>
      <c r="CS444" s="87"/>
      <c r="CT444" s="87"/>
      <c r="CU444" s="87"/>
      <c r="CV444" s="87"/>
      <c r="CW444" s="87"/>
      <c r="DA444" s="83"/>
      <c r="DB444" s="88"/>
      <c r="DC444" s="60"/>
      <c r="DD444" s="60"/>
      <c r="DE444" s="60"/>
      <c r="DF444" s="87"/>
      <c r="DG444" s="87"/>
      <c r="DH444" s="87"/>
      <c r="DI444" s="87"/>
      <c r="DJ444" s="87"/>
      <c r="DN444" s="83"/>
      <c r="DO444" s="88"/>
      <c r="DP444" s="60"/>
      <c r="DQ444" s="60"/>
      <c r="DR444" s="60"/>
      <c r="DS444" s="87"/>
      <c r="DT444" s="87"/>
      <c r="DU444" s="87"/>
      <c r="DV444" s="87"/>
      <c r="DW444" s="87"/>
      <c r="EA444" s="83"/>
      <c r="EB444" s="88"/>
      <c r="EC444" s="60"/>
      <c r="ED444" s="60"/>
      <c r="EE444" s="60"/>
      <c r="EF444" s="87"/>
      <c r="EG444" s="87"/>
      <c r="EH444" s="87"/>
      <c r="EI444" s="87"/>
      <c r="EJ444" s="87"/>
      <c r="EN444" s="83"/>
      <c r="EO444" s="88"/>
      <c r="EP444" s="60"/>
      <c r="EQ444" s="60"/>
      <c r="ER444" s="60"/>
      <c r="ES444" s="87"/>
      <c r="ET444" s="87"/>
      <c r="EU444" s="87"/>
      <c r="EV444" s="87"/>
      <c r="EW444" s="87"/>
      <c r="FA444" s="83"/>
      <c r="FB444" s="88"/>
      <c r="FC444" s="60"/>
      <c r="FD444" s="60"/>
      <c r="FE444" s="60"/>
      <c r="FF444" s="87"/>
      <c r="FG444" s="87"/>
      <c r="FH444" s="87"/>
      <c r="FI444" s="87"/>
      <c r="FJ444" s="87"/>
    </row>
    <row r="445" spans="1:166" s="22" customFormat="1" ht="15" customHeight="1" x14ac:dyDescent="0.25">
      <c r="A445" s="348">
        <v>3631</v>
      </c>
      <c r="B445" s="348">
        <v>5169</v>
      </c>
      <c r="C445" s="192"/>
      <c r="D445" s="16"/>
      <c r="E445" s="46">
        <v>870</v>
      </c>
      <c r="F445" s="329" t="s">
        <v>1458</v>
      </c>
      <c r="G445" s="343">
        <v>0</v>
      </c>
      <c r="H445" s="343">
        <v>0.27</v>
      </c>
      <c r="I445" s="343">
        <v>0.27</v>
      </c>
      <c r="J445" s="343">
        <f>Tabulka5424[[#This Row],[Skutečnost k 31.12.2019                    v tis. Kč]]/Tabulka5424[[#This Row],[Upravený rozpočet k 31.12.2019         v tis. Kč]]*100</f>
        <v>100</v>
      </c>
      <c r="N445" s="83"/>
      <c r="O445" s="88"/>
      <c r="P445" s="60"/>
      <c r="Q445" s="60"/>
      <c r="R445" s="60"/>
      <c r="S445" s="87"/>
      <c r="T445" s="87"/>
      <c r="U445" s="87"/>
      <c r="V445" s="87"/>
      <c r="W445" s="87"/>
      <c r="AA445" s="83"/>
      <c r="AB445" s="88"/>
      <c r="AC445" s="60"/>
      <c r="AD445" s="60"/>
      <c r="AE445" s="60"/>
      <c r="AF445" s="87"/>
      <c r="AG445" s="87"/>
      <c r="AH445" s="87"/>
      <c r="AI445" s="87"/>
      <c r="AJ445" s="87"/>
      <c r="AN445" s="83"/>
      <c r="AO445" s="88"/>
      <c r="AP445" s="60"/>
      <c r="AQ445" s="60"/>
      <c r="AR445" s="60"/>
      <c r="AS445" s="87"/>
      <c r="AT445" s="87"/>
      <c r="AU445" s="87"/>
      <c r="AV445" s="87"/>
      <c r="AW445" s="87"/>
      <c r="BA445" s="83"/>
      <c r="BB445" s="88"/>
      <c r="BC445" s="60"/>
      <c r="BD445" s="60"/>
      <c r="BE445" s="60"/>
      <c r="BF445" s="87"/>
      <c r="BG445" s="87"/>
      <c r="BH445" s="87"/>
      <c r="BI445" s="87"/>
      <c r="BJ445" s="87"/>
      <c r="BN445" s="83"/>
      <c r="BO445" s="88"/>
      <c r="BP445" s="60"/>
      <c r="BQ445" s="60"/>
      <c r="BR445" s="60"/>
      <c r="BS445" s="87"/>
      <c r="BT445" s="87"/>
      <c r="BU445" s="87"/>
      <c r="BV445" s="87"/>
      <c r="BW445" s="87"/>
      <c r="CA445" s="83"/>
      <c r="CB445" s="88"/>
      <c r="CC445" s="60"/>
      <c r="CD445" s="60"/>
      <c r="CE445" s="60"/>
      <c r="CF445" s="87"/>
      <c r="CG445" s="87"/>
      <c r="CH445" s="87"/>
      <c r="CI445" s="87"/>
      <c r="CJ445" s="87"/>
      <c r="CN445" s="83"/>
      <c r="CO445" s="88"/>
      <c r="CP445" s="60"/>
      <c r="CQ445" s="60"/>
      <c r="CR445" s="60"/>
      <c r="CS445" s="87"/>
      <c r="CT445" s="87"/>
      <c r="CU445" s="87"/>
      <c r="CV445" s="87"/>
      <c r="CW445" s="87"/>
      <c r="DA445" s="83"/>
      <c r="DB445" s="88"/>
      <c r="DC445" s="60"/>
      <c r="DD445" s="60"/>
      <c r="DE445" s="60"/>
      <c r="DF445" s="87"/>
      <c r="DG445" s="87"/>
      <c r="DH445" s="87"/>
      <c r="DI445" s="87"/>
      <c r="DJ445" s="87"/>
      <c r="DN445" s="83"/>
      <c r="DO445" s="88"/>
      <c r="DP445" s="60"/>
      <c r="DQ445" s="60"/>
      <c r="DR445" s="60"/>
      <c r="DS445" s="87"/>
      <c r="DT445" s="87"/>
      <c r="DU445" s="87"/>
      <c r="DV445" s="87"/>
      <c r="DW445" s="87"/>
      <c r="EA445" s="83"/>
      <c r="EB445" s="88"/>
      <c r="EC445" s="60"/>
      <c r="ED445" s="60"/>
      <c r="EE445" s="60"/>
      <c r="EF445" s="87"/>
      <c r="EG445" s="87"/>
      <c r="EH445" s="87"/>
      <c r="EI445" s="87"/>
      <c r="EJ445" s="87"/>
      <c r="EN445" s="83"/>
      <c r="EO445" s="88"/>
      <c r="EP445" s="60"/>
      <c r="EQ445" s="60"/>
      <c r="ER445" s="60"/>
      <c r="ES445" s="87"/>
      <c r="ET445" s="87"/>
      <c r="EU445" s="87"/>
      <c r="EV445" s="87"/>
      <c r="EW445" s="87"/>
      <c r="FA445" s="83"/>
      <c r="FB445" s="88"/>
      <c r="FC445" s="60"/>
      <c r="FD445" s="60"/>
      <c r="FE445" s="60"/>
      <c r="FF445" s="87"/>
      <c r="FG445" s="87"/>
      <c r="FH445" s="87"/>
      <c r="FI445" s="87"/>
      <c r="FJ445" s="87"/>
    </row>
    <row r="446" spans="1:166" s="22" customFormat="1" ht="15" customHeight="1" x14ac:dyDescent="0.25">
      <c r="A446" s="344">
        <v>3631</v>
      </c>
      <c r="B446" s="344">
        <v>5171</v>
      </c>
      <c r="C446" s="251"/>
      <c r="D446" s="339"/>
      <c r="E446" s="46"/>
      <c r="F446" s="346" t="s">
        <v>495</v>
      </c>
      <c r="G446" s="347">
        <v>1180</v>
      </c>
      <c r="H446" s="347">
        <v>1174.1199999999999</v>
      </c>
      <c r="I446" s="347">
        <v>1174.1199999999999</v>
      </c>
      <c r="J446" s="347">
        <f>Tabulka5424[[#This Row],[Skutečnost k 31.12.2019                    v tis. Kč]]/Tabulka5424[[#This Row],[Upravený rozpočet k 31.12.2019         v tis. Kč]]*100</f>
        <v>100</v>
      </c>
      <c r="N446" s="83"/>
      <c r="O446" s="88"/>
      <c r="P446" s="60"/>
      <c r="Q446" s="60"/>
      <c r="R446" s="60"/>
      <c r="S446" s="87"/>
      <c r="T446" s="87"/>
      <c r="U446" s="87"/>
      <c r="V446" s="87"/>
      <c r="W446" s="87"/>
      <c r="AA446" s="83"/>
      <c r="AB446" s="88"/>
      <c r="AC446" s="60"/>
      <c r="AD446" s="60"/>
      <c r="AE446" s="60"/>
      <c r="AF446" s="87"/>
      <c r="AG446" s="87"/>
      <c r="AH446" s="87"/>
      <c r="AI446" s="87"/>
      <c r="AJ446" s="87"/>
      <c r="AN446" s="83"/>
      <c r="AO446" s="88"/>
      <c r="AP446" s="60"/>
      <c r="AQ446" s="60"/>
      <c r="AR446" s="60"/>
      <c r="AS446" s="87"/>
      <c r="AT446" s="87"/>
      <c r="AU446" s="87"/>
      <c r="AV446" s="87"/>
      <c r="AW446" s="87"/>
      <c r="BA446" s="83"/>
      <c r="BB446" s="88"/>
      <c r="BC446" s="60"/>
      <c r="BD446" s="60"/>
      <c r="BE446" s="60"/>
      <c r="BF446" s="87"/>
      <c r="BG446" s="87"/>
      <c r="BH446" s="87"/>
      <c r="BI446" s="87"/>
      <c r="BJ446" s="87"/>
      <c r="BN446" s="83"/>
      <c r="BO446" s="88"/>
      <c r="BP446" s="60"/>
      <c r="BQ446" s="60"/>
      <c r="BR446" s="60"/>
      <c r="BS446" s="87"/>
      <c r="BT446" s="87"/>
      <c r="BU446" s="87"/>
      <c r="BV446" s="87"/>
      <c r="BW446" s="87"/>
      <c r="CA446" s="83"/>
      <c r="CB446" s="88"/>
      <c r="CC446" s="60"/>
      <c r="CD446" s="60"/>
      <c r="CE446" s="60"/>
      <c r="CF446" s="87"/>
      <c r="CG446" s="87"/>
      <c r="CH446" s="87"/>
      <c r="CI446" s="87"/>
      <c r="CJ446" s="87"/>
      <c r="CN446" s="83"/>
      <c r="CO446" s="88"/>
      <c r="CP446" s="60"/>
      <c r="CQ446" s="60"/>
      <c r="CR446" s="60"/>
      <c r="CS446" s="87"/>
      <c r="CT446" s="87"/>
      <c r="CU446" s="87"/>
      <c r="CV446" s="87"/>
      <c r="CW446" s="87"/>
      <c r="DA446" s="83"/>
      <c r="DB446" s="88"/>
      <c r="DC446" s="60"/>
      <c r="DD446" s="60"/>
      <c r="DE446" s="60"/>
      <c r="DF446" s="87"/>
      <c r="DG446" s="87"/>
      <c r="DH446" s="87"/>
      <c r="DI446" s="87"/>
      <c r="DJ446" s="87"/>
      <c r="DN446" s="83"/>
      <c r="DO446" s="88"/>
      <c r="DP446" s="60"/>
      <c r="DQ446" s="60"/>
      <c r="DR446" s="60"/>
      <c r="DS446" s="87"/>
      <c r="DT446" s="87"/>
      <c r="DU446" s="87"/>
      <c r="DV446" s="87"/>
      <c r="DW446" s="87"/>
      <c r="EA446" s="83"/>
      <c r="EB446" s="88"/>
      <c r="EC446" s="60"/>
      <c r="ED446" s="60"/>
      <c r="EE446" s="60"/>
      <c r="EF446" s="87"/>
      <c r="EG446" s="87"/>
      <c r="EH446" s="87"/>
      <c r="EI446" s="87"/>
      <c r="EJ446" s="87"/>
      <c r="EN446" s="83"/>
      <c r="EO446" s="88"/>
      <c r="EP446" s="60"/>
      <c r="EQ446" s="60"/>
      <c r="ER446" s="60"/>
      <c r="ES446" s="87"/>
      <c r="ET446" s="87"/>
      <c r="EU446" s="87"/>
      <c r="EV446" s="87"/>
      <c r="EW446" s="87"/>
      <c r="FA446" s="83"/>
      <c r="FB446" s="88"/>
      <c r="FC446" s="60"/>
      <c r="FD446" s="60"/>
      <c r="FE446" s="60"/>
      <c r="FF446" s="87"/>
      <c r="FG446" s="87"/>
      <c r="FH446" s="87"/>
      <c r="FI446" s="87"/>
      <c r="FJ446" s="87"/>
    </row>
    <row r="447" spans="1:166" s="22" customFormat="1" ht="15" customHeight="1" x14ac:dyDescent="0.25">
      <c r="A447" s="363">
        <v>3631</v>
      </c>
      <c r="B447" s="363">
        <v>6121</v>
      </c>
      <c r="C447" s="192"/>
      <c r="D447" s="339"/>
      <c r="E447" s="381">
        <v>602</v>
      </c>
      <c r="F447" s="364" t="s">
        <v>776</v>
      </c>
      <c r="G447" s="382">
        <v>0</v>
      </c>
      <c r="H447" s="382">
        <v>79.67</v>
      </c>
      <c r="I447" s="382">
        <v>79.67</v>
      </c>
      <c r="J447" s="382">
        <f>Tabulka5424[[#This Row],[Skutečnost k 31.12.2019                    v tis. Kč]]/Tabulka5424[[#This Row],[Upravený rozpočet k 31.12.2019         v tis. Kč]]*100</f>
        <v>100</v>
      </c>
      <c r="N447" s="83"/>
      <c r="O447" s="88"/>
      <c r="P447" s="60"/>
      <c r="Q447" s="60"/>
      <c r="R447" s="60"/>
      <c r="S447" s="87"/>
      <c r="T447" s="87"/>
      <c r="U447" s="87"/>
      <c r="V447" s="87"/>
      <c r="W447" s="87"/>
      <c r="AA447" s="83"/>
      <c r="AB447" s="88"/>
      <c r="AC447" s="60"/>
      <c r="AD447" s="60"/>
      <c r="AE447" s="60"/>
      <c r="AF447" s="87"/>
      <c r="AG447" s="87"/>
      <c r="AH447" s="87"/>
      <c r="AI447" s="87"/>
      <c r="AJ447" s="87"/>
      <c r="AN447" s="83"/>
      <c r="AO447" s="88"/>
      <c r="AP447" s="60"/>
      <c r="AQ447" s="60"/>
      <c r="AR447" s="60"/>
      <c r="AS447" s="87"/>
      <c r="AT447" s="87"/>
      <c r="AU447" s="87"/>
      <c r="AV447" s="87"/>
      <c r="AW447" s="87"/>
      <c r="BA447" s="83"/>
      <c r="BB447" s="88"/>
      <c r="BC447" s="60"/>
      <c r="BD447" s="60"/>
      <c r="BE447" s="60"/>
      <c r="BF447" s="87"/>
      <c r="BG447" s="87"/>
      <c r="BH447" s="87"/>
      <c r="BI447" s="87"/>
      <c r="BJ447" s="87"/>
      <c r="BN447" s="83"/>
      <c r="BO447" s="88"/>
      <c r="BP447" s="60"/>
      <c r="BQ447" s="60"/>
      <c r="BR447" s="60"/>
      <c r="BS447" s="87"/>
      <c r="BT447" s="87"/>
      <c r="BU447" s="87"/>
      <c r="BV447" s="87"/>
      <c r="BW447" s="87"/>
      <c r="CA447" s="83"/>
      <c r="CB447" s="88"/>
      <c r="CC447" s="60"/>
      <c r="CD447" s="60"/>
      <c r="CE447" s="60"/>
      <c r="CF447" s="87"/>
      <c r="CG447" s="87"/>
      <c r="CH447" s="87"/>
      <c r="CI447" s="87"/>
      <c r="CJ447" s="87"/>
      <c r="CN447" s="83"/>
      <c r="CO447" s="88"/>
      <c r="CP447" s="60"/>
      <c r="CQ447" s="60"/>
      <c r="CR447" s="60"/>
      <c r="CS447" s="87"/>
      <c r="CT447" s="87"/>
      <c r="CU447" s="87"/>
      <c r="CV447" s="87"/>
      <c r="CW447" s="87"/>
      <c r="DA447" s="83"/>
      <c r="DB447" s="88"/>
      <c r="DC447" s="60"/>
      <c r="DD447" s="60"/>
      <c r="DE447" s="60"/>
      <c r="DF447" s="87"/>
      <c r="DG447" s="87"/>
      <c r="DH447" s="87"/>
      <c r="DI447" s="87"/>
      <c r="DJ447" s="87"/>
      <c r="DN447" s="83"/>
      <c r="DO447" s="88"/>
      <c r="DP447" s="60"/>
      <c r="DQ447" s="60"/>
      <c r="DR447" s="60"/>
      <c r="DS447" s="87"/>
      <c r="DT447" s="87"/>
      <c r="DU447" s="87"/>
      <c r="DV447" s="87"/>
      <c r="DW447" s="87"/>
      <c r="EA447" s="83"/>
      <c r="EB447" s="88"/>
      <c r="EC447" s="60"/>
      <c r="ED447" s="60"/>
      <c r="EE447" s="60"/>
      <c r="EF447" s="87"/>
      <c r="EG447" s="87"/>
      <c r="EH447" s="87"/>
      <c r="EI447" s="87"/>
      <c r="EJ447" s="87"/>
      <c r="EN447" s="83"/>
      <c r="EO447" s="88"/>
      <c r="EP447" s="60"/>
      <c r="EQ447" s="60"/>
      <c r="ER447" s="60"/>
      <c r="ES447" s="87"/>
      <c r="ET447" s="87"/>
      <c r="EU447" s="87"/>
      <c r="EV447" s="87"/>
      <c r="EW447" s="87"/>
      <c r="FA447" s="83"/>
      <c r="FB447" s="88"/>
      <c r="FC447" s="60"/>
      <c r="FD447" s="60"/>
      <c r="FE447" s="60"/>
      <c r="FF447" s="87"/>
      <c r="FG447" s="87"/>
      <c r="FH447" s="87"/>
      <c r="FI447" s="87"/>
      <c r="FJ447" s="87"/>
    </row>
    <row r="448" spans="1:166" s="22" customFormat="1" ht="15" customHeight="1" x14ac:dyDescent="0.25">
      <c r="A448" s="363">
        <v>3631</v>
      </c>
      <c r="B448" s="363">
        <v>6121</v>
      </c>
      <c r="C448" s="192"/>
      <c r="D448" s="696">
        <v>3121</v>
      </c>
      <c r="E448" s="381">
        <v>602</v>
      </c>
      <c r="F448" s="364" t="s">
        <v>1440</v>
      </c>
      <c r="G448" s="382">
        <v>0</v>
      </c>
      <c r="H448" s="382">
        <v>1900</v>
      </c>
      <c r="I448" s="382">
        <v>1900</v>
      </c>
      <c r="J448" s="382">
        <f>Tabulka5424[[#This Row],[Skutečnost k 31.12.2019                    v tis. Kč]]/Tabulka5424[[#This Row],[Upravený rozpočet k 31.12.2019         v tis. Kč]]*100</f>
        <v>100</v>
      </c>
      <c r="N448" s="83"/>
      <c r="O448" s="88"/>
      <c r="P448" s="60"/>
      <c r="Q448" s="60"/>
      <c r="R448" s="60"/>
      <c r="S448" s="87"/>
      <c r="T448" s="87"/>
      <c r="U448" s="87"/>
      <c r="V448" s="87"/>
      <c r="W448" s="87"/>
      <c r="AA448" s="83"/>
      <c r="AB448" s="88"/>
      <c r="AC448" s="60"/>
      <c r="AD448" s="60"/>
      <c r="AE448" s="60"/>
      <c r="AF448" s="87"/>
      <c r="AG448" s="87"/>
      <c r="AH448" s="87"/>
      <c r="AI448" s="87"/>
      <c r="AJ448" s="87"/>
      <c r="AN448" s="83"/>
      <c r="AO448" s="88"/>
      <c r="AP448" s="60"/>
      <c r="AQ448" s="60"/>
      <c r="AR448" s="60"/>
      <c r="AS448" s="87"/>
      <c r="AT448" s="87"/>
      <c r="AU448" s="87"/>
      <c r="AV448" s="87"/>
      <c r="AW448" s="87"/>
      <c r="BA448" s="83"/>
      <c r="BB448" s="88"/>
      <c r="BC448" s="60"/>
      <c r="BD448" s="60"/>
      <c r="BE448" s="60"/>
      <c r="BF448" s="87"/>
      <c r="BG448" s="87"/>
      <c r="BH448" s="87"/>
      <c r="BI448" s="87"/>
      <c r="BJ448" s="87"/>
      <c r="BN448" s="83"/>
      <c r="BO448" s="88"/>
      <c r="BP448" s="60"/>
      <c r="BQ448" s="60"/>
      <c r="BR448" s="60"/>
      <c r="BS448" s="87"/>
      <c r="BT448" s="87"/>
      <c r="BU448" s="87"/>
      <c r="BV448" s="87"/>
      <c r="BW448" s="87"/>
      <c r="CA448" s="83"/>
      <c r="CB448" s="88"/>
      <c r="CC448" s="60"/>
      <c r="CD448" s="60"/>
      <c r="CE448" s="60"/>
      <c r="CF448" s="87"/>
      <c r="CG448" s="87"/>
      <c r="CH448" s="87"/>
      <c r="CI448" s="87"/>
      <c r="CJ448" s="87"/>
      <c r="CN448" s="83"/>
      <c r="CO448" s="88"/>
      <c r="CP448" s="60"/>
      <c r="CQ448" s="60"/>
      <c r="CR448" s="60"/>
      <c r="CS448" s="87"/>
      <c r="CT448" s="87"/>
      <c r="CU448" s="87"/>
      <c r="CV448" s="87"/>
      <c r="CW448" s="87"/>
      <c r="DA448" s="83"/>
      <c r="DB448" s="88"/>
      <c r="DC448" s="60"/>
      <c r="DD448" s="60"/>
      <c r="DE448" s="60"/>
      <c r="DF448" s="87"/>
      <c r="DG448" s="87"/>
      <c r="DH448" s="87"/>
      <c r="DI448" s="87"/>
      <c r="DJ448" s="87"/>
      <c r="DN448" s="83"/>
      <c r="DO448" s="88"/>
      <c r="DP448" s="60"/>
      <c r="DQ448" s="60"/>
      <c r="DR448" s="60"/>
      <c r="DS448" s="87"/>
      <c r="DT448" s="87"/>
      <c r="DU448" s="87"/>
      <c r="DV448" s="87"/>
      <c r="DW448" s="87"/>
      <c r="EA448" s="83"/>
      <c r="EB448" s="88"/>
      <c r="EC448" s="60"/>
      <c r="ED448" s="60"/>
      <c r="EE448" s="60"/>
      <c r="EF448" s="87"/>
      <c r="EG448" s="87"/>
      <c r="EH448" s="87"/>
      <c r="EI448" s="87"/>
      <c r="EJ448" s="87"/>
      <c r="EN448" s="83"/>
      <c r="EO448" s="88"/>
      <c r="EP448" s="60"/>
      <c r="EQ448" s="60"/>
      <c r="ER448" s="60"/>
      <c r="ES448" s="87"/>
      <c r="ET448" s="87"/>
      <c r="EU448" s="87"/>
      <c r="EV448" s="87"/>
      <c r="EW448" s="87"/>
      <c r="FA448" s="83"/>
      <c r="FB448" s="88"/>
      <c r="FC448" s="60"/>
      <c r="FD448" s="60"/>
      <c r="FE448" s="60"/>
      <c r="FF448" s="87"/>
      <c r="FG448" s="87"/>
      <c r="FH448" s="87"/>
      <c r="FI448" s="87"/>
      <c r="FJ448" s="87"/>
    </row>
    <row r="449" spans="1:166" s="22" customFormat="1" ht="15" customHeight="1" x14ac:dyDescent="0.25">
      <c r="A449" s="363">
        <v>3631</v>
      </c>
      <c r="B449" s="363">
        <v>6121</v>
      </c>
      <c r="C449" s="192"/>
      <c r="D449" s="339"/>
      <c r="E449" s="381">
        <v>821</v>
      </c>
      <c r="F449" s="364" t="s">
        <v>1456</v>
      </c>
      <c r="G449" s="382">
        <v>796.04</v>
      </c>
      <c r="H449" s="382">
        <v>707.05</v>
      </c>
      <c r="I449" s="382">
        <v>697.23</v>
      </c>
      <c r="J449" s="382">
        <f>Tabulka5424[[#This Row],[Skutečnost k 31.12.2019                    v tis. Kč]]/Tabulka5424[[#This Row],[Upravený rozpočet k 31.12.2019         v tis. Kč]]*100</f>
        <v>98.611130754543524</v>
      </c>
      <c r="N449" s="83"/>
      <c r="O449" s="88"/>
      <c r="P449" s="60"/>
      <c r="Q449" s="60"/>
      <c r="R449" s="60"/>
      <c r="S449" s="87"/>
      <c r="T449" s="87"/>
      <c r="U449" s="87"/>
      <c r="V449" s="87"/>
      <c r="W449" s="87"/>
      <c r="AA449" s="83"/>
      <c r="AB449" s="88"/>
      <c r="AC449" s="60"/>
      <c r="AD449" s="60"/>
      <c r="AE449" s="60"/>
      <c r="AF449" s="87"/>
      <c r="AG449" s="87"/>
      <c r="AH449" s="87"/>
      <c r="AI449" s="87"/>
      <c r="AJ449" s="87"/>
      <c r="AN449" s="83"/>
      <c r="AO449" s="88"/>
      <c r="AP449" s="60"/>
      <c r="AQ449" s="60"/>
      <c r="AR449" s="60"/>
      <c r="AS449" s="87"/>
      <c r="AT449" s="87"/>
      <c r="AU449" s="87"/>
      <c r="AV449" s="87"/>
      <c r="AW449" s="87"/>
      <c r="BA449" s="83"/>
      <c r="BB449" s="88"/>
      <c r="BC449" s="60"/>
      <c r="BD449" s="60"/>
      <c r="BE449" s="60"/>
      <c r="BF449" s="87"/>
      <c r="BG449" s="87"/>
      <c r="BH449" s="87"/>
      <c r="BI449" s="87"/>
      <c r="BJ449" s="87"/>
      <c r="BN449" s="83"/>
      <c r="BO449" s="88"/>
      <c r="BP449" s="60"/>
      <c r="BQ449" s="60"/>
      <c r="BR449" s="60"/>
      <c r="BS449" s="87"/>
      <c r="BT449" s="87"/>
      <c r="BU449" s="87"/>
      <c r="BV449" s="87"/>
      <c r="BW449" s="87"/>
      <c r="CA449" s="83"/>
      <c r="CB449" s="88"/>
      <c r="CC449" s="60"/>
      <c r="CD449" s="60"/>
      <c r="CE449" s="60"/>
      <c r="CF449" s="87"/>
      <c r="CG449" s="87"/>
      <c r="CH449" s="87"/>
      <c r="CI449" s="87"/>
      <c r="CJ449" s="87"/>
      <c r="CN449" s="83"/>
      <c r="CO449" s="88"/>
      <c r="CP449" s="60"/>
      <c r="CQ449" s="60"/>
      <c r="CR449" s="60"/>
      <c r="CS449" s="87"/>
      <c r="CT449" s="87"/>
      <c r="CU449" s="87"/>
      <c r="CV449" s="87"/>
      <c r="CW449" s="87"/>
      <c r="DA449" s="83"/>
      <c r="DB449" s="88"/>
      <c r="DC449" s="60"/>
      <c r="DD449" s="60"/>
      <c r="DE449" s="60"/>
      <c r="DF449" s="87"/>
      <c r="DG449" s="87"/>
      <c r="DH449" s="87"/>
      <c r="DI449" s="87"/>
      <c r="DJ449" s="87"/>
      <c r="DN449" s="83"/>
      <c r="DO449" s="88"/>
      <c r="DP449" s="60"/>
      <c r="DQ449" s="60"/>
      <c r="DR449" s="60"/>
      <c r="DS449" s="87"/>
      <c r="DT449" s="87"/>
      <c r="DU449" s="87"/>
      <c r="DV449" s="87"/>
      <c r="DW449" s="87"/>
      <c r="EA449" s="83"/>
      <c r="EB449" s="88"/>
      <c r="EC449" s="60"/>
      <c r="ED449" s="60"/>
      <c r="EE449" s="60"/>
      <c r="EF449" s="87"/>
      <c r="EG449" s="87"/>
      <c r="EH449" s="87"/>
      <c r="EI449" s="87"/>
      <c r="EJ449" s="87"/>
      <c r="EN449" s="83"/>
      <c r="EO449" s="88"/>
      <c r="EP449" s="60"/>
      <c r="EQ449" s="60"/>
      <c r="ER449" s="60"/>
      <c r="ES449" s="87"/>
      <c r="ET449" s="87"/>
      <c r="EU449" s="87"/>
      <c r="EV449" s="87"/>
      <c r="EW449" s="87"/>
      <c r="FA449" s="83"/>
      <c r="FB449" s="88"/>
      <c r="FC449" s="60"/>
      <c r="FD449" s="60"/>
      <c r="FE449" s="60"/>
      <c r="FF449" s="87"/>
      <c r="FG449" s="87"/>
      <c r="FH449" s="87"/>
      <c r="FI449" s="87"/>
      <c r="FJ449" s="87"/>
    </row>
    <row r="450" spans="1:166" s="22" customFormat="1" ht="14.25" customHeight="1" x14ac:dyDescent="0.25">
      <c r="A450" s="363">
        <v>3631</v>
      </c>
      <c r="B450" s="363">
        <v>6121</v>
      </c>
      <c r="C450" s="192"/>
      <c r="D450" s="339"/>
      <c r="E450" s="381">
        <v>849</v>
      </c>
      <c r="F450" s="364" t="s">
        <v>1457</v>
      </c>
      <c r="G450" s="382">
        <v>0</v>
      </c>
      <c r="H450" s="382">
        <v>0.27</v>
      </c>
      <c r="I450" s="382">
        <v>0</v>
      </c>
      <c r="J450" s="382">
        <f>Tabulka5424[[#This Row],[Skutečnost k 31.12.2019                    v tis. Kč]]/Tabulka5424[[#This Row],[Upravený rozpočet k 31.12.2019         v tis. Kč]]*100</f>
        <v>0</v>
      </c>
      <c r="N450" s="83"/>
      <c r="O450" s="88"/>
      <c r="P450" s="60"/>
      <c r="Q450" s="60"/>
      <c r="R450" s="60"/>
      <c r="S450" s="87"/>
      <c r="T450" s="87"/>
      <c r="U450" s="87"/>
      <c r="V450" s="87"/>
      <c r="W450" s="87"/>
      <c r="AA450" s="83"/>
      <c r="AB450" s="88"/>
      <c r="AC450" s="60"/>
      <c r="AD450" s="60"/>
      <c r="AE450" s="60"/>
      <c r="AF450" s="87"/>
      <c r="AG450" s="87"/>
      <c r="AH450" s="87"/>
      <c r="AI450" s="87"/>
      <c r="AJ450" s="87"/>
      <c r="AN450" s="83"/>
      <c r="AO450" s="88"/>
      <c r="AP450" s="60"/>
      <c r="AQ450" s="60"/>
      <c r="AR450" s="60"/>
      <c r="AS450" s="87"/>
      <c r="AT450" s="87"/>
      <c r="AU450" s="87"/>
      <c r="AV450" s="87"/>
      <c r="AW450" s="87"/>
      <c r="BA450" s="83"/>
      <c r="BB450" s="88"/>
      <c r="BC450" s="60"/>
      <c r="BD450" s="60"/>
      <c r="BE450" s="60"/>
      <c r="BF450" s="87"/>
      <c r="BG450" s="87"/>
      <c r="BH450" s="87"/>
      <c r="BI450" s="87"/>
      <c r="BJ450" s="87"/>
      <c r="BN450" s="83"/>
      <c r="BO450" s="88"/>
      <c r="BP450" s="60"/>
      <c r="BQ450" s="60"/>
      <c r="BR450" s="60"/>
      <c r="BS450" s="87"/>
      <c r="BT450" s="87"/>
      <c r="BU450" s="87"/>
      <c r="BV450" s="87"/>
      <c r="BW450" s="87"/>
      <c r="CA450" s="83"/>
      <c r="CB450" s="88"/>
      <c r="CC450" s="60"/>
      <c r="CD450" s="60"/>
      <c r="CE450" s="60"/>
      <c r="CF450" s="87"/>
      <c r="CG450" s="87"/>
      <c r="CH450" s="87"/>
      <c r="CI450" s="87"/>
      <c r="CJ450" s="87"/>
      <c r="CN450" s="83"/>
      <c r="CO450" s="88"/>
      <c r="CP450" s="60"/>
      <c r="CQ450" s="60"/>
      <c r="CR450" s="60"/>
      <c r="CS450" s="87"/>
      <c r="CT450" s="87"/>
      <c r="CU450" s="87"/>
      <c r="CV450" s="87"/>
      <c r="CW450" s="87"/>
      <c r="DA450" s="83"/>
      <c r="DB450" s="88"/>
      <c r="DC450" s="60"/>
      <c r="DD450" s="60"/>
      <c r="DE450" s="60"/>
      <c r="DF450" s="87"/>
      <c r="DG450" s="87"/>
      <c r="DH450" s="87"/>
      <c r="DI450" s="87"/>
      <c r="DJ450" s="87"/>
      <c r="DN450" s="83"/>
      <c r="DO450" s="88"/>
      <c r="DP450" s="60"/>
      <c r="DQ450" s="60"/>
      <c r="DR450" s="60"/>
      <c r="DS450" s="87"/>
      <c r="DT450" s="87"/>
      <c r="DU450" s="87"/>
      <c r="DV450" s="87"/>
      <c r="DW450" s="87"/>
      <c r="EA450" s="83"/>
      <c r="EB450" s="88"/>
      <c r="EC450" s="60"/>
      <c r="ED450" s="60"/>
      <c r="EE450" s="60"/>
      <c r="EF450" s="87"/>
      <c r="EG450" s="87"/>
      <c r="EH450" s="87"/>
      <c r="EI450" s="87"/>
      <c r="EJ450" s="87"/>
      <c r="EN450" s="83"/>
      <c r="EO450" s="88"/>
      <c r="EP450" s="60"/>
      <c r="EQ450" s="60"/>
      <c r="ER450" s="60"/>
      <c r="ES450" s="87"/>
      <c r="ET450" s="87"/>
      <c r="EU450" s="87"/>
      <c r="EV450" s="87"/>
      <c r="EW450" s="87"/>
      <c r="FA450" s="83"/>
      <c r="FB450" s="88"/>
      <c r="FC450" s="60"/>
      <c r="FD450" s="60"/>
      <c r="FE450" s="60"/>
      <c r="FF450" s="87"/>
      <c r="FG450" s="87"/>
      <c r="FH450" s="87"/>
      <c r="FI450" s="87"/>
      <c r="FJ450" s="87"/>
    </row>
    <row r="451" spans="1:166" s="22" customFormat="1" ht="15" customHeight="1" x14ac:dyDescent="0.25">
      <c r="A451" s="363">
        <v>3631</v>
      </c>
      <c r="B451" s="363">
        <v>6121</v>
      </c>
      <c r="C451" s="192"/>
      <c r="D451" s="381">
        <v>995</v>
      </c>
      <c r="E451" s="381">
        <v>870</v>
      </c>
      <c r="F451" s="364" t="s">
        <v>1459</v>
      </c>
      <c r="G451" s="382">
        <v>0</v>
      </c>
      <c r="H451" s="382">
        <v>1056.49</v>
      </c>
      <c r="I451" s="382">
        <v>1056.49</v>
      </c>
      <c r="J451" s="382">
        <f>Tabulka5424[[#This Row],[Skutečnost k 31.12.2019                    v tis. Kč]]/Tabulka5424[[#This Row],[Upravený rozpočet k 31.12.2019         v tis. Kč]]*100</f>
        <v>100</v>
      </c>
      <c r="N451" s="83"/>
      <c r="O451" s="88"/>
      <c r="P451" s="60"/>
      <c r="Q451" s="60"/>
      <c r="R451" s="60"/>
      <c r="S451" s="87"/>
      <c r="T451" s="87"/>
      <c r="U451" s="87"/>
      <c r="V451" s="87"/>
      <c r="W451" s="87"/>
      <c r="AA451" s="83"/>
      <c r="AB451" s="88"/>
      <c r="AC451" s="60"/>
      <c r="AD451" s="60"/>
      <c r="AE451" s="60"/>
      <c r="AF451" s="87"/>
      <c r="AG451" s="87"/>
      <c r="AH451" s="87"/>
      <c r="AI451" s="87"/>
      <c r="AJ451" s="87"/>
      <c r="AN451" s="83"/>
      <c r="AO451" s="88"/>
      <c r="AP451" s="60"/>
      <c r="AQ451" s="60"/>
      <c r="AR451" s="60"/>
      <c r="AS451" s="87"/>
      <c r="AT451" s="87"/>
      <c r="AU451" s="87"/>
      <c r="AV451" s="87"/>
      <c r="AW451" s="87"/>
      <c r="BA451" s="83"/>
      <c r="BB451" s="88"/>
      <c r="BC451" s="60"/>
      <c r="BD451" s="60"/>
      <c r="BE451" s="60"/>
      <c r="BF451" s="87"/>
      <c r="BG451" s="87"/>
      <c r="BH451" s="87"/>
      <c r="BI451" s="87"/>
      <c r="BJ451" s="87"/>
      <c r="BN451" s="83"/>
      <c r="BO451" s="88"/>
      <c r="BP451" s="60"/>
      <c r="BQ451" s="60"/>
      <c r="BR451" s="60"/>
      <c r="BS451" s="87"/>
      <c r="BT451" s="87"/>
      <c r="BU451" s="87"/>
      <c r="BV451" s="87"/>
      <c r="BW451" s="87"/>
      <c r="CA451" s="83"/>
      <c r="CB451" s="88"/>
      <c r="CC451" s="60"/>
      <c r="CD451" s="60"/>
      <c r="CE451" s="60"/>
      <c r="CF451" s="87"/>
      <c r="CG451" s="87"/>
      <c r="CH451" s="87"/>
      <c r="CI451" s="87"/>
      <c r="CJ451" s="87"/>
      <c r="CN451" s="83"/>
      <c r="CO451" s="88"/>
      <c r="CP451" s="60"/>
      <c r="CQ451" s="60"/>
      <c r="CR451" s="60"/>
      <c r="CS451" s="87"/>
      <c r="CT451" s="87"/>
      <c r="CU451" s="87"/>
      <c r="CV451" s="87"/>
      <c r="CW451" s="87"/>
      <c r="DA451" s="83"/>
      <c r="DB451" s="88"/>
      <c r="DC451" s="60"/>
      <c r="DD451" s="60"/>
      <c r="DE451" s="60"/>
      <c r="DF451" s="87"/>
      <c r="DG451" s="87"/>
      <c r="DH451" s="87"/>
      <c r="DI451" s="87"/>
      <c r="DJ451" s="87"/>
      <c r="DN451" s="83"/>
      <c r="DO451" s="88"/>
      <c r="DP451" s="60"/>
      <c r="DQ451" s="60"/>
      <c r="DR451" s="60"/>
      <c r="DS451" s="87"/>
      <c r="DT451" s="87"/>
      <c r="DU451" s="87"/>
      <c r="DV451" s="87"/>
      <c r="DW451" s="87"/>
      <c r="EA451" s="83"/>
      <c r="EB451" s="88"/>
      <c r="EC451" s="60"/>
      <c r="ED451" s="60"/>
      <c r="EE451" s="60"/>
      <c r="EF451" s="87"/>
      <c r="EG451" s="87"/>
      <c r="EH451" s="87"/>
      <c r="EI451" s="87"/>
      <c r="EJ451" s="87"/>
      <c r="EN451" s="83"/>
      <c r="EO451" s="88"/>
      <c r="EP451" s="60"/>
      <c r="EQ451" s="60"/>
      <c r="ER451" s="60"/>
      <c r="ES451" s="87"/>
      <c r="ET451" s="87"/>
      <c r="EU451" s="87"/>
      <c r="EV451" s="87"/>
      <c r="EW451" s="87"/>
      <c r="FA451" s="83"/>
      <c r="FB451" s="88"/>
      <c r="FC451" s="60"/>
      <c r="FD451" s="60"/>
      <c r="FE451" s="60"/>
      <c r="FF451" s="87"/>
      <c r="FG451" s="87"/>
      <c r="FH451" s="87"/>
      <c r="FI451" s="87"/>
      <c r="FJ451" s="87"/>
    </row>
    <row r="452" spans="1:166" s="22" customFormat="1" ht="15" customHeight="1" x14ac:dyDescent="0.25">
      <c r="A452" s="363">
        <v>3631</v>
      </c>
      <c r="B452" s="363">
        <v>6121</v>
      </c>
      <c r="C452" s="192"/>
      <c r="D452" s="381">
        <v>998</v>
      </c>
      <c r="E452" s="381">
        <v>870</v>
      </c>
      <c r="F452" s="364" t="s">
        <v>1459</v>
      </c>
      <c r="G452" s="382">
        <v>0</v>
      </c>
      <c r="H452" s="382">
        <v>3685.35</v>
      </c>
      <c r="I452" s="382">
        <v>3685.35</v>
      </c>
      <c r="J452" s="382">
        <f>Tabulka5424[[#This Row],[Skutečnost k 31.12.2019                    v tis. Kč]]/Tabulka5424[[#This Row],[Upravený rozpočet k 31.12.2019         v tis. Kč]]*100</f>
        <v>100</v>
      </c>
      <c r="N452" s="83"/>
      <c r="O452" s="88"/>
      <c r="P452" s="60"/>
      <c r="Q452" s="60"/>
      <c r="R452" s="60"/>
      <c r="S452" s="87"/>
      <c r="T452" s="87"/>
      <c r="U452" s="87"/>
      <c r="V452" s="87"/>
      <c r="W452" s="87"/>
      <c r="AA452" s="83"/>
      <c r="AB452" s="88"/>
      <c r="AC452" s="60"/>
      <c r="AD452" s="60"/>
      <c r="AE452" s="60"/>
      <c r="AF452" s="87"/>
      <c r="AG452" s="87"/>
      <c r="AH452" s="87"/>
      <c r="AI452" s="87"/>
      <c r="AJ452" s="87"/>
      <c r="AN452" s="83"/>
      <c r="AO452" s="88"/>
      <c r="AP452" s="60"/>
      <c r="AQ452" s="60"/>
      <c r="AR452" s="60"/>
      <c r="AS452" s="87"/>
      <c r="AT452" s="87"/>
      <c r="AU452" s="87"/>
      <c r="AV452" s="87"/>
      <c r="AW452" s="87"/>
      <c r="BA452" s="83"/>
      <c r="BB452" s="88"/>
      <c r="BC452" s="60"/>
      <c r="BD452" s="60"/>
      <c r="BE452" s="60"/>
      <c r="BF452" s="87"/>
      <c r="BG452" s="87"/>
      <c r="BH452" s="87"/>
      <c r="BI452" s="87"/>
      <c r="BJ452" s="87"/>
      <c r="BN452" s="83"/>
      <c r="BO452" s="88"/>
      <c r="BP452" s="60"/>
      <c r="BQ452" s="60"/>
      <c r="BR452" s="60"/>
      <c r="BS452" s="87"/>
      <c r="BT452" s="87"/>
      <c r="BU452" s="87"/>
      <c r="BV452" s="87"/>
      <c r="BW452" s="87"/>
      <c r="CA452" s="83"/>
      <c r="CB452" s="88"/>
      <c r="CC452" s="60"/>
      <c r="CD452" s="60"/>
      <c r="CE452" s="60"/>
      <c r="CF452" s="87"/>
      <c r="CG452" s="87"/>
      <c r="CH452" s="87"/>
      <c r="CI452" s="87"/>
      <c r="CJ452" s="87"/>
      <c r="CN452" s="83"/>
      <c r="CO452" s="88"/>
      <c r="CP452" s="60"/>
      <c r="CQ452" s="60"/>
      <c r="CR452" s="60"/>
      <c r="CS452" s="87"/>
      <c r="CT452" s="87"/>
      <c r="CU452" s="87"/>
      <c r="CV452" s="87"/>
      <c r="CW452" s="87"/>
      <c r="DA452" s="83"/>
      <c r="DB452" s="88"/>
      <c r="DC452" s="60"/>
      <c r="DD452" s="60"/>
      <c r="DE452" s="60"/>
      <c r="DF452" s="87"/>
      <c r="DG452" s="87"/>
      <c r="DH452" s="87"/>
      <c r="DI452" s="87"/>
      <c r="DJ452" s="87"/>
      <c r="DN452" s="83"/>
      <c r="DO452" s="88"/>
      <c r="DP452" s="60"/>
      <c r="DQ452" s="60"/>
      <c r="DR452" s="60"/>
      <c r="DS452" s="87"/>
      <c r="DT452" s="87"/>
      <c r="DU452" s="87"/>
      <c r="DV452" s="87"/>
      <c r="DW452" s="87"/>
      <c r="EA452" s="83"/>
      <c r="EB452" s="88"/>
      <c r="EC452" s="60"/>
      <c r="ED452" s="60"/>
      <c r="EE452" s="60"/>
      <c r="EF452" s="87"/>
      <c r="EG452" s="87"/>
      <c r="EH452" s="87"/>
      <c r="EI452" s="87"/>
      <c r="EJ452" s="87"/>
      <c r="EN452" s="83"/>
      <c r="EO452" s="88"/>
      <c r="EP452" s="60"/>
      <c r="EQ452" s="60"/>
      <c r="ER452" s="60"/>
      <c r="ES452" s="87"/>
      <c r="ET452" s="87"/>
      <c r="EU452" s="87"/>
      <c r="EV452" s="87"/>
      <c r="EW452" s="87"/>
      <c r="FA452" s="83"/>
      <c r="FB452" s="88"/>
      <c r="FC452" s="60"/>
      <c r="FD452" s="60"/>
      <c r="FE452" s="60"/>
      <c r="FF452" s="87"/>
      <c r="FG452" s="87"/>
      <c r="FH452" s="87"/>
      <c r="FI452" s="87"/>
      <c r="FJ452" s="87"/>
    </row>
    <row r="453" spans="1:166" s="22" customFormat="1" ht="15" customHeight="1" x14ac:dyDescent="0.25">
      <c r="A453" s="385">
        <v>3631</v>
      </c>
      <c r="B453" s="385">
        <v>6121</v>
      </c>
      <c r="C453" s="386">
        <v>22500</v>
      </c>
      <c r="D453" s="339"/>
      <c r="E453" s="387">
        <v>870</v>
      </c>
      <c r="F453" s="388" t="s">
        <v>1460</v>
      </c>
      <c r="G453" s="389">
        <v>0</v>
      </c>
      <c r="H453" s="389">
        <v>1038.6500000000001</v>
      </c>
      <c r="I453" s="389">
        <v>1038.6500000000001</v>
      </c>
      <c r="J453" s="389">
        <f>Tabulka5424[[#This Row],[Skutečnost k 31.12.2019                    v tis. Kč]]/Tabulka5424[[#This Row],[Upravený rozpočet k 31.12.2019         v tis. Kč]]*100</f>
        <v>100</v>
      </c>
      <c r="N453" s="83"/>
      <c r="O453" s="88"/>
      <c r="P453" s="60"/>
      <c r="Q453" s="60"/>
      <c r="R453" s="60"/>
      <c r="S453" s="87"/>
      <c r="T453" s="87"/>
      <c r="U453" s="87"/>
      <c r="V453" s="87"/>
      <c r="W453" s="87"/>
      <c r="AA453" s="83"/>
      <c r="AB453" s="88"/>
      <c r="AC453" s="60"/>
      <c r="AD453" s="60"/>
      <c r="AE453" s="60"/>
      <c r="AF453" s="87"/>
      <c r="AG453" s="87"/>
      <c r="AH453" s="87"/>
      <c r="AI453" s="87"/>
      <c r="AJ453" s="87"/>
      <c r="AN453" s="83"/>
      <c r="AO453" s="88"/>
      <c r="AP453" s="60"/>
      <c r="AQ453" s="60"/>
      <c r="AR453" s="60"/>
      <c r="AS453" s="87"/>
      <c r="AT453" s="87"/>
      <c r="AU453" s="87"/>
      <c r="AV453" s="87"/>
      <c r="AW453" s="87"/>
      <c r="BA453" s="83"/>
      <c r="BB453" s="88"/>
      <c r="BC453" s="60"/>
      <c r="BD453" s="60"/>
      <c r="BE453" s="60"/>
      <c r="BF453" s="87"/>
      <c r="BG453" s="87"/>
      <c r="BH453" s="87"/>
      <c r="BI453" s="87"/>
      <c r="BJ453" s="87"/>
      <c r="BN453" s="83"/>
      <c r="BO453" s="88"/>
      <c r="BP453" s="60"/>
      <c r="BQ453" s="60"/>
      <c r="BR453" s="60"/>
      <c r="BS453" s="87"/>
      <c r="BT453" s="87"/>
      <c r="BU453" s="87"/>
      <c r="BV453" s="87"/>
      <c r="BW453" s="87"/>
      <c r="CA453" s="83"/>
      <c r="CB453" s="88"/>
      <c r="CC453" s="60"/>
      <c r="CD453" s="60"/>
      <c r="CE453" s="60"/>
      <c r="CF453" s="87"/>
      <c r="CG453" s="87"/>
      <c r="CH453" s="87"/>
      <c r="CI453" s="87"/>
      <c r="CJ453" s="87"/>
      <c r="CN453" s="83"/>
      <c r="CO453" s="88"/>
      <c r="CP453" s="60"/>
      <c r="CQ453" s="60"/>
      <c r="CR453" s="60"/>
      <c r="CS453" s="87"/>
      <c r="CT453" s="87"/>
      <c r="CU453" s="87"/>
      <c r="CV453" s="87"/>
      <c r="CW453" s="87"/>
      <c r="DA453" s="83"/>
      <c r="DB453" s="88"/>
      <c r="DC453" s="60"/>
      <c r="DD453" s="60"/>
      <c r="DE453" s="60"/>
      <c r="DF453" s="87"/>
      <c r="DG453" s="87"/>
      <c r="DH453" s="87"/>
      <c r="DI453" s="87"/>
      <c r="DJ453" s="87"/>
      <c r="DN453" s="83"/>
      <c r="DO453" s="88"/>
      <c r="DP453" s="60"/>
      <c r="DQ453" s="60"/>
      <c r="DR453" s="60"/>
      <c r="DS453" s="87"/>
      <c r="DT453" s="87"/>
      <c r="DU453" s="87"/>
      <c r="DV453" s="87"/>
      <c r="DW453" s="87"/>
      <c r="EA453" s="83"/>
      <c r="EB453" s="88"/>
      <c r="EC453" s="60"/>
      <c r="ED453" s="60"/>
      <c r="EE453" s="60"/>
      <c r="EF453" s="87"/>
      <c r="EG453" s="87"/>
      <c r="EH453" s="87"/>
      <c r="EI453" s="87"/>
      <c r="EJ453" s="87"/>
      <c r="EN453" s="83"/>
      <c r="EO453" s="88"/>
      <c r="EP453" s="60"/>
      <c r="EQ453" s="60"/>
      <c r="ER453" s="60"/>
      <c r="ES453" s="87"/>
      <c r="ET453" s="87"/>
      <c r="EU453" s="87"/>
      <c r="EV453" s="87"/>
      <c r="EW453" s="87"/>
      <c r="FA453" s="83"/>
      <c r="FB453" s="88"/>
      <c r="FC453" s="60"/>
      <c r="FD453" s="60"/>
      <c r="FE453" s="60"/>
      <c r="FF453" s="87"/>
      <c r="FG453" s="87"/>
      <c r="FH453" s="87"/>
      <c r="FI453" s="87"/>
      <c r="FJ453" s="87"/>
    </row>
    <row r="454" spans="1:166" s="22" customFormat="1" ht="15" customHeight="1" x14ac:dyDescent="0.25">
      <c r="A454" s="363">
        <v>3631</v>
      </c>
      <c r="B454" s="363">
        <v>6121</v>
      </c>
      <c r="C454" s="192"/>
      <c r="D454" s="339"/>
      <c r="E454" s="381">
        <v>877</v>
      </c>
      <c r="F454" s="364" t="s">
        <v>789</v>
      </c>
      <c r="G454" s="382">
        <v>0</v>
      </c>
      <c r="H454" s="382">
        <v>98.15</v>
      </c>
      <c r="I454" s="382">
        <v>96.19</v>
      </c>
      <c r="J454" s="382">
        <f>Tabulka5424[[#This Row],[Skutečnost k 31.12.2019                    v tis. Kč]]/Tabulka5424[[#This Row],[Upravený rozpočet k 31.12.2019         v tis. Kč]]*100</f>
        <v>98.003056546102897</v>
      </c>
      <c r="N454" s="83"/>
      <c r="O454" s="88"/>
      <c r="P454" s="60"/>
      <c r="Q454" s="60"/>
      <c r="R454" s="60"/>
      <c r="S454" s="87"/>
      <c r="T454" s="87"/>
      <c r="U454" s="87"/>
      <c r="V454" s="87"/>
      <c r="W454" s="87"/>
      <c r="AA454" s="83"/>
      <c r="AB454" s="88"/>
      <c r="AC454" s="60"/>
      <c r="AD454" s="60"/>
      <c r="AE454" s="60"/>
      <c r="AF454" s="87"/>
      <c r="AG454" s="87"/>
      <c r="AH454" s="87"/>
      <c r="AI454" s="87"/>
      <c r="AJ454" s="87"/>
      <c r="AN454" s="83"/>
      <c r="AO454" s="88"/>
      <c r="AP454" s="60"/>
      <c r="AQ454" s="60"/>
      <c r="AR454" s="60"/>
      <c r="AS454" s="87"/>
      <c r="AT454" s="87"/>
      <c r="AU454" s="87"/>
      <c r="AV454" s="87"/>
      <c r="AW454" s="87"/>
      <c r="BA454" s="83"/>
      <c r="BB454" s="88"/>
      <c r="BC454" s="60"/>
      <c r="BD454" s="60"/>
      <c r="BE454" s="60"/>
      <c r="BF454" s="87"/>
      <c r="BG454" s="87"/>
      <c r="BH454" s="87"/>
      <c r="BI454" s="87"/>
      <c r="BJ454" s="87"/>
      <c r="BN454" s="83"/>
      <c r="BO454" s="88"/>
      <c r="BP454" s="60"/>
      <c r="BQ454" s="60"/>
      <c r="BR454" s="60"/>
      <c r="BS454" s="87"/>
      <c r="BT454" s="87"/>
      <c r="BU454" s="87"/>
      <c r="BV454" s="87"/>
      <c r="BW454" s="87"/>
      <c r="CA454" s="83"/>
      <c r="CB454" s="88"/>
      <c r="CC454" s="60"/>
      <c r="CD454" s="60"/>
      <c r="CE454" s="60"/>
      <c r="CF454" s="87"/>
      <c r="CG454" s="87"/>
      <c r="CH454" s="87"/>
      <c r="CI454" s="87"/>
      <c r="CJ454" s="87"/>
      <c r="CN454" s="83"/>
      <c r="CO454" s="88"/>
      <c r="CP454" s="60"/>
      <c r="CQ454" s="60"/>
      <c r="CR454" s="60"/>
      <c r="CS454" s="87"/>
      <c r="CT454" s="87"/>
      <c r="CU454" s="87"/>
      <c r="CV454" s="87"/>
      <c r="CW454" s="87"/>
      <c r="DA454" s="83"/>
      <c r="DB454" s="88"/>
      <c r="DC454" s="60"/>
      <c r="DD454" s="60"/>
      <c r="DE454" s="60"/>
      <c r="DF454" s="87"/>
      <c r="DG454" s="87"/>
      <c r="DH454" s="87"/>
      <c r="DI454" s="87"/>
      <c r="DJ454" s="87"/>
      <c r="DN454" s="83"/>
      <c r="DO454" s="88"/>
      <c r="DP454" s="60"/>
      <c r="DQ454" s="60"/>
      <c r="DR454" s="60"/>
      <c r="DS454" s="87"/>
      <c r="DT454" s="87"/>
      <c r="DU454" s="87"/>
      <c r="DV454" s="87"/>
      <c r="DW454" s="87"/>
      <c r="EA454" s="83"/>
      <c r="EB454" s="88"/>
      <c r="EC454" s="60"/>
      <c r="ED454" s="60"/>
      <c r="EE454" s="60"/>
      <c r="EF454" s="87"/>
      <c r="EG454" s="87"/>
      <c r="EH454" s="87"/>
      <c r="EI454" s="87"/>
      <c r="EJ454" s="87"/>
      <c r="EN454" s="83"/>
      <c r="EO454" s="88"/>
      <c r="EP454" s="60"/>
      <c r="EQ454" s="60"/>
      <c r="ER454" s="60"/>
      <c r="ES454" s="87"/>
      <c r="ET454" s="87"/>
      <c r="EU454" s="87"/>
      <c r="EV454" s="87"/>
      <c r="EW454" s="87"/>
      <c r="FA454" s="83"/>
      <c r="FB454" s="88"/>
      <c r="FC454" s="60"/>
      <c r="FD454" s="60"/>
      <c r="FE454" s="60"/>
      <c r="FF454" s="87"/>
      <c r="FG454" s="87"/>
      <c r="FH454" s="87"/>
      <c r="FI454" s="87"/>
      <c r="FJ454" s="87"/>
    </row>
    <row r="455" spans="1:166" s="22" customFormat="1" ht="15" customHeight="1" x14ac:dyDescent="0.25">
      <c r="A455" s="45">
        <v>3631</v>
      </c>
      <c r="B455" s="45"/>
      <c r="C455" s="266"/>
      <c r="D455" s="45"/>
      <c r="E455" s="46"/>
      <c r="F455" s="228" t="s">
        <v>144</v>
      </c>
      <c r="G455" s="264">
        <f>SUBTOTAL(109,G442:G454)</f>
        <v>3426.04</v>
      </c>
      <c r="H455" s="264">
        <f>SUBTOTAL(109,H442:H454)</f>
        <v>11242.75</v>
      </c>
      <c r="I455" s="264">
        <f>SUBTOTAL(109,I442:I454)</f>
        <v>11230.7</v>
      </c>
      <c r="J455" s="264">
        <f>Tabulka5424[[#This Row],[Skutečnost k 31.12.2019                    v tis. Kč]]/Tabulka5424[[#This Row],[Upravený rozpočet k 31.12.2019         v tis. Kč]]*100</f>
        <v>99.892819817215553</v>
      </c>
      <c r="N455" s="83"/>
      <c r="O455" s="88"/>
      <c r="P455" s="60"/>
      <c r="Q455" s="60"/>
      <c r="R455" s="60"/>
      <c r="S455" s="87"/>
      <c r="T455" s="87"/>
      <c r="U455" s="87"/>
      <c r="V455" s="87"/>
      <c r="W455" s="87"/>
      <c r="AA455" s="83"/>
      <c r="AB455" s="88"/>
      <c r="AC455" s="60"/>
      <c r="AD455" s="60"/>
      <c r="AE455" s="60"/>
      <c r="AF455" s="87"/>
      <c r="AG455" s="87"/>
      <c r="AH455" s="87"/>
      <c r="AI455" s="87"/>
      <c r="AJ455" s="87"/>
      <c r="AN455" s="83"/>
      <c r="AO455" s="88"/>
      <c r="AP455" s="60"/>
      <c r="AQ455" s="60"/>
      <c r="AR455" s="60"/>
      <c r="AS455" s="87"/>
      <c r="AT455" s="87"/>
      <c r="AU455" s="87"/>
      <c r="AV455" s="87"/>
      <c r="AW455" s="87"/>
      <c r="BA455" s="83"/>
      <c r="BB455" s="88"/>
      <c r="BC455" s="60"/>
      <c r="BD455" s="60"/>
      <c r="BE455" s="60"/>
      <c r="BF455" s="87"/>
      <c r="BG455" s="87"/>
      <c r="BH455" s="87"/>
      <c r="BI455" s="87"/>
      <c r="BJ455" s="87"/>
      <c r="BN455" s="83"/>
      <c r="BO455" s="88"/>
      <c r="BP455" s="60"/>
      <c r="BQ455" s="60"/>
      <c r="BR455" s="60"/>
      <c r="BS455" s="87"/>
      <c r="BT455" s="87"/>
      <c r="BU455" s="87"/>
      <c r="BV455" s="87"/>
      <c r="BW455" s="87"/>
      <c r="CA455" s="83"/>
      <c r="CB455" s="88"/>
      <c r="CC455" s="60"/>
      <c r="CD455" s="60"/>
      <c r="CE455" s="60"/>
      <c r="CF455" s="87"/>
      <c r="CG455" s="87"/>
      <c r="CH455" s="87"/>
      <c r="CI455" s="87"/>
      <c r="CJ455" s="87"/>
      <c r="CN455" s="83"/>
      <c r="CO455" s="88"/>
      <c r="CP455" s="60"/>
      <c r="CQ455" s="60"/>
      <c r="CR455" s="60"/>
      <c r="CS455" s="87"/>
      <c r="CT455" s="87"/>
      <c r="CU455" s="87"/>
      <c r="CV455" s="87"/>
      <c r="CW455" s="87"/>
      <c r="DA455" s="83"/>
      <c r="DB455" s="88"/>
      <c r="DC455" s="60"/>
      <c r="DD455" s="60"/>
      <c r="DE455" s="60"/>
      <c r="DF455" s="87"/>
      <c r="DG455" s="87"/>
      <c r="DH455" s="87"/>
      <c r="DI455" s="87"/>
      <c r="DJ455" s="87"/>
      <c r="DN455" s="83"/>
      <c r="DO455" s="88"/>
      <c r="DP455" s="60"/>
      <c r="DQ455" s="60"/>
      <c r="DR455" s="60"/>
      <c r="DS455" s="87"/>
      <c r="DT455" s="87"/>
      <c r="DU455" s="87"/>
      <c r="DV455" s="87"/>
      <c r="DW455" s="87"/>
      <c r="EA455" s="83"/>
      <c r="EB455" s="88"/>
      <c r="EC455" s="60"/>
      <c r="ED455" s="60"/>
      <c r="EE455" s="60"/>
      <c r="EF455" s="87"/>
      <c r="EG455" s="87"/>
      <c r="EH455" s="87"/>
      <c r="EI455" s="87"/>
      <c r="EJ455" s="87"/>
      <c r="EN455" s="83"/>
      <c r="EO455" s="88"/>
      <c r="EP455" s="60"/>
      <c r="EQ455" s="60"/>
      <c r="ER455" s="60"/>
      <c r="ES455" s="87"/>
      <c r="ET455" s="87"/>
      <c r="EU455" s="87"/>
      <c r="EV455" s="87"/>
      <c r="EW455" s="87"/>
      <c r="FA455" s="83"/>
      <c r="FB455" s="88"/>
      <c r="FC455" s="60"/>
      <c r="FD455" s="60"/>
      <c r="FE455" s="60"/>
      <c r="FF455" s="87"/>
      <c r="FG455" s="87"/>
      <c r="FH455" s="87"/>
      <c r="FI455" s="87"/>
      <c r="FJ455" s="87"/>
    </row>
    <row r="456" spans="1:166" s="22" customFormat="1" ht="15" customHeight="1" x14ac:dyDescent="0.25">
      <c r="A456" s="344"/>
      <c r="B456" s="344"/>
      <c r="C456" s="251"/>
      <c r="D456" s="688"/>
      <c r="E456" s="46"/>
      <c r="F456" s="346"/>
      <c r="G456" s="347"/>
      <c r="H456" s="347"/>
      <c r="I456" s="347"/>
      <c r="J456" s="347"/>
      <c r="N456" s="83"/>
      <c r="O456" s="88"/>
      <c r="P456" s="60"/>
      <c r="Q456" s="60"/>
      <c r="R456" s="60"/>
      <c r="S456" s="87"/>
      <c r="T456" s="87"/>
      <c r="U456" s="87"/>
      <c r="V456" s="87"/>
      <c r="W456" s="87"/>
      <c r="AA456" s="83"/>
      <c r="AB456" s="88"/>
      <c r="AC456" s="60"/>
      <c r="AD456" s="60"/>
      <c r="AE456" s="60"/>
      <c r="AF456" s="87"/>
      <c r="AG456" s="87"/>
      <c r="AH456" s="87"/>
      <c r="AI456" s="87"/>
      <c r="AJ456" s="87"/>
      <c r="AN456" s="83"/>
      <c r="AO456" s="88"/>
      <c r="AP456" s="60"/>
      <c r="AQ456" s="60"/>
      <c r="AR456" s="60"/>
      <c r="AS456" s="87"/>
      <c r="AT456" s="87"/>
      <c r="AU456" s="87"/>
      <c r="AV456" s="87"/>
      <c r="AW456" s="87"/>
      <c r="BA456" s="83"/>
      <c r="BB456" s="88"/>
      <c r="BC456" s="60"/>
      <c r="BD456" s="60"/>
      <c r="BE456" s="60"/>
      <c r="BF456" s="87"/>
      <c r="BG456" s="87"/>
      <c r="BH456" s="87"/>
      <c r="BI456" s="87"/>
      <c r="BJ456" s="87"/>
      <c r="BN456" s="83"/>
      <c r="BO456" s="88"/>
      <c r="BP456" s="60"/>
      <c r="BQ456" s="60"/>
      <c r="BR456" s="60"/>
      <c r="BS456" s="87"/>
      <c r="BT456" s="87"/>
      <c r="BU456" s="87"/>
      <c r="BV456" s="87"/>
      <c r="BW456" s="87"/>
      <c r="CA456" s="83"/>
      <c r="CB456" s="88"/>
      <c r="CC456" s="60"/>
      <c r="CD456" s="60"/>
      <c r="CE456" s="60"/>
      <c r="CF456" s="87"/>
      <c r="CG456" s="87"/>
      <c r="CH456" s="87"/>
      <c r="CI456" s="87"/>
      <c r="CJ456" s="87"/>
      <c r="CN456" s="83"/>
      <c r="CO456" s="88"/>
      <c r="CP456" s="60"/>
      <c r="CQ456" s="60"/>
      <c r="CR456" s="60"/>
      <c r="CS456" s="87"/>
      <c r="CT456" s="87"/>
      <c r="CU456" s="87"/>
      <c r="CV456" s="87"/>
      <c r="CW456" s="87"/>
      <c r="DA456" s="83"/>
      <c r="DB456" s="88"/>
      <c r="DC456" s="60"/>
      <c r="DD456" s="60"/>
      <c r="DE456" s="60"/>
      <c r="DF456" s="87"/>
      <c r="DG456" s="87"/>
      <c r="DH456" s="87"/>
      <c r="DI456" s="87"/>
      <c r="DJ456" s="87"/>
      <c r="DN456" s="83"/>
      <c r="DO456" s="88"/>
      <c r="DP456" s="60"/>
      <c r="DQ456" s="60"/>
      <c r="DR456" s="60"/>
      <c r="DS456" s="87"/>
      <c r="DT456" s="87"/>
      <c r="DU456" s="87"/>
      <c r="DV456" s="87"/>
      <c r="DW456" s="87"/>
      <c r="EA456" s="83"/>
      <c r="EB456" s="88"/>
      <c r="EC456" s="60"/>
      <c r="ED456" s="60"/>
      <c r="EE456" s="60"/>
      <c r="EF456" s="87"/>
      <c r="EG456" s="87"/>
      <c r="EH456" s="87"/>
      <c r="EI456" s="87"/>
      <c r="EJ456" s="87"/>
      <c r="EN456" s="83"/>
      <c r="EO456" s="88"/>
      <c r="EP456" s="60"/>
      <c r="EQ456" s="60"/>
      <c r="ER456" s="60"/>
      <c r="ES456" s="87"/>
      <c r="ET456" s="87"/>
      <c r="EU456" s="87"/>
      <c r="EV456" s="87"/>
      <c r="EW456" s="87"/>
      <c r="FA456" s="83"/>
      <c r="FB456" s="88"/>
      <c r="FC456" s="60"/>
      <c r="FD456" s="60"/>
      <c r="FE456" s="60"/>
      <c r="FF456" s="87"/>
      <c r="FG456" s="87"/>
      <c r="FH456" s="87"/>
      <c r="FI456" s="87"/>
      <c r="FJ456" s="87"/>
    </row>
    <row r="457" spans="1:166" s="22" customFormat="1" ht="15" customHeight="1" x14ac:dyDescent="0.25">
      <c r="A457" s="348">
        <v>3632</v>
      </c>
      <c r="B457" s="348">
        <v>5151</v>
      </c>
      <c r="C457" s="203"/>
      <c r="D457" s="339"/>
      <c r="E457" s="46"/>
      <c r="F457" s="329" t="s">
        <v>145</v>
      </c>
      <c r="G457" s="343">
        <v>15</v>
      </c>
      <c r="H457" s="343">
        <v>15</v>
      </c>
      <c r="I457" s="343">
        <v>8.85</v>
      </c>
      <c r="J457" s="343">
        <f>Tabulka5424[[#This Row],[Skutečnost k 31.12.2019                    v tis. Kč]]/Tabulka5424[[#This Row],[Upravený rozpočet k 31.12.2019         v tis. Kč]]*100</f>
        <v>59</v>
      </c>
      <c r="N457" s="83"/>
      <c r="O457" s="88"/>
      <c r="P457" s="60"/>
      <c r="Q457" s="60"/>
      <c r="R457" s="60"/>
      <c r="S457" s="87"/>
      <c r="T457" s="87"/>
      <c r="U457" s="87"/>
      <c r="V457" s="87"/>
      <c r="W457" s="87"/>
      <c r="AA457" s="83"/>
      <c r="AB457" s="88"/>
      <c r="AC457" s="60"/>
      <c r="AD457" s="60"/>
      <c r="AE457" s="60"/>
      <c r="AF457" s="87"/>
      <c r="AG457" s="87"/>
      <c r="AH457" s="87"/>
      <c r="AI457" s="87"/>
      <c r="AJ457" s="87"/>
      <c r="AN457" s="83"/>
      <c r="AO457" s="88"/>
      <c r="AP457" s="60"/>
      <c r="AQ457" s="60"/>
      <c r="AR457" s="60"/>
      <c r="AS457" s="87"/>
      <c r="AT457" s="87"/>
      <c r="AU457" s="87"/>
      <c r="AV457" s="87"/>
      <c r="AW457" s="87"/>
      <c r="BA457" s="83"/>
      <c r="BB457" s="88"/>
      <c r="BC457" s="60"/>
      <c r="BD457" s="60"/>
      <c r="BE457" s="60"/>
      <c r="BF457" s="87"/>
      <c r="BG457" s="87"/>
      <c r="BH457" s="87"/>
      <c r="BI457" s="87"/>
      <c r="BJ457" s="87"/>
      <c r="BN457" s="83"/>
      <c r="BO457" s="88"/>
      <c r="BP457" s="60"/>
      <c r="BQ457" s="60"/>
      <c r="BR457" s="60"/>
      <c r="BS457" s="87"/>
      <c r="BT457" s="87"/>
      <c r="BU457" s="87"/>
      <c r="BV457" s="87"/>
      <c r="BW457" s="87"/>
      <c r="CA457" s="83"/>
      <c r="CB457" s="88"/>
      <c r="CC457" s="60"/>
      <c r="CD457" s="60"/>
      <c r="CE457" s="60"/>
      <c r="CF457" s="87"/>
      <c r="CG457" s="87"/>
      <c r="CH457" s="87"/>
      <c r="CI457" s="87"/>
      <c r="CJ457" s="87"/>
      <c r="CN457" s="83"/>
      <c r="CO457" s="88"/>
      <c r="CP457" s="60"/>
      <c r="CQ457" s="60"/>
      <c r="CR457" s="60"/>
      <c r="CS457" s="87"/>
      <c r="CT457" s="87"/>
      <c r="CU457" s="87"/>
      <c r="CV457" s="87"/>
      <c r="CW457" s="87"/>
      <c r="DA457" s="83"/>
      <c r="DB457" s="88"/>
      <c r="DC457" s="60"/>
      <c r="DD457" s="60"/>
      <c r="DE457" s="60"/>
      <c r="DF457" s="87"/>
      <c r="DG457" s="87"/>
      <c r="DH457" s="87"/>
      <c r="DI457" s="87"/>
      <c r="DJ457" s="87"/>
      <c r="DN457" s="83"/>
      <c r="DO457" s="88"/>
      <c r="DP457" s="60"/>
      <c r="DQ457" s="60"/>
      <c r="DR457" s="60"/>
      <c r="DS457" s="87"/>
      <c r="DT457" s="87"/>
      <c r="DU457" s="87"/>
      <c r="DV457" s="87"/>
      <c r="DW457" s="87"/>
      <c r="EA457" s="83"/>
      <c r="EB457" s="88"/>
      <c r="EC457" s="60"/>
      <c r="ED457" s="60"/>
      <c r="EE457" s="60"/>
      <c r="EF457" s="87"/>
      <c r="EG457" s="87"/>
      <c r="EH457" s="87"/>
      <c r="EI457" s="87"/>
      <c r="EJ457" s="87"/>
      <c r="EN457" s="83"/>
      <c r="EO457" s="88"/>
      <c r="EP457" s="60"/>
      <c r="EQ457" s="60"/>
      <c r="ER457" s="60"/>
      <c r="ES457" s="87"/>
      <c r="ET457" s="87"/>
      <c r="EU457" s="87"/>
      <c r="EV457" s="87"/>
      <c r="EW457" s="87"/>
      <c r="FA457" s="83"/>
      <c r="FB457" s="88"/>
      <c r="FC457" s="60"/>
      <c r="FD457" s="60"/>
      <c r="FE457" s="60"/>
      <c r="FF457" s="87"/>
      <c r="FG457" s="87"/>
      <c r="FH457" s="87"/>
      <c r="FI457" s="87"/>
      <c r="FJ457" s="87"/>
    </row>
    <row r="458" spans="1:166" s="22" customFormat="1" ht="15" customHeight="1" x14ac:dyDescent="0.25">
      <c r="A458" s="348">
        <v>3632</v>
      </c>
      <c r="B458" s="348">
        <v>5169</v>
      </c>
      <c r="C458" s="203"/>
      <c r="D458" s="339"/>
      <c r="E458" s="46"/>
      <c r="F458" s="329" t="s">
        <v>379</v>
      </c>
      <c r="G458" s="343">
        <v>670</v>
      </c>
      <c r="H458" s="343">
        <v>549.55999999999995</v>
      </c>
      <c r="I458" s="343">
        <v>485.55</v>
      </c>
      <c r="J458" s="343">
        <f>Tabulka5424[[#This Row],[Skutečnost k 31.12.2019                    v tis. Kč]]/Tabulka5424[[#This Row],[Upravený rozpočet k 31.12.2019         v tis. Kč]]*100</f>
        <v>88.352500181963762</v>
      </c>
      <c r="N458" s="83"/>
      <c r="O458" s="88"/>
      <c r="P458" s="60"/>
      <c r="Q458" s="60"/>
      <c r="R458" s="60"/>
      <c r="S458" s="87"/>
      <c r="T458" s="87"/>
      <c r="U458" s="87"/>
      <c r="V458" s="87"/>
      <c r="W458" s="87"/>
      <c r="AA458" s="83"/>
      <c r="AB458" s="88"/>
      <c r="AC458" s="60"/>
      <c r="AD458" s="60"/>
      <c r="AE458" s="60"/>
      <c r="AF458" s="87"/>
      <c r="AG458" s="87"/>
      <c r="AH458" s="87"/>
      <c r="AI458" s="87"/>
      <c r="AJ458" s="87"/>
      <c r="AN458" s="83"/>
      <c r="AO458" s="88"/>
      <c r="AP458" s="60"/>
      <c r="AQ458" s="60"/>
      <c r="AR458" s="60"/>
      <c r="AS458" s="87"/>
      <c r="AT458" s="87"/>
      <c r="AU458" s="87"/>
      <c r="AV458" s="87"/>
      <c r="AW458" s="87"/>
      <c r="BA458" s="83"/>
      <c r="BB458" s="88"/>
      <c r="BC458" s="60"/>
      <c r="BD458" s="60"/>
      <c r="BE458" s="60"/>
      <c r="BF458" s="87"/>
      <c r="BG458" s="87"/>
      <c r="BH458" s="87"/>
      <c r="BI458" s="87"/>
      <c r="BJ458" s="87"/>
      <c r="BN458" s="83"/>
      <c r="BO458" s="88"/>
      <c r="BP458" s="60"/>
      <c r="BQ458" s="60"/>
      <c r="BR458" s="60"/>
      <c r="BS458" s="87"/>
      <c r="BT458" s="87"/>
      <c r="BU458" s="87"/>
      <c r="BV458" s="87"/>
      <c r="BW458" s="87"/>
      <c r="CA458" s="83"/>
      <c r="CB458" s="88"/>
      <c r="CC458" s="60"/>
      <c r="CD458" s="60"/>
      <c r="CE458" s="60"/>
      <c r="CF458" s="87"/>
      <c r="CG458" s="87"/>
      <c r="CH458" s="87"/>
      <c r="CI458" s="87"/>
      <c r="CJ458" s="87"/>
      <c r="CN458" s="83"/>
      <c r="CO458" s="88"/>
      <c r="CP458" s="60"/>
      <c r="CQ458" s="60"/>
      <c r="CR458" s="60"/>
      <c r="CS458" s="87"/>
      <c r="CT458" s="87"/>
      <c r="CU458" s="87"/>
      <c r="CV458" s="87"/>
      <c r="CW458" s="87"/>
      <c r="DA458" s="83"/>
      <c r="DB458" s="88"/>
      <c r="DC458" s="60"/>
      <c r="DD458" s="60"/>
      <c r="DE458" s="60"/>
      <c r="DF458" s="87"/>
      <c r="DG458" s="87"/>
      <c r="DH458" s="87"/>
      <c r="DI458" s="87"/>
      <c r="DJ458" s="87"/>
      <c r="DN458" s="83"/>
      <c r="DO458" s="88"/>
      <c r="DP458" s="60"/>
      <c r="DQ458" s="60"/>
      <c r="DR458" s="60"/>
      <c r="DS458" s="87"/>
      <c r="DT458" s="87"/>
      <c r="DU458" s="87"/>
      <c r="DV458" s="87"/>
      <c r="DW458" s="87"/>
      <c r="EA458" s="83"/>
      <c r="EB458" s="88"/>
      <c r="EC458" s="60"/>
      <c r="ED458" s="60"/>
      <c r="EE458" s="60"/>
      <c r="EF458" s="87"/>
      <c r="EG458" s="87"/>
      <c r="EH458" s="87"/>
      <c r="EI458" s="87"/>
      <c r="EJ458" s="87"/>
      <c r="EN458" s="83"/>
      <c r="EO458" s="88"/>
      <c r="EP458" s="60"/>
      <c r="EQ458" s="60"/>
      <c r="ER458" s="60"/>
      <c r="ES458" s="87"/>
      <c r="ET458" s="87"/>
      <c r="EU458" s="87"/>
      <c r="EV458" s="87"/>
      <c r="EW458" s="87"/>
      <c r="FA458" s="83"/>
      <c r="FB458" s="88"/>
      <c r="FC458" s="60"/>
      <c r="FD458" s="60"/>
      <c r="FE458" s="60"/>
      <c r="FF458" s="87"/>
      <c r="FG458" s="87"/>
      <c r="FH458" s="87"/>
      <c r="FI458" s="87"/>
      <c r="FJ458" s="87"/>
    </row>
    <row r="459" spans="1:166" s="22" customFormat="1" ht="12.75" customHeight="1" x14ac:dyDescent="0.25">
      <c r="A459" s="344">
        <v>3632</v>
      </c>
      <c r="B459" s="344">
        <v>5171</v>
      </c>
      <c r="C459" s="251"/>
      <c r="D459" s="339"/>
      <c r="E459" s="46"/>
      <c r="F459" s="346" t="s">
        <v>378</v>
      </c>
      <c r="G459" s="347">
        <v>20</v>
      </c>
      <c r="H459" s="347">
        <v>0</v>
      </c>
      <c r="I459" s="347">
        <v>0</v>
      </c>
      <c r="J459" s="347">
        <v>0</v>
      </c>
      <c r="N459" s="83"/>
      <c r="O459" s="88"/>
      <c r="P459" s="60"/>
      <c r="Q459" s="60"/>
      <c r="R459" s="60"/>
      <c r="S459" s="87"/>
      <c r="T459" s="87"/>
      <c r="U459" s="87"/>
      <c r="V459" s="87"/>
      <c r="W459" s="87"/>
      <c r="AA459" s="83"/>
      <c r="AB459" s="88"/>
      <c r="AC459" s="60"/>
      <c r="AD459" s="60"/>
      <c r="AE459" s="60"/>
      <c r="AF459" s="87"/>
      <c r="AG459" s="87"/>
      <c r="AH459" s="87"/>
      <c r="AI459" s="87"/>
      <c r="AJ459" s="87"/>
      <c r="AN459" s="83"/>
      <c r="AO459" s="88"/>
      <c r="AP459" s="60"/>
      <c r="AQ459" s="60"/>
      <c r="AR459" s="60"/>
      <c r="AS459" s="87"/>
      <c r="AT459" s="87"/>
      <c r="AU459" s="87"/>
      <c r="AV459" s="87"/>
      <c r="AW459" s="87"/>
      <c r="BA459" s="83"/>
      <c r="BB459" s="88"/>
      <c r="BC459" s="60"/>
      <c r="BD459" s="60"/>
      <c r="BE459" s="60"/>
      <c r="BF459" s="87"/>
      <c r="BG459" s="87"/>
      <c r="BH459" s="87"/>
      <c r="BI459" s="87"/>
      <c r="BJ459" s="87"/>
      <c r="BN459" s="83"/>
      <c r="BO459" s="88"/>
      <c r="BP459" s="60"/>
      <c r="BQ459" s="60"/>
      <c r="BR459" s="60"/>
      <c r="BS459" s="87"/>
      <c r="BT459" s="87"/>
      <c r="BU459" s="87"/>
      <c r="BV459" s="87"/>
      <c r="BW459" s="87"/>
      <c r="CA459" s="83"/>
      <c r="CB459" s="88"/>
      <c r="CC459" s="60"/>
      <c r="CD459" s="60"/>
      <c r="CE459" s="60"/>
      <c r="CF459" s="87"/>
      <c r="CG459" s="87"/>
      <c r="CH459" s="87"/>
      <c r="CI459" s="87"/>
      <c r="CJ459" s="87"/>
      <c r="CN459" s="83"/>
      <c r="CO459" s="88"/>
      <c r="CP459" s="60"/>
      <c r="CQ459" s="60"/>
      <c r="CR459" s="60"/>
      <c r="CS459" s="87"/>
      <c r="CT459" s="87"/>
      <c r="CU459" s="87"/>
      <c r="CV459" s="87"/>
      <c r="CW459" s="87"/>
      <c r="DA459" s="83"/>
      <c r="DB459" s="88"/>
      <c r="DC459" s="60"/>
      <c r="DD459" s="60"/>
      <c r="DE459" s="60"/>
      <c r="DF459" s="87"/>
      <c r="DG459" s="87"/>
      <c r="DH459" s="87"/>
      <c r="DI459" s="87"/>
      <c r="DJ459" s="87"/>
      <c r="DN459" s="83"/>
      <c r="DO459" s="88"/>
      <c r="DP459" s="60"/>
      <c r="DQ459" s="60"/>
      <c r="DR459" s="60"/>
      <c r="DS459" s="87"/>
      <c r="DT459" s="87"/>
      <c r="DU459" s="87"/>
      <c r="DV459" s="87"/>
      <c r="DW459" s="87"/>
      <c r="EA459" s="83"/>
      <c r="EB459" s="88"/>
      <c r="EC459" s="60"/>
      <c r="ED459" s="60"/>
      <c r="EE459" s="60"/>
      <c r="EF459" s="87"/>
      <c r="EG459" s="87"/>
      <c r="EH459" s="87"/>
      <c r="EI459" s="87"/>
      <c r="EJ459" s="87"/>
      <c r="EN459" s="83"/>
      <c r="EO459" s="88"/>
      <c r="EP459" s="60"/>
      <c r="EQ459" s="60"/>
      <c r="ER459" s="60"/>
      <c r="ES459" s="87"/>
      <c r="ET459" s="87"/>
      <c r="EU459" s="87"/>
      <c r="EV459" s="87"/>
      <c r="EW459" s="87"/>
      <c r="FA459" s="83"/>
      <c r="FB459" s="88"/>
      <c r="FC459" s="60"/>
      <c r="FD459" s="60"/>
      <c r="FE459" s="60"/>
      <c r="FF459" s="87"/>
      <c r="FG459" s="87"/>
      <c r="FH459" s="87"/>
      <c r="FI459" s="87"/>
      <c r="FJ459" s="87"/>
    </row>
    <row r="460" spans="1:166" s="22" customFormat="1" ht="15" customHeight="1" x14ac:dyDescent="0.25">
      <c r="A460" s="363">
        <v>3632</v>
      </c>
      <c r="B460" s="363">
        <v>6121</v>
      </c>
      <c r="C460" s="192"/>
      <c r="D460" s="339"/>
      <c r="E460" s="381"/>
      <c r="F460" s="364" t="s">
        <v>781</v>
      </c>
      <c r="G460" s="382">
        <v>0</v>
      </c>
      <c r="H460" s="382">
        <v>160</v>
      </c>
      <c r="I460" s="382">
        <v>99.8</v>
      </c>
      <c r="J460" s="382">
        <f>Tabulka5424[[#This Row],[Skutečnost k 31.12.2019                    v tis. Kč]]/Tabulka5424[[#This Row],[Upravený rozpočet k 31.12.2019         v tis. Kč]]*100</f>
        <v>62.375</v>
      </c>
      <c r="N460" s="83"/>
      <c r="O460" s="88"/>
      <c r="P460" s="60"/>
      <c r="Q460" s="60"/>
      <c r="R460" s="60"/>
      <c r="S460" s="87"/>
      <c r="T460" s="87"/>
      <c r="U460" s="87"/>
      <c r="V460" s="87"/>
      <c r="W460" s="87"/>
      <c r="AA460" s="83"/>
      <c r="AB460" s="88"/>
      <c r="AC460" s="60"/>
      <c r="AD460" s="60"/>
      <c r="AE460" s="60"/>
      <c r="AF460" s="87"/>
      <c r="AG460" s="87"/>
      <c r="AH460" s="87"/>
      <c r="AI460" s="87"/>
      <c r="AJ460" s="87"/>
      <c r="AN460" s="83"/>
      <c r="AO460" s="88"/>
      <c r="AP460" s="60"/>
      <c r="AQ460" s="60"/>
      <c r="AR460" s="60"/>
      <c r="AS460" s="87"/>
      <c r="AT460" s="87"/>
      <c r="AU460" s="87"/>
      <c r="AV460" s="87"/>
      <c r="AW460" s="87"/>
      <c r="BA460" s="83"/>
      <c r="BB460" s="88"/>
      <c r="BC460" s="60"/>
      <c r="BD460" s="60"/>
      <c r="BE460" s="60"/>
      <c r="BF460" s="87"/>
      <c r="BG460" s="87"/>
      <c r="BH460" s="87"/>
      <c r="BI460" s="87"/>
      <c r="BJ460" s="87"/>
      <c r="BN460" s="83"/>
      <c r="BO460" s="88"/>
      <c r="BP460" s="60"/>
      <c r="BQ460" s="60"/>
      <c r="BR460" s="60"/>
      <c r="BS460" s="87"/>
      <c r="BT460" s="87"/>
      <c r="BU460" s="87"/>
      <c r="BV460" s="87"/>
      <c r="BW460" s="87"/>
      <c r="CA460" s="83"/>
      <c r="CB460" s="88"/>
      <c r="CC460" s="60"/>
      <c r="CD460" s="60"/>
      <c r="CE460" s="60"/>
      <c r="CF460" s="87"/>
      <c r="CG460" s="87"/>
      <c r="CH460" s="87"/>
      <c r="CI460" s="87"/>
      <c r="CJ460" s="87"/>
      <c r="CN460" s="83"/>
      <c r="CO460" s="88"/>
      <c r="CP460" s="60"/>
      <c r="CQ460" s="60"/>
      <c r="CR460" s="60"/>
      <c r="CS460" s="87"/>
      <c r="CT460" s="87"/>
      <c r="CU460" s="87"/>
      <c r="CV460" s="87"/>
      <c r="CW460" s="87"/>
      <c r="DA460" s="83"/>
      <c r="DB460" s="88"/>
      <c r="DC460" s="60"/>
      <c r="DD460" s="60"/>
      <c r="DE460" s="60"/>
      <c r="DF460" s="87"/>
      <c r="DG460" s="87"/>
      <c r="DH460" s="87"/>
      <c r="DI460" s="87"/>
      <c r="DJ460" s="87"/>
      <c r="DN460" s="83"/>
      <c r="DO460" s="88"/>
      <c r="DP460" s="60"/>
      <c r="DQ460" s="60"/>
      <c r="DR460" s="60"/>
      <c r="DS460" s="87"/>
      <c r="DT460" s="87"/>
      <c r="DU460" s="87"/>
      <c r="DV460" s="87"/>
      <c r="DW460" s="87"/>
      <c r="EA460" s="83"/>
      <c r="EB460" s="88"/>
      <c r="EC460" s="60"/>
      <c r="ED460" s="60"/>
      <c r="EE460" s="60"/>
      <c r="EF460" s="87"/>
      <c r="EG460" s="87"/>
      <c r="EH460" s="87"/>
      <c r="EI460" s="87"/>
      <c r="EJ460" s="87"/>
      <c r="EN460" s="83"/>
      <c r="EO460" s="88"/>
      <c r="EP460" s="60"/>
      <c r="EQ460" s="60"/>
      <c r="ER460" s="60"/>
      <c r="ES460" s="87"/>
      <c r="ET460" s="87"/>
      <c r="EU460" s="87"/>
      <c r="EV460" s="87"/>
      <c r="EW460" s="87"/>
      <c r="FA460" s="83"/>
      <c r="FB460" s="88"/>
      <c r="FC460" s="60"/>
      <c r="FD460" s="60"/>
      <c r="FE460" s="60"/>
      <c r="FF460" s="87"/>
      <c r="FG460" s="87"/>
      <c r="FH460" s="87"/>
      <c r="FI460" s="87"/>
      <c r="FJ460" s="87"/>
    </row>
    <row r="461" spans="1:166" s="22" customFormat="1" ht="15" customHeight="1" x14ac:dyDescent="0.25">
      <c r="A461" s="45">
        <v>3632</v>
      </c>
      <c r="B461" s="45"/>
      <c r="C461" s="266"/>
      <c r="D461" s="45"/>
      <c r="E461" s="46"/>
      <c r="F461" s="228" t="s">
        <v>48</v>
      </c>
      <c r="G461" s="264">
        <f>SUBTOTAL(109,G457:G460)</f>
        <v>705</v>
      </c>
      <c r="H461" s="264">
        <f>SUBTOTAL(109,H457:H460)</f>
        <v>724.56</v>
      </c>
      <c r="I461" s="264">
        <f>SUBTOTAL(109,I457:I460)</f>
        <v>594.20000000000005</v>
      </c>
      <c r="J461" s="264">
        <f>Tabulka5424[[#This Row],[Skutečnost k 31.12.2019                    v tis. Kč]]/Tabulka5424[[#This Row],[Upravený rozpočet k 31.12.2019         v tis. Kč]]*100</f>
        <v>82.008391299547327</v>
      </c>
      <c r="N461" s="83"/>
      <c r="O461" s="88"/>
      <c r="P461" s="60"/>
      <c r="Q461" s="60"/>
      <c r="R461" s="60"/>
      <c r="S461" s="87"/>
      <c r="T461" s="87"/>
      <c r="U461" s="87"/>
      <c r="V461" s="87"/>
      <c r="W461" s="87"/>
      <c r="AA461" s="83"/>
      <c r="AB461" s="88"/>
      <c r="AC461" s="60"/>
      <c r="AD461" s="60"/>
      <c r="AE461" s="60"/>
      <c r="AF461" s="87"/>
      <c r="AG461" s="87"/>
      <c r="AH461" s="87"/>
      <c r="AI461" s="87"/>
      <c r="AJ461" s="87"/>
      <c r="AN461" s="83"/>
      <c r="AO461" s="88"/>
      <c r="AP461" s="60"/>
      <c r="AQ461" s="60"/>
      <c r="AR461" s="60"/>
      <c r="AS461" s="87"/>
      <c r="AT461" s="87"/>
      <c r="AU461" s="87"/>
      <c r="AV461" s="87"/>
      <c r="AW461" s="87"/>
      <c r="BA461" s="83"/>
      <c r="BB461" s="88"/>
      <c r="BC461" s="60"/>
      <c r="BD461" s="60"/>
      <c r="BE461" s="60"/>
      <c r="BF461" s="87"/>
      <c r="BG461" s="87"/>
      <c r="BH461" s="87"/>
      <c r="BI461" s="87"/>
      <c r="BJ461" s="87"/>
      <c r="BN461" s="83"/>
      <c r="BO461" s="88"/>
      <c r="BP461" s="60"/>
      <c r="BQ461" s="60"/>
      <c r="BR461" s="60"/>
      <c r="BS461" s="87"/>
      <c r="BT461" s="87"/>
      <c r="BU461" s="87"/>
      <c r="BV461" s="87"/>
      <c r="BW461" s="87"/>
      <c r="CA461" s="83"/>
      <c r="CB461" s="88"/>
      <c r="CC461" s="60"/>
      <c r="CD461" s="60"/>
      <c r="CE461" s="60"/>
      <c r="CF461" s="87"/>
      <c r="CG461" s="87"/>
      <c r="CH461" s="87"/>
      <c r="CI461" s="87"/>
      <c r="CJ461" s="87"/>
      <c r="CN461" s="83"/>
      <c r="CO461" s="88"/>
      <c r="CP461" s="60"/>
      <c r="CQ461" s="60"/>
      <c r="CR461" s="60"/>
      <c r="CS461" s="87"/>
      <c r="CT461" s="87"/>
      <c r="CU461" s="87"/>
      <c r="CV461" s="87"/>
      <c r="CW461" s="87"/>
      <c r="DA461" s="83"/>
      <c r="DB461" s="88"/>
      <c r="DC461" s="60"/>
      <c r="DD461" s="60"/>
      <c r="DE461" s="60"/>
      <c r="DF461" s="87"/>
      <c r="DG461" s="87"/>
      <c r="DH461" s="87"/>
      <c r="DI461" s="87"/>
      <c r="DJ461" s="87"/>
      <c r="DN461" s="83"/>
      <c r="DO461" s="88"/>
      <c r="DP461" s="60"/>
      <c r="DQ461" s="60"/>
      <c r="DR461" s="60"/>
      <c r="DS461" s="87"/>
      <c r="DT461" s="87"/>
      <c r="DU461" s="87"/>
      <c r="DV461" s="87"/>
      <c r="DW461" s="87"/>
      <c r="EA461" s="83"/>
      <c r="EB461" s="88"/>
      <c r="EC461" s="60"/>
      <c r="ED461" s="60"/>
      <c r="EE461" s="60"/>
      <c r="EF461" s="87"/>
      <c r="EG461" s="87"/>
      <c r="EH461" s="87"/>
      <c r="EI461" s="87"/>
      <c r="EJ461" s="87"/>
      <c r="EN461" s="83"/>
      <c r="EO461" s="88"/>
      <c r="EP461" s="60"/>
      <c r="EQ461" s="60"/>
      <c r="ER461" s="60"/>
      <c r="ES461" s="87"/>
      <c r="ET461" s="87"/>
      <c r="EU461" s="87"/>
      <c r="EV461" s="87"/>
      <c r="EW461" s="87"/>
      <c r="FA461" s="83"/>
      <c r="FB461" s="88"/>
      <c r="FC461" s="60"/>
      <c r="FD461" s="60"/>
      <c r="FE461" s="60"/>
      <c r="FF461" s="87"/>
      <c r="FG461" s="87"/>
      <c r="FH461" s="87"/>
      <c r="FI461" s="87"/>
      <c r="FJ461" s="87"/>
    </row>
    <row r="462" spans="1:166" s="22" customFormat="1" ht="15" customHeight="1" x14ac:dyDescent="0.25">
      <c r="A462" s="363"/>
      <c r="B462" s="363"/>
      <c r="C462" s="192"/>
      <c r="D462" s="688"/>
      <c r="E462" s="46"/>
      <c r="F462" s="364"/>
      <c r="G462" s="382"/>
      <c r="H462" s="382"/>
      <c r="I462" s="382"/>
      <c r="J462" s="382"/>
      <c r="N462" s="83"/>
      <c r="O462" s="88"/>
      <c r="P462" s="60"/>
      <c r="Q462" s="60"/>
      <c r="R462" s="60"/>
      <c r="S462" s="87"/>
      <c r="T462" s="87"/>
      <c r="U462" s="87"/>
      <c r="V462" s="87"/>
      <c r="W462" s="87"/>
      <c r="AA462" s="83"/>
      <c r="AB462" s="88"/>
      <c r="AC462" s="60"/>
      <c r="AD462" s="60"/>
      <c r="AE462" s="60"/>
      <c r="AF462" s="87"/>
      <c r="AG462" s="87"/>
      <c r="AH462" s="87"/>
      <c r="AI462" s="87"/>
      <c r="AJ462" s="87"/>
      <c r="AN462" s="83"/>
      <c r="AO462" s="88"/>
      <c r="AP462" s="60"/>
      <c r="AQ462" s="60"/>
      <c r="AR462" s="60"/>
      <c r="AS462" s="87"/>
      <c r="AT462" s="87"/>
      <c r="AU462" s="87"/>
      <c r="AV462" s="87"/>
      <c r="AW462" s="87"/>
      <c r="BA462" s="83"/>
      <c r="BB462" s="88"/>
      <c r="BC462" s="60"/>
      <c r="BD462" s="60"/>
      <c r="BE462" s="60"/>
      <c r="BF462" s="87"/>
      <c r="BG462" s="87"/>
      <c r="BH462" s="87"/>
      <c r="BI462" s="87"/>
      <c r="BJ462" s="87"/>
      <c r="BN462" s="83"/>
      <c r="BO462" s="88"/>
      <c r="BP462" s="60"/>
      <c r="BQ462" s="60"/>
      <c r="BR462" s="60"/>
      <c r="BS462" s="87"/>
      <c r="BT462" s="87"/>
      <c r="BU462" s="87"/>
      <c r="BV462" s="87"/>
      <c r="BW462" s="87"/>
      <c r="CA462" s="83"/>
      <c r="CB462" s="88"/>
      <c r="CC462" s="60"/>
      <c r="CD462" s="60"/>
      <c r="CE462" s="60"/>
      <c r="CF462" s="87"/>
      <c r="CG462" s="87"/>
      <c r="CH462" s="87"/>
      <c r="CI462" s="87"/>
      <c r="CJ462" s="87"/>
      <c r="CN462" s="83"/>
      <c r="CO462" s="88"/>
      <c r="CP462" s="60"/>
      <c r="CQ462" s="60"/>
      <c r="CR462" s="60"/>
      <c r="CS462" s="87"/>
      <c r="CT462" s="87"/>
      <c r="CU462" s="87"/>
      <c r="CV462" s="87"/>
      <c r="CW462" s="87"/>
      <c r="DA462" s="83"/>
      <c r="DB462" s="88"/>
      <c r="DC462" s="60"/>
      <c r="DD462" s="60"/>
      <c r="DE462" s="60"/>
      <c r="DF462" s="87"/>
      <c r="DG462" s="87"/>
      <c r="DH462" s="87"/>
      <c r="DI462" s="87"/>
      <c r="DJ462" s="87"/>
      <c r="DN462" s="83"/>
      <c r="DO462" s="88"/>
      <c r="DP462" s="60"/>
      <c r="DQ462" s="60"/>
      <c r="DR462" s="60"/>
      <c r="DS462" s="87"/>
      <c r="DT462" s="87"/>
      <c r="DU462" s="87"/>
      <c r="DV462" s="87"/>
      <c r="DW462" s="87"/>
      <c r="EA462" s="83"/>
      <c r="EB462" s="88"/>
      <c r="EC462" s="60"/>
      <c r="ED462" s="60"/>
      <c r="EE462" s="60"/>
      <c r="EF462" s="87"/>
      <c r="EG462" s="87"/>
      <c r="EH462" s="87"/>
      <c r="EI462" s="87"/>
      <c r="EJ462" s="87"/>
      <c r="EN462" s="83"/>
      <c r="EO462" s="88"/>
      <c r="EP462" s="60"/>
      <c r="EQ462" s="60"/>
      <c r="ER462" s="60"/>
      <c r="ES462" s="87"/>
      <c r="ET462" s="87"/>
      <c r="EU462" s="87"/>
      <c r="EV462" s="87"/>
      <c r="EW462" s="87"/>
      <c r="FA462" s="83"/>
      <c r="FB462" s="88"/>
      <c r="FC462" s="60"/>
      <c r="FD462" s="60"/>
      <c r="FE462" s="60"/>
      <c r="FF462" s="87"/>
      <c r="FG462" s="87"/>
      <c r="FH462" s="87"/>
      <c r="FI462" s="87"/>
      <c r="FJ462" s="87"/>
    </row>
    <row r="463" spans="1:166" s="22" customFormat="1" ht="15" customHeight="1" x14ac:dyDescent="0.25">
      <c r="A463" s="363">
        <v>3634</v>
      </c>
      <c r="B463" s="363">
        <v>6121</v>
      </c>
      <c r="C463" s="192"/>
      <c r="D463" s="339"/>
      <c r="E463" s="381">
        <v>821</v>
      </c>
      <c r="F463" s="364" t="s">
        <v>464</v>
      </c>
      <c r="G463" s="382">
        <v>1563.32</v>
      </c>
      <c r="H463" s="382">
        <v>0</v>
      </c>
      <c r="I463" s="382">
        <v>0</v>
      </c>
      <c r="J463" s="382">
        <v>0</v>
      </c>
      <c r="N463" s="83"/>
      <c r="O463" s="88"/>
      <c r="P463" s="60"/>
      <c r="Q463" s="60"/>
      <c r="R463" s="60"/>
      <c r="S463" s="87"/>
      <c r="T463" s="87"/>
      <c r="U463" s="87"/>
      <c r="V463" s="87"/>
      <c r="W463" s="87"/>
      <c r="AA463" s="83"/>
      <c r="AB463" s="88"/>
      <c r="AC463" s="60"/>
      <c r="AD463" s="60"/>
      <c r="AE463" s="60"/>
      <c r="AF463" s="87"/>
      <c r="AG463" s="87"/>
      <c r="AH463" s="87"/>
      <c r="AI463" s="87"/>
      <c r="AJ463" s="87"/>
      <c r="AN463" s="83"/>
      <c r="AO463" s="88"/>
      <c r="AP463" s="60"/>
      <c r="AQ463" s="60"/>
      <c r="AR463" s="60"/>
      <c r="AS463" s="87"/>
      <c r="AT463" s="87"/>
      <c r="AU463" s="87"/>
      <c r="AV463" s="87"/>
      <c r="AW463" s="87"/>
      <c r="BA463" s="83"/>
      <c r="BB463" s="88"/>
      <c r="BC463" s="60"/>
      <c r="BD463" s="60"/>
      <c r="BE463" s="60"/>
      <c r="BF463" s="87"/>
      <c r="BG463" s="87"/>
      <c r="BH463" s="87"/>
      <c r="BI463" s="87"/>
      <c r="BJ463" s="87"/>
      <c r="BN463" s="83"/>
      <c r="BO463" s="88"/>
      <c r="BP463" s="60"/>
      <c r="BQ463" s="60"/>
      <c r="BR463" s="60"/>
      <c r="BS463" s="87"/>
      <c r="BT463" s="87"/>
      <c r="BU463" s="87"/>
      <c r="BV463" s="87"/>
      <c r="BW463" s="87"/>
      <c r="CA463" s="83"/>
      <c r="CB463" s="88"/>
      <c r="CC463" s="60"/>
      <c r="CD463" s="60"/>
      <c r="CE463" s="60"/>
      <c r="CF463" s="87"/>
      <c r="CG463" s="87"/>
      <c r="CH463" s="87"/>
      <c r="CI463" s="87"/>
      <c r="CJ463" s="87"/>
      <c r="CN463" s="83"/>
      <c r="CO463" s="88"/>
      <c r="CP463" s="60"/>
      <c r="CQ463" s="60"/>
      <c r="CR463" s="60"/>
      <c r="CS463" s="87"/>
      <c r="CT463" s="87"/>
      <c r="CU463" s="87"/>
      <c r="CV463" s="87"/>
      <c r="CW463" s="87"/>
      <c r="DA463" s="83"/>
      <c r="DB463" s="88"/>
      <c r="DC463" s="60"/>
      <c r="DD463" s="60"/>
      <c r="DE463" s="60"/>
      <c r="DF463" s="87"/>
      <c r="DG463" s="87"/>
      <c r="DH463" s="87"/>
      <c r="DI463" s="87"/>
      <c r="DJ463" s="87"/>
      <c r="DN463" s="83"/>
      <c r="DO463" s="88"/>
      <c r="DP463" s="60"/>
      <c r="DQ463" s="60"/>
      <c r="DR463" s="60"/>
      <c r="DS463" s="87"/>
      <c r="DT463" s="87"/>
      <c r="DU463" s="87"/>
      <c r="DV463" s="87"/>
      <c r="DW463" s="87"/>
      <c r="EA463" s="83"/>
      <c r="EB463" s="88"/>
      <c r="EC463" s="60"/>
      <c r="ED463" s="60"/>
      <c r="EE463" s="60"/>
      <c r="EF463" s="87"/>
      <c r="EG463" s="87"/>
      <c r="EH463" s="87"/>
      <c r="EI463" s="87"/>
      <c r="EJ463" s="87"/>
      <c r="EN463" s="83"/>
      <c r="EO463" s="88"/>
      <c r="EP463" s="60"/>
      <c r="EQ463" s="60"/>
      <c r="ER463" s="60"/>
      <c r="ES463" s="87"/>
      <c r="ET463" s="87"/>
      <c r="EU463" s="87"/>
      <c r="EV463" s="87"/>
      <c r="EW463" s="87"/>
      <c r="FA463" s="83"/>
      <c r="FB463" s="88"/>
      <c r="FC463" s="60"/>
      <c r="FD463" s="60"/>
      <c r="FE463" s="60"/>
      <c r="FF463" s="87"/>
      <c r="FG463" s="87"/>
      <c r="FH463" s="87"/>
      <c r="FI463" s="87"/>
      <c r="FJ463" s="87"/>
    </row>
    <row r="464" spans="1:166" s="22" customFormat="1" ht="15" customHeight="1" x14ac:dyDescent="0.25">
      <c r="A464" s="45">
        <v>3634</v>
      </c>
      <c r="B464" s="45"/>
      <c r="C464" s="266"/>
      <c r="D464" s="45"/>
      <c r="E464" s="46"/>
      <c r="F464" s="228" t="s">
        <v>437</v>
      </c>
      <c r="G464" s="264">
        <f>SUBTOTAL(109,G463:G463)</f>
        <v>1563.32</v>
      </c>
      <c r="H464" s="264">
        <f>SUBTOTAL(109,H463:H463)</f>
        <v>0</v>
      </c>
      <c r="I464" s="264">
        <f>SUBTOTAL(109,I463:I463)</f>
        <v>0</v>
      </c>
      <c r="J464" s="264">
        <v>0</v>
      </c>
      <c r="N464" s="83"/>
      <c r="O464" s="88"/>
      <c r="P464" s="60"/>
      <c r="Q464" s="60"/>
      <c r="R464" s="60"/>
      <c r="S464" s="87"/>
      <c r="T464" s="87"/>
      <c r="U464" s="87"/>
      <c r="V464" s="87"/>
      <c r="W464" s="87"/>
      <c r="AA464" s="83"/>
      <c r="AB464" s="88"/>
      <c r="AC464" s="60"/>
      <c r="AD464" s="60"/>
      <c r="AE464" s="60"/>
      <c r="AF464" s="87"/>
      <c r="AG464" s="87"/>
      <c r="AH464" s="87"/>
      <c r="AI464" s="87"/>
      <c r="AJ464" s="87"/>
      <c r="AN464" s="83"/>
      <c r="AO464" s="88"/>
      <c r="AP464" s="60"/>
      <c r="AQ464" s="60"/>
      <c r="AR464" s="60"/>
      <c r="AS464" s="87"/>
      <c r="AT464" s="87"/>
      <c r="AU464" s="87"/>
      <c r="AV464" s="87"/>
      <c r="AW464" s="87"/>
      <c r="BA464" s="83"/>
      <c r="BB464" s="88"/>
      <c r="BC464" s="60"/>
      <c r="BD464" s="60"/>
      <c r="BE464" s="60"/>
      <c r="BF464" s="87"/>
      <c r="BG464" s="87"/>
      <c r="BH464" s="87"/>
      <c r="BI464" s="87"/>
      <c r="BJ464" s="87"/>
      <c r="BN464" s="83"/>
      <c r="BO464" s="88"/>
      <c r="BP464" s="60"/>
      <c r="BQ464" s="60"/>
      <c r="BR464" s="60"/>
      <c r="BS464" s="87"/>
      <c r="BT464" s="87"/>
      <c r="BU464" s="87"/>
      <c r="BV464" s="87"/>
      <c r="BW464" s="87"/>
      <c r="CA464" s="83"/>
      <c r="CB464" s="88"/>
      <c r="CC464" s="60"/>
      <c r="CD464" s="60"/>
      <c r="CE464" s="60"/>
      <c r="CF464" s="87"/>
      <c r="CG464" s="87"/>
      <c r="CH464" s="87"/>
      <c r="CI464" s="87"/>
      <c r="CJ464" s="87"/>
      <c r="CN464" s="83"/>
      <c r="CO464" s="88"/>
      <c r="CP464" s="60"/>
      <c r="CQ464" s="60"/>
      <c r="CR464" s="60"/>
      <c r="CS464" s="87"/>
      <c r="CT464" s="87"/>
      <c r="CU464" s="87"/>
      <c r="CV464" s="87"/>
      <c r="CW464" s="87"/>
      <c r="DA464" s="83"/>
      <c r="DB464" s="88"/>
      <c r="DC464" s="60"/>
      <c r="DD464" s="60"/>
      <c r="DE464" s="60"/>
      <c r="DF464" s="87"/>
      <c r="DG464" s="87"/>
      <c r="DH464" s="87"/>
      <c r="DI464" s="87"/>
      <c r="DJ464" s="87"/>
      <c r="DN464" s="83"/>
      <c r="DO464" s="88"/>
      <c r="DP464" s="60"/>
      <c r="DQ464" s="60"/>
      <c r="DR464" s="60"/>
      <c r="DS464" s="87"/>
      <c r="DT464" s="87"/>
      <c r="DU464" s="87"/>
      <c r="DV464" s="87"/>
      <c r="DW464" s="87"/>
      <c r="EA464" s="83"/>
      <c r="EB464" s="88"/>
      <c r="EC464" s="60"/>
      <c r="ED464" s="60"/>
      <c r="EE464" s="60"/>
      <c r="EF464" s="87"/>
      <c r="EG464" s="87"/>
      <c r="EH464" s="87"/>
      <c r="EI464" s="87"/>
      <c r="EJ464" s="87"/>
      <c r="EN464" s="83"/>
      <c r="EO464" s="88"/>
      <c r="EP464" s="60"/>
      <c r="EQ464" s="60"/>
      <c r="ER464" s="60"/>
      <c r="ES464" s="87"/>
      <c r="ET464" s="87"/>
      <c r="EU464" s="87"/>
      <c r="EV464" s="87"/>
      <c r="EW464" s="87"/>
      <c r="FA464" s="83"/>
      <c r="FB464" s="88"/>
      <c r="FC464" s="60"/>
      <c r="FD464" s="60"/>
      <c r="FE464" s="60"/>
      <c r="FF464" s="87"/>
      <c r="FG464" s="87"/>
      <c r="FH464" s="87"/>
      <c r="FI464" s="87"/>
      <c r="FJ464" s="87"/>
    </row>
    <row r="465" spans="1:166" s="22" customFormat="1" ht="15" customHeight="1" x14ac:dyDescent="0.25">
      <c r="A465" s="45"/>
      <c r="B465" s="16"/>
      <c r="C465" s="192"/>
      <c r="D465" s="16"/>
      <c r="E465" s="46"/>
      <c r="F465" s="228"/>
      <c r="G465" s="264"/>
      <c r="H465" s="343"/>
      <c r="I465" s="243"/>
      <c r="J465" s="243"/>
      <c r="N465" s="83"/>
      <c r="O465" s="88"/>
      <c r="P465" s="60"/>
      <c r="Q465" s="60"/>
      <c r="R465" s="60"/>
      <c r="S465" s="87"/>
      <c r="T465" s="87"/>
      <c r="U465" s="87"/>
      <c r="V465" s="87"/>
      <c r="W465" s="87"/>
      <c r="AA465" s="83"/>
      <c r="AB465" s="88"/>
      <c r="AC465" s="60"/>
      <c r="AD465" s="60"/>
      <c r="AE465" s="60"/>
      <c r="AF465" s="87"/>
      <c r="AG465" s="87"/>
      <c r="AH465" s="87"/>
      <c r="AI465" s="87"/>
      <c r="AJ465" s="87"/>
      <c r="AN465" s="83"/>
      <c r="AO465" s="88"/>
      <c r="AP465" s="60"/>
      <c r="AQ465" s="60"/>
      <c r="AR465" s="60"/>
      <c r="AS465" s="87"/>
      <c r="AT465" s="87"/>
      <c r="AU465" s="87"/>
      <c r="AV465" s="87"/>
      <c r="AW465" s="87"/>
      <c r="BA465" s="83"/>
      <c r="BB465" s="88"/>
      <c r="BC465" s="60"/>
      <c r="BD465" s="60"/>
      <c r="BE465" s="60"/>
      <c r="BF465" s="87"/>
      <c r="BG465" s="87"/>
      <c r="BH465" s="87"/>
      <c r="BI465" s="87"/>
      <c r="BJ465" s="87"/>
      <c r="BN465" s="83"/>
      <c r="BO465" s="88"/>
      <c r="BP465" s="60"/>
      <c r="BQ465" s="60"/>
      <c r="BR465" s="60"/>
      <c r="BS465" s="87"/>
      <c r="BT465" s="87"/>
      <c r="BU465" s="87"/>
      <c r="BV465" s="87"/>
      <c r="BW465" s="87"/>
      <c r="CA465" s="83"/>
      <c r="CB465" s="88"/>
      <c r="CC465" s="60"/>
      <c r="CD465" s="60"/>
      <c r="CE465" s="60"/>
      <c r="CF465" s="87"/>
      <c r="CG465" s="87"/>
      <c r="CH465" s="87"/>
      <c r="CI465" s="87"/>
      <c r="CJ465" s="87"/>
      <c r="CN465" s="83"/>
      <c r="CO465" s="88"/>
      <c r="CP465" s="60"/>
      <c r="CQ465" s="60"/>
      <c r="CR465" s="60"/>
      <c r="CS465" s="87"/>
      <c r="CT465" s="87"/>
      <c r="CU465" s="87"/>
      <c r="CV465" s="87"/>
      <c r="CW465" s="87"/>
      <c r="DA465" s="83"/>
      <c r="DB465" s="88"/>
      <c r="DC465" s="60"/>
      <c r="DD465" s="60"/>
      <c r="DE465" s="60"/>
      <c r="DF465" s="87"/>
      <c r="DG465" s="87"/>
      <c r="DH465" s="87"/>
      <c r="DI465" s="87"/>
      <c r="DJ465" s="87"/>
      <c r="DN465" s="83"/>
      <c r="DO465" s="88"/>
      <c r="DP465" s="60"/>
      <c r="DQ465" s="60"/>
      <c r="DR465" s="60"/>
      <c r="DS465" s="87"/>
      <c r="DT465" s="87"/>
      <c r="DU465" s="87"/>
      <c r="DV465" s="87"/>
      <c r="DW465" s="87"/>
      <c r="EA465" s="83"/>
      <c r="EB465" s="88"/>
      <c r="EC465" s="60"/>
      <c r="ED465" s="60"/>
      <c r="EE465" s="60"/>
      <c r="EF465" s="87"/>
      <c r="EG465" s="87"/>
      <c r="EH465" s="87"/>
      <c r="EI465" s="87"/>
      <c r="EJ465" s="87"/>
      <c r="EN465" s="83"/>
      <c r="EO465" s="88"/>
      <c r="EP465" s="60"/>
      <c r="EQ465" s="60"/>
      <c r="ER465" s="60"/>
      <c r="ES465" s="87"/>
      <c r="ET465" s="87"/>
      <c r="EU465" s="87"/>
      <c r="EV465" s="87"/>
      <c r="EW465" s="87"/>
      <c r="FA465" s="83"/>
      <c r="FB465" s="88"/>
      <c r="FC465" s="60"/>
      <c r="FD465" s="60"/>
      <c r="FE465" s="60"/>
      <c r="FF465" s="87"/>
      <c r="FG465" s="87"/>
      <c r="FH465" s="87"/>
      <c r="FI465" s="87"/>
      <c r="FJ465" s="87"/>
    </row>
    <row r="466" spans="1:166" s="22" customFormat="1" ht="15" customHeight="1" x14ac:dyDescent="0.25">
      <c r="A466" s="348">
        <v>3635</v>
      </c>
      <c r="B466" s="348">
        <v>5139</v>
      </c>
      <c r="C466" s="203"/>
      <c r="D466" s="339"/>
      <c r="E466" s="46"/>
      <c r="F466" s="329" t="s">
        <v>146</v>
      </c>
      <c r="G466" s="343">
        <v>10</v>
      </c>
      <c r="H466" s="343">
        <v>10</v>
      </c>
      <c r="I466" s="343">
        <v>3.99</v>
      </c>
      <c r="J466" s="343">
        <f>Tabulka5424[[#This Row],[Skutečnost k 31.12.2019                    v tis. Kč]]/Tabulka5424[[#This Row],[Upravený rozpočet k 31.12.2019         v tis. Kč]]*100</f>
        <v>39.900000000000006</v>
      </c>
      <c r="N466" s="83"/>
      <c r="O466" s="88"/>
      <c r="P466" s="60"/>
      <c r="Q466" s="60"/>
      <c r="R466" s="60"/>
      <c r="S466" s="87"/>
      <c r="T466" s="87"/>
      <c r="U466" s="87"/>
      <c r="V466" s="87"/>
      <c r="W466" s="87"/>
      <c r="AA466" s="83"/>
      <c r="AB466" s="88"/>
      <c r="AC466" s="60"/>
      <c r="AD466" s="60"/>
      <c r="AE466" s="60"/>
      <c r="AF466" s="87"/>
      <c r="AG466" s="87"/>
      <c r="AH466" s="87"/>
      <c r="AI466" s="87"/>
      <c r="AJ466" s="87"/>
      <c r="AN466" s="83"/>
      <c r="AO466" s="88"/>
      <c r="AP466" s="60"/>
      <c r="AQ466" s="60"/>
      <c r="AR466" s="60"/>
      <c r="AS466" s="87"/>
      <c r="AT466" s="87"/>
      <c r="AU466" s="87"/>
      <c r="AV466" s="87"/>
      <c r="AW466" s="87"/>
      <c r="BA466" s="83"/>
      <c r="BB466" s="88"/>
      <c r="BC466" s="60"/>
      <c r="BD466" s="60"/>
      <c r="BE466" s="60"/>
      <c r="BF466" s="87"/>
      <c r="BG466" s="87"/>
      <c r="BH466" s="87"/>
      <c r="BI466" s="87"/>
      <c r="BJ466" s="87"/>
      <c r="BN466" s="83"/>
      <c r="BO466" s="88"/>
      <c r="BP466" s="60"/>
      <c r="BQ466" s="60"/>
      <c r="BR466" s="60"/>
      <c r="BS466" s="87"/>
      <c r="BT466" s="87"/>
      <c r="BU466" s="87"/>
      <c r="BV466" s="87"/>
      <c r="BW466" s="87"/>
      <c r="CA466" s="83"/>
      <c r="CB466" s="88"/>
      <c r="CC466" s="60"/>
      <c r="CD466" s="60"/>
      <c r="CE466" s="60"/>
      <c r="CF466" s="87"/>
      <c r="CG466" s="87"/>
      <c r="CH466" s="87"/>
      <c r="CI466" s="87"/>
      <c r="CJ466" s="87"/>
      <c r="CN466" s="83"/>
      <c r="CO466" s="88"/>
      <c r="CP466" s="60"/>
      <c r="CQ466" s="60"/>
      <c r="CR466" s="60"/>
      <c r="CS466" s="87"/>
      <c r="CT466" s="87"/>
      <c r="CU466" s="87"/>
      <c r="CV466" s="87"/>
      <c r="CW466" s="87"/>
      <c r="DA466" s="83"/>
      <c r="DB466" s="88"/>
      <c r="DC466" s="60"/>
      <c r="DD466" s="60"/>
      <c r="DE466" s="60"/>
      <c r="DF466" s="87"/>
      <c r="DG466" s="87"/>
      <c r="DH466" s="87"/>
      <c r="DI466" s="87"/>
      <c r="DJ466" s="87"/>
      <c r="DN466" s="83"/>
      <c r="DO466" s="88"/>
      <c r="DP466" s="60"/>
      <c r="DQ466" s="60"/>
      <c r="DR466" s="60"/>
      <c r="DS466" s="87"/>
      <c r="DT466" s="87"/>
      <c r="DU466" s="87"/>
      <c r="DV466" s="87"/>
      <c r="DW466" s="87"/>
      <c r="EA466" s="83"/>
      <c r="EB466" s="88"/>
      <c r="EC466" s="60"/>
      <c r="ED466" s="60"/>
      <c r="EE466" s="60"/>
      <c r="EF466" s="87"/>
      <c r="EG466" s="87"/>
      <c r="EH466" s="87"/>
      <c r="EI466" s="87"/>
      <c r="EJ466" s="87"/>
      <c r="EN466" s="83"/>
      <c r="EO466" s="88"/>
      <c r="EP466" s="60"/>
      <c r="EQ466" s="60"/>
      <c r="ER466" s="60"/>
      <c r="ES466" s="87"/>
      <c r="ET466" s="87"/>
      <c r="EU466" s="87"/>
      <c r="EV466" s="87"/>
      <c r="EW466" s="87"/>
      <c r="FA466" s="83"/>
      <c r="FB466" s="88"/>
      <c r="FC466" s="60"/>
      <c r="FD466" s="60"/>
      <c r="FE466" s="60"/>
      <c r="FF466" s="87"/>
      <c r="FG466" s="87"/>
      <c r="FH466" s="87"/>
      <c r="FI466" s="87"/>
      <c r="FJ466" s="87"/>
    </row>
    <row r="467" spans="1:166" s="22" customFormat="1" ht="15" customHeight="1" x14ac:dyDescent="0.25">
      <c r="A467" s="348">
        <v>3635</v>
      </c>
      <c r="B467" s="348">
        <v>5168</v>
      </c>
      <c r="C467" s="203"/>
      <c r="D467" s="339"/>
      <c r="E467" s="46"/>
      <c r="F467" s="329" t="s">
        <v>147</v>
      </c>
      <c r="G467" s="343">
        <v>50</v>
      </c>
      <c r="H467" s="343">
        <v>50</v>
      </c>
      <c r="I467" s="343">
        <v>36.9</v>
      </c>
      <c r="J467" s="343">
        <f>Tabulka5424[[#This Row],[Skutečnost k 31.12.2019                    v tis. Kč]]/Tabulka5424[[#This Row],[Upravený rozpočet k 31.12.2019         v tis. Kč]]*100</f>
        <v>73.8</v>
      </c>
      <c r="N467" s="83"/>
      <c r="O467" s="88"/>
      <c r="P467" s="60"/>
      <c r="Q467" s="60"/>
      <c r="R467" s="60"/>
      <c r="S467" s="87"/>
      <c r="T467" s="87"/>
      <c r="U467" s="87"/>
      <c r="V467" s="87"/>
      <c r="W467" s="87"/>
      <c r="AA467" s="83"/>
      <c r="AB467" s="88"/>
      <c r="AC467" s="60"/>
      <c r="AD467" s="60"/>
      <c r="AE467" s="60"/>
      <c r="AF467" s="87"/>
      <c r="AG467" s="87"/>
      <c r="AH467" s="87"/>
      <c r="AI467" s="87"/>
      <c r="AJ467" s="87"/>
      <c r="AN467" s="83"/>
      <c r="AO467" s="88"/>
      <c r="AP467" s="60"/>
      <c r="AQ467" s="60"/>
      <c r="AR467" s="60"/>
      <c r="AS467" s="87"/>
      <c r="AT467" s="87"/>
      <c r="AU467" s="87"/>
      <c r="AV467" s="87"/>
      <c r="AW467" s="87"/>
      <c r="BA467" s="83"/>
      <c r="BB467" s="88"/>
      <c r="BC467" s="60"/>
      <c r="BD467" s="60"/>
      <c r="BE467" s="60"/>
      <c r="BF467" s="87"/>
      <c r="BG467" s="87"/>
      <c r="BH467" s="87"/>
      <c r="BI467" s="87"/>
      <c r="BJ467" s="87"/>
      <c r="BN467" s="83"/>
      <c r="BO467" s="88"/>
      <c r="BP467" s="60"/>
      <c r="BQ467" s="60"/>
      <c r="BR467" s="60"/>
      <c r="BS467" s="87"/>
      <c r="BT467" s="87"/>
      <c r="BU467" s="87"/>
      <c r="BV467" s="87"/>
      <c r="BW467" s="87"/>
      <c r="CA467" s="83"/>
      <c r="CB467" s="88"/>
      <c r="CC467" s="60"/>
      <c r="CD467" s="60"/>
      <c r="CE467" s="60"/>
      <c r="CF467" s="87"/>
      <c r="CG467" s="87"/>
      <c r="CH467" s="87"/>
      <c r="CI467" s="87"/>
      <c r="CJ467" s="87"/>
      <c r="CN467" s="83"/>
      <c r="CO467" s="88"/>
      <c r="CP467" s="60"/>
      <c r="CQ467" s="60"/>
      <c r="CR467" s="60"/>
      <c r="CS467" s="87"/>
      <c r="CT467" s="87"/>
      <c r="CU467" s="87"/>
      <c r="CV467" s="87"/>
      <c r="CW467" s="87"/>
      <c r="DA467" s="83"/>
      <c r="DB467" s="88"/>
      <c r="DC467" s="60"/>
      <c r="DD467" s="60"/>
      <c r="DE467" s="60"/>
      <c r="DF467" s="87"/>
      <c r="DG467" s="87"/>
      <c r="DH467" s="87"/>
      <c r="DI467" s="87"/>
      <c r="DJ467" s="87"/>
      <c r="DN467" s="83"/>
      <c r="DO467" s="88"/>
      <c r="DP467" s="60"/>
      <c r="DQ467" s="60"/>
      <c r="DR467" s="60"/>
      <c r="DS467" s="87"/>
      <c r="DT467" s="87"/>
      <c r="DU467" s="87"/>
      <c r="DV467" s="87"/>
      <c r="DW467" s="87"/>
      <c r="EA467" s="83"/>
      <c r="EB467" s="88"/>
      <c r="EC467" s="60"/>
      <c r="ED467" s="60"/>
      <c r="EE467" s="60"/>
      <c r="EF467" s="87"/>
      <c r="EG467" s="87"/>
      <c r="EH467" s="87"/>
      <c r="EI467" s="87"/>
      <c r="EJ467" s="87"/>
      <c r="EN467" s="83"/>
      <c r="EO467" s="88"/>
      <c r="EP467" s="60"/>
      <c r="EQ467" s="60"/>
      <c r="ER467" s="60"/>
      <c r="ES467" s="87"/>
      <c r="ET467" s="87"/>
      <c r="EU467" s="87"/>
      <c r="EV467" s="87"/>
      <c r="EW467" s="87"/>
      <c r="FA467" s="83"/>
      <c r="FB467" s="88"/>
      <c r="FC467" s="60"/>
      <c r="FD467" s="60"/>
      <c r="FE467" s="60"/>
      <c r="FF467" s="87"/>
      <c r="FG467" s="87"/>
      <c r="FH467" s="87"/>
      <c r="FI467" s="87"/>
      <c r="FJ467" s="87"/>
    </row>
    <row r="468" spans="1:166" s="22" customFormat="1" ht="15" customHeight="1" x14ac:dyDescent="0.25">
      <c r="A468" s="348">
        <v>3635</v>
      </c>
      <c r="B468" s="348">
        <v>5169</v>
      </c>
      <c r="C468" s="203"/>
      <c r="D468" s="339"/>
      <c r="E468" s="46"/>
      <c r="F468" s="329" t="s">
        <v>148</v>
      </c>
      <c r="G468" s="343">
        <v>120</v>
      </c>
      <c r="H468" s="343">
        <v>120</v>
      </c>
      <c r="I468" s="343">
        <v>46.95</v>
      </c>
      <c r="J468" s="343">
        <f>Tabulka5424[[#This Row],[Skutečnost k 31.12.2019                    v tis. Kč]]/Tabulka5424[[#This Row],[Upravený rozpočet k 31.12.2019         v tis. Kč]]*100</f>
        <v>39.125000000000007</v>
      </c>
      <c r="N468" s="83"/>
      <c r="O468" s="88"/>
      <c r="P468" s="60"/>
      <c r="Q468" s="60"/>
      <c r="R468" s="60"/>
      <c r="S468" s="87"/>
      <c r="T468" s="87"/>
      <c r="U468" s="87"/>
      <c r="V468" s="87"/>
      <c r="W468" s="87"/>
      <c r="AA468" s="83"/>
      <c r="AB468" s="88"/>
      <c r="AC468" s="60"/>
      <c r="AD468" s="60"/>
      <c r="AE468" s="60"/>
      <c r="AF468" s="87"/>
      <c r="AG468" s="87"/>
      <c r="AH468" s="87"/>
      <c r="AI468" s="87"/>
      <c r="AJ468" s="87"/>
      <c r="AN468" s="83"/>
      <c r="AO468" s="88"/>
      <c r="AP468" s="60"/>
      <c r="AQ468" s="60"/>
      <c r="AR468" s="60"/>
      <c r="AS468" s="87"/>
      <c r="AT468" s="87"/>
      <c r="AU468" s="87"/>
      <c r="AV468" s="87"/>
      <c r="AW468" s="87"/>
      <c r="BA468" s="83"/>
      <c r="BB468" s="88"/>
      <c r="BC468" s="60"/>
      <c r="BD468" s="60"/>
      <c r="BE468" s="60"/>
      <c r="BF468" s="87"/>
      <c r="BG468" s="87"/>
      <c r="BH468" s="87"/>
      <c r="BI468" s="87"/>
      <c r="BJ468" s="87"/>
      <c r="BN468" s="83"/>
      <c r="BO468" s="88"/>
      <c r="BP468" s="60"/>
      <c r="BQ468" s="60"/>
      <c r="BR468" s="60"/>
      <c r="BS468" s="87"/>
      <c r="BT468" s="87"/>
      <c r="BU468" s="87"/>
      <c r="BV468" s="87"/>
      <c r="BW468" s="87"/>
      <c r="CA468" s="83"/>
      <c r="CB468" s="88"/>
      <c r="CC468" s="60"/>
      <c r="CD468" s="60"/>
      <c r="CE468" s="60"/>
      <c r="CF468" s="87"/>
      <c r="CG468" s="87"/>
      <c r="CH468" s="87"/>
      <c r="CI468" s="87"/>
      <c r="CJ468" s="87"/>
      <c r="CN468" s="83"/>
      <c r="CO468" s="88"/>
      <c r="CP468" s="60"/>
      <c r="CQ468" s="60"/>
      <c r="CR468" s="60"/>
      <c r="CS468" s="87"/>
      <c r="CT468" s="87"/>
      <c r="CU468" s="87"/>
      <c r="CV468" s="87"/>
      <c r="CW468" s="87"/>
      <c r="DA468" s="83"/>
      <c r="DB468" s="88"/>
      <c r="DC468" s="60"/>
      <c r="DD468" s="60"/>
      <c r="DE468" s="60"/>
      <c r="DF468" s="87"/>
      <c r="DG468" s="87"/>
      <c r="DH468" s="87"/>
      <c r="DI468" s="87"/>
      <c r="DJ468" s="87"/>
      <c r="DN468" s="83"/>
      <c r="DO468" s="88"/>
      <c r="DP468" s="60"/>
      <c r="DQ468" s="60"/>
      <c r="DR468" s="60"/>
      <c r="DS468" s="87"/>
      <c r="DT468" s="87"/>
      <c r="DU468" s="87"/>
      <c r="DV468" s="87"/>
      <c r="DW468" s="87"/>
      <c r="EA468" s="83"/>
      <c r="EB468" s="88"/>
      <c r="EC468" s="60"/>
      <c r="ED468" s="60"/>
      <c r="EE468" s="60"/>
      <c r="EF468" s="87"/>
      <c r="EG468" s="87"/>
      <c r="EH468" s="87"/>
      <c r="EI468" s="87"/>
      <c r="EJ468" s="87"/>
      <c r="EN468" s="83"/>
      <c r="EO468" s="88"/>
      <c r="EP468" s="60"/>
      <c r="EQ468" s="60"/>
      <c r="ER468" s="60"/>
      <c r="ES468" s="87"/>
      <c r="ET468" s="87"/>
      <c r="EU468" s="87"/>
      <c r="EV468" s="87"/>
      <c r="EW468" s="87"/>
      <c r="FA468" s="83"/>
      <c r="FB468" s="88"/>
      <c r="FC468" s="60"/>
      <c r="FD468" s="60"/>
      <c r="FE468" s="60"/>
      <c r="FF468" s="87"/>
      <c r="FG468" s="87"/>
      <c r="FH468" s="87"/>
      <c r="FI468" s="87"/>
      <c r="FJ468" s="87"/>
    </row>
    <row r="469" spans="1:166" s="22" customFormat="1" ht="15" customHeight="1" x14ac:dyDescent="0.25">
      <c r="A469" s="363">
        <v>3635</v>
      </c>
      <c r="B469" s="363">
        <v>6119</v>
      </c>
      <c r="C469" s="192"/>
      <c r="D469" s="339"/>
      <c r="E469" s="46"/>
      <c r="F469" s="364" t="s">
        <v>377</v>
      </c>
      <c r="G469" s="382">
        <v>100</v>
      </c>
      <c r="H469" s="382">
        <v>100</v>
      </c>
      <c r="I469" s="382">
        <v>82.28</v>
      </c>
      <c r="J469" s="382">
        <f>Tabulka5424[[#This Row],[Skutečnost k 31.12.2019                    v tis. Kč]]/Tabulka5424[[#This Row],[Upravený rozpočet k 31.12.2019         v tis. Kč]]*100</f>
        <v>82.28</v>
      </c>
      <c r="N469" s="83"/>
      <c r="O469" s="88"/>
      <c r="P469" s="60"/>
      <c r="Q469" s="60"/>
      <c r="R469" s="60"/>
      <c r="S469" s="87"/>
      <c r="T469" s="87"/>
      <c r="U469" s="87"/>
      <c r="V469" s="87"/>
      <c r="W469" s="87"/>
      <c r="AA469" s="83"/>
      <c r="AB469" s="88"/>
      <c r="AC469" s="60"/>
      <c r="AD469" s="60"/>
      <c r="AE469" s="60"/>
      <c r="AF469" s="87"/>
      <c r="AG469" s="87"/>
      <c r="AH469" s="87"/>
      <c r="AI469" s="87"/>
      <c r="AJ469" s="87"/>
      <c r="AN469" s="83"/>
      <c r="AO469" s="88"/>
      <c r="AP469" s="60"/>
      <c r="AQ469" s="60"/>
      <c r="AR469" s="60"/>
      <c r="AS469" s="87"/>
      <c r="AT469" s="87"/>
      <c r="AU469" s="87"/>
      <c r="AV469" s="87"/>
      <c r="AW469" s="87"/>
      <c r="BA469" s="83"/>
      <c r="BB469" s="88"/>
      <c r="BC469" s="60"/>
      <c r="BD469" s="60"/>
      <c r="BE469" s="60"/>
      <c r="BF469" s="87"/>
      <c r="BG469" s="87"/>
      <c r="BH469" s="87"/>
      <c r="BI469" s="87"/>
      <c r="BJ469" s="87"/>
      <c r="BN469" s="83"/>
      <c r="BO469" s="88"/>
      <c r="BP469" s="60"/>
      <c r="BQ469" s="60"/>
      <c r="BR469" s="60"/>
      <c r="BS469" s="87"/>
      <c r="BT469" s="87"/>
      <c r="BU469" s="87"/>
      <c r="BV469" s="87"/>
      <c r="BW469" s="87"/>
      <c r="CA469" s="83"/>
      <c r="CB469" s="88"/>
      <c r="CC469" s="60"/>
      <c r="CD469" s="60"/>
      <c r="CE469" s="60"/>
      <c r="CF469" s="87"/>
      <c r="CG469" s="87"/>
      <c r="CH469" s="87"/>
      <c r="CI469" s="87"/>
      <c r="CJ469" s="87"/>
      <c r="CN469" s="83"/>
      <c r="CO469" s="88"/>
      <c r="CP469" s="60"/>
      <c r="CQ469" s="60"/>
      <c r="CR469" s="60"/>
      <c r="CS469" s="87"/>
      <c r="CT469" s="87"/>
      <c r="CU469" s="87"/>
      <c r="CV469" s="87"/>
      <c r="CW469" s="87"/>
      <c r="DA469" s="83"/>
      <c r="DB469" s="88"/>
      <c r="DC469" s="60"/>
      <c r="DD469" s="60"/>
      <c r="DE469" s="60"/>
      <c r="DF469" s="87"/>
      <c r="DG469" s="87"/>
      <c r="DH469" s="87"/>
      <c r="DI469" s="87"/>
      <c r="DJ469" s="87"/>
      <c r="DN469" s="83"/>
      <c r="DO469" s="88"/>
      <c r="DP469" s="60"/>
      <c r="DQ469" s="60"/>
      <c r="DR469" s="60"/>
      <c r="DS469" s="87"/>
      <c r="DT469" s="87"/>
      <c r="DU469" s="87"/>
      <c r="DV469" s="87"/>
      <c r="DW469" s="87"/>
      <c r="EA469" s="83"/>
      <c r="EB469" s="88"/>
      <c r="EC469" s="60"/>
      <c r="ED469" s="60"/>
      <c r="EE469" s="60"/>
      <c r="EF469" s="87"/>
      <c r="EG469" s="87"/>
      <c r="EH469" s="87"/>
      <c r="EI469" s="87"/>
      <c r="EJ469" s="87"/>
      <c r="EN469" s="83"/>
      <c r="EO469" s="88"/>
      <c r="EP469" s="60"/>
      <c r="EQ469" s="60"/>
      <c r="ER469" s="60"/>
      <c r="ES469" s="87"/>
      <c r="ET469" s="87"/>
      <c r="EU469" s="87"/>
      <c r="EV469" s="87"/>
      <c r="EW469" s="87"/>
      <c r="FA469" s="83"/>
      <c r="FB469" s="88"/>
      <c r="FC469" s="60"/>
      <c r="FD469" s="60"/>
      <c r="FE469" s="60"/>
      <c r="FF469" s="87"/>
      <c r="FG469" s="87"/>
      <c r="FH469" s="87"/>
      <c r="FI469" s="87"/>
      <c r="FJ469" s="87"/>
    </row>
    <row r="470" spans="1:166" s="22" customFormat="1" ht="15" customHeight="1" x14ac:dyDescent="0.25">
      <c r="A470" s="410">
        <v>3635</v>
      </c>
      <c r="B470" s="410">
        <v>6119</v>
      </c>
      <c r="C470" s="411"/>
      <c r="D470" s="381">
        <v>3</v>
      </c>
      <c r="E470" s="381">
        <v>862</v>
      </c>
      <c r="F470" s="434" t="s">
        <v>1462</v>
      </c>
      <c r="G470" s="382">
        <v>50</v>
      </c>
      <c r="H470" s="382">
        <v>17</v>
      </c>
      <c r="I470" s="382">
        <v>0</v>
      </c>
      <c r="J470" s="382">
        <f>Tabulka5424[[#This Row],[Skutečnost k 31.12.2019                    v tis. Kč]]/Tabulka5424[[#This Row],[Upravený rozpočet k 31.12.2019         v tis. Kč]]*100</f>
        <v>0</v>
      </c>
      <c r="N470" s="83"/>
      <c r="O470" s="88"/>
      <c r="P470" s="60"/>
      <c r="Q470" s="60"/>
      <c r="R470" s="60"/>
      <c r="S470" s="87"/>
      <c r="T470" s="87"/>
      <c r="U470" s="87"/>
      <c r="V470" s="87"/>
      <c r="W470" s="87"/>
      <c r="AA470" s="83"/>
      <c r="AB470" s="88"/>
      <c r="AC470" s="60"/>
      <c r="AD470" s="60"/>
      <c r="AE470" s="60"/>
      <c r="AF470" s="87"/>
      <c r="AG470" s="87"/>
      <c r="AH470" s="87"/>
      <c r="AI470" s="87"/>
      <c r="AJ470" s="87"/>
      <c r="AN470" s="83"/>
      <c r="AO470" s="88"/>
      <c r="AP470" s="60"/>
      <c r="AQ470" s="60"/>
      <c r="AR470" s="60"/>
      <c r="AS470" s="87"/>
      <c r="AT470" s="87"/>
      <c r="AU470" s="87"/>
      <c r="AV470" s="87"/>
      <c r="AW470" s="87"/>
      <c r="BA470" s="83"/>
      <c r="BB470" s="88"/>
      <c r="BC470" s="60"/>
      <c r="BD470" s="60"/>
      <c r="BE470" s="60"/>
      <c r="BF470" s="87"/>
      <c r="BG470" s="87"/>
      <c r="BH470" s="87"/>
      <c r="BI470" s="87"/>
      <c r="BJ470" s="87"/>
      <c r="BN470" s="83"/>
      <c r="BO470" s="88"/>
      <c r="BP470" s="60"/>
      <c r="BQ470" s="60"/>
      <c r="BR470" s="60"/>
      <c r="BS470" s="87"/>
      <c r="BT470" s="87"/>
      <c r="BU470" s="87"/>
      <c r="BV470" s="87"/>
      <c r="BW470" s="87"/>
      <c r="CA470" s="83"/>
      <c r="CB470" s="88"/>
      <c r="CC470" s="60"/>
      <c r="CD470" s="60"/>
      <c r="CE470" s="60"/>
      <c r="CF470" s="87"/>
      <c r="CG470" s="87"/>
      <c r="CH470" s="87"/>
      <c r="CI470" s="87"/>
      <c r="CJ470" s="87"/>
      <c r="CN470" s="83"/>
      <c r="CO470" s="88"/>
      <c r="CP470" s="60"/>
      <c r="CQ470" s="60"/>
      <c r="CR470" s="60"/>
      <c r="CS470" s="87"/>
      <c r="CT470" s="87"/>
      <c r="CU470" s="87"/>
      <c r="CV470" s="87"/>
      <c r="CW470" s="87"/>
      <c r="DA470" s="83"/>
      <c r="DB470" s="88"/>
      <c r="DC470" s="60"/>
      <c r="DD470" s="60"/>
      <c r="DE470" s="60"/>
      <c r="DF470" s="87"/>
      <c r="DG470" s="87"/>
      <c r="DH470" s="87"/>
      <c r="DI470" s="87"/>
      <c r="DJ470" s="87"/>
      <c r="DN470" s="83"/>
      <c r="DO470" s="88"/>
      <c r="DP470" s="60"/>
      <c r="DQ470" s="60"/>
      <c r="DR470" s="60"/>
      <c r="DS470" s="87"/>
      <c r="DT470" s="87"/>
      <c r="DU470" s="87"/>
      <c r="DV470" s="87"/>
      <c r="DW470" s="87"/>
      <c r="EA470" s="83"/>
      <c r="EB470" s="88"/>
      <c r="EC470" s="60"/>
      <c r="ED470" s="60"/>
      <c r="EE470" s="60"/>
      <c r="EF470" s="87"/>
      <c r="EG470" s="87"/>
      <c r="EH470" s="87"/>
      <c r="EI470" s="87"/>
      <c r="EJ470" s="87"/>
      <c r="EN470" s="83"/>
      <c r="EO470" s="88"/>
      <c r="EP470" s="60"/>
      <c r="EQ470" s="60"/>
      <c r="ER470" s="60"/>
      <c r="ES470" s="87"/>
      <c r="ET470" s="87"/>
      <c r="EU470" s="87"/>
      <c r="EV470" s="87"/>
      <c r="EW470" s="87"/>
      <c r="FA470" s="83"/>
      <c r="FB470" s="88"/>
      <c r="FC470" s="60"/>
      <c r="FD470" s="60"/>
      <c r="FE470" s="60"/>
      <c r="FF470" s="87"/>
      <c r="FG470" s="87"/>
      <c r="FH470" s="87"/>
      <c r="FI470" s="87"/>
      <c r="FJ470" s="87"/>
    </row>
    <row r="471" spans="1:166" s="22" customFormat="1" ht="15" customHeight="1" x14ac:dyDescent="0.25">
      <c r="A471" s="410">
        <v>3635</v>
      </c>
      <c r="B471" s="410">
        <v>6119</v>
      </c>
      <c r="C471" s="411"/>
      <c r="D471" s="381">
        <v>3</v>
      </c>
      <c r="E471" s="381">
        <v>863</v>
      </c>
      <c r="F471" s="434" t="s">
        <v>1463</v>
      </c>
      <c r="G471" s="382">
        <v>0</v>
      </c>
      <c r="H471" s="382">
        <v>90.75</v>
      </c>
      <c r="I471" s="382">
        <v>90.75</v>
      </c>
      <c r="J471" s="382">
        <f>Tabulka5424[[#This Row],[Skutečnost k 31.12.2019                    v tis. Kč]]/Tabulka5424[[#This Row],[Upravený rozpočet k 31.12.2019         v tis. Kč]]*100</f>
        <v>100</v>
      </c>
      <c r="N471" s="83"/>
      <c r="O471" s="88"/>
      <c r="P471" s="60"/>
      <c r="Q471" s="60"/>
      <c r="R471" s="60"/>
      <c r="S471" s="87"/>
      <c r="T471" s="87"/>
      <c r="U471" s="87"/>
      <c r="V471" s="87"/>
      <c r="W471" s="87"/>
      <c r="AA471" s="83"/>
      <c r="AB471" s="88"/>
      <c r="AC471" s="60"/>
      <c r="AD471" s="60"/>
      <c r="AE471" s="60"/>
      <c r="AF471" s="87"/>
      <c r="AG471" s="87"/>
      <c r="AH471" s="87"/>
      <c r="AI471" s="87"/>
      <c r="AJ471" s="87"/>
      <c r="AN471" s="83"/>
      <c r="AO471" s="88"/>
      <c r="AP471" s="60"/>
      <c r="AQ471" s="60"/>
      <c r="AR471" s="60"/>
      <c r="AS471" s="87"/>
      <c r="AT471" s="87"/>
      <c r="AU471" s="87"/>
      <c r="AV471" s="87"/>
      <c r="AW471" s="87"/>
      <c r="BA471" s="83"/>
      <c r="BB471" s="88"/>
      <c r="BC471" s="60"/>
      <c r="BD471" s="60"/>
      <c r="BE471" s="60"/>
      <c r="BF471" s="87"/>
      <c r="BG471" s="87"/>
      <c r="BH471" s="87"/>
      <c r="BI471" s="87"/>
      <c r="BJ471" s="87"/>
      <c r="BN471" s="83"/>
      <c r="BO471" s="88"/>
      <c r="BP471" s="60"/>
      <c r="BQ471" s="60"/>
      <c r="BR471" s="60"/>
      <c r="BS471" s="87"/>
      <c r="BT471" s="87"/>
      <c r="BU471" s="87"/>
      <c r="BV471" s="87"/>
      <c r="BW471" s="87"/>
      <c r="CA471" s="83"/>
      <c r="CB471" s="88"/>
      <c r="CC471" s="60"/>
      <c r="CD471" s="60"/>
      <c r="CE471" s="60"/>
      <c r="CF471" s="87"/>
      <c r="CG471" s="87"/>
      <c r="CH471" s="87"/>
      <c r="CI471" s="87"/>
      <c r="CJ471" s="87"/>
      <c r="CN471" s="83"/>
      <c r="CO471" s="88"/>
      <c r="CP471" s="60"/>
      <c r="CQ471" s="60"/>
      <c r="CR471" s="60"/>
      <c r="CS471" s="87"/>
      <c r="CT471" s="87"/>
      <c r="CU471" s="87"/>
      <c r="CV471" s="87"/>
      <c r="CW471" s="87"/>
      <c r="DA471" s="83"/>
      <c r="DB471" s="88"/>
      <c r="DC471" s="60"/>
      <c r="DD471" s="60"/>
      <c r="DE471" s="60"/>
      <c r="DF471" s="87"/>
      <c r="DG471" s="87"/>
      <c r="DH471" s="87"/>
      <c r="DI471" s="87"/>
      <c r="DJ471" s="87"/>
      <c r="DN471" s="83"/>
      <c r="DO471" s="88"/>
      <c r="DP471" s="60"/>
      <c r="DQ471" s="60"/>
      <c r="DR471" s="60"/>
      <c r="DS471" s="87"/>
      <c r="DT471" s="87"/>
      <c r="DU471" s="87"/>
      <c r="DV471" s="87"/>
      <c r="DW471" s="87"/>
      <c r="EA471" s="83"/>
      <c r="EB471" s="88"/>
      <c r="EC471" s="60"/>
      <c r="ED471" s="60"/>
      <c r="EE471" s="60"/>
      <c r="EF471" s="87"/>
      <c r="EG471" s="87"/>
      <c r="EH471" s="87"/>
      <c r="EI471" s="87"/>
      <c r="EJ471" s="87"/>
      <c r="EN471" s="83"/>
      <c r="EO471" s="88"/>
      <c r="EP471" s="60"/>
      <c r="EQ471" s="60"/>
      <c r="ER471" s="60"/>
      <c r="ES471" s="87"/>
      <c r="ET471" s="87"/>
      <c r="EU471" s="87"/>
      <c r="EV471" s="87"/>
      <c r="EW471" s="87"/>
      <c r="FA471" s="83"/>
      <c r="FB471" s="88"/>
      <c r="FC471" s="60"/>
      <c r="FD471" s="60"/>
      <c r="FE471" s="60"/>
      <c r="FF471" s="87"/>
      <c r="FG471" s="87"/>
      <c r="FH471" s="87"/>
      <c r="FI471" s="87"/>
      <c r="FJ471" s="87"/>
    </row>
    <row r="472" spans="1:166" s="22" customFormat="1" ht="15" customHeight="1" x14ac:dyDescent="0.25">
      <c r="A472" s="75">
        <v>3635</v>
      </c>
      <c r="B472" s="12"/>
      <c r="C472" s="204"/>
      <c r="D472" s="688"/>
      <c r="E472" s="46"/>
      <c r="F472" s="373" t="s">
        <v>149</v>
      </c>
      <c r="G472" s="289">
        <f>SUBTOTAL(109,G466:G471)</f>
        <v>330</v>
      </c>
      <c r="H472" s="289">
        <f>SUBTOTAL(109,H466:H471)</f>
        <v>387.75</v>
      </c>
      <c r="I472" s="289">
        <f>SUBTOTAL(109,I466:I471)</f>
        <v>260.87</v>
      </c>
      <c r="J472" s="289">
        <f>Tabulka5424[[#This Row],[Skutečnost k 31.12.2019                    v tis. Kč]]/Tabulka5424[[#This Row],[Upravený rozpočet k 31.12.2019         v tis. Kč]]*100</f>
        <v>67.27788523533205</v>
      </c>
      <c r="N472" s="83"/>
      <c r="O472" s="88"/>
      <c r="P472" s="60"/>
      <c r="Q472" s="60"/>
      <c r="R472" s="60"/>
      <c r="S472" s="87"/>
      <c r="T472" s="87"/>
      <c r="U472" s="87"/>
      <c r="V472" s="87"/>
      <c r="W472" s="87"/>
      <c r="AA472" s="83"/>
      <c r="AB472" s="88"/>
      <c r="AC472" s="60"/>
      <c r="AD472" s="60"/>
      <c r="AE472" s="60"/>
      <c r="AF472" s="87"/>
      <c r="AG472" s="87"/>
      <c r="AH472" s="87"/>
      <c r="AI472" s="87"/>
      <c r="AJ472" s="87"/>
      <c r="AN472" s="83"/>
      <c r="AO472" s="88"/>
      <c r="AP472" s="60"/>
      <c r="AQ472" s="60"/>
      <c r="AR472" s="60"/>
      <c r="AS472" s="87"/>
      <c r="AT472" s="87"/>
      <c r="AU472" s="87"/>
      <c r="AV472" s="87"/>
      <c r="AW472" s="87"/>
      <c r="BA472" s="83"/>
      <c r="BB472" s="88"/>
      <c r="BC472" s="60"/>
      <c r="BD472" s="60"/>
      <c r="BE472" s="60"/>
      <c r="BF472" s="87"/>
      <c r="BG472" s="87"/>
      <c r="BH472" s="87"/>
      <c r="BI472" s="87"/>
      <c r="BJ472" s="87"/>
      <c r="BN472" s="83"/>
      <c r="BO472" s="88"/>
      <c r="BP472" s="60"/>
      <c r="BQ472" s="60"/>
      <c r="BR472" s="60"/>
      <c r="BS472" s="87"/>
      <c r="BT472" s="87"/>
      <c r="BU472" s="87"/>
      <c r="BV472" s="87"/>
      <c r="BW472" s="87"/>
      <c r="CA472" s="83"/>
      <c r="CB472" s="88"/>
      <c r="CC472" s="60"/>
      <c r="CD472" s="60"/>
      <c r="CE472" s="60"/>
      <c r="CF472" s="87"/>
      <c r="CG472" s="87"/>
      <c r="CH472" s="87"/>
      <c r="CI472" s="87"/>
      <c r="CJ472" s="87"/>
      <c r="CN472" s="83"/>
      <c r="CO472" s="88"/>
      <c r="CP472" s="60"/>
      <c r="CQ472" s="60"/>
      <c r="CR472" s="60"/>
      <c r="CS472" s="87"/>
      <c r="CT472" s="87"/>
      <c r="CU472" s="87"/>
      <c r="CV472" s="87"/>
      <c r="CW472" s="87"/>
      <c r="DA472" s="83"/>
      <c r="DB472" s="88"/>
      <c r="DC472" s="60"/>
      <c r="DD472" s="60"/>
      <c r="DE472" s="60"/>
      <c r="DF472" s="87"/>
      <c r="DG472" s="87"/>
      <c r="DH472" s="87"/>
      <c r="DI472" s="87"/>
      <c r="DJ472" s="87"/>
      <c r="DN472" s="83"/>
      <c r="DO472" s="88"/>
      <c r="DP472" s="60"/>
      <c r="DQ472" s="60"/>
      <c r="DR472" s="60"/>
      <c r="DS472" s="87"/>
      <c r="DT472" s="87"/>
      <c r="DU472" s="87"/>
      <c r="DV472" s="87"/>
      <c r="DW472" s="87"/>
      <c r="EA472" s="83"/>
      <c r="EB472" s="88"/>
      <c r="EC472" s="60"/>
      <c r="ED472" s="60"/>
      <c r="EE472" s="60"/>
      <c r="EF472" s="87"/>
      <c r="EG472" s="87"/>
      <c r="EH472" s="87"/>
      <c r="EI472" s="87"/>
      <c r="EJ472" s="87"/>
      <c r="EN472" s="83"/>
      <c r="EO472" s="88"/>
      <c r="EP472" s="60"/>
      <c r="EQ472" s="60"/>
      <c r="ER472" s="60"/>
      <c r="ES472" s="87"/>
      <c r="ET472" s="87"/>
      <c r="EU472" s="87"/>
      <c r="EV472" s="87"/>
      <c r="EW472" s="87"/>
      <c r="FA472" s="83"/>
      <c r="FB472" s="88"/>
      <c r="FC472" s="60"/>
      <c r="FD472" s="60"/>
      <c r="FE472" s="60"/>
      <c r="FF472" s="87"/>
      <c r="FG472" s="87"/>
      <c r="FH472" s="87"/>
      <c r="FI472" s="87"/>
      <c r="FJ472" s="87"/>
    </row>
    <row r="473" spans="1:166" ht="15" customHeight="1" x14ac:dyDescent="0.25">
      <c r="A473" s="34"/>
      <c r="B473" s="10"/>
      <c r="C473" s="192"/>
      <c r="D473" s="690"/>
      <c r="E473" s="47"/>
      <c r="F473" s="455"/>
      <c r="G473" s="9"/>
      <c r="H473" s="9"/>
      <c r="I473" s="83"/>
      <c r="J473" s="714"/>
    </row>
    <row r="474" spans="1:166" s="22" customFormat="1" ht="15" customHeight="1" x14ac:dyDescent="0.25">
      <c r="A474" s="42"/>
      <c r="B474" s="412"/>
      <c r="C474" s="413"/>
      <c r="D474" s="688"/>
      <c r="E474" s="46"/>
      <c r="F474" s="373" t="s">
        <v>54</v>
      </c>
      <c r="G474" s="356"/>
      <c r="H474" s="356"/>
      <c r="I474" s="83"/>
      <c r="J474" s="714"/>
      <c r="N474" s="83"/>
      <c r="O474" s="88"/>
      <c r="P474" s="60"/>
      <c r="Q474" s="60"/>
      <c r="R474" s="60"/>
      <c r="S474" s="87"/>
      <c r="T474" s="87"/>
      <c r="U474" s="87"/>
      <c r="V474" s="87"/>
      <c r="W474" s="87"/>
      <c r="AA474" s="83"/>
      <c r="AB474" s="88"/>
      <c r="AC474" s="60"/>
      <c r="AD474" s="60"/>
      <c r="AE474" s="60"/>
      <c r="AF474" s="87"/>
      <c r="AG474" s="87"/>
      <c r="AH474" s="87"/>
      <c r="AI474" s="87"/>
      <c r="AJ474" s="87"/>
      <c r="AN474" s="83"/>
      <c r="AO474" s="88"/>
      <c r="AP474" s="60"/>
      <c r="AQ474" s="60"/>
      <c r="AR474" s="60"/>
      <c r="AS474" s="87"/>
      <c r="AT474" s="87"/>
      <c r="AU474" s="87"/>
      <c r="AV474" s="87"/>
      <c r="AW474" s="87"/>
      <c r="BA474" s="83"/>
      <c r="BB474" s="88"/>
      <c r="BC474" s="60"/>
      <c r="BD474" s="60"/>
      <c r="BE474" s="60"/>
      <c r="BF474" s="87"/>
      <c r="BG474" s="87"/>
      <c r="BH474" s="87"/>
      <c r="BI474" s="87"/>
      <c r="BJ474" s="87"/>
      <c r="BN474" s="83"/>
      <c r="BO474" s="88"/>
      <c r="BP474" s="60"/>
      <c r="BQ474" s="60"/>
      <c r="BR474" s="60"/>
      <c r="BS474" s="87"/>
      <c r="BT474" s="87"/>
      <c r="BU474" s="87"/>
      <c r="BV474" s="87"/>
      <c r="BW474" s="87"/>
      <c r="CA474" s="83"/>
      <c r="CB474" s="88"/>
      <c r="CC474" s="60"/>
      <c r="CD474" s="60"/>
      <c r="CE474" s="60"/>
      <c r="CF474" s="87"/>
      <c r="CG474" s="87"/>
      <c r="CH474" s="87"/>
      <c r="CI474" s="87"/>
      <c r="CJ474" s="87"/>
      <c r="CN474" s="83"/>
      <c r="CO474" s="88"/>
      <c r="CP474" s="60"/>
      <c r="CQ474" s="60"/>
      <c r="CR474" s="60"/>
      <c r="CS474" s="87"/>
      <c r="CT474" s="87"/>
      <c r="CU474" s="87"/>
      <c r="CV474" s="87"/>
      <c r="CW474" s="87"/>
      <c r="DA474" s="83"/>
      <c r="DB474" s="88"/>
      <c r="DC474" s="60"/>
      <c r="DD474" s="60"/>
      <c r="DE474" s="60"/>
      <c r="DF474" s="87"/>
      <c r="DG474" s="87"/>
      <c r="DH474" s="87"/>
      <c r="DI474" s="87"/>
      <c r="DJ474" s="87"/>
      <c r="DN474" s="83"/>
      <c r="DO474" s="88"/>
      <c r="DP474" s="60"/>
      <c r="DQ474" s="60"/>
      <c r="DR474" s="60"/>
      <c r="DS474" s="87"/>
      <c r="DT474" s="87"/>
      <c r="DU474" s="87"/>
      <c r="DV474" s="87"/>
      <c r="DW474" s="87"/>
      <c r="EA474" s="83"/>
      <c r="EB474" s="88"/>
      <c r="EC474" s="60"/>
      <c r="ED474" s="60"/>
      <c r="EE474" s="60"/>
      <c r="EF474" s="87"/>
      <c r="EG474" s="87"/>
      <c r="EH474" s="87"/>
      <c r="EI474" s="87"/>
      <c r="EJ474" s="87"/>
      <c r="EN474" s="83"/>
      <c r="EO474" s="88"/>
      <c r="EP474" s="60"/>
      <c r="EQ474" s="60"/>
      <c r="ER474" s="60"/>
      <c r="ES474" s="87"/>
      <c r="ET474" s="87"/>
      <c r="EU474" s="87"/>
      <c r="EV474" s="87"/>
      <c r="EW474" s="87"/>
      <c r="FA474" s="83"/>
      <c r="FB474" s="88"/>
      <c r="FC474" s="60"/>
      <c r="FD474" s="60"/>
      <c r="FE474" s="60"/>
      <c r="FF474" s="87"/>
      <c r="FG474" s="87"/>
      <c r="FH474" s="87"/>
      <c r="FI474" s="87"/>
      <c r="FJ474" s="87"/>
    </row>
    <row r="475" spans="1:166" s="22" customFormat="1" ht="15" customHeight="1" x14ac:dyDescent="0.25">
      <c r="A475" s="12">
        <v>3639</v>
      </c>
      <c r="B475" s="12">
        <v>5164</v>
      </c>
      <c r="C475" s="204"/>
      <c r="D475" s="339"/>
      <c r="E475" s="46"/>
      <c r="F475" s="340" t="s">
        <v>150</v>
      </c>
      <c r="G475" s="343">
        <v>30</v>
      </c>
      <c r="H475" s="343">
        <v>72.099999999999994</v>
      </c>
      <c r="I475" s="343">
        <v>19.239999999999998</v>
      </c>
      <c r="J475" s="343">
        <f>Tabulka5424[[#This Row],[Skutečnost k 31.12.2019                    v tis. Kč]]/Tabulka5424[[#This Row],[Upravený rozpočet k 31.12.2019         v tis. Kč]]*100</f>
        <v>26.685159500693484</v>
      </c>
      <c r="N475" s="83"/>
      <c r="O475" s="88"/>
      <c r="P475" s="60"/>
      <c r="Q475" s="60"/>
      <c r="R475" s="60"/>
      <c r="S475" s="87"/>
      <c r="T475" s="87"/>
      <c r="U475" s="87"/>
      <c r="V475" s="87"/>
      <c r="W475" s="87"/>
      <c r="AA475" s="83"/>
      <c r="AB475" s="88"/>
      <c r="AC475" s="60"/>
      <c r="AD475" s="60"/>
      <c r="AE475" s="60"/>
      <c r="AF475" s="87"/>
      <c r="AG475" s="87"/>
      <c r="AH475" s="87"/>
      <c r="AI475" s="87"/>
      <c r="AJ475" s="87"/>
      <c r="AN475" s="83"/>
      <c r="AO475" s="88"/>
      <c r="AP475" s="60"/>
      <c r="AQ475" s="60"/>
      <c r="AR475" s="60"/>
      <c r="AS475" s="87"/>
      <c r="AT475" s="87"/>
      <c r="AU475" s="87"/>
      <c r="AV475" s="87"/>
      <c r="AW475" s="87"/>
      <c r="BA475" s="83"/>
      <c r="BB475" s="88"/>
      <c r="BC475" s="60"/>
      <c r="BD475" s="60"/>
      <c r="BE475" s="60"/>
      <c r="BF475" s="87"/>
      <c r="BG475" s="87"/>
      <c r="BH475" s="87"/>
      <c r="BI475" s="87"/>
      <c r="BJ475" s="87"/>
      <c r="BN475" s="83"/>
      <c r="BO475" s="88"/>
      <c r="BP475" s="60"/>
      <c r="BQ475" s="60"/>
      <c r="BR475" s="60"/>
      <c r="BS475" s="87"/>
      <c r="BT475" s="87"/>
      <c r="BU475" s="87"/>
      <c r="BV475" s="87"/>
      <c r="BW475" s="87"/>
      <c r="CA475" s="83"/>
      <c r="CB475" s="88"/>
      <c r="CC475" s="60"/>
      <c r="CD475" s="60"/>
      <c r="CE475" s="60"/>
      <c r="CF475" s="87"/>
      <c r="CG475" s="87"/>
      <c r="CH475" s="87"/>
      <c r="CI475" s="87"/>
      <c r="CJ475" s="87"/>
      <c r="CN475" s="83"/>
      <c r="CO475" s="88"/>
      <c r="CP475" s="60"/>
      <c r="CQ475" s="60"/>
      <c r="CR475" s="60"/>
      <c r="CS475" s="87"/>
      <c r="CT475" s="87"/>
      <c r="CU475" s="87"/>
      <c r="CV475" s="87"/>
      <c r="CW475" s="87"/>
      <c r="DA475" s="83"/>
      <c r="DB475" s="88"/>
      <c r="DC475" s="60"/>
      <c r="DD475" s="60"/>
      <c r="DE475" s="60"/>
      <c r="DF475" s="87"/>
      <c r="DG475" s="87"/>
      <c r="DH475" s="87"/>
      <c r="DI475" s="87"/>
      <c r="DJ475" s="87"/>
      <c r="DN475" s="83"/>
      <c r="DO475" s="88"/>
      <c r="DP475" s="60"/>
      <c r="DQ475" s="60"/>
      <c r="DR475" s="60"/>
      <c r="DS475" s="87"/>
      <c r="DT475" s="87"/>
      <c r="DU475" s="87"/>
      <c r="DV475" s="87"/>
      <c r="DW475" s="87"/>
      <c r="EA475" s="83"/>
      <c r="EB475" s="88"/>
      <c r="EC475" s="60"/>
      <c r="ED475" s="60"/>
      <c r="EE475" s="60"/>
      <c r="EF475" s="87"/>
      <c r="EG475" s="87"/>
      <c r="EH475" s="87"/>
      <c r="EI475" s="87"/>
      <c r="EJ475" s="87"/>
      <c r="EN475" s="83"/>
      <c r="EO475" s="88"/>
      <c r="EP475" s="60"/>
      <c r="EQ475" s="60"/>
      <c r="ER475" s="60"/>
      <c r="ES475" s="87"/>
      <c r="ET475" s="87"/>
      <c r="EU475" s="87"/>
      <c r="EV475" s="87"/>
      <c r="EW475" s="87"/>
      <c r="FA475" s="83"/>
      <c r="FB475" s="88"/>
      <c r="FC475" s="60"/>
      <c r="FD475" s="60"/>
      <c r="FE475" s="60"/>
      <c r="FF475" s="87"/>
      <c r="FG475" s="87"/>
      <c r="FH475" s="87"/>
      <c r="FI475" s="87"/>
      <c r="FJ475" s="87"/>
    </row>
    <row r="476" spans="1:166" s="22" customFormat="1" ht="15" customHeight="1" x14ac:dyDescent="0.25">
      <c r="A476" s="12">
        <v>3639</v>
      </c>
      <c r="B476" s="12">
        <v>5166</v>
      </c>
      <c r="C476" s="204"/>
      <c r="D476" s="339"/>
      <c r="E476" s="46"/>
      <c r="F476" s="353" t="s">
        <v>865</v>
      </c>
      <c r="G476" s="343">
        <v>30</v>
      </c>
      <c r="H476" s="343">
        <v>17.39</v>
      </c>
      <c r="I476" s="343">
        <v>16.100000000000001</v>
      </c>
      <c r="J476" s="343">
        <f>Tabulka5424[[#This Row],[Skutečnost k 31.12.2019                    v tis. Kč]]/Tabulka5424[[#This Row],[Upravený rozpočet k 31.12.2019         v tis. Kč]]*100</f>
        <v>92.581943645773435</v>
      </c>
      <c r="N476" s="83"/>
      <c r="O476" s="88"/>
      <c r="P476" s="60"/>
      <c r="Q476" s="60"/>
      <c r="R476" s="60"/>
      <c r="S476" s="87"/>
      <c r="T476" s="87"/>
      <c r="U476" s="87"/>
      <c r="V476" s="87"/>
      <c r="W476" s="87"/>
      <c r="AA476" s="83"/>
      <c r="AB476" s="88"/>
      <c r="AC476" s="60"/>
      <c r="AD476" s="60"/>
      <c r="AE476" s="60"/>
      <c r="AF476" s="87"/>
      <c r="AG476" s="87"/>
      <c r="AH476" s="87"/>
      <c r="AI476" s="87"/>
      <c r="AJ476" s="87"/>
      <c r="AN476" s="83"/>
      <c r="AO476" s="88"/>
      <c r="AP476" s="60"/>
      <c r="AQ476" s="60"/>
      <c r="AR476" s="60"/>
      <c r="AS476" s="87"/>
      <c r="AT476" s="87"/>
      <c r="AU476" s="87"/>
      <c r="AV476" s="87"/>
      <c r="AW476" s="87"/>
      <c r="BA476" s="83"/>
      <c r="BB476" s="88"/>
      <c r="BC476" s="60"/>
      <c r="BD476" s="60"/>
      <c r="BE476" s="60"/>
      <c r="BF476" s="87"/>
      <c r="BG476" s="87"/>
      <c r="BH476" s="87"/>
      <c r="BI476" s="87"/>
      <c r="BJ476" s="87"/>
      <c r="BN476" s="83"/>
      <c r="BO476" s="88"/>
      <c r="BP476" s="60"/>
      <c r="BQ476" s="60"/>
      <c r="BR476" s="60"/>
      <c r="BS476" s="87"/>
      <c r="BT476" s="87"/>
      <c r="BU476" s="87"/>
      <c r="BV476" s="87"/>
      <c r="BW476" s="87"/>
      <c r="CA476" s="83"/>
      <c r="CB476" s="88"/>
      <c r="CC476" s="60"/>
      <c r="CD476" s="60"/>
      <c r="CE476" s="60"/>
      <c r="CF476" s="87"/>
      <c r="CG476" s="87"/>
      <c r="CH476" s="87"/>
      <c r="CI476" s="87"/>
      <c r="CJ476" s="87"/>
      <c r="CN476" s="83"/>
      <c r="CO476" s="88"/>
      <c r="CP476" s="60"/>
      <c r="CQ476" s="60"/>
      <c r="CR476" s="60"/>
      <c r="CS476" s="87"/>
      <c r="CT476" s="87"/>
      <c r="CU476" s="87"/>
      <c r="CV476" s="87"/>
      <c r="CW476" s="87"/>
      <c r="DA476" s="83"/>
      <c r="DB476" s="88"/>
      <c r="DC476" s="60"/>
      <c r="DD476" s="60"/>
      <c r="DE476" s="60"/>
      <c r="DF476" s="87"/>
      <c r="DG476" s="87"/>
      <c r="DH476" s="87"/>
      <c r="DI476" s="87"/>
      <c r="DJ476" s="87"/>
      <c r="DN476" s="83"/>
      <c r="DO476" s="88"/>
      <c r="DP476" s="60"/>
      <c r="DQ476" s="60"/>
      <c r="DR476" s="60"/>
      <c r="DS476" s="87"/>
      <c r="DT476" s="87"/>
      <c r="DU476" s="87"/>
      <c r="DV476" s="87"/>
      <c r="DW476" s="87"/>
      <c r="EA476" s="83"/>
      <c r="EB476" s="88"/>
      <c r="EC476" s="60"/>
      <c r="ED476" s="60"/>
      <c r="EE476" s="60"/>
      <c r="EF476" s="87"/>
      <c r="EG476" s="87"/>
      <c r="EH476" s="87"/>
      <c r="EI476" s="87"/>
      <c r="EJ476" s="87"/>
      <c r="EN476" s="83"/>
      <c r="EO476" s="88"/>
      <c r="EP476" s="60"/>
      <c r="EQ476" s="60"/>
      <c r="ER476" s="60"/>
      <c r="ES476" s="87"/>
      <c r="ET476" s="87"/>
      <c r="EU476" s="87"/>
      <c r="EV476" s="87"/>
      <c r="EW476" s="87"/>
      <c r="FA476" s="83"/>
      <c r="FB476" s="88"/>
      <c r="FC476" s="60"/>
      <c r="FD476" s="60"/>
      <c r="FE476" s="60"/>
      <c r="FF476" s="87"/>
      <c r="FG476" s="87"/>
      <c r="FH476" s="87"/>
      <c r="FI476" s="87"/>
      <c r="FJ476" s="87"/>
    </row>
    <row r="477" spans="1:166" s="22" customFormat="1" ht="15" customHeight="1" x14ac:dyDescent="0.25">
      <c r="A477" s="12">
        <v>3639</v>
      </c>
      <c r="B477" s="12">
        <v>5122</v>
      </c>
      <c r="C477" s="204"/>
      <c r="D477" s="339"/>
      <c r="E477" s="46">
        <v>65</v>
      </c>
      <c r="F477" s="340" t="s">
        <v>323</v>
      </c>
      <c r="G477" s="343">
        <v>10</v>
      </c>
      <c r="H477" s="343">
        <v>10</v>
      </c>
      <c r="I477" s="343">
        <v>0</v>
      </c>
      <c r="J477" s="343">
        <f>Tabulka5424[[#This Row],[Skutečnost k 31.12.2019                    v tis. Kč]]/Tabulka5424[[#This Row],[Upravený rozpočet k 31.12.2019         v tis. Kč]]*100</f>
        <v>0</v>
      </c>
      <c r="N477" s="83"/>
      <c r="O477" s="88"/>
      <c r="P477" s="60"/>
      <c r="Q477" s="60"/>
      <c r="R477" s="60"/>
      <c r="S477" s="87"/>
      <c r="T477" s="87"/>
      <c r="U477" s="87"/>
      <c r="V477" s="87"/>
      <c r="W477" s="87"/>
      <c r="AA477" s="83"/>
      <c r="AB477" s="88"/>
      <c r="AC477" s="60"/>
      <c r="AD477" s="60"/>
      <c r="AE477" s="60"/>
      <c r="AF477" s="87"/>
      <c r="AG477" s="87"/>
      <c r="AH477" s="87"/>
      <c r="AI477" s="87"/>
      <c r="AJ477" s="87"/>
      <c r="AN477" s="83"/>
      <c r="AO477" s="88"/>
      <c r="AP477" s="60"/>
      <c r="AQ477" s="60"/>
      <c r="AR477" s="60"/>
      <c r="AS477" s="87"/>
      <c r="AT477" s="87"/>
      <c r="AU477" s="87"/>
      <c r="AV477" s="87"/>
      <c r="AW477" s="87"/>
      <c r="BA477" s="83"/>
      <c r="BB477" s="88"/>
      <c r="BC477" s="60"/>
      <c r="BD477" s="60"/>
      <c r="BE477" s="60"/>
      <c r="BF477" s="87"/>
      <c r="BG477" s="87"/>
      <c r="BH477" s="87"/>
      <c r="BI477" s="87"/>
      <c r="BJ477" s="87"/>
      <c r="BN477" s="83"/>
      <c r="BO477" s="88"/>
      <c r="BP477" s="60"/>
      <c r="BQ477" s="60"/>
      <c r="BR477" s="60"/>
      <c r="BS477" s="87"/>
      <c r="BT477" s="87"/>
      <c r="BU477" s="87"/>
      <c r="BV477" s="87"/>
      <c r="BW477" s="87"/>
      <c r="CA477" s="83"/>
      <c r="CB477" s="88"/>
      <c r="CC477" s="60"/>
      <c r="CD477" s="60"/>
      <c r="CE477" s="60"/>
      <c r="CF477" s="87"/>
      <c r="CG477" s="87"/>
      <c r="CH477" s="87"/>
      <c r="CI477" s="87"/>
      <c r="CJ477" s="87"/>
      <c r="CN477" s="83"/>
      <c r="CO477" s="88"/>
      <c r="CP477" s="60"/>
      <c r="CQ477" s="60"/>
      <c r="CR477" s="60"/>
      <c r="CS477" s="87"/>
      <c r="CT477" s="87"/>
      <c r="CU477" s="87"/>
      <c r="CV477" s="87"/>
      <c r="CW477" s="87"/>
      <c r="DA477" s="83"/>
      <c r="DB477" s="88"/>
      <c r="DC477" s="60"/>
      <c r="DD477" s="60"/>
      <c r="DE477" s="60"/>
      <c r="DF477" s="87"/>
      <c r="DG477" s="87"/>
      <c r="DH477" s="87"/>
      <c r="DI477" s="87"/>
      <c r="DJ477" s="87"/>
      <c r="DN477" s="83"/>
      <c r="DO477" s="88"/>
      <c r="DP477" s="60"/>
      <c r="DQ477" s="60"/>
      <c r="DR477" s="60"/>
      <c r="DS477" s="87"/>
      <c r="DT477" s="87"/>
      <c r="DU477" s="87"/>
      <c r="DV477" s="87"/>
      <c r="DW477" s="87"/>
      <c r="EA477" s="83"/>
      <c r="EB477" s="88"/>
      <c r="EC477" s="60"/>
      <c r="ED477" s="60"/>
      <c r="EE477" s="60"/>
      <c r="EF477" s="87"/>
      <c r="EG477" s="87"/>
      <c r="EH477" s="87"/>
      <c r="EI477" s="87"/>
      <c r="EJ477" s="87"/>
      <c r="EN477" s="83"/>
      <c r="EO477" s="88"/>
      <c r="EP477" s="60"/>
      <c r="EQ477" s="60"/>
      <c r="ER477" s="60"/>
      <c r="ES477" s="87"/>
      <c r="ET477" s="87"/>
      <c r="EU477" s="87"/>
      <c r="EV477" s="87"/>
      <c r="EW477" s="87"/>
      <c r="FA477" s="83"/>
      <c r="FB477" s="88"/>
      <c r="FC477" s="60"/>
      <c r="FD477" s="60"/>
      <c r="FE477" s="60"/>
      <c r="FF477" s="87"/>
      <c r="FG477" s="87"/>
      <c r="FH477" s="87"/>
      <c r="FI477" s="87"/>
      <c r="FJ477" s="87"/>
    </row>
    <row r="478" spans="1:166" s="22" customFormat="1" ht="15" customHeight="1" x14ac:dyDescent="0.25">
      <c r="A478" s="12">
        <v>3639</v>
      </c>
      <c r="B478" s="12">
        <v>5169</v>
      </c>
      <c r="C478" s="204"/>
      <c r="D478" s="339"/>
      <c r="E478" s="46">
        <v>65</v>
      </c>
      <c r="F478" s="340" t="s">
        <v>866</v>
      </c>
      <c r="G478" s="343">
        <v>250</v>
      </c>
      <c r="H478" s="343">
        <v>363.46</v>
      </c>
      <c r="I478" s="343">
        <v>292.22000000000003</v>
      </c>
      <c r="J478" s="343">
        <f>Tabulka5424[[#This Row],[Skutečnost k 31.12.2019                    v tis. Kč]]/Tabulka5424[[#This Row],[Upravený rozpočet k 31.12.2019         v tis. Kč]]*100</f>
        <v>80.399493754470925</v>
      </c>
      <c r="N478" s="83"/>
      <c r="O478" s="88"/>
      <c r="P478" s="60"/>
      <c r="Q478" s="60"/>
      <c r="R478" s="60"/>
      <c r="S478" s="87"/>
      <c r="T478" s="87"/>
      <c r="U478" s="87"/>
      <c r="V478" s="87"/>
      <c r="W478" s="87"/>
      <c r="AA478" s="83"/>
      <c r="AB478" s="88"/>
      <c r="AC478" s="60"/>
      <c r="AD478" s="60"/>
      <c r="AE478" s="60"/>
      <c r="AF478" s="87"/>
      <c r="AG478" s="87"/>
      <c r="AH478" s="87"/>
      <c r="AI478" s="87"/>
      <c r="AJ478" s="87"/>
      <c r="AN478" s="83"/>
      <c r="AO478" s="88"/>
      <c r="AP478" s="60"/>
      <c r="AQ478" s="60"/>
      <c r="AR478" s="60"/>
      <c r="AS478" s="87"/>
      <c r="AT478" s="87"/>
      <c r="AU478" s="87"/>
      <c r="AV478" s="87"/>
      <c r="AW478" s="87"/>
      <c r="BA478" s="83"/>
      <c r="BB478" s="88"/>
      <c r="BC478" s="60"/>
      <c r="BD478" s="60"/>
      <c r="BE478" s="60"/>
      <c r="BF478" s="87"/>
      <c r="BG478" s="87"/>
      <c r="BH478" s="87"/>
      <c r="BI478" s="87"/>
      <c r="BJ478" s="87"/>
      <c r="BN478" s="83"/>
      <c r="BO478" s="88"/>
      <c r="BP478" s="60"/>
      <c r="BQ478" s="60"/>
      <c r="BR478" s="60"/>
      <c r="BS478" s="87"/>
      <c r="BT478" s="87"/>
      <c r="BU478" s="87"/>
      <c r="BV478" s="87"/>
      <c r="BW478" s="87"/>
      <c r="CA478" s="83"/>
      <c r="CB478" s="88"/>
      <c r="CC478" s="60"/>
      <c r="CD478" s="60"/>
      <c r="CE478" s="60"/>
      <c r="CF478" s="87"/>
      <c r="CG478" s="87"/>
      <c r="CH478" s="87"/>
      <c r="CI478" s="87"/>
      <c r="CJ478" s="87"/>
      <c r="CN478" s="83"/>
      <c r="CO478" s="88"/>
      <c r="CP478" s="60"/>
      <c r="CQ478" s="60"/>
      <c r="CR478" s="60"/>
      <c r="CS478" s="87"/>
      <c r="CT478" s="87"/>
      <c r="CU478" s="87"/>
      <c r="CV478" s="87"/>
      <c r="CW478" s="87"/>
      <c r="DA478" s="83"/>
      <c r="DB478" s="88"/>
      <c r="DC478" s="60"/>
      <c r="DD478" s="60"/>
      <c r="DE478" s="60"/>
      <c r="DF478" s="87"/>
      <c r="DG478" s="87"/>
      <c r="DH478" s="87"/>
      <c r="DI478" s="87"/>
      <c r="DJ478" s="87"/>
      <c r="DN478" s="83"/>
      <c r="DO478" s="88"/>
      <c r="DP478" s="60"/>
      <c r="DQ478" s="60"/>
      <c r="DR478" s="60"/>
      <c r="DS478" s="87"/>
      <c r="DT478" s="87"/>
      <c r="DU478" s="87"/>
      <c r="DV478" s="87"/>
      <c r="DW478" s="87"/>
      <c r="EA478" s="83"/>
      <c r="EB478" s="88"/>
      <c r="EC478" s="60"/>
      <c r="ED478" s="60"/>
      <c r="EE478" s="60"/>
      <c r="EF478" s="87"/>
      <c r="EG478" s="87"/>
      <c r="EH478" s="87"/>
      <c r="EI478" s="87"/>
      <c r="EJ478" s="87"/>
      <c r="EN478" s="83"/>
      <c r="EO478" s="88"/>
      <c r="EP478" s="60"/>
      <c r="EQ478" s="60"/>
      <c r="ER478" s="60"/>
      <c r="ES478" s="87"/>
      <c r="ET478" s="87"/>
      <c r="EU478" s="87"/>
      <c r="EV478" s="87"/>
      <c r="EW478" s="87"/>
      <c r="FA478" s="83"/>
      <c r="FB478" s="88"/>
      <c r="FC478" s="60"/>
      <c r="FD478" s="60"/>
      <c r="FE478" s="60"/>
      <c r="FF478" s="87"/>
      <c r="FG478" s="87"/>
      <c r="FH478" s="87"/>
      <c r="FI478" s="87"/>
      <c r="FJ478" s="87"/>
    </row>
    <row r="479" spans="1:166" s="22" customFormat="1" ht="15" customHeight="1" x14ac:dyDescent="0.25">
      <c r="A479" s="12">
        <v>3639</v>
      </c>
      <c r="B479" s="16">
        <v>5192</v>
      </c>
      <c r="C479" s="192"/>
      <c r="D479" s="339"/>
      <c r="E479" s="46"/>
      <c r="F479" s="340" t="s">
        <v>750</v>
      </c>
      <c r="G479" s="343">
        <v>0</v>
      </c>
      <c r="H479" s="343">
        <v>10</v>
      </c>
      <c r="I479" s="343">
        <v>9.98</v>
      </c>
      <c r="J479" s="343">
        <f>Tabulka5424[[#This Row],[Skutečnost k 31.12.2019                    v tis. Kč]]/Tabulka5424[[#This Row],[Upravený rozpočet k 31.12.2019         v tis. Kč]]*100</f>
        <v>99.8</v>
      </c>
      <c r="N479" s="83"/>
      <c r="O479" s="88"/>
      <c r="P479" s="60"/>
      <c r="Q479" s="60"/>
      <c r="R479" s="60"/>
      <c r="S479" s="87"/>
      <c r="T479" s="87"/>
      <c r="U479" s="87"/>
      <c r="V479" s="87"/>
      <c r="W479" s="87"/>
      <c r="AA479" s="83"/>
      <c r="AB479" s="88"/>
      <c r="AC479" s="60"/>
      <c r="AD479" s="60"/>
      <c r="AE479" s="60"/>
      <c r="AF479" s="87"/>
      <c r="AG479" s="87"/>
      <c r="AH479" s="87"/>
      <c r="AI479" s="87"/>
      <c r="AJ479" s="87"/>
      <c r="AN479" s="83"/>
      <c r="AO479" s="88"/>
      <c r="AP479" s="60"/>
      <c r="AQ479" s="60"/>
      <c r="AR479" s="60"/>
      <c r="AS479" s="87"/>
      <c r="AT479" s="87"/>
      <c r="AU479" s="87"/>
      <c r="AV479" s="87"/>
      <c r="AW479" s="87"/>
      <c r="BA479" s="83"/>
      <c r="BB479" s="88"/>
      <c r="BC479" s="60"/>
      <c r="BD479" s="60"/>
      <c r="BE479" s="60"/>
      <c r="BF479" s="87"/>
      <c r="BG479" s="87"/>
      <c r="BH479" s="87"/>
      <c r="BI479" s="87"/>
      <c r="BJ479" s="87"/>
      <c r="BN479" s="83"/>
      <c r="BO479" s="88"/>
      <c r="BP479" s="60"/>
      <c r="BQ479" s="60"/>
      <c r="BR479" s="60"/>
      <c r="BS479" s="87"/>
      <c r="BT479" s="87"/>
      <c r="BU479" s="87"/>
      <c r="BV479" s="87"/>
      <c r="BW479" s="87"/>
      <c r="CA479" s="83"/>
      <c r="CB479" s="88"/>
      <c r="CC479" s="60"/>
      <c r="CD479" s="60"/>
      <c r="CE479" s="60"/>
      <c r="CF479" s="87"/>
      <c r="CG479" s="87"/>
      <c r="CH479" s="87"/>
      <c r="CI479" s="87"/>
      <c r="CJ479" s="87"/>
      <c r="CN479" s="83"/>
      <c r="CO479" s="88"/>
      <c r="CP479" s="60"/>
      <c r="CQ479" s="60"/>
      <c r="CR479" s="60"/>
      <c r="CS479" s="87"/>
      <c r="CT479" s="87"/>
      <c r="CU479" s="87"/>
      <c r="CV479" s="87"/>
      <c r="CW479" s="87"/>
      <c r="DA479" s="83"/>
      <c r="DB479" s="88"/>
      <c r="DC479" s="60"/>
      <c r="DD479" s="60"/>
      <c r="DE479" s="60"/>
      <c r="DF479" s="87"/>
      <c r="DG479" s="87"/>
      <c r="DH479" s="87"/>
      <c r="DI479" s="87"/>
      <c r="DJ479" s="87"/>
      <c r="DN479" s="83"/>
      <c r="DO479" s="88"/>
      <c r="DP479" s="60"/>
      <c r="DQ479" s="60"/>
      <c r="DR479" s="60"/>
      <c r="DS479" s="87"/>
      <c r="DT479" s="87"/>
      <c r="DU479" s="87"/>
      <c r="DV479" s="87"/>
      <c r="DW479" s="87"/>
      <c r="EA479" s="83"/>
      <c r="EB479" s="88"/>
      <c r="EC479" s="60"/>
      <c r="ED479" s="60"/>
      <c r="EE479" s="60"/>
      <c r="EF479" s="87"/>
      <c r="EG479" s="87"/>
      <c r="EH479" s="87"/>
      <c r="EI479" s="87"/>
      <c r="EJ479" s="87"/>
      <c r="EN479" s="83"/>
      <c r="EO479" s="88"/>
      <c r="EP479" s="60"/>
      <c r="EQ479" s="60"/>
      <c r="ER479" s="60"/>
      <c r="ES479" s="87"/>
      <c r="ET479" s="87"/>
      <c r="EU479" s="87"/>
      <c r="EV479" s="87"/>
      <c r="EW479" s="87"/>
      <c r="FA479" s="83"/>
      <c r="FB479" s="88"/>
      <c r="FC479" s="60"/>
      <c r="FD479" s="60"/>
      <c r="FE479" s="60"/>
      <c r="FF479" s="87"/>
      <c r="FG479" s="87"/>
      <c r="FH479" s="87"/>
      <c r="FI479" s="87"/>
      <c r="FJ479" s="87"/>
    </row>
    <row r="480" spans="1:166" s="22" customFormat="1" ht="15" customHeight="1" x14ac:dyDescent="0.25">
      <c r="A480" s="12">
        <v>3639</v>
      </c>
      <c r="B480" s="12">
        <v>5361</v>
      </c>
      <c r="C480" s="204"/>
      <c r="D480" s="339"/>
      <c r="E480" s="46"/>
      <c r="F480" s="340" t="s">
        <v>152</v>
      </c>
      <c r="G480" s="343">
        <v>70</v>
      </c>
      <c r="H480" s="343">
        <v>166</v>
      </c>
      <c r="I480" s="343">
        <v>94</v>
      </c>
      <c r="J480" s="343">
        <f>Tabulka5424[[#This Row],[Skutečnost k 31.12.2019                    v tis. Kč]]/Tabulka5424[[#This Row],[Upravený rozpočet k 31.12.2019         v tis. Kč]]*100</f>
        <v>56.626506024096393</v>
      </c>
      <c r="N480" s="83"/>
      <c r="O480" s="88"/>
      <c r="P480" s="60"/>
      <c r="Q480" s="60"/>
      <c r="R480" s="60"/>
      <c r="S480" s="87"/>
      <c r="T480" s="87"/>
      <c r="U480" s="87"/>
      <c r="V480" s="87"/>
      <c r="W480" s="87"/>
      <c r="AA480" s="83"/>
      <c r="AB480" s="88"/>
      <c r="AC480" s="60"/>
      <c r="AD480" s="60"/>
      <c r="AE480" s="60"/>
      <c r="AF480" s="87"/>
      <c r="AG480" s="87"/>
      <c r="AH480" s="87"/>
      <c r="AI480" s="87"/>
      <c r="AJ480" s="87"/>
      <c r="AN480" s="83"/>
      <c r="AO480" s="88"/>
      <c r="AP480" s="60"/>
      <c r="AQ480" s="60"/>
      <c r="AR480" s="60"/>
      <c r="AS480" s="87"/>
      <c r="AT480" s="87"/>
      <c r="AU480" s="87"/>
      <c r="AV480" s="87"/>
      <c r="AW480" s="87"/>
      <c r="BA480" s="83"/>
      <c r="BB480" s="88"/>
      <c r="BC480" s="60"/>
      <c r="BD480" s="60"/>
      <c r="BE480" s="60"/>
      <c r="BF480" s="87"/>
      <c r="BG480" s="87"/>
      <c r="BH480" s="87"/>
      <c r="BI480" s="87"/>
      <c r="BJ480" s="87"/>
      <c r="BN480" s="83"/>
      <c r="BO480" s="88"/>
      <c r="BP480" s="60"/>
      <c r="BQ480" s="60"/>
      <c r="BR480" s="60"/>
      <c r="BS480" s="87"/>
      <c r="BT480" s="87"/>
      <c r="BU480" s="87"/>
      <c r="BV480" s="87"/>
      <c r="BW480" s="87"/>
      <c r="CA480" s="83"/>
      <c r="CB480" s="88"/>
      <c r="CC480" s="60"/>
      <c r="CD480" s="60"/>
      <c r="CE480" s="60"/>
      <c r="CF480" s="87"/>
      <c r="CG480" s="87"/>
      <c r="CH480" s="87"/>
      <c r="CI480" s="87"/>
      <c r="CJ480" s="87"/>
      <c r="CN480" s="83"/>
      <c r="CO480" s="88"/>
      <c r="CP480" s="60"/>
      <c r="CQ480" s="60"/>
      <c r="CR480" s="60"/>
      <c r="CS480" s="87"/>
      <c r="CT480" s="87"/>
      <c r="CU480" s="87"/>
      <c r="CV480" s="87"/>
      <c r="CW480" s="87"/>
      <c r="DA480" s="83"/>
      <c r="DB480" s="88"/>
      <c r="DC480" s="60"/>
      <c r="DD480" s="60"/>
      <c r="DE480" s="60"/>
      <c r="DF480" s="87"/>
      <c r="DG480" s="87"/>
      <c r="DH480" s="87"/>
      <c r="DI480" s="87"/>
      <c r="DJ480" s="87"/>
      <c r="DN480" s="83"/>
      <c r="DO480" s="88"/>
      <c r="DP480" s="60"/>
      <c r="DQ480" s="60"/>
      <c r="DR480" s="60"/>
      <c r="DS480" s="87"/>
      <c r="DT480" s="87"/>
      <c r="DU480" s="87"/>
      <c r="DV480" s="87"/>
      <c r="DW480" s="87"/>
      <c r="EA480" s="83"/>
      <c r="EB480" s="88"/>
      <c r="EC480" s="60"/>
      <c r="ED480" s="60"/>
      <c r="EE480" s="60"/>
      <c r="EF480" s="87"/>
      <c r="EG480" s="87"/>
      <c r="EH480" s="87"/>
      <c r="EI480" s="87"/>
      <c r="EJ480" s="87"/>
      <c r="EN480" s="83"/>
      <c r="EO480" s="88"/>
      <c r="EP480" s="60"/>
      <c r="EQ480" s="60"/>
      <c r="ER480" s="60"/>
      <c r="ES480" s="87"/>
      <c r="ET480" s="87"/>
      <c r="EU480" s="87"/>
      <c r="EV480" s="87"/>
      <c r="EW480" s="87"/>
      <c r="FA480" s="83"/>
      <c r="FB480" s="88"/>
      <c r="FC480" s="60"/>
      <c r="FD480" s="60"/>
      <c r="FE480" s="60"/>
      <c r="FF480" s="87"/>
      <c r="FG480" s="87"/>
      <c r="FH480" s="87"/>
      <c r="FI480" s="87"/>
      <c r="FJ480" s="87"/>
    </row>
    <row r="481" spans="1:166" s="22" customFormat="1" ht="15" customHeight="1" x14ac:dyDescent="0.25">
      <c r="A481" s="12">
        <v>3639</v>
      </c>
      <c r="B481" s="16">
        <v>5365</v>
      </c>
      <c r="C481" s="192"/>
      <c r="D481" s="339"/>
      <c r="E481" s="46"/>
      <c r="F481" s="340" t="s">
        <v>775</v>
      </c>
      <c r="G481" s="343">
        <v>0</v>
      </c>
      <c r="H481" s="343">
        <v>1.3</v>
      </c>
      <c r="I481" s="343">
        <v>1.3</v>
      </c>
      <c r="J481" s="343">
        <f>Tabulka5424[[#This Row],[Skutečnost k 31.12.2019                    v tis. Kč]]/Tabulka5424[[#This Row],[Upravený rozpočet k 31.12.2019         v tis. Kč]]*100</f>
        <v>100</v>
      </c>
      <c r="N481" s="83"/>
      <c r="O481" s="88"/>
      <c r="P481" s="60"/>
      <c r="Q481" s="60"/>
      <c r="R481" s="60"/>
      <c r="S481" s="87"/>
      <c r="T481" s="87"/>
      <c r="U481" s="87"/>
      <c r="V481" s="87"/>
      <c r="W481" s="87"/>
      <c r="AA481" s="83"/>
      <c r="AB481" s="88"/>
      <c r="AC481" s="60"/>
      <c r="AD481" s="60"/>
      <c r="AE481" s="60"/>
      <c r="AF481" s="87"/>
      <c r="AG481" s="87"/>
      <c r="AH481" s="87"/>
      <c r="AI481" s="87"/>
      <c r="AJ481" s="87"/>
      <c r="AN481" s="83"/>
      <c r="AO481" s="88"/>
      <c r="AP481" s="60"/>
      <c r="AQ481" s="60"/>
      <c r="AR481" s="60"/>
      <c r="AS481" s="87"/>
      <c r="AT481" s="87"/>
      <c r="AU481" s="87"/>
      <c r="AV481" s="87"/>
      <c r="AW481" s="87"/>
      <c r="BA481" s="83"/>
      <c r="BB481" s="88"/>
      <c r="BC481" s="60"/>
      <c r="BD481" s="60"/>
      <c r="BE481" s="60"/>
      <c r="BF481" s="87"/>
      <c r="BG481" s="87"/>
      <c r="BH481" s="87"/>
      <c r="BI481" s="87"/>
      <c r="BJ481" s="87"/>
      <c r="BN481" s="83"/>
      <c r="BO481" s="88"/>
      <c r="BP481" s="60"/>
      <c r="BQ481" s="60"/>
      <c r="BR481" s="60"/>
      <c r="BS481" s="87"/>
      <c r="BT481" s="87"/>
      <c r="BU481" s="87"/>
      <c r="BV481" s="87"/>
      <c r="BW481" s="87"/>
      <c r="CA481" s="83"/>
      <c r="CB481" s="88"/>
      <c r="CC481" s="60"/>
      <c r="CD481" s="60"/>
      <c r="CE481" s="60"/>
      <c r="CF481" s="87"/>
      <c r="CG481" s="87"/>
      <c r="CH481" s="87"/>
      <c r="CI481" s="87"/>
      <c r="CJ481" s="87"/>
      <c r="CN481" s="83"/>
      <c r="CO481" s="88"/>
      <c r="CP481" s="60"/>
      <c r="CQ481" s="60"/>
      <c r="CR481" s="60"/>
      <c r="CS481" s="87"/>
      <c r="CT481" s="87"/>
      <c r="CU481" s="87"/>
      <c r="CV481" s="87"/>
      <c r="CW481" s="87"/>
      <c r="DA481" s="83"/>
      <c r="DB481" s="88"/>
      <c r="DC481" s="60"/>
      <c r="DD481" s="60"/>
      <c r="DE481" s="60"/>
      <c r="DF481" s="87"/>
      <c r="DG481" s="87"/>
      <c r="DH481" s="87"/>
      <c r="DI481" s="87"/>
      <c r="DJ481" s="87"/>
      <c r="DN481" s="83"/>
      <c r="DO481" s="88"/>
      <c r="DP481" s="60"/>
      <c r="DQ481" s="60"/>
      <c r="DR481" s="60"/>
      <c r="DS481" s="87"/>
      <c r="DT481" s="87"/>
      <c r="DU481" s="87"/>
      <c r="DV481" s="87"/>
      <c r="DW481" s="87"/>
      <c r="EA481" s="83"/>
      <c r="EB481" s="88"/>
      <c r="EC481" s="60"/>
      <c r="ED481" s="60"/>
      <c r="EE481" s="60"/>
      <c r="EF481" s="87"/>
      <c r="EG481" s="87"/>
      <c r="EH481" s="87"/>
      <c r="EI481" s="87"/>
      <c r="EJ481" s="87"/>
      <c r="EN481" s="83"/>
      <c r="EO481" s="88"/>
      <c r="EP481" s="60"/>
      <c r="EQ481" s="60"/>
      <c r="ER481" s="60"/>
      <c r="ES481" s="87"/>
      <c r="ET481" s="87"/>
      <c r="EU481" s="87"/>
      <c r="EV481" s="87"/>
      <c r="EW481" s="87"/>
      <c r="FA481" s="83"/>
      <c r="FB481" s="88"/>
      <c r="FC481" s="60"/>
      <c r="FD481" s="60"/>
      <c r="FE481" s="60"/>
      <c r="FF481" s="87"/>
      <c r="FG481" s="87"/>
      <c r="FH481" s="87"/>
      <c r="FI481" s="87"/>
      <c r="FJ481" s="87"/>
    </row>
    <row r="482" spans="1:166" s="22" customFormat="1" ht="15" customHeight="1" x14ac:dyDescent="0.25">
      <c r="A482" s="12">
        <v>3639</v>
      </c>
      <c r="B482" s="16">
        <v>5909</v>
      </c>
      <c r="C482" s="192"/>
      <c r="D482" s="339"/>
      <c r="E482" s="46"/>
      <c r="F482" s="340" t="s">
        <v>327</v>
      </c>
      <c r="G482" s="343">
        <v>0</v>
      </c>
      <c r="H482" s="343">
        <v>153.12</v>
      </c>
      <c r="I482" s="343">
        <v>63.11</v>
      </c>
      <c r="J482" s="343">
        <f>Tabulka5424[[#This Row],[Skutečnost k 31.12.2019                    v tis. Kč]]/Tabulka5424[[#This Row],[Upravený rozpočet k 31.12.2019         v tis. Kč]]*100</f>
        <v>41.216039707419014</v>
      </c>
      <c r="N482" s="83"/>
      <c r="O482" s="88"/>
      <c r="P482" s="60"/>
      <c r="Q482" s="60"/>
      <c r="R482" s="60"/>
      <c r="S482" s="87"/>
      <c r="T482" s="87"/>
      <c r="U482" s="87"/>
      <c r="V482" s="87"/>
      <c r="W482" s="87"/>
      <c r="AA482" s="83"/>
      <c r="AB482" s="88"/>
      <c r="AC482" s="60"/>
      <c r="AD482" s="60"/>
      <c r="AE482" s="60"/>
      <c r="AF482" s="87"/>
      <c r="AG482" s="87"/>
      <c r="AH482" s="87"/>
      <c r="AI482" s="87"/>
      <c r="AJ482" s="87"/>
      <c r="AN482" s="83"/>
      <c r="AO482" s="88"/>
      <c r="AP482" s="60"/>
      <c r="AQ482" s="60"/>
      <c r="AR482" s="60"/>
      <c r="AS482" s="87"/>
      <c r="AT482" s="87"/>
      <c r="AU482" s="87"/>
      <c r="AV482" s="87"/>
      <c r="AW482" s="87"/>
      <c r="BA482" s="83"/>
      <c r="BB482" s="88"/>
      <c r="BC482" s="60"/>
      <c r="BD482" s="60"/>
      <c r="BE482" s="60"/>
      <c r="BF482" s="87"/>
      <c r="BG482" s="87"/>
      <c r="BH482" s="87"/>
      <c r="BI482" s="87"/>
      <c r="BJ482" s="87"/>
      <c r="BN482" s="83"/>
      <c r="BO482" s="88"/>
      <c r="BP482" s="60"/>
      <c r="BQ482" s="60"/>
      <c r="BR482" s="60"/>
      <c r="BS482" s="87"/>
      <c r="BT482" s="87"/>
      <c r="BU482" s="87"/>
      <c r="BV482" s="87"/>
      <c r="BW482" s="87"/>
      <c r="CA482" s="83"/>
      <c r="CB482" s="88"/>
      <c r="CC482" s="60"/>
      <c r="CD482" s="60"/>
      <c r="CE482" s="60"/>
      <c r="CF482" s="87"/>
      <c r="CG482" s="87"/>
      <c r="CH482" s="87"/>
      <c r="CI482" s="87"/>
      <c r="CJ482" s="87"/>
      <c r="CN482" s="83"/>
      <c r="CO482" s="88"/>
      <c r="CP482" s="60"/>
      <c r="CQ482" s="60"/>
      <c r="CR482" s="60"/>
      <c r="CS482" s="87"/>
      <c r="CT482" s="87"/>
      <c r="CU482" s="87"/>
      <c r="CV482" s="87"/>
      <c r="CW482" s="87"/>
      <c r="DA482" s="83"/>
      <c r="DB482" s="88"/>
      <c r="DC482" s="60"/>
      <c r="DD482" s="60"/>
      <c r="DE482" s="60"/>
      <c r="DF482" s="87"/>
      <c r="DG482" s="87"/>
      <c r="DH482" s="87"/>
      <c r="DI482" s="87"/>
      <c r="DJ482" s="87"/>
      <c r="DN482" s="83"/>
      <c r="DO482" s="88"/>
      <c r="DP482" s="60"/>
      <c r="DQ482" s="60"/>
      <c r="DR482" s="60"/>
      <c r="DS482" s="87"/>
      <c r="DT482" s="87"/>
      <c r="DU482" s="87"/>
      <c r="DV482" s="87"/>
      <c r="DW482" s="87"/>
      <c r="EA482" s="83"/>
      <c r="EB482" s="88"/>
      <c r="EC482" s="60"/>
      <c r="ED482" s="60"/>
      <c r="EE482" s="60"/>
      <c r="EF482" s="87"/>
      <c r="EG482" s="87"/>
      <c r="EH482" s="87"/>
      <c r="EI482" s="87"/>
      <c r="EJ482" s="87"/>
      <c r="EN482" s="83"/>
      <c r="EO482" s="88"/>
      <c r="EP482" s="60"/>
      <c r="EQ482" s="60"/>
      <c r="ER482" s="60"/>
      <c r="ES482" s="87"/>
      <c r="ET482" s="87"/>
      <c r="EU482" s="87"/>
      <c r="EV482" s="87"/>
      <c r="EW482" s="87"/>
      <c r="FA482" s="83"/>
      <c r="FB482" s="88"/>
      <c r="FC482" s="60"/>
      <c r="FD482" s="60"/>
      <c r="FE482" s="60"/>
      <c r="FF482" s="87"/>
      <c r="FG482" s="87"/>
      <c r="FH482" s="87"/>
      <c r="FI482" s="87"/>
      <c r="FJ482" s="87"/>
    </row>
    <row r="483" spans="1:166" s="22" customFormat="1" ht="15" customHeight="1" x14ac:dyDescent="0.25">
      <c r="A483" s="363">
        <v>3639</v>
      </c>
      <c r="B483" s="363">
        <v>6130</v>
      </c>
      <c r="C483" s="192"/>
      <c r="D483" s="339"/>
      <c r="E483" s="46"/>
      <c r="F483" s="364" t="s">
        <v>403</v>
      </c>
      <c r="G483" s="382">
        <v>1500</v>
      </c>
      <c r="H483" s="382">
        <v>2818.21</v>
      </c>
      <c r="I483" s="382">
        <v>2818.21</v>
      </c>
      <c r="J483" s="382">
        <f>Tabulka5424[[#This Row],[Skutečnost k 31.12.2019                    v tis. Kč]]/Tabulka5424[[#This Row],[Upravený rozpočet k 31.12.2019         v tis. Kč]]*100</f>
        <v>100</v>
      </c>
      <c r="N483" s="83"/>
      <c r="O483" s="88"/>
      <c r="P483" s="60"/>
      <c r="Q483" s="60"/>
      <c r="R483" s="60"/>
      <c r="S483" s="87"/>
      <c r="T483" s="87"/>
      <c r="U483" s="87"/>
      <c r="V483" s="87"/>
      <c r="W483" s="87"/>
      <c r="AA483" s="83"/>
      <c r="AB483" s="88"/>
      <c r="AC483" s="60"/>
      <c r="AD483" s="60"/>
      <c r="AE483" s="60"/>
      <c r="AF483" s="87"/>
      <c r="AG483" s="87"/>
      <c r="AH483" s="87"/>
      <c r="AI483" s="87"/>
      <c r="AJ483" s="87"/>
      <c r="AN483" s="83"/>
      <c r="AO483" s="88"/>
      <c r="AP483" s="60"/>
      <c r="AQ483" s="60"/>
      <c r="AR483" s="60"/>
      <c r="AS483" s="87"/>
      <c r="AT483" s="87"/>
      <c r="AU483" s="87"/>
      <c r="AV483" s="87"/>
      <c r="AW483" s="87"/>
      <c r="BA483" s="83"/>
      <c r="BB483" s="88"/>
      <c r="BC483" s="60"/>
      <c r="BD483" s="60"/>
      <c r="BE483" s="60"/>
      <c r="BF483" s="87"/>
      <c r="BG483" s="87"/>
      <c r="BH483" s="87"/>
      <c r="BI483" s="87"/>
      <c r="BJ483" s="87"/>
      <c r="BN483" s="83"/>
      <c r="BO483" s="88"/>
      <c r="BP483" s="60"/>
      <c r="BQ483" s="60"/>
      <c r="BR483" s="60"/>
      <c r="BS483" s="87"/>
      <c r="BT483" s="87"/>
      <c r="BU483" s="87"/>
      <c r="BV483" s="87"/>
      <c r="BW483" s="87"/>
      <c r="CA483" s="83"/>
      <c r="CB483" s="88"/>
      <c r="CC483" s="60"/>
      <c r="CD483" s="60"/>
      <c r="CE483" s="60"/>
      <c r="CF483" s="87"/>
      <c r="CG483" s="87"/>
      <c r="CH483" s="87"/>
      <c r="CI483" s="87"/>
      <c r="CJ483" s="87"/>
      <c r="CN483" s="83"/>
      <c r="CO483" s="88"/>
      <c r="CP483" s="60"/>
      <c r="CQ483" s="60"/>
      <c r="CR483" s="60"/>
      <c r="CS483" s="87"/>
      <c r="CT483" s="87"/>
      <c r="CU483" s="87"/>
      <c r="CV483" s="87"/>
      <c r="CW483" s="87"/>
      <c r="DA483" s="83"/>
      <c r="DB483" s="88"/>
      <c r="DC483" s="60"/>
      <c r="DD483" s="60"/>
      <c r="DE483" s="60"/>
      <c r="DF483" s="87"/>
      <c r="DG483" s="87"/>
      <c r="DH483" s="87"/>
      <c r="DI483" s="87"/>
      <c r="DJ483" s="87"/>
      <c r="DN483" s="83"/>
      <c r="DO483" s="88"/>
      <c r="DP483" s="60"/>
      <c r="DQ483" s="60"/>
      <c r="DR483" s="60"/>
      <c r="DS483" s="87"/>
      <c r="DT483" s="87"/>
      <c r="DU483" s="87"/>
      <c r="DV483" s="87"/>
      <c r="DW483" s="87"/>
      <c r="EA483" s="83"/>
      <c r="EB483" s="88"/>
      <c r="EC483" s="60"/>
      <c r="ED483" s="60"/>
      <c r="EE483" s="60"/>
      <c r="EF483" s="87"/>
      <c r="EG483" s="87"/>
      <c r="EH483" s="87"/>
      <c r="EI483" s="87"/>
      <c r="EJ483" s="87"/>
      <c r="EN483" s="83"/>
      <c r="EO483" s="88"/>
      <c r="EP483" s="60"/>
      <c r="EQ483" s="60"/>
      <c r="ER483" s="60"/>
      <c r="ES483" s="87"/>
      <c r="ET483" s="87"/>
      <c r="EU483" s="87"/>
      <c r="EV483" s="87"/>
      <c r="EW483" s="87"/>
      <c r="FA483" s="83"/>
      <c r="FB483" s="88"/>
      <c r="FC483" s="60"/>
      <c r="FD483" s="60"/>
      <c r="FE483" s="60"/>
      <c r="FF483" s="87"/>
      <c r="FG483" s="87"/>
      <c r="FH483" s="87"/>
      <c r="FI483" s="87"/>
      <c r="FJ483" s="87"/>
    </row>
    <row r="484" spans="1:166" s="22" customFormat="1" ht="15" customHeight="1" x14ac:dyDescent="0.25">
      <c r="A484" s="363"/>
      <c r="B484" s="363"/>
      <c r="C484" s="192"/>
      <c r="D484" s="688"/>
      <c r="E484" s="46"/>
      <c r="F484" s="228" t="s">
        <v>285</v>
      </c>
      <c r="G484" s="264">
        <f>SUBTOTAL(109,G475:G483)</f>
        <v>1890</v>
      </c>
      <c r="H484" s="264">
        <f>SUBTOTAL(109,H475:H483)</f>
        <v>3611.58</v>
      </c>
      <c r="I484" s="264">
        <f>SUBTOTAL(109,I475:I483)</f>
        <v>3314.1600000000003</v>
      </c>
      <c r="J484" s="264">
        <f>Tabulka5424[[#This Row],[Skutečnost k 31.12.2019                    v tis. Kč]]/Tabulka5424[[#This Row],[Upravený rozpočet k 31.12.2019         v tis. Kč]]*100</f>
        <v>91.764823152193784</v>
      </c>
      <c r="N484" s="83"/>
      <c r="O484" s="88"/>
      <c r="P484" s="60"/>
      <c r="Q484" s="60"/>
      <c r="R484" s="60"/>
      <c r="S484" s="87"/>
      <c r="T484" s="87"/>
      <c r="U484" s="87"/>
      <c r="V484" s="87"/>
      <c r="W484" s="87"/>
      <c r="AA484" s="83"/>
      <c r="AB484" s="88"/>
      <c r="AC484" s="60"/>
      <c r="AD484" s="60"/>
      <c r="AE484" s="60"/>
      <c r="AF484" s="87"/>
      <c r="AG484" s="87"/>
      <c r="AH484" s="87"/>
      <c r="AI484" s="87"/>
      <c r="AJ484" s="87"/>
      <c r="AN484" s="83"/>
      <c r="AO484" s="88"/>
      <c r="AP484" s="60"/>
      <c r="AQ484" s="60"/>
      <c r="AR484" s="60"/>
      <c r="AS484" s="87"/>
      <c r="AT484" s="87"/>
      <c r="AU484" s="87"/>
      <c r="AV484" s="87"/>
      <c r="AW484" s="87"/>
      <c r="BA484" s="83"/>
      <c r="BB484" s="88"/>
      <c r="BC484" s="60"/>
      <c r="BD484" s="60"/>
      <c r="BE484" s="60"/>
      <c r="BF484" s="87"/>
      <c r="BG484" s="87"/>
      <c r="BH484" s="87"/>
      <c r="BI484" s="87"/>
      <c r="BJ484" s="87"/>
      <c r="BN484" s="83"/>
      <c r="BO484" s="88"/>
      <c r="BP484" s="60"/>
      <c r="BQ484" s="60"/>
      <c r="BR484" s="60"/>
      <c r="BS484" s="87"/>
      <c r="BT484" s="87"/>
      <c r="BU484" s="87"/>
      <c r="BV484" s="87"/>
      <c r="BW484" s="87"/>
      <c r="CA484" s="83"/>
      <c r="CB484" s="88"/>
      <c r="CC484" s="60"/>
      <c r="CD484" s="60"/>
      <c r="CE484" s="60"/>
      <c r="CF484" s="87"/>
      <c r="CG484" s="87"/>
      <c r="CH484" s="87"/>
      <c r="CI484" s="87"/>
      <c r="CJ484" s="87"/>
      <c r="CN484" s="83"/>
      <c r="CO484" s="88"/>
      <c r="CP484" s="60"/>
      <c r="CQ484" s="60"/>
      <c r="CR484" s="60"/>
      <c r="CS484" s="87"/>
      <c r="CT484" s="87"/>
      <c r="CU484" s="87"/>
      <c r="CV484" s="87"/>
      <c r="CW484" s="87"/>
      <c r="DA484" s="83"/>
      <c r="DB484" s="88"/>
      <c r="DC484" s="60"/>
      <c r="DD484" s="60"/>
      <c r="DE484" s="60"/>
      <c r="DF484" s="87"/>
      <c r="DG484" s="87"/>
      <c r="DH484" s="87"/>
      <c r="DI484" s="87"/>
      <c r="DJ484" s="87"/>
      <c r="DN484" s="83"/>
      <c r="DO484" s="88"/>
      <c r="DP484" s="60"/>
      <c r="DQ484" s="60"/>
      <c r="DR484" s="60"/>
      <c r="DS484" s="87"/>
      <c r="DT484" s="87"/>
      <c r="DU484" s="87"/>
      <c r="DV484" s="87"/>
      <c r="DW484" s="87"/>
      <c r="EA484" s="83"/>
      <c r="EB484" s="88"/>
      <c r="EC484" s="60"/>
      <c r="ED484" s="60"/>
      <c r="EE484" s="60"/>
      <c r="EF484" s="87"/>
      <c r="EG484" s="87"/>
      <c r="EH484" s="87"/>
      <c r="EI484" s="87"/>
      <c r="EJ484" s="87"/>
      <c r="EN484" s="83"/>
      <c r="EO484" s="88"/>
      <c r="EP484" s="60"/>
      <c r="EQ484" s="60"/>
      <c r="ER484" s="60"/>
      <c r="ES484" s="87"/>
      <c r="ET484" s="87"/>
      <c r="EU484" s="87"/>
      <c r="EV484" s="87"/>
      <c r="EW484" s="87"/>
      <c r="FA484" s="83"/>
      <c r="FB484" s="88"/>
      <c r="FC484" s="60"/>
      <c r="FD484" s="60"/>
      <c r="FE484" s="60"/>
      <c r="FF484" s="87"/>
      <c r="FG484" s="87"/>
      <c r="FH484" s="87"/>
      <c r="FI484" s="87"/>
      <c r="FJ484" s="87"/>
    </row>
    <row r="485" spans="1:166" s="22" customFormat="1" ht="15" customHeight="1" x14ac:dyDescent="0.25">
      <c r="A485" s="363"/>
      <c r="B485" s="363"/>
      <c r="C485" s="192"/>
      <c r="D485" s="688"/>
      <c r="E485" s="46"/>
      <c r="F485" s="364"/>
      <c r="G485" s="382"/>
      <c r="H485" s="382"/>
      <c r="I485" s="382"/>
      <c r="J485" s="382"/>
      <c r="N485" s="83"/>
      <c r="O485" s="88"/>
      <c r="P485" s="60"/>
      <c r="Q485" s="60"/>
      <c r="R485" s="60"/>
      <c r="S485" s="87"/>
      <c r="T485" s="87"/>
      <c r="U485" s="87"/>
      <c r="V485" s="87"/>
      <c r="W485" s="87"/>
      <c r="AA485" s="83"/>
      <c r="AB485" s="88"/>
      <c r="AC485" s="60"/>
      <c r="AD485" s="60"/>
      <c r="AE485" s="60"/>
      <c r="AF485" s="87"/>
      <c r="AG485" s="87"/>
      <c r="AH485" s="87"/>
      <c r="AI485" s="87"/>
      <c r="AJ485" s="87"/>
      <c r="AN485" s="83"/>
      <c r="AO485" s="88"/>
      <c r="AP485" s="60"/>
      <c r="AQ485" s="60"/>
      <c r="AR485" s="60"/>
      <c r="AS485" s="87"/>
      <c r="AT485" s="87"/>
      <c r="AU485" s="87"/>
      <c r="AV485" s="87"/>
      <c r="AW485" s="87"/>
      <c r="BA485" s="83"/>
      <c r="BB485" s="88"/>
      <c r="BC485" s="60"/>
      <c r="BD485" s="60"/>
      <c r="BE485" s="60"/>
      <c r="BF485" s="87"/>
      <c r="BG485" s="87"/>
      <c r="BH485" s="87"/>
      <c r="BI485" s="87"/>
      <c r="BJ485" s="87"/>
      <c r="BN485" s="83"/>
      <c r="BO485" s="88"/>
      <c r="BP485" s="60"/>
      <c r="BQ485" s="60"/>
      <c r="BR485" s="60"/>
      <c r="BS485" s="87"/>
      <c r="BT485" s="87"/>
      <c r="BU485" s="87"/>
      <c r="BV485" s="87"/>
      <c r="BW485" s="87"/>
      <c r="CA485" s="83"/>
      <c r="CB485" s="88"/>
      <c r="CC485" s="60"/>
      <c r="CD485" s="60"/>
      <c r="CE485" s="60"/>
      <c r="CF485" s="87"/>
      <c r="CG485" s="87"/>
      <c r="CH485" s="87"/>
      <c r="CI485" s="87"/>
      <c r="CJ485" s="87"/>
      <c r="CN485" s="83"/>
      <c r="CO485" s="88"/>
      <c r="CP485" s="60"/>
      <c r="CQ485" s="60"/>
      <c r="CR485" s="60"/>
      <c r="CS485" s="87"/>
      <c r="CT485" s="87"/>
      <c r="CU485" s="87"/>
      <c r="CV485" s="87"/>
      <c r="CW485" s="87"/>
      <c r="DA485" s="83"/>
      <c r="DB485" s="88"/>
      <c r="DC485" s="60"/>
      <c r="DD485" s="60"/>
      <c r="DE485" s="60"/>
      <c r="DF485" s="87"/>
      <c r="DG485" s="87"/>
      <c r="DH485" s="87"/>
      <c r="DI485" s="87"/>
      <c r="DJ485" s="87"/>
      <c r="DN485" s="83"/>
      <c r="DO485" s="88"/>
      <c r="DP485" s="60"/>
      <c r="DQ485" s="60"/>
      <c r="DR485" s="60"/>
      <c r="DS485" s="87"/>
      <c r="DT485" s="87"/>
      <c r="DU485" s="87"/>
      <c r="DV485" s="87"/>
      <c r="DW485" s="87"/>
      <c r="EA485" s="83"/>
      <c r="EB485" s="88"/>
      <c r="EC485" s="60"/>
      <c r="ED485" s="60"/>
      <c r="EE485" s="60"/>
      <c r="EF485" s="87"/>
      <c r="EG485" s="87"/>
      <c r="EH485" s="87"/>
      <c r="EI485" s="87"/>
      <c r="EJ485" s="87"/>
      <c r="EN485" s="83"/>
      <c r="EO485" s="88"/>
      <c r="EP485" s="60"/>
      <c r="EQ485" s="60"/>
      <c r="ER485" s="60"/>
      <c r="ES485" s="87"/>
      <c r="ET485" s="87"/>
      <c r="EU485" s="87"/>
      <c r="EV485" s="87"/>
      <c r="EW485" s="87"/>
      <c r="FA485" s="83"/>
      <c r="FB485" s="88"/>
      <c r="FC485" s="60"/>
      <c r="FD485" s="60"/>
      <c r="FE485" s="60"/>
      <c r="FF485" s="87"/>
      <c r="FG485" s="87"/>
      <c r="FH485" s="87"/>
      <c r="FI485" s="87"/>
      <c r="FJ485" s="87"/>
    </row>
    <row r="486" spans="1:166" s="22" customFormat="1" ht="15" customHeight="1" x14ac:dyDescent="0.25">
      <c r="A486" s="363"/>
      <c r="B486" s="363"/>
      <c r="C486" s="192"/>
      <c r="D486" s="688"/>
      <c r="E486" s="46"/>
      <c r="F486" s="94" t="s">
        <v>283</v>
      </c>
      <c r="G486" s="382"/>
      <c r="H486" s="382"/>
      <c r="I486" s="382"/>
      <c r="J486" s="382"/>
      <c r="N486" s="83"/>
      <c r="O486" s="88"/>
      <c r="P486" s="60"/>
      <c r="Q486" s="60"/>
      <c r="R486" s="60"/>
      <c r="S486" s="87"/>
      <c r="T486" s="87"/>
      <c r="U486" s="87"/>
      <c r="V486" s="87"/>
      <c r="W486" s="87"/>
      <c r="AA486" s="83"/>
      <c r="AB486" s="88"/>
      <c r="AC486" s="60"/>
      <c r="AD486" s="60"/>
      <c r="AE486" s="60"/>
      <c r="AF486" s="87"/>
      <c r="AG486" s="87"/>
      <c r="AH486" s="87"/>
      <c r="AI486" s="87"/>
      <c r="AJ486" s="87"/>
      <c r="AN486" s="83"/>
      <c r="AO486" s="88"/>
      <c r="AP486" s="60"/>
      <c r="AQ486" s="60"/>
      <c r="AR486" s="60"/>
      <c r="AS486" s="87"/>
      <c r="AT486" s="87"/>
      <c r="AU486" s="87"/>
      <c r="AV486" s="87"/>
      <c r="AW486" s="87"/>
      <c r="BA486" s="83"/>
      <c r="BB486" s="88"/>
      <c r="BC486" s="60"/>
      <c r="BD486" s="60"/>
      <c r="BE486" s="60"/>
      <c r="BF486" s="87"/>
      <c r="BG486" s="87"/>
      <c r="BH486" s="87"/>
      <c r="BI486" s="87"/>
      <c r="BJ486" s="87"/>
      <c r="BN486" s="83"/>
      <c r="BO486" s="88"/>
      <c r="BP486" s="60"/>
      <c r="BQ486" s="60"/>
      <c r="BR486" s="60"/>
      <c r="BS486" s="87"/>
      <c r="BT486" s="87"/>
      <c r="BU486" s="87"/>
      <c r="BV486" s="87"/>
      <c r="BW486" s="87"/>
      <c r="CA486" s="83"/>
      <c r="CB486" s="88"/>
      <c r="CC486" s="60"/>
      <c r="CD486" s="60"/>
      <c r="CE486" s="60"/>
      <c r="CF486" s="87"/>
      <c r="CG486" s="87"/>
      <c r="CH486" s="87"/>
      <c r="CI486" s="87"/>
      <c r="CJ486" s="87"/>
      <c r="CN486" s="83"/>
      <c r="CO486" s="88"/>
      <c r="CP486" s="60"/>
      <c r="CQ486" s="60"/>
      <c r="CR486" s="60"/>
      <c r="CS486" s="87"/>
      <c r="CT486" s="87"/>
      <c r="CU486" s="87"/>
      <c r="CV486" s="87"/>
      <c r="CW486" s="87"/>
      <c r="DA486" s="83"/>
      <c r="DB486" s="88"/>
      <c r="DC486" s="60"/>
      <c r="DD486" s="60"/>
      <c r="DE486" s="60"/>
      <c r="DF486" s="87"/>
      <c r="DG486" s="87"/>
      <c r="DH486" s="87"/>
      <c r="DI486" s="87"/>
      <c r="DJ486" s="87"/>
      <c r="DN486" s="83"/>
      <c r="DO486" s="88"/>
      <c r="DP486" s="60"/>
      <c r="DQ486" s="60"/>
      <c r="DR486" s="60"/>
      <c r="DS486" s="87"/>
      <c r="DT486" s="87"/>
      <c r="DU486" s="87"/>
      <c r="DV486" s="87"/>
      <c r="DW486" s="87"/>
      <c r="EA486" s="83"/>
      <c r="EB486" s="88"/>
      <c r="EC486" s="60"/>
      <c r="ED486" s="60"/>
      <c r="EE486" s="60"/>
      <c r="EF486" s="87"/>
      <c r="EG486" s="87"/>
      <c r="EH486" s="87"/>
      <c r="EI486" s="87"/>
      <c r="EJ486" s="87"/>
      <c r="EN486" s="83"/>
      <c r="EO486" s="88"/>
      <c r="EP486" s="60"/>
      <c r="EQ486" s="60"/>
      <c r="ER486" s="60"/>
      <c r="ES486" s="87"/>
      <c r="ET486" s="87"/>
      <c r="EU486" s="87"/>
      <c r="EV486" s="87"/>
      <c r="EW486" s="87"/>
      <c r="FA486" s="83"/>
      <c r="FB486" s="88"/>
      <c r="FC486" s="60"/>
      <c r="FD486" s="60"/>
      <c r="FE486" s="60"/>
      <c r="FF486" s="87"/>
      <c r="FG486" s="87"/>
      <c r="FH486" s="87"/>
      <c r="FI486" s="87"/>
      <c r="FJ486" s="87"/>
    </row>
    <row r="487" spans="1:166" s="22" customFormat="1" ht="15" customHeight="1" x14ac:dyDescent="0.25">
      <c r="A487" s="348">
        <v>3639</v>
      </c>
      <c r="B487" s="348">
        <v>5137</v>
      </c>
      <c r="C487" s="203"/>
      <c r="D487" s="339"/>
      <c r="E487" s="46"/>
      <c r="F487" s="329" t="s">
        <v>1469</v>
      </c>
      <c r="G487" s="343">
        <v>100</v>
      </c>
      <c r="H487" s="343">
        <v>55</v>
      </c>
      <c r="I487" s="343">
        <v>0</v>
      </c>
      <c r="J487" s="343">
        <f>Tabulka5424[[#This Row],[Skutečnost k 31.12.2019                    v tis. Kč]]/Tabulka5424[[#This Row],[Upravený rozpočet k 31.12.2019         v tis. Kč]]*100</f>
        <v>0</v>
      </c>
      <c r="N487" s="83"/>
      <c r="O487" s="88"/>
      <c r="P487" s="60"/>
      <c r="Q487" s="60"/>
      <c r="R487" s="60"/>
      <c r="S487" s="87"/>
      <c r="T487" s="87"/>
      <c r="U487" s="87"/>
      <c r="V487" s="87"/>
      <c r="W487" s="87"/>
      <c r="AA487" s="83"/>
      <c r="AB487" s="88"/>
      <c r="AC487" s="60"/>
      <c r="AD487" s="60"/>
      <c r="AE487" s="60"/>
      <c r="AF487" s="87"/>
      <c r="AG487" s="87"/>
      <c r="AH487" s="87"/>
      <c r="AI487" s="87"/>
      <c r="AJ487" s="87"/>
      <c r="AN487" s="83"/>
      <c r="AO487" s="88"/>
      <c r="AP487" s="60"/>
      <c r="AQ487" s="60"/>
      <c r="AR487" s="60"/>
      <c r="AS487" s="87"/>
      <c r="AT487" s="87"/>
      <c r="AU487" s="87"/>
      <c r="AV487" s="87"/>
      <c r="AW487" s="87"/>
      <c r="BA487" s="83"/>
      <c r="BB487" s="88"/>
      <c r="BC487" s="60"/>
      <c r="BD487" s="60"/>
      <c r="BE487" s="60"/>
      <c r="BF487" s="87"/>
      <c r="BG487" s="87"/>
      <c r="BH487" s="87"/>
      <c r="BI487" s="87"/>
      <c r="BJ487" s="87"/>
      <c r="BN487" s="83"/>
      <c r="BO487" s="88"/>
      <c r="BP487" s="60"/>
      <c r="BQ487" s="60"/>
      <c r="BR487" s="60"/>
      <c r="BS487" s="87"/>
      <c r="BT487" s="87"/>
      <c r="BU487" s="87"/>
      <c r="BV487" s="87"/>
      <c r="BW487" s="87"/>
      <c r="CA487" s="83"/>
      <c r="CB487" s="88"/>
      <c r="CC487" s="60"/>
      <c r="CD487" s="60"/>
      <c r="CE487" s="60"/>
      <c r="CF487" s="87"/>
      <c r="CG487" s="87"/>
      <c r="CH487" s="87"/>
      <c r="CI487" s="87"/>
      <c r="CJ487" s="87"/>
      <c r="CN487" s="83"/>
      <c r="CO487" s="88"/>
      <c r="CP487" s="60"/>
      <c r="CQ487" s="60"/>
      <c r="CR487" s="60"/>
      <c r="CS487" s="87"/>
      <c r="CT487" s="87"/>
      <c r="CU487" s="87"/>
      <c r="CV487" s="87"/>
      <c r="CW487" s="87"/>
      <c r="DA487" s="83"/>
      <c r="DB487" s="88"/>
      <c r="DC487" s="60"/>
      <c r="DD487" s="60"/>
      <c r="DE487" s="60"/>
      <c r="DF487" s="87"/>
      <c r="DG487" s="87"/>
      <c r="DH487" s="87"/>
      <c r="DI487" s="87"/>
      <c r="DJ487" s="87"/>
      <c r="DN487" s="83"/>
      <c r="DO487" s="88"/>
      <c r="DP487" s="60"/>
      <c r="DQ487" s="60"/>
      <c r="DR487" s="60"/>
      <c r="DS487" s="87"/>
      <c r="DT487" s="87"/>
      <c r="DU487" s="87"/>
      <c r="DV487" s="87"/>
      <c r="DW487" s="87"/>
      <c r="EA487" s="83"/>
      <c r="EB487" s="88"/>
      <c r="EC487" s="60"/>
      <c r="ED487" s="60"/>
      <c r="EE487" s="60"/>
      <c r="EF487" s="87"/>
      <c r="EG487" s="87"/>
      <c r="EH487" s="87"/>
      <c r="EI487" s="87"/>
      <c r="EJ487" s="87"/>
      <c r="EN487" s="83"/>
      <c r="EO487" s="88"/>
      <c r="EP487" s="60"/>
      <c r="EQ487" s="60"/>
      <c r="ER487" s="60"/>
      <c r="ES487" s="87"/>
      <c r="ET487" s="87"/>
      <c r="EU487" s="87"/>
      <c r="EV487" s="87"/>
      <c r="EW487" s="87"/>
      <c r="FA487" s="83"/>
      <c r="FB487" s="88"/>
      <c r="FC487" s="60"/>
      <c r="FD487" s="60"/>
      <c r="FE487" s="60"/>
      <c r="FF487" s="87"/>
      <c r="FG487" s="87"/>
      <c r="FH487" s="87"/>
      <c r="FI487" s="87"/>
      <c r="FJ487" s="87"/>
    </row>
    <row r="488" spans="1:166" s="22" customFormat="1" ht="15" customHeight="1" x14ac:dyDescent="0.25">
      <c r="A488" s="348">
        <v>3639</v>
      </c>
      <c r="B488" s="348">
        <v>5151</v>
      </c>
      <c r="C488" s="203"/>
      <c r="D488" s="339"/>
      <c r="E488" s="46"/>
      <c r="F488" s="329" t="s">
        <v>376</v>
      </c>
      <c r="G488" s="343">
        <v>15.5</v>
      </c>
      <c r="H488" s="343">
        <v>15.5</v>
      </c>
      <c r="I488" s="343">
        <v>14.8</v>
      </c>
      <c r="J488" s="343">
        <f>Tabulka5424[[#This Row],[Skutečnost k 31.12.2019                    v tis. Kč]]/Tabulka5424[[#This Row],[Upravený rozpočet k 31.12.2019         v tis. Kč]]*100</f>
        <v>95.483870967741936</v>
      </c>
      <c r="N488" s="83"/>
      <c r="O488" s="88"/>
      <c r="P488" s="60"/>
      <c r="Q488" s="60"/>
      <c r="R488" s="60"/>
      <c r="S488" s="87"/>
      <c r="T488" s="87"/>
      <c r="U488" s="87"/>
      <c r="V488" s="87"/>
      <c r="W488" s="87"/>
      <c r="AA488" s="83"/>
      <c r="AB488" s="88"/>
      <c r="AC488" s="60"/>
      <c r="AD488" s="60"/>
      <c r="AE488" s="60"/>
      <c r="AF488" s="87"/>
      <c r="AG488" s="87"/>
      <c r="AH488" s="87"/>
      <c r="AI488" s="87"/>
      <c r="AJ488" s="87"/>
      <c r="AN488" s="83"/>
      <c r="AO488" s="88"/>
      <c r="AP488" s="60"/>
      <c r="AQ488" s="60"/>
      <c r="AR488" s="60"/>
      <c r="AS488" s="87"/>
      <c r="AT488" s="87"/>
      <c r="AU488" s="87"/>
      <c r="AV488" s="87"/>
      <c r="AW488" s="87"/>
      <c r="BA488" s="83"/>
      <c r="BB488" s="88"/>
      <c r="BC488" s="60"/>
      <c r="BD488" s="60"/>
      <c r="BE488" s="60"/>
      <c r="BF488" s="87"/>
      <c r="BG488" s="87"/>
      <c r="BH488" s="87"/>
      <c r="BI488" s="87"/>
      <c r="BJ488" s="87"/>
      <c r="BN488" s="83"/>
      <c r="BO488" s="88"/>
      <c r="BP488" s="60"/>
      <c r="BQ488" s="60"/>
      <c r="BR488" s="60"/>
      <c r="BS488" s="87"/>
      <c r="BT488" s="87"/>
      <c r="BU488" s="87"/>
      <c r="BV488" s="87"/>
      <c r="BW488" s="87"/>
      <c r="CA488" s="83"/>
      <c r="CB488" s="88"/>
      <c r="CC488" s="60"/>
      <c r="CD488" s="60"/>
      <c r="CE488" s="60"/>
      <c r="CF488" s="87"/>
      <c r="CG488" s="87"/>
      <c r="CH488" s="87"/>
      <c r="CI488" s="87"/>
      <c r="CJ488" s="87"/>
      <c r="CN488" s="83"/>
      <c r="CO488" s="88"/>
      <c r="CP488" s="60"/>
      <c r="CQ488" s="60"/>
      <c r="CR488" s="60"/>
      <c r="CS488" s="87"/>
      <c r="CT488" s="87"/>
      <c r="CU488" s="87"/>
      <c r="CV488" s="87"/>
      <c r="CW488" s="87"/>
      <c r="DA488" s="83"/>
      <c r="DB488" s="88"/>
      <c r="DC488" s="60"/>
      <c r="DD488" s="60"/>
      <c r="DE488" s="60"/>
      <c r="DF488" s="87"/>
      <c r="DG488" s="87"/>
      <c r="DH488" s="87"/>
      <c r="DI488" s="87"/>
      <c r="DJ488" s="87"/>
      <c r="DN488" s="83"/>
      <c r="DO488" s="88"/>
      <c r="DP488" s="60"/>
      <c r="DQ488" s="60"/>
      <c r="DR488" s="60"/>
      <c r="DS488" s="87"/>
      <c r="DT488" s="87"/>
      <c r="DU488" s="87"/>
      <c r="DV488" s="87"/>
      <c r="DW488" s="87"/>
      <c r="EA488" s="83"/>
      <c r="EB488" s="88"/>
      <c r="EC488" s="60"/>
      <c r="ED488" s="60"/>
      <c r="EE488" s="60"/>
      <c r="EF488" s="87"/>
      <c r="EG488" s="87"/>
      <c r="EH488" s="87"/>
      <c r="EI488" s="87"/>
      <c r="EJ488" s="87"/>
      <c r="EN488" s="83"/>
      <c r="EO488" s="88"/>
      <c r="EP488" s="60"/>
      <c r="EQ488" s="60"/>
      <c r="ER488" s="60"/>
      <c r="ES488" s="87"/>
      <c r="ET488" s="87"/>
      <c r="EU488" s="87"/>
      <c r="EV488" s="87"/>
      <c r="EW488" s="87"/>
      <c r="FA488" s="83"/>
      <c r="FB488" s="88"/>
      <c r="FC488" s="60"/>
      <c r="FD488" s="60"/>
      <c r="FE488" s="60"/>
      <c r="FF488" s="87"/>
      <c r="FG488" s="87"/>
      <c r="FH488" s="87"/>
      <c r="FI488" s="87"/>
      <c r="FJ488" s="87"/>
    </row>
    <row r="489" spans="1:166" s="22" customFormat="1" ht="15" customHeight="1" x14ac:dyDescent="0.25">
      <c r="A489" s="344">
        <v>3639</v>
      </c>
      <c r="B489" s="344">
        <v>5171</v>
      </c>
      <c r="C489" s="251"/>
      <c r="D489" s="339"/>
      <c r="E489" s="46"/>
      <c r="F489" s="346" t="s">
        <v>592</v>
      </c>
      <c r="G489" s="347">
        <v>0</v>
      </c>
      <c r="H489" s="347">
        <v>168.24</v>
      </c>
      <c r="I489" s="347">
        <v>168.24</v>
      </c>
      <c r="J489" s="347">
        <f>Tabulka5424[[#This Row],[Skutečnost k 31.12.2019                    v tis. Kč]]/Tabulka5424[[#This Row],[Upravený rozpočet k 31.12.2019         v tis. Kč]]*100</f>
        <v>100</v>
      </c>
      <c r="N489" s="83"/>
      <c r="O489" s="88"/>
      <c r="P489" s="60"/>
      <c r="Q489" s="60"/>
      <c r="R489" s="60"/>
      <c r="S489" s="87"/>
      <c r="T489" s="87"/>
      <c r="U489" s="87"/>
      <c r="V489" s="87"/>
      <c r="W489" s="87"/>
      <c r="AA489" s="83"/>
      <c r="AB489" s="88"/>
      <c r="AC489" s="60"/>
      <c r="AD489" s="60"/>
      <c r="AE489" s="60"/>
      <c r="AF489" s="87"/>
      <c r="AG489" s="87"/>
      <c r="AH489" s="87"/>
      <c r="AI489" s="87"/>
      <c r="AJ489" s="87"/>
      <c r="AN489" s="83"/>
      <c r="AO489" s="88"/>
      <c r="AP489" s="60"/>
      <c r="AQ489" s="60"/>
      <c r="AR489" s="60"/>
      <c r="AS489" s="87"/>
      <c r="AT489" s="87"/>
      <c r="AU489" s="87"/>
      <c r="AV489" s="87"/>
      <c r="AW489" s="87"/>
      <c r="BA489" s="83"/>
      <c r="BB489" s="88"/>
      <c r="BC489" s="60"/>
      <c r="BD489" s="60"/>
      <c r="BE489" s="60"/>
      <c r="BF489" s="87"/>
      <c r="BG489" s="87"/>
      <c r="BH489" s="87"/>
      <c r="BI489" s="87"/>
      <c r="BJ489" s="87"/>
      <c r="BN489" s="83"/>
      <c r="BO489" s="88"/>
      <c r="BP489" s="60"/>
      <c r="BQ489" s="60"/>
      <c r="BR489" s="60"/>
      <c r="BS489" s="87"/>
      <c r="BT489" s="87"/>
      <c r="BU489" s="87"/>
      <c r="BV489" s="87"/>
      <c r="BW489" s="87"/>
      <c r="CA489" s="83"/>
      <c r="CB489" s="88"/>
      <c r="CC489" s="60"/>
      <c r="CD489" s="60"/>
      <c r="CE489" s="60"/>
      <c r="CF489" s="87"/>
      <c r="CG489" s="87"/>
      <c r="CH489" s="87"/>
      <c r="CI489" s="87"/>
      <c r="CJ489" s="87"/>
      <c r="CN489" s="83"/>
      <c r="CO489" s="88"/>
      <c r="CP489" s="60"/>
      <c r="CQ489" s="60"/>
      <c r="CR489" s="60"/>
      <c r="CS489" s="87"/>
      <c r="CT489" s="87"/>
      <c r="CU489" s="87"/>
      <c r="CV489" s="87"/>
      <c r="CW489" s="87"/>
      <c r="DA489" s="83"/>
      <c r="DB489" s="88"/>
      <c r="DC489" s="60"/>
      <c r="DD489" s="60"/>
      <c r="DE489" s="60"/>
      <c r="DF489" s="87"/>
      <c r="DG489" s="87"/>
      <c r="DH489" s="87"/>
      <c r="DI489" s="87"/>
      <c r="DJ489" s="87"/>
      <c r="DN489" s="83"/>
      <c r="DO489" s="88"/>
      <c r="DP489" s="60"/>
      <c r="DQ489" s="60"/>
      <c r="DR489" s="60"/>
      <c r="DS489" s="87"/>
      <c r="DT489" s="87"/>
      <c r="DU489" s="87"/>
      <c r="DV489" s="87"/>
      <c r="DW489" s="87"/>
      <c r="EA489" s="83"/>
      <c r="EB489" s="88"/>
      <c r="EC489" s="60"/>
      <c r="ED489" s="60"/>
      <c r="EE489" s="60"/>
      <c r="EF489" s="87"/>
      <c r="EG489" s="87"/>
      <c r="EH489" s="87"/>
      <c r="EI489" s="87"/>
      <c r="EJ489" s="87"/>
      <c r="EN489" s="83"/>
      <c r="EO489" s="88"/>
      <c r="EP489" s="60"/>
      <c r="EQ489" s="60"/>
      <c r="ER489" s="60"/>
      <c r="ES489" s="87"/>
      <c r="ET489" s="87"/>
      <c r="EU489" s="87"/>
      <c r="EV489" s="87"/>
      <c r="EW489" s="87"/>
      <c r="FA489" s="83"/>
      <c r="FB489" s="88"/>
      <c r="FC489" s="60"/>
      <c r="FD489" s="60"/>
      <c r="FE489" s="60"/>
      <c r="FF489" s="87"/>
      <c r="FG489" s="87"/>
      <c r="FH489" s="87"/>
      <c r="FI489" s="87"/>
      <c r="FJ489" s="87"/>
    </row>
    <row r="490" spans="1:166" s="22" customFormat="1" ht="15" customHeight="1" x14ac:dyDescent="0.25">
      <c r="A490" s="344">
        <v>3639</v>
      </c>
      <c r="B490" s="344">
        <v>5171</v>
      </c>
      <c r="C490" s="251"/>
      <c r="D490" s="339">
        <v>3</v>
      </c>
      <c r="E490" s="46"/>
      <c r="F490" s="346" t="s">
        <v>1753</v>
      </c>
      <c r="G490" s="347">
        <v>100</v>
      </c>
      <c r="H490" s="347">
        <v>100</v>
      </c>
      <c r="I490" s="347">
        <v>21.8</v>
      </c>
      <c r="J490" s="347">
        <f>Tabulka5424[[#This Row],[Skutečnost k 31.12.2019                    v tis. Kč]]/Tabulka5424[[#This Row],[Upravený rozpočet k 31.12.2019         v tis. Kč]]*100</f>
        <v>21.8</v>
      </c>
      <c r="N490" s="83"/>
      <c r="O490" s="88"/>
      <c r="P490" s="60"/>
      <c r="Q490" s="60"/>
      <c r="R490" s="60"/>
      <c r="S490" s="87"/>
      <c r="T490" s="87"/>
      <c r="U490" s="87"/>
      <c r="V490" s="87"/>
      <c r="W490" s="87"/>
      <c r="AA490" s="83"/>
      <c r="AB490" s="88"/>
      <c r="AC490" s="60"/>
      <c r="AD490" s="60"/>
      <c r="AE490" s="60"/>
      <c r="AF490" s="87"/>
      <c r="AG490" s="87"/>
      <c r="AH490" s="87"/>
      <c r="AI490" s="87"/>
      <c r="AJ490" s="87"/>
      <c r="AN490" s="83"/>
      <c r="AO490" s="88"/>
      <c r="AP490" s="60"/>
      <c r="AQ490" s="60"/>
      <c r="AR490" s="60"/>
      <c r="AS490" s="87"/>
      <c r="AT490" s="87"/>
      <c r="AU490" s="87"/>
      <c r="AV490" s="87"/>
      <c r="AW490" s="87"/>
      <c r="BA490" s="83"/>
      <c r="BB490" s="88"/>
      <c r="BC490" s="60"/>
      <c r="BD490" s="60"/>
      <c r="BE490" s="60"/>
      <c r="BF490" s="87"/>
      <c r="BG490" s="87"/>
      <c r="BH490" s="87"/>
      <c r="BI490" s="87"/>
      <c r="BJ490" s="87"/>
      <c r="BN490" s="83"/>
      <c r="BO490" s="88"/>
      <c r="BP490" s="60"/>
      <c r="BQ490" s="60"/>
      <c r="BR490" s="60"/>
      <c r="BS490" s="87"/>
      <c r="BT490" s="87"/>
      <c r="BU490" s="87"/>
      <c r="BV490" s="87"/>
      <c r="BW490" s="87"/>
      <c r="CA490" s="83"/>
      <c r="CB490" s="88"/>
      <c r="CC490" s="60"/>
      <c r="CD490" s="60"/>
      <c r="CE490" s="60"/>
      <c r="CF490" s="87"/>
      <c r="CG490" s="87"/>
      <c r="CH490" s="87"/>
      <c r="CI490" s="87"/>
      <c r="CJ490" s="87"/>
      <c r="CN490" s="83"/>
      <c r="CO490" s="88"/>
      <c r="CP490" s="60"/>
      <c r="CQ490" s="60"/>
      <c r="CR490" s="60"/>
      <c r="CS490" s="87"/>
      <c r="CT490" s="87"/>
      <c r="CU490" s="87"/>
      <c r="CV490" s="87"/>
      <c r="CW490" s="87"/>
      <c r="DA490" s="83"/>
      <c r="DB490" s="88"/>
      <c r="DC490" s="60"/>
      <c r="DD490" s="60"/>
      <c r="DE490" s="60"/>
      <c r="DF490" s="87"/>
      <c r="DG490" s="87"/>
      <c r="DH490" s="87"/>
      <c r="DI490" s="87"/>
      <c r="DJ490" s="87"/>
      <c r="DN490" s="83"/>
      <c r="DO490" s="88"/>
      <c r="DP490" s="60"/>
      <c r="DQ490" s="60"/>
      <c r="DR490" s="60"/>
      <c r="DS490" s="87"/>
      <c r="DT490" s="87"/>
      <c r="DU490" s="87"/>
      <c r="DV490" s="87"/>
      <c r="DW490" s="87"/>
      <c r="EA490" s="83"/>
      <c r="EB490" s="88"/>
      <c r="EC490" s="60"/>
      <c r="ED490" s="60"/>
      <c r="EE490" s="60"/>
      <c r="EF490" s="87"/>
      <c r="EG490" s="87"/>
      <c r="EH490" s="87"/>
      <c r="EI490" s="87"/>
      <c r="EJ490" s="87"/>
      <c r="EN490" s="83"/>
      <c r="EO490" s="88"/>
      <c r="EP490" s="60"/>
      <c r="EQ490" s="60"/>
      <c r="ER490" s="60"/>
      <c r="ES490" s="87"/>
      <c r="ET490" s="87"/>
      <c r="EU490" s="87"/>
      <c r="EV490" s="87"/>
      <c r="EW490" s="87"/>
      <c r="FA490" s="83"/>
      <c r="FB490" s="88"/>
      <c r="FC490" s="60"/>
      <c r="FD490" s="60"/>
      <c r="FE490" s="60"/>
      <c r="FF490" s="87"/>
      <c r="FG490" s="87"/>
      <c r="FH490" s="87"/>
      <c r="FI490" s="87"/>
      <c r="FJ490" s="87"/>
    </row>
    <row r="491" spans="1:166" s="22" customFormat="1" ht="15" customHeight="1" x14ac:dyDescent="0.25">
      <c r="A491" s="344">
        <v>3639</v>
      </c>
      <c r="B491" s="344">
        <v>5171</v>
      </c>
      <c r="C491" s="333"/>
      <c r="D491" s="339"/>
      <c r="E491" s="345">
        <v>244</v>
      </c>
      <c r="F491" s="346" t="s">
        <v>890</v>
      </c>
      <c r="G491" s="347">
        <v>0</v>
      </c>
      <c r="H491" s="347">
        <v>520</v>
      </c>
      <c r="I491" s="347">
        <v>0</v>
      </c>
      <c r="J491" s="347">
        <f>Tabulka5424[[#This Row],[Skutečnost k 31.12.2019                    v tis. Kč]]/Tabulka5424[[#This Row],[Upravený rozpočet k 31.12.2019         v tis. Kč]]*100</f>
        <v>0</v>
      </c>
      <c r="N491" s="83"/>
      <c r="O491" s="88"/>
      <c r="P491" s="60"/>
      <c r="Q491" s="60"/>
      <c r="R491" s="60"/>
      <c r="S491" s="87"/>
      <c r="T491" s="87"/>
      <c r="U491" s="87"/>
      <c r="V491" s="87"/>
      <c r="W491" s="87"/>
      <c r="AA491" s="83"/>
      <c r="AB491" s="88"/>
      <c r="AC491" s="60"/>
      <c r="AD491" s="60"/>
      <c r="AE491" s="60"/>
      <c r="AF491" s="87"/>
      <c r="AG491" s="87"/>
      <c r="AH491" s="87"/>
      <c r="AI491" s="87"/>
      <c r="AJ491" s="87"/>
      <c r="AN491" s="83"/>
      <c r="AO491" s="88"/>
      <c r="AP491" s="60"/>
      <c r="AQ491" s="60"/>
      <c r="AR491" s="60"/>
      <c r="AS491" s="87"/>
      <c r="AT491" s="87"/>
      <c r="AU491" s="87"/>
      <c r="AV491" s="87"/>
      <c r="AW491" s="87"/>
      <c r="BA491" s="83"/>
      <c r="BB491" s="88"/>
      <c r="BC491" s="60"/>
      <c r="BD491" s="60"/>
      <c r="BE491" s="60"/>
      <c r="BF491" s="87"/>
      <c r="BG491" s="87"/>
      <c r="BH491" s="87"/>
      <c r="BI491" s="87"/>
      <c r="BJ491" s="87"/>
      <c r="BN491" s="83"/>
      <c r="BO491" s="88"/>
      <c r="BP491" s="60"/>
      <c r="BQ491" s="60"/>
      <c r="BR491" s="60"/>
      <c r="BS491" s="87"/>
      <c r="BT491" s="87"/>
      <c r="BU491" s="87"/>
      <c r="BV491" s="87"/>
      <c r="BW491" s="87"/>
      <c r="CA491" s="83"/>
      <c r="CB491" s="88"/>
      <c r="CC491" s="60"/>
      <c r="CD491" s="60"/>
      <c r="CE491" s="60"/>
      <c r="CF491" s="87"/>
      <c r="CG491" s="87"/>
      <c r="CH491" s="87"/>
      <c r="CI491" s="87"/>
      <c r="CJ491" s="87"/>
      <c r="CN491" s="83"/>
      <c r="CO491" s="88"/>
      <c r="CP491" s="60"/>
      <c r="CQ491" s="60"/>
      <c r="CR491" s="60"/>
      <c r="CS491" s="87"/>
      <c r="CT491" s="87"/>
      <c r="CU491" s="87"/>
      <c r="CV491" s="87"/>
      <c r="CW491" s="87"/>
      <c r="DA491" s="83"/>
      <c r="DB491" s="88"/>
      <c r="DC491" s="60"/>
      <c r="DD491" s="60"/>
      <c r="DE491" s="60"/>
      <c r="DF491" s="87"/>
      <c r="DG491" s="87"/>
      <c r="DH491" s="87"/>
      <c r="DI491" s="87"/>
      <c r="DJ491" s="87"/>
      <c r="DN491" s="83"/>
      <c r="DO491" s="88"/>
      <c r="DP491" s="60"/>
      <c r="DQ491" s="60"/>
      <c r="DR491" s="60"/>
      <c r="DS491" s="87"/>
      <c r="DT491" s="87"/>
      <c r="DU491" s="87"/>
      <c r="DV491" s="87"/>
      <c r="DW491" s="87"/>
      <c r="EA491" s="83"/>
      <c r="EB491" s="88"/>
      <c r="EC491" s="60"/>
      <c r="ED491" s="60"/>
      <c r="EE491" s="60"/>
      <c r="EF491" s="87"/>
      <c r="EG491" s="87"/>
      <c r="EH491" s="87"/>
      <c r="EI491" s="87"/>
      <c r="EJ491" s="87"/>
      <c r="EN491" s="83"/>
      <c r="EO491" s="88"/>
      <c r="EP491" s="60"/>
      <c r="EQ491" s="60"/>
      <c r="ER491" s="60"/>
      <c r="ES491" s="87"/>
      <c r="ET491" s="87"/>
      <c r="EU491" s="87"/>
      <c r="EV491" s="87"/>
      <c r="EW491" s="87"/>
      <c r="FA491" s="83"/>
      <c r="FB491" s="88"/>
      <c r="FC491" s="60"/>
      <c r="FD491" s="60"/>
      <c r="FE491" s="60"/>
      <c r="FF491" s="87"/>
      <c r="FG491" s="87"/>
      <c r="FH491" s="87"/>
      <c r="FI491" s="87"/>
      <c r="FJ491" s="87"/>
    </row>
    <row r="492" spans="1:166" s="22" customFormat="1" ht="15" customHeight="1" x14ac:dyDescent="0.25">
      <c r="A492" s="348">
        <v>3639</v>
      </c>
      <c r="B492" s="348">
        <v>5177</v>
      </c>
      <c r="C492" s="203"/>
      <c r="D492" s="348"/>
      <c r="E492" s="46"/>
      <c r="F492" s="329" t="s">
        <v>915</v>
      </c>
      <c r="G492" s="343">
        <v>0</v>
      </c>
      <c r="H492" s="343">
        <v>20</v>
      </c>
      <c r="I492" s="343">
        <v>0</v>
      </c>
      <c r="J492" s="343">
        <f>Tabulka5424[[#This Row],[Skutečnost k 31.12.2019                    v tis. Kč]]/Tabulka5424[[#This Row],[Upravený rozpočet k 31.12.2019         v tis. Kč]]*100</f>
        <v>0</v>
      </c>
      <c r="N492" s="83"/>
      <c r="O492" s="88"/>
      <c r="P492" s="60"/>
      <c r="Q492" s="60"/>
      <c r="R492" s="60"/>
      <c r="S492" s="87"/>
      <c r="T492" s="87"/>
      <c r="U492" s="87"/>
      <c r="V492" s="87"/>
      <c r="W492" s="87"/>
      <c r="AA492" s="83"/>
      <c r="AB492" s="88"/>
      <c r="AC492" s="60"/>
      <c r="AD492" s="60"/>
      <c r="AE492" s="60"/>
      <c r="AF492" s="87"/>
      <c r="AG492" s="87"/>
      <c r="AH492" s="87"/>
      <c r="AI492" s="87"/>
      <c r="AJ492" s="87"/>
      <c r="AN492" s="83"/>
      <c r="AO492" s="88"/>
      <c r="AP492" s="60"/>
      <c r="AQ492" s="60"/>
      <c r="AR492" s="60"/>
      <c r="AS492" s="87"/>
      <c r="AT492" s="87"/>
      <c r="AU492" s="87"/>
      <c r="AV492" s="87"/>
      <c r="AW492" s="87"/>
      <c r="BA492" s="83"/>
      <c r="BB492" s="88"/>
      <c r="BC492" s="60"/>
      <c r="BD492" s="60"/>
      <c r="BE492" s="60"/>
      <c r="BF492" s="87"/>
      <c r="BG492" s="87"/>
      <c r="BH492" s="87"/>
      <c r="BI492" s="87"/>
      <c r="BJ492" s="87"/>
      <c r="BN492" s="83"/>
      <c r="BO492" s="88"/>
      <c r="BP492" s="60"/>
      <c r="BQ492" s="60"/>
      <c r="BR492" s="60"/>
      <c r="BS492" s="87"/>
      <c r="BT492" s="87"/>
      <c r="BU492" s="87"/>
      <c r="BV492" s="87"/>
      <c r="BW492" s="87"/>
      <c r="CA492" s="83"/>
      <c r="CB492" s="88"/>
      <c r="CC492" s="60"/>
      <c r="CD492" s="60"/>
      <c r="CE492" s="60"/>
      <c r="CF492" s="87"/>
      <c r="CG492" s="87"/>
      <c r="CH492" s="87"/>
      <c r="CI492" s="87"/>
      <c r="CJ492" s="87"/>
      <c r="CN492" s="83"/>
      <c r="CO492" s="88"/>
      <c r="CP492" s="60"/>
      <c r="CQ492" s="60"/>
      <c r="CR492" s="60"/>
      <c r="CS492" s="87"/>
      <c r="CT492" s="87"/>
      <c r="CU492" s="87"/>
      <c r="CV492" s="87"/>
      <c r="CW492" s="87"/>
      <c r="DA492" s="83"/>
      <c r="DB492" s="88"/>
      <c r="DC492" s="60"/>
      <c r="DD492" s="60"/>
      <c r="DE492" s="60"/>
      <c r="DF492" s="87"/>
      <c r="DG492" s="87"/>
      <c r="DH492" s="87"/>
      <c r="DI492" s="87"/>
      <c r="DJ492" s="87"/>
      <c r="DN492" s="83"/>
      <c r="DO492" s="88"/>
      <c r="DP492" s="60"/>
      <c r="DQ492" s="60"/>
      <c r="DR492" s="60"/>
      <c r="DS492" s="87"/>
      <c r="DT492" s="87"/>
      <c r="DU492" s="87"/>
      <c r="DV492" s="87"/>
      <c r="DW492" s="87"/>
      <c r="EA492" s="83"/>
      <c r="EB492" s="88"/>
      <c r="EC492" s="60"/>
      <c r="ED492" s="60"/>
      <c r="EE492" s="60"/>
      <c r="EF492" s="87"/>
      <c r="EG492" s="87"/>
      <c r="EH492" s="87"/>
      <c r="EI492" s="87"/>
      <c r="EJ492" s="87"/>
      <c r="EN492" s="83"/>
      <c r="EO492" s="88"/>
      <c r="EP492" s="60"/>
      <c r="EQ492" s="60"/>
      <c r="ER492" s="60"/>
      <c r="ES492" s="87"/>
      <c r="ET492" s="87"/>
      <c r="EU492" s="87"/>
      <c r="EV492" s="87"/>
      <c r="EW492" s="87"/>
      <c r="FA492" s="83"/>
      <c r="FB492" s="88"/>
      <c r="FC492" s="60"/>
      <c r="FD492" s="60"/>
      <c r="FE492" s="60"/>
      <c r="FF492" s="87"/>
      <c r="FG492" s="87"/>
      <c r="FH492" s="87"/>
      <c r="FI492" s="87"/>
      <c r="FJ492" s="87"/>
    </row>
    <row r="493" spans="1:166" s="22" customFormat="1" ht="15" customHeight="1" x14ac:dyDescent="0.25">
      <c r="A493" s="348">
        <v>3639</v>
      </c>
      <c r="B493" s="348">
        <v>5329</v>
      </c>
      <c r="C493" s="203"/>
      <c r="D493" s="339"/>
      <c r="E493" s="722">
        <v>201156</v>
      </c>
      <c r="F493" s="329" t="s">
        <v>576</v>
      </c>
      <c r="G493" s="343">
        <v>0</v>
      </c>
      <c r="H493" s="343">
        <v>100.49</v>
      </c>
      <c r="I493" s="343">
        <v>100.49</v>
      </c>
      <c r="J493" s="343">
        <f>Tabulka5424[[#This Row],[Skutečnost k 31.12.2019                    v tis. Kč]]/Tabulka5424[[#This Row],[Upravený rozpočet k 31.12.2019         v tis. Kč]]*100</f>
        <v>100</v>
      </c>
      <c r="N493" s="83"/>
      <c r="O493" s="88"/>
      <c r="P493" s="60"/>
      <c r="Q493" s="60"/>
      <c r="R493" s="60"/>
      <c r="S493" s="87"/>
      <c r="T493" s="87"/>
      <c r="U493" s="87"/>
      <c r="V493" s="87"/>
      <c r="W493" s="87"/>
      <c r="AA493" s="83"/>
      <c r="AB493" s="88"/>
      <c r="AC493" s="60"/>
      <c r="AD493" s="60"/>
      <c r="AE493" s="60"/>
      <c r="AF493" s="87"/>
      <c r="AG493" s="87"/>
      <c r="AH493" s="87"/>
      <c r="AI493" s="87"/>
      <c r="AJ493" s="87"/>
      <c r="AN493" s="83"/>
      <c r="AO493" s="88"/>
      <c r="AP493" s="60"/>
      <c r="AQ493" s="60"/>
      <c r="AR493" s="60"/>
      <c r="AS493" s="87"/>
      <c r="AT493" s="87"/>
      <c r="AU493" s="87"/>
      <c r="AV493" s="87"/>
      <c r="AW493" s="87"/>
      <c r="BA493" s="83"/>
      <c r="BB493" s="88"/>
      <c r="BC493" s="60"/>
      <c r="BD493" s="60"/>
      <c r="BE493" s="60"/>
      <c r="BF493" s="87"/>
      <c r="BG493" s="87"/>
      <c r="BH493" s="87"/>
      <c r="BI493" s="87"/>
      <c r="BJ493" s="87"/>
      <c r="BN493" s="83"/>
      <c r="BO493" s="88"/>
      <c r="BP493" s="60"/>
      <c r="BQ493" s="60"/>
      <c r="BR493" s="60"/>
      <c r="BS493" s="87"/>
      <c r="BT493" s="87"/>
      <c r="BU493" s="87"/>
      <c r="BV493" s="87"/>
      <c r="BW493" s="87"/>
      <c r="CA493" s="83"/>
      <c r="CB493" s="88"/>
      <c r="CC493" s="60"/>
      <c r="CD493" s="60"/>
      <c r="CE493" s="60"/>
      <c r="CF493" s="87"/>
      <c r="CG493" s="87"/>
      <c r="CH493" s="87"/>
      <c r="CI493" s="87"/>
      <c r="CJ493" s="87"/>
      <c r="CN493" s="83"/>
      <c r="CO493" s="88"/>
      <c r="CP493" s="60"/>
      <c r="CQ493" s="60"/>
      <c r="CR493" s="60"/>
      <c r="CS493" s="87"/>
      <c r="CT493" s="87"/>
      <c r="CU493" s="87"/>
      <c r="CV493" s="87"/>
      <c r="CW493" s="87"/>
      <c r="DA493" s="83"/>
      <c r="DB493" s="88"/>
      <c r="DC493" s="60"/>
      <c r="DD493" s="60"/>
      <c r="DE493" s="60"/>
      <c r="DF493" s="87"/>
      <c r="DG493" s="87"/>
      <c r="DH493" s="87"/>
      <c r="DI493" s="87"/>
      <c r="DJ493" s="87"/>
      <c r="DN493" s="83"/>
      <c r="DO493" s="88"/>
      <c r="DP493" s="60"/>
      <c r="DQ493" s="60"/>
      <c r="DR493" s="60"/>
      <c r="DS493" s="87"/>
      <c r="DT493" s="87"/>
      <c r="DU493" s="87"/>
      <c r="DV493" s="87"/>
      <c r="DW493" s="87"/>
      <c r="EA493" s="83"/>
      <c r="EB493" s="88"/>
      <c r="EC493" s="60"/>
      <c r="ED493" s="60"/>
      <c r="EE493" s="60"/>
      <c r="EF493" s="87"/>
      <c r="EG493" s="87"/>
      <c r="EH493" s="87"/>
      <c r="EI493" s="87"/>
      <c r="EJ493" s="87"/>
      <c r="EN493" s="83"/>
      <c r="EO493" s="88"/>
      <c r="EP493" s="60"/>
      <c r="EQ493" s="60"/>
      <c r="ER493" s="60"/>
      <c r="ES493" s="87"/>
      <c r="ET493" s="87"/>
      <c r="EU493" s="87"/>
      <c r="EV493" s="87"/>
      <c r="EW493" s="87"/>
      <c r="FA493" s="83"/>
      <c r="FB493" s="88"/>
      <c r="FC493" s="60"/>
      <c r="FD493" s="60"/>
      <c r="FE493" s="60"/>
      <c r="FF493" s="87"/>
      <c r="FG493" s="87"/>
      <c r="FH493" s="87"/>
      <c r="FI493" s="87"/>
      <c r="FJ493" s="87"/>
    </row>
    <row r="494" spans="1:166" s="22" customFormat="1" ht="15" customHeight="1" x14ac:dyDescent="0.25">
      <c r="A494" s="348">
        <v>3639</v>
      </c>
      <c r="B494" s="348">
        <v>5329</v>
      </c>
      <c r="C494" s="203"/>
      <c r="D494" s="383">
        <v>10</v>
      </c>
      <c r="E494" s="722">
        <v>201156</v>
      </c>
      <c r="F494" s="329" t="s">
        <v>325</v>
      </c>
      <c r="G494" s="343">
        <v>122</v>
      </c>
      <c r="H494" s="343">
        <v>121.5</v>
      </c>
      <c r="I494" s="343">
        <v>121.5</v>
      </c>
      <c r="J494" s="343">
        <f>Tabulka5424[[#This Row],[Skutečnost k 31.12.2019                    v tis. Kč]]/Tabulka5424[[#This Row],[Upravený rozpočet k 31.12.2019         v tis. Kč]]*100</f>
        <v>100</v>
      </c>
      <c r="N494" s="83"/>
      <c r="O494" s="88"/>
      <c r="P494" s="60"/>
      <c r="Q494" s="60"/>
      <c r="R494" s="60"/>
      <c r="S494" s="87"/>
      <c r="T494" s="87"/>
      <c r="U494" s="87"/>
      <c r="V494" s="87"/>
      <c r="W494" s="87"/>
      <c r="AA494" s="83"/>
      <c r="AB494" s="88"/>
      <c r="AC494" s="60"/>
      <c r="AD494" s="60"/>
      <c r="AE494" s="60"/>
      <c r="AF494" s="87"/>
      <c r="AG494" s="87"/>
      <c r="AH494" s="87"/>
      <c r="AI494" s="87"/>
      <c r="AJ494" s="87"/>
      <c r="AN494" s="83"/>
      <c r="AO494" s="88"/>
      <c r="AP494" s="60"/>
      <c r="AQ494" s="60"/>
      <c r="AR494" s="60"/>
      <c r="AS494" s="87"/>
      <c r="AT494" s="87"/>
      <c r="AU494" s="87"/>
      <c r="AV494" s="87"/>
      <c r="AW494" s="87"/>
      <c r="BA494" s="83"/>
      <c r="BB494" s="88"/>
      <c r="BC494" s="60"/>
      <c r="BD494" s="60"/>
      <c r="BE494" s="60"/>
      <c r="BF494" s="87"/>
      <c r="BG494" s="87"/>
      <c r="BH494" s="87"/>
      <c r="BI494" s="87"/>
      <c r="BJ494" s="87"/>
      <c r="BN494" s="83"/>
      <c r="BO494" s="88"/>
      <c r="BP494" s="60"/>
      <c r="BQ494" s="60"/>
      <c r="BR494" s="60"/>
      <c r="BS494" s="87"/>
      <c r="BT494" s="87"/>
      <c r="BU494" s="87"/>
      <c r="BV494" s="87"/>
      <c r="BW494" s="87"/>
      <c r="CA494" s="83"/>
      <c r="CB494" s="88"/>
      <c r="CC494" s="60"/>
      <c r="CD494" s="60"/>
      <c r="CE494" s="60"/>
      <c r="CF494" s="87"/>
      <c r="CG494" s="87"/>
      <c r="CH494" s="87"/>
      <c r="CI494" s="87"/>
      <c r="CJ494" s="87"/>
      <c r="CN494" s="83"/>
      <c r="CO494" s="88"/>
      <c r="CP494" s="60"/>
      <c r="CQ494" s="60"/>
      <c r="CR494" s="60"/>
      <c r="CS494" s="87"/>
      <c r="CT494" s="87"/>
      <c r="CU494" s="87"/>
      <c r="CV494" s="87"/>
      <c r="CW494" s="87"/>
      <c r="DA494" s="83"/>
      <c r="DB494" s="88"/>
      <c r="DC494" s="60"/>
      <c r="DD494" s="60"/>
      <c r="DE494" s="60"/>
      <c r="DF494" s="87"/>
      <c r="DG494" s="87"/>
      <c r="DH494" s="87"/>
      <c r="DI494" s="87"/>
      <c r="DJ494" s="87"/>
      <c r="DN494" s="83"/>
      <c r="DO494" s="88"/>
      <c r="DP494" s="60"/>
      <c r="DQ494" s="60"/>
      <c r="DR494" s="60"/>
      <c r="DS494" s="87"/>
      <c r="DT494" s="87"/>
      <c r="DU494" s="87"/>
      <c r="DV494" s="87"/>
      <c r="DW494" s="87"/>
      <c r="EA494" s="83"/>
      <c r="EB494" s="88"/>
      <c r="EC494" s="60"/>
      <c r="ED494" s="60"/>
      <c r="EE494" s="60"/>
      <c r="EF494" s="87"/>
      <c r="EG494" s="87"/>
      <c r="EH494" s="87"/>
      <c r="EI494" s="87"/>
      <c r="EJ494" s="87"/>
      <c r="EN494" s="83"/>
      <c r="EO494" s="88"/>
      <c r="EP494" s="60"/>
      <c r="EQ494" s="60"/>
      <c r="ER494" s="60"/>
      <c r="ES494" s="87"/>
      <c r="ET494" s="87"/>
      <c r="EU494" s="87"/>
      <c r="EV494" s="87"/>
      <c r="EW494" s="87"/>
      <c r="FA494" s="83"/>
      <c r="FB494" s="88"/>
      <c r="FC494" s="60"/>
      <c r="FD494" s="60"/>
      <c r="FE494" s="60"/>
      <c r="FF494" s="87"/>
      <c r="FG494" s="87"/>
      <c r="FH494" s="87"/>
      <c r="FI494" s="87"/>
      <c r="FJ494" s="87"/>
    </row>
    <row r="495" spans="1:166" s="22" customFormat="1" ht="15" customHeight="1" x14ac:dyDescent="0.25">
      <c r="A495" s="363">
        <v>3639</v>
      </c>
      <c r="B495" s="363">
        <v>6121</v>
      </c>
      <c r="C495" s="192"/>
      <c r="D495" s="339"/>
      <c r="E495" s="381">
        <v>540</v>
      </c>
      <c r="F495" s="364" t="s">
        <v>797</v>
      </c>
      <c r="G495" s="382">
        <v>0</v>
      </c>
      <c r="H495" s="382">
        <v>49</v>
      </c>
      <c r="I495" s="382">
        <v>48.04</v>
      </c>
      <c r="J495" s="382">
        <f>Tabulka5424[[#This Row],[Skutečnost k 31.12.2019                    v tis. Kč]]/Tabulka5424[[#This Row],[Upravený rozpočet k 31.12.2019         v tis. Kč]]*100</f>
        <v>98.040816326530617</v>
      </c>
      <c r="N495" s="83"/>
      <c r="O495" s="88"/>
      <c r="P495" s="60"/>
      <c r="Q495" s="60"/>
      <c r="R495" s="60"/>
      <c r="S495" s="87"/>
      <c r="T495" s="87"/>
      <c r="U495" s="87"/>
      <c r="V495" s="87"/>
      <c r="W495" s="87"/>
      <c r="AA495" s="83"/>
      <c r="AB495" s="88"/>
      <c r="AC495" s="60"/>
      <c r="AD495" s="60"/>
      <c r="AE495" s="60"/>
      <c r="AF495" s="87"/>
      <c r="AG495" s="87"/>
      <c r="AH495" s="87"/>
      <c r="AI495" s="87"/>
      <c r="AJ495" s="87"/>
      <c r="AN495" s="83"/>
      <c r="AO495" s="88"/>
      <c r="AP495" s="60"/>
      <c r="AQ495" s="60"/>
      <c r="AR495" s="60"/>
      <c r="AS495" s="87"/>
      <c r="AT495" s="87"/>
      <c r="AU495" s="87"/>
      <c r="AV495" s="87"/>
      <c r="AW495" s="87"/>
      <c r="BA495" s="83"/>
      <c r="BB495" s="88"/>
      <c r="BC495" s="60"/>
      <c r="BD495" s="60"/>
      <c r="BE495" s="60"/>
      <c r="BF495" s="87"/>
      <c r="BG495" s="87"/>
      <c r="BH495" s="87"/>
      <c r="BI495" s="87"/>
      <c r="BJ495" s="87"/>
      <c r="BN495" s="83"/>
      <c r="BO495" s="88"/>
      <c r="BP495" s="60"/>
      <c r="BQ495" s="60"/>
      <c r="BR495" s="60"/>
      <c r="BS495" s="87"/>
      <c r="BT495" s="87"/>
      <c r="BU495" s="87"/>
      <c r="BV495" s="87"/>
      <c r="BW495" s="87"/>
      <c r="CA495" s="83"/>
      <c r="CB495" s="88"/>
      <c r="CC495" s="60"/>
      <c r="CD495" s="60"/>
      <c r="CE495" s="60"/>
      <c r="CF495" s="87"/>
      <c r="CG495" s="87"/>
      <c r="CH495" s="87"/>
      <c r="CI495" s="87"/>
      <c r="CJ495" s="87"/>
      <c r="CN495" s="83"/>
      <c r="CO495" s="88"/>
      <c r="CP495" s="60"/>
      <c r="CQ495" s="60"/>
      <c r="CR495" s="60"/>
      <c r="CS495" s="87"/>
      <c r="CT495" s="87"/>
      <c r="CU495" s="87"/>
      <c r="CV495" s="87"/>
      <c r="CW495" s="87"/>
      <c r="DA495" s="83"/>
      <c r="DB495" s="88"/>
      <c r="DC495" s="60"/>
      <c r="DD495" s="60"/>
      <c r="DE495" s="60"/>
      <c r="DF495" s="87"/>
      <c r="DG495" s="87"/>
      <c r="DH495" s="87"/>
      <c r="DI495" s="87"/>
      <c r="DJ495" s="87"/>
      <c r="DN495" s="83"/>
      <c r="DO495" s="88"/>
      <c r="DP495" s="60"/>
      <c r="DQ495" s="60"/>
      <c r="DR495" s="60"/>
      <c r="DS495" s="87"/>
      <c r="DT495" s="87"/>
      <c r="DU495" s="87"/>
      <c r="DV495" s="87"/>
      <c r="DW495" s="87"/>
      <c r="EA495" s="83"/>
      <c r="EB495" s="88"/>
      <c r="EC495" s="60"/>
      <c r="ED495" s="60"/>
      <c r="EE495" s="60"/>
      <c r="EF495" s="87"/>
      <c r="EG495" s="87"/>
      <c r="EH495" s="87"/>
      <c r="EI495" s="87"/>
      <c r="EJ495" s="87"/>
      <c r="EN495" s="83"/>
      <c r="EO495" s="88"/>
      <c r="EP495" s="60"/>
      <c r="EQ495" s="60"/>
      <c r="ER495" s="60"/>
      <c r="ES495" s="87"/>
      <c r="ET495" s="87"/>
      <c r="EU495" s="87"/>
      <c r="EV495" s="87"/>
      <c r="EW495" s="87"/>
      <c r="FA495" s="83"/>
      <c r="FB495" s="88"/>
      <c r="FC495" s="60"/>
      <c r="FD495" s="60"/>
      <c r="FE495" s="60"/>
      <c r="FF495" s="87"/>
      <c r="FG495" s="87"/>
      <c r="FH495" s="87"/>
      <c r="FI495" s="87"/>
      <c r="FJ495" s="87"/>
    </row>
    <row r="496" spans="1:166" s="22" customFormat="1" ht="15" customHeight="1" x14ac:dyDescent="0.25">
      <c r="A496" s="363">
        <v>3639</v>
      </c>
      <c r="B496" s="363">
        <v>6449</v>
      </c>
      <c r="C496" s="192"/>
      <c r="D496" s="339"/>
      <c r="E496" s="723">
        <v>201156</v>
      </c>
      <c r="F496" s="364" t="s">
        <v>605</v>
      </c>
      <c r="G496" s="382">
        <v>0</v>
      </c>
      <c r="H496" s="382">
        <v>1644.51</v>
      </c>
      <c r="I496" s="382">
        <v>1644.51</v>
      </c>
      <c r="J496" s="382">
        <f>Tabulka5424[[#This Row],[Skutečnost k 31.12.2019                    v tis. Kč]]/Tabulka5424[[#This Row],[Upravený rozpočet k 31.12.2019         v tis. Kč]]*100</f>
        <v>100</v>
      </c>
      <c r="N496" s="83"/>
      <c r="O496" s="88"/>
      <c r="P496" s="60"/>
      <c r="Q496" s="60"/>
      <c r="R496" s="60"/>
      <c r="S496" s="87"/>
      <c r="T496" s="87"/>
      <c r="U496" s="87"/>
      <c r="V496" s="87"/>
      <c r="W496" s="87"/>
      <c r="AA496" s="83"/>
      <c r="AB496" s="88"/>
      <c r="AC496" s="60"/>
      <c r="AD496" s="60"/>
      <c r="AE496" s="60"/>
      <c r="AF496" s="87"/>
      <c r="AG496" s="87"/>
      <c r="AH496" s="87"/>
      <c r="AI496" s="87"/>
      <c r="AJ496" s="87"/>
      <c r="AN496" s="83"/>
      <c r="AO496" s="88"/>
      <c r="AP496" s="60"/>
      <c r="AQ496" s="60"/>
      <c r="AR496" s="60"/>
      <c r="AS496" s="87"/>
      <c r="AT496" s="87"/>
      <c r="AU496" s="87"/>
      <c r="AV496" s="87"/>
      <c r="AW496" s="87"/>
      <c r="BA496" s="83"/>
      <c r="BB496" s="88"/>
      <c r="BC496" s="60"/>
      <c r="BD496" s="60"/>
      <c r="BE496" s="60"/>
      <c r="BF496" s="87"/>
      <c r="BG496" s="87"/>
      <c r="BH496" s="87"/>
      <c r="BI496" s="87"/>
      <c r="BJ496" s="87"/>
      <c r="BN496" s="83"/>
      <c r="BO496" s="88"/>
      <c r="BP496" s="60"/>
      <c r="BQ496" s="60"/>
      <c r="BR496" s="60"/>
      <c r="BS496" s="87"/>
      <c r="BT496" s="87"/>
      <c r="BU496" s="87"/>
      <c r="BV496" s="87"/>
      <c r="BW496" s="87"/>
      <c r="CA496" s="83"/>
      <c r="CB496" s="88"/>
      <c r="CC496" s="60"/>
      <c r="CD496" s="60"/>
      <c r="CE496" s="60"/>
      <c r="CF496" s="87"/>
      <c r="CG496" s="87"/>
      <c r="CH496" s="87"/>
      <c r="CI496" s="87"/>
      <c r="CJ496" s="87"/>
      <c r="CN496" s="83"/>
      <c r="CO496" s="88"/>
      <c r="CP496" s="60"/>
      <c r="CQ496" s="60"/>
      <c r="CR496" s="60"/>
      <c r="CS496" s="87"/>
      <c r="CT496" s="87"/>
      <c r="CU496" s="87"/>
      <c r="CV496" s="87"/>
      <c r="CW496" s="87"/>
      <c r="DA496" s="83"/>
      <c r="DB496" s="88"/>
      <c r="DC496" s="60"/>
      <c r="DD496" s="60"/>
      <c r="DE496" s="60"/>
      <c r="DF496" s="87"/>
      <c r="DG496" s="87"/>
      <c r="DH496" s="87"/>
      <c r="DI496" s="87"/>
      <c r="DJ496" s="87"/>
      <c r="DN496" s="83"/>
      <c r="DO496" s="88"/>
      <c r="DP496" s="60"/>
      <c r="DQ496" s="60"/>
      <c r="DR496" s="60"/>
      <c r="DS496" s="87"/>
      <c r="DT496" s="87"/>
      <c r="DU496" s="87"/>
      <c r="DV496" s="87"/>
      <c r="DW496" s="87"/>
      <c r="EA496" s="83"/>
      <c r="EB496" s="88"/>
      <c r="EC496" s="60"/>
      <c r="ED496" s="60"/>
      <c r="EE496" s="60"/>
      <c r="EF496" s="87"/>
      <c r="EG496" s="87"/>
      <c r="EH496" s="87"/>
      <c r="EI496" s="87"/>
      <c r="EJ496" s="87"/>
      <c r="EN496" s="83"/>
      <c r="EO496" s="88"/>
      <c r="EP496" s="60"/>
      <c r="EQ496" s="60"/>
      <c r="ER496" s="60"/>
      <c r="ES496" s="87"/>
      <c r="ET496" s="87"/>
      <c r="EU496" s="87"/>
      <c r="EV496" s="87"/>
      <c r="EW496" s="87"/>
      <c r="FA496" s="83"/>
      <c r="FB496" s="88"/>
      <c r="FC496" s="60"/>
      <c r="FD496" s="60"/>
      <c r="FE496" s="60"/>
      <c r="FF496" s="87"/>
      <c r="FG496" s="87"/>
      <c r="FH496" s="87"/>
      <c r="FI496" s="87"/>
      <c r="FJ496" s="87"/>
    </row>
    <row r="497" spans="1:166" s="22" customFormat="1" ht="15" customHeight="1" x14ac:dyDescent="0.25">
      <c r="A497" s="363"/>
      <c r="B497" s="363"/>
      <c r="C497" s="192"/>
      <c r="D497" s="688"/>
      <c r="E497" s="46"/>
      <c r="F497" s="94" t="s">
        <v>284</v>
      </c>
      <c r="G497" s="265">
        <f>SUBTOTAL(109,G487:G496)</f>
        <v>337.5</v>
      </c>
      <c r="H497" s="265">
        <f>SUBTOTAL(109,H487:H496)</f>
        <v>2794.24</v>
      </c>
      <c r="I497" s="265">
        <f>SUBTOTAL(109,I487:I496)</f>
        <v>2119.38</v>
      </c>
      <c r="J497" s="265">
        <f>Tabulka5424[[#This Row],[Skutečnost k 31.12.2019                    v tis. Kč]]/Tabulka5424[[#This Row],[Upravený rozpočet k 31.12.2019         v tis. Kč]]*100</f>
        <v>75.848173385249666</v>
      </c>
      <c r="N497" s="83"/>
      <c r="O497" s="88"/>
      <c r="P497" s="60"/>
      <c r="Q497" s="60"/>
      <c r="R497" s="60"/>
      <c r="S497" s="87"/>
      <c r="T497" s="87"/>
      <c r="U497" s="87"/>
      <c r="V497" s="87"/>
      <c r="W497" s="87"/>
      <c r="AA497" s="83"/>
      <c r="AB497" s="88"/>
      <c r="AC497" s="60"/>
      <c r="AD497" s="60"/>
      <c r="AE497" s="60"/>
      <c r="AF497" s="87"/>
      <c r="AG497" s="87"/>
      <c r="AH497" s="87"/>
      <c r="AI497" s="87"/>
      <c r="AJ497" s="87"/>
      <c r="AN497" s="83"/>
      <c r="AO497" s="88"/>
      <c r="AP497" s="60"/>
      <c r="AQ497" s="60"/>
      <c r="AR497" s="60"/>
      <c r="AS497" s="87"/>
      <c r="AT497" s="87"/>
      <c r="AU497" s="87"/>
      <c r="AV497" s="87"/>
      <c r="AW497" s="87"/>
      <c r="BA497" s="83"/>
      <c r="BB497" s="88"/>
      <c r="BC497" s="60"/>
      <c r="BD497" s="60"/>
      <c r="BE497" s="60"/>
      <c r="BF497" s="87"/>
      <c r="BG497" s="87"/>
      <c r="BH497" s="87"/>
      <c r="BI497" s="87"/>
      <c r="BJ497" s="87"/>
      <c r="BN497" s="83"/>
      <c r="BO497" s="88"/>
      <c r="BP497" s="60"/>
      <c r="BQ497" s="60"/>
      <c r="BR497" s="60"/>
      <c r="BS497" s="87"/>
      <c r="BT497" s="87"/>
      <c r="BU497" s="87"/>
      <c r="BV497" s="87"/>
      <c r="BW497" s="87"/>
      <c r="CA497" s="83"/>
      <c r="CB497" s="88"/>
      <c r="CC497" s="60"/>
      <c r="CD497" s="60"/>
      <c r="CE497" s="60"/>
      <c r="CF497" s="87"/>
      <c r="CG497" s="87"/>
      <c r="CH497" s="87"/>
      <c r="CI497" s="87"/>
      <c r="CJ497" s="87"/>
      <c r="CN497" s="83"/>
      <c r="CO497" s="88"/>
      <c r="CP497" s="60"/>
      <c r="CQ497" s="60"/>
      <c r="CR497" s="60"/>
      <c r="CS497" s="87"/>
      <c r="CT497" s="87"/>
      <c r="CU497" s="87"/>
      <c r="CV497" s="87"/>
      <c r="CW497" s="87"/>
      <c r="DA497" s="83"/>
      <c r="DB497" s="88"/>
      <c r="DC497" s="60"/>
      <c r="DD497" s="60"/>
      <c r="DE497" s="60"/>
      <c r="DF497" s="87"/>
      <c r="DG497" s="87"/>
      <c r="DH497" s="87"/>
      <c r="DI497" s="87"/>
      <c r="DJ497" s="87"/>
      <c r="DN497" s="83"/>
      <c r="DO497" s="88"/>
      <c r="DP497" s="60"/>
      <c r="DQ497" s="60"/>
      <c r="DR497" s="60"/>
      <c r="DS497" s="87"/>
      <c r="DT497" s="87"/>
      <c r="DU497" s="87"/>
      <c r="DV497" s="87"/>
      <c r="DW497" s="87"/>
      <c r="EA497" s="83"/>
      <c r="EB497" s="88"/>
      <c r="EC497" s="60"/>
      <c r="ED497" s="60"/>
      <c r="EE497" s="60"/>
      <c r="EF497" s="87"/>
      <c r="EG497" s="87"/>
      <c r="EH497" s="87"/>
      <c r="EI497" s="87"/>
      <c r="EJ497" s="87"/>
      <c r="EN497" s="83"/>
      <c r="EO497" s="88"/>
      <c r="EP497" s="60"/>
      <c r="EQ497" s="60"/>
      <c r="ER497" s="60"/>
      <c r="ES497" s="87"/>
      <c r="ET497" s="87"/>
      <c r="EU497" s="87"/>
      <c r="EV497" s="87"/>
      <c r="EW497" s="87"/>
      <c r="FA497" s="83"/>
      <c r="FB497" s="88"/>
      <c r="FC497" s="60"/>
      <c r="FD497" s="60"/>
      <c r="FE497" s="60"/>
      <c r="FF497" s="87"/>
      <c r="FG497" s="87"/>
      <c r="FH497" s="87"/>
      <c r="FI497" s="87"/>
      <c r="FJ497" s="87"/>
    </row>
    <row r="498" spans="1:166" s="22" customFormat="1" ht="15" customHeight="1" x14ac:dyDescent="0.25">
      <c r="A498" s="363"/>
      <c r="B498" s="363"/>
      <c r="C498" s="192"/>
      <c r="D498" s="688"/>
      <c r="E498" s="46"/>
      <c r="F498" s="364"/>
      <c r="G498" s="382"/>
      <c r="H498" s="382"/>
      <c r="I498" s="382"/>
      <c r="J498" s="382"/>
      <c r="N498" s="83"/>
      <c r="O498" s="88"/>
      <c r="P498" s="60"/>
      <c r="Q498" s="60"/>
      <c r="R498" s="60"/>
      <c r="S498" s="87"/>
      <c r="T498" s="87"/>
      <c r="U498" s="87"/>
      <c r="V498" s="87"/>
      <c r="W498" s="87"/>
      <c r="AA498" s="83"/>
      <c r="AB498" s="88"/>
      <c r="AC498" s="60"/>
      <c r="AD498" s="60"/>
      <c r="AE498" s="60"/>
      <c r="AF498" s="87"/>
      <c r="AG498" s="87"/>
      <c r="AH498" s="87"/>
      <c r="AI498" s="87"/>
      <c r="AJ498" s="87"/>
      <c r="AN498" s="83"/>
      <c r="AO498" s="88"/>
      <c r="AP498" s="60"/>
      <c r="AQ498" s="60"/>
      <c r="AR498" s="60"/>
      <c r="AS498" s="87"/>
      <c r="AT498" s="87"/>
      <c r="AU498" s="87"/>
      <c r="AV498" s="87"/>
      <c r="AW498" s="87"/>
      <c r="BA498" s="83"/>
      <c r="BB498" s="88"/>
      <c r="BC498" s="60"/>
      <c r="BD498" s="60"/>
      <c r="BE498" s="60"/>
      <c r="BF498" s="87"/>
      <c r="BG498" s="87"/>
      <c r="BH498" s="87"/>
      <c r="BI498" s="87"/>
      <c r="BJ498" s="87"/>
      <c r="BN498" s="83"/>
      <c r="BO498" s="88"/>
      <c r="BP498" s="60"/>
      <c r="BQ498" s="60"/>
      <c r="BR498" s="60"/>
      <c r="BS498" s="87"/>
      <c r="BT498" s="87"/>
      <c r="BU498" s="87"/>
      <c r="BV498" s="87"/>
      <c r="BW498" s="87"/>
      <c r="CA498" s="83"/>
      <c r="CB498" s="88"/>
      <c r="CC498" s="60"/>
      <c r="CD498" s="60"/>
      <c r="CE498" s="60"/>
      <c r="CF498" s="87"/>
      <c r="CG498" s="87"/>
      <c r="CH498" s="87"/>
      <c r="CI498" s="87"/>
      <c r="CJ498" s="87"/>
      <c r="CN498" s="83"/>
      <c r="CO498" s="88"/>
      <c r="CP498" s="60"/>
      <c r="CQ498" s="60"/>
      <c r="CR498" s="60"/>
      <c r="CS498" s="87"/>
      <c r="CT498" s="87"/>
      <c r="CU498" s="87"/>
      <c r="CV498" s="87"/>
      <c r="CW498" s="87"/>
      <c r="DA498" s="83"/>
      <c r="DB498" s="88"/>
      <c r="DC498" s="60"/>
      <c r="DD498" s="60"/>
      <c r="DE498" s="60"/>
      <c r="DF498" s="87"/>
      <c r="DG498" s="87"/>
      <c r="DH498" s="87"/>
      <c r="DI498" s="87"/>
      <c r="DJ498" s="87"/>
      <c r="DN498" s="83"/>
      <c r="DO498" s="88"/>
      <c r="DP498" s="60"/>
      <c r="DQ498" s="60"/>
      <c r="DR498" s="60"/>
      <c r="DS498" s="87"/>
      <c r="DT498" s="87"/>
      <c r="DU498" s="87"/>
      <c r="DV498" s="87"/>
      <c r="DW498" s="87"/>
      <c r="EA498" s="83"/>
      <c r="EB498" s="88"/>
      <c r="EC498" s="60"/>
      <c r="ED498" s="60"/>
      <c r="EE498" s="60"/>
      <c r="EF498" s="87"/>
      <c r="EG498" s="87"/>
      <c r="EH498" s="87"/>
      <c r="EI498" s="87"/>
      <c r="EJ498" s="87"/>
      <c r="EN498" s="83"/>
      <c r="EO498" s="88"/>
      <c r="EP498" s="60"/>
      <c r="EQ498" s="60"/>
      <c r="ER498" s="60"/>
      <c r="ES498" s="87"/>
      <c r="ET498" s="87"/>
      <c r="EU498" s="87"/>
      <c r="EV498" s="87"/>
      <c r="EW498" s="87"/>
      <c r="FA498" s="83"/>
      <c r="FB498" s="88"/>
      <c r="FC498" s="60"/>
      <c r="FD498" s="60"/>
      <c r="FE498" s="60"/>
      <c r="FF498" s="87"/>
      <c r="FG498" s="87"/>
      <c r="FH498" s="87"/>
      <c r="FI498" s="87"/>
      <c r="FJ498" s="87"/>
    </row>
    <row r="499" spans="1:166" s="22" customFormat="1" ht="15" customHeight="1" x14ac:dyDescent="0.25">
      <c r="A499" s="363"/>
      <c r="B499" s="363"/>
      <c r="C499" s="192"/>
      <c r="D499" s="688"/>
      <c r="E499" s="46"/>
      <c r="F499" s="94" t="s">
        <v>279</v>
      </c>
      <c r="G499" s="382"/>
      <c r="H499" s="382"/>
      <c r="I499" s="382"/>
      <c r="J499" s="382"/>
      <c r="N499" s="83"/>
      <c r="O499" s="88"/>
      <c r="P499" s="60"/>
      <c r="Q499" s="60"/>
      <c r="R499" s="60"/>
      <c r="S499" s="87"/>
      <c r="T499" s="87"/>
      <c r="U499" s="87"/>
      <c r="V499" s="87"/>
      <c r="W499" s="87"/>
      <c r="AA499" s="83"/>
      <c r="AB499" s="88"/>
      <c r="AC499" s="60"/>
      <c r="AD499" s="60"/>
      <c r="AE499" s="60"/>
      <c r="AF499" s="87"/>
      <c r="AG499" s="87"/>
      <c r="AH499" s="87"/>
      <c r="AI499" s="87"/>
      <c r="AJ499" s="87"/>
      <c r="AN499" s="83"/>
      <c r="AO499" s="88"/>
      <c r="AP499" s="60"/>
      <c r="AQ499" s="60"/>
      <c r="AR499" s="60"/>
      <c r="AS499" s="87"/>
      <c r="AT499" s="87"/>
      <c r="AU499" s="87"/>
      <c r="AV499" s="87"/>
      <c r="AW499" s="87"/>
      <c r="BA499" s="83"/>
      <c r="BB499" s="88"/>
      <c r="BC499" s="60"/>
      <c r="BD499" s="60"/>
      <c r="BE499" s="60"/>
      <c r="BF499" s="87"/>
      <c r="BG499" s="87"/>
      <c r="BH499" s="87"/>
      <c r="BI499" s="87"/>
      <c r="BJ499" s="87"/>
      <c r="BN499" s="83"/>
      <c r="BO499" s="88"/>
      <c r="BP499" s="60"/>
      <c r="BQ499" s="60"/>
      <c r="BR499" s="60"/>
      <c r="BS499" s="87"/>
      <c r="BT499" s="87"/>
      <c r="BU499" s="87"/>
      <c r="BV499" s="87"/>
      <c r="BW499" s="87"/>
      <c r="CA499" s="83"/>
      <c r="CB499" s="88"/>
      <c r="CC499" s="60"/>
      <c r="CD499" s="60"/>
      <c r="CE499" s="60"/>
      <c r="CF499" s="87"/>
      <c r="CG499" s="87"/>
      <c r="CH499" s="87"/>
      <c r="CI499" s="87"/>
      <c r="CJ499" s="87"/>
      <c r="CN499" s="83"/>
      <c r="CO499" s="88"/>
      <c r="CP499" s="60"/>
      <c r="CQ499" s="60"/>
      <c r="CR499" s="60"/>
      <c r="CS499" s="87"/>
      <c r="CT499" s="87"/>
      <c r="CU499" s="87"/>
      <c r="CV499" s="87"/>
      <c r="CW499" s="87"/>
      <c r="DA499" s="83"/>
      <c r="DB499" s="88"/>
      <c r="DC499" s="60"/>
      <c r="DD499" s="60"/>
      <c r="DE499" s="60"/>
      <c r="DF499" s="87"/>
      <c r="DG499" s="87"/>
      <c r="DH499" s="87"/>
      <c r="DI499" s="87"/>
      <c r="DJ499" s="87"/>
      <c r="DN499" s="83"/>
      <c r="DO499" s="88"/>
      <c r="DP499" s="60"/>
      <c r="DQ499" s="60"/>
      <c r="DR499" s="60"/>
      <c r="DS499" s="87"/>
      <c r="DT499" s="87"/>
      <c r="DU499" s="87"/>
      <c r="DV499" s="87"/>
      <c r="DW499" s="87"/>
      <c r="EA499" s="83"/>
      <c r="EB499" s="88"/>
      <c r="EC499" s="60"/>
      <c r="ED499" s="60"/>
      <c r="EE499" s="60"/>
      <c r="EF499" s="87"/>
      <c r="EG499" s="87"/>
      <c r="EH499" s="87"/>
      <c r="EI499" s="87"/>
      <c r="EJ499" s="87"/>
      <c r="EN499" s="83"/>
      <c r="EO499" s="88"/>
      <c r="EP499" s="60"/>
      <c r="EQ499" s="60"/>
      <c r="ER499" s="60"/>
      <c r="ES499" s="87"/>
      <c r="ET499" s="87"/>
      <c r="EU499" s="87"/>
      <c r="EV499" s="87"/>
      <c r="EW499" s="87"/>
      <c r="FA499" s="83"/>
      <c r="FB499" s="88"/>
      <c r="FC499" s="60"/>
      <c r="FD499" s="60"/>
      <c r="FE499" s="60"/>
      <c r="FF499" s="87"/>
      <c r="FG499" s="87"/>
      <c r="FH499" s="87"/>
      <c r="FI499" s="87"/>
      <c r="FJ499" s="87"/>
    </row>
    <row r="500" spans="1:166" ht="15" customHeight="1" x14ac:dyDescent="0.25">
      <c r="A500" s="348">
        <v>3639</v>
      </c>
      <c r="B500" s="348">
        <v>5011</v>
      </c>
      <c r="C500" s="203"/>
      <c r="D500" s="339"/>
      <c r="E500" s="46"/>
      <c r="F500" s="329" t="s">
        <v>154</v>
      </c>
      <c r="G500" s="343">
        <v>490.7</v>
      </c>
      <c r="H500" s="343">
        <v>469.9</v>
      </c>
      <c r="I500" s="343">
        <v>453.79</v>
      </c>
      <c r="J500" s="343">
        <f>Tabulka5424[[#This Row],[Skutečnost k 31.12.2019                    v tis. Kč]]/Tabulka5424[[#This Row],[Upravený rozpočet k 31.12.2019         v tis. Kč]]*100</f>
        <v>96.571610981059806</v>
      </c>
      <c r="K500" s="63"/>
      <c r="L500" s="63"/>
      <c r="M500" s="63"/>
      <c r="N500" s="64"/>
      <c r="O500" s="65"/>
      <c r="P500" s="61"/>
      <c r="Q500" s="61"/>
      <c r="R500" s="61"/>
      <c r="S500" s="62"/>
      <c r="T500" s="62"/>
      <c r="U500" s="62"/>
      <c r="V500" s="62"/>
      <c r="W500" s="62"/>
      <c r="X500" s="63"/>
      <c r="Y500" s="63"/>
      <c r="Z500" s="63"/>
      <c r="AA500" s="64"/>
      <c r="AB500" s="65"/>
      <c r="AC500" s="61"/>
      <c r="AD500" s="61"/>
      <c r="AE500" s="61"/>
      <c r="AF500" s="62"/>
      <c r="AG500" s="62"/>
      <c r="AH500" s="62"/>
      <c r="AI500" s="62"/>
      <c r="AJ500" s="62"/>
      <c r="AK500" s="63"/>
      <c r="AL500" s="63"/>
      <c r="AM500" s="63"/>
      <c r="AN500" s="64"/>
      <c r="AO500" s="65"/>
      <c r="AP500" s="61"/>
      <c r="AQ500" s="61"/>
      <c r="AR500" s="61"/>
      <c r="AS500" s="62"/>
      <c r="AT500" s="62"/>
      <c r="AU500" s="62"/>
      <c r="AV500" s="62"/>
      <c r="AW500" s="62"/>
      <c r="AX500" s="63"/>
      <c r="AY500" s="63"/>
      <c r="AZ500" s="63"/>
      <c r="BA500" s="64"/>
      <c r="BB500" s="65"/>
      <c r="BC500" s="61"/>
      <c r="BD500" s="61"/>
      <c r="BE500" s="61"/>
      <c r="BF500" s="62"/>
      <c r="BG500" s="62"/>
      <c r="BH500" s="62"/>
      <c r="BI500" s="62"/>
      <c r="BJ500" s="62"/>
      <c r="BK500" s="63"/>
      <c r="BL500" s="63"/>
      <c r="BM500" s="63"/>
      <c r="BN500" s="64"/>
      <c r="BO500" s="65"/>
      <c r="BP500" s="61"/>
      <c r="BQ500" s="61"/>
      <c r="BR500" s="61"/>
      <c r="BS500" s="62"/>
      <c r="BT500" s="62"/>
      <c r="BU500" s="62"/>
      <c r="BV500" s="62"/>
      <c r="BW500" s="62"/>
      <c r="BX500" s="63"/>
      <c r="BY500" s="63"/>
      <c r="BZ500" s="63"/>
      <c r="CA500" s="64"/>
      <c r="CB500" s="65"/>
      <c r="CC500" s="61"/>
      <c r="CD500" s="61"/>
      <c r="CE500" s="61"/>
      <c r="CF500" s="62"/>
      <c r="CG500" s="62"/>
      <c r="CH500" s="62"/>
      <c r="CI500" s="62"/>
      <c r="CJ500" s="62"/>
      <c r="CK500" s="63"/>
      <c r="CL500" s="63"/>
      <c r="CM500" s="63"/>
      <c r="CN500" s="64"/>
      <c r="CO500" s="65"/>
      <c r="CP500" s="61"/>
      <c r="CQ500" s="61"/>
      <c r="CR500" s="61"/>
      <c r="CS500" s="62"/>
      <c r="CT500" s="62"/>
      <c r="CU500" s="62"/>
      <c r="CV500" s="62"/>
      <c r="CW500" s="62"/>
      <c r="CX500" s="63"/>
      <c r="CY500" s="63"/>
      <c r="CZ500" s="63"/>
      <c r="DA500" s="64"/>
      <c r="DB500" s="65"/>
      <c r="DC500" s="61"/>
      <c r="DD500" s="61"/>
      <c r="DE500" s="61"/>
      <c r="DF500" s="62"/>
      <c r="DG500" s="62"/>
      <c r="DH500" s="62"/>
      <c r="DI500" s="62"/>
      <c r="DJ500" s="62"/>
      <c r="DK500" s="63"/>
      <c r="DL500" s="63"/>
      <c r="DM500" s="63"/>
      <c r="DN500" s="64"/>
      <c r="DO500" s="65"/>
      <c r="DP500" s="61"/>
      <c r="DQ500" s="61"/>
      <c r="DR500" s="61"/>
      <c r="DS500" s="62"/>
      <c r="DT500" s="62"/>
      <c r="DU500" s="62"/>
      <c r="DV500" s="62"/>
      <c r="DW500" s="62"/>
      <c r="DX500" s="63"/>
      <c r="DY500" s="63"/>
      <c r="DZ500" s="63"/>
      <c r="EA500" s="64"/>
      <c r="EB500" s="65"/>
      <c r="EC500" s="61"/>
      <c r="ED500" s="61"/>
      <c r="EE500" s="61"/>
      <c r="EF500" s="62"/>
      <c r="EG500" s="62"/>
      <c r="EH500" s="62"/>
      <c r="EI500" s="62"/>
      <c r="EJ500" s="62"/>
      <c r="EK500" s="63"/>
      <c r="EL500" s="63"/>
      <c r="EM500" s="63"/>
      <c r="EN500" s="64"/>
      <c r="EO500" s="65"/>
      <c r="EP500" s="61"/>
      <c r="EQ500" s="61"/>
      <c r="ER500" s="61"/>
      <c r="ES500" s="62"/>
      <c r="ET500" s="62"/>
      <c r="EU500" s="62"/>
      <c r="EV500" s="62"/>
      <c r="EW500" s="62"/>
      <c r="EX500" s="63"/>
      <c r="EY500" s="63"/>
      <c r="EZ500" s="63"/>
      <c r="FA500" s="64"/>
      <c r="FB500" s="65"/>
      <c r="FC500" s="61"/>
      <c r="FD500" s="61"/>
      <c r="FE500" s="61"/>
      <c r="FF500" s="62"/>
      <c r="FG500" s="62"/>
      <c r="FH500" s="62"/>
      <c r="FI500" s="62"/>
      <c r="FJ500" s="62"/>
    </row>
    <row r="501" spans="1:166" ht="15" customHeight="1" x14ac:dyDescent="0.25">
      <c r="A501" s="348">
        <v>3639</v>
      </c>
      <c r="B501" s="16">
        <v>5021</v>
      </c>
      <c r="C501" s="192"/>
      <c r="D501" s="339"/>
      <c r="E501" s="46"/>
      <c r="F501" s="329" t="s">
        <v>93</v>
      </c>
      <c r="G501" s="343">
        <v>0</v>
      </c>
      <c r="H501" s="343">
        <v>20.8</v>
      </c>
      <c r="I501" s="343">
        <v>15.2</v>
      </c>
      <c r="J501" s="343">
        <f>Tabulka5424[[#This Row],[Skutečnost k 31.12.2019                    v tis. Kč]]/Tabulka5424[[#This Row],[Upravený rozpočet k 31.12.2019         v tis. Kč]]*100</f>
        <v>73.076923076923066</v>
      </c>
      <c r="K501" s="63"/>
      <c r="L501" s="63"/>
      <c r="M501" s="63"/>
      <c r="N501" s="64"/>
      <c r="O501" s="65"/>
      <c r="P501" s="61"/>
      <c r="Q501" s="61"/>
      <c r="R501" s="61"/>
      <c r="S501" s="62"/>
      <c r="T501" s="62"/>
      <c r="U501" s="62"/>
      <c r="V501" s="62"/>
      <c r="W501" s="62"/>
      <c r="X501" s="63"/>
      <c r="Y501" s="63"/>
      <c r="Z501" s="63"/>
      <c r="AA501" s="64"/>
      <c r="AB501" s="65"/>
      <c r="AC501" s="61"/>
      <c r="AD501" s="61"/>
      <c r="AE501" s="61"/>
      <c r="AF501" s="62"/>
      <c r="AG501" s="62"/>
      <c r="AH501" s="62"/>
      <c r="AI501" s="62"/>
      <c r="AJ501" s="62"/>
      <c r="AK501" s="63"/>
      <c r="AL501" s="63"/>
      <c r="AM501" s="63"/>
      <c r="AN501" s="64"/>
      <c r="AO501" s="65"/>
      <c r="AP501" s="61"/>
      <c r="AQ501" s="61"/>
      <c r="AR501" s="61"/>
      <c r="AS501" s="62"/>
      <c r="AT501" s="62"/>
      <c r="AU501" s="62"/>
      <c r="AV501" s="62"/>
      <c r="AW501" s="62"/>
      <c r="AX501" s="63"/>
      <c r="AY501" s="63"/>
      <c r="AZ501" s="63"/>
      <c r="BA501" s="64"/>
      <c r="BB501" s="65"/>
      <c r="BC501" s="61"/>
      <c r="BD501" s="61"/>
      <c r="BE501" s="61"/>
      <c r="BF501" s="62"/>
      <c r="BG501" s="62"/>
      <c r="BH501" s="62"/>
      <c r="BI501" s="62"/>
      <c r="BJ501" s="62"/>
      <c r="BK501" s="63"/>
      <c r="BL501" s="63"/>
      <c r="BM501" s="63"/>
      <c r="BN501" s="64"/>
      <c r="BO501" s="65"/>
      <c r="BP501" s="61"/>
      <c r="BQ501" s="61"/>
      <c r="BR501" s="61"/>
      <c r="BS501" s="62"/>
      <c r="BT501" s="62"/>
      <c r="BU501" s="62"/>
      <c r="BV501" s="62"/>
      <c r="BW501" s="62"/>
      <c r="BX501" s="63"/>
      <c r="BY501" s="63"/>
      <c r="BZ501" s="63"/>
      <c r="CA501" s="64"/>
      <c r="CB501" s="65"/>
      <c r="CC501" s="61"/>
      <c r="CD501" s="61"/>
      <c r="CE501" s="61"/>
      <c r="CF501" s="62"/>
      <c r="CG501" s="62"/>
      <c r="CH501" s="62"/>
      <c r="CI501" s="62"/>
      <c r="CJ501" s="62"/>
      <c r="CK501" s="63"/>
      <c r="CL501" s="63"/>
      <c r="CM501" s="63"/>
      <c r="CN501" s="64"/>
      <c r="CO501" s="65"/>
      <c r="CP501" s="61"/>
      <c r="CQ501" s="61"/>
      <c r="CR501" s="61"/>
      <c r="CS501" s="62"/>
      <c r="CT501" s="62"/>
      <c r="CU501" s="62"/>
      <c r="CV501" s="62"/>
      <c r="CW501" s="62"/>
      <c r="CX501" s="63"/>
      <c r="CY501" s="63"/>
      <c r="CZ501" s="63"/>
      <c r="DA501" s="64"/>
      <c r="DB501" s="65"/>
      <c r="DC501" s="61"/>
      <c r="DD501" s="61"/>
      <c r="DE501" s="61"/>
      <c r="DF501" s="62"/>
      <c r="DG501" s="62"/>
      <c r="DH501" s="62"/>
      <c r="DI501" s="62"/>
      <c r="DJ501" s="62"/>
      <c r="DK501" s="63"/>
      <c r="DL501" s="63"/>
      <c r="DM501" s="63"/>
      <c r="DN501" s="64"/>
      <c r="DO501" s="65"/>
      <c r="DP501" s="61"/>
      <c r="DQ501" s="61"/>
      <c r="DR501" s="61"/>
      <c r="DS501" s="62"/>
      <c r="DT501" s="62"/>
      <c r="DU501" s="62"/>
      <c r="DV501" s="62"/>
      <c r="DW501" s="62"/>
      <c r="DX501" s="63"/>
      <c r="DY501" s="63"/>
      <c r="DZ501" s="63"/>
      <c r="EA501" s="64"/>
      <c r="EB501" s="65"/>
      <c r="EC501" s="61"/>
      <c r="ED501" s="61"/>
      <c r="EE501" s="61"/>
      <c r="EF501" s="62"/>
      <c r="EG501" s="62"/>
      <c r="EH501" s="62"/>
      <c r="EI501" s="62"/>
      <c r="EJ501" s="62"/>
      <c r="EK501" s="63"/>
      <c r="EL501" s="63"/>
      <c r="EM501" s="63"/>
      <c r="EN501" s="64"/>
      <c r="EO501" s="65"/>
      <c r="EP501" s="61"/>
      <c r="EQ501" s="61"/>
      <c r="ER501" s="61"/>
      <c r="ES501" s="62"/>
      <c r="ET501" s="62"/>
      <c r="EU501" s="62"/>
      <c r="EV501" s="62"/>
      <c r="EW501" s="62"/>
      <c r="EX501" s="63"/>
      <c r="EY501" s="63"/>
      <c r="EZ501" s="63"/>
      <c r="FA501" s="64"/>
      <c r="FB501" s="65"/>
      <c r="FC501" s="61"/>
      <c r="FD501" s="61"/>
      <c r="FE501" s="61"/>
      <c r="FF501" s="62"/>
      <c r="FG501" s="62"/>
      <c r="FH501" s="62"/>
      <c r="FI501" s="62"/>
      <c r="FJ501" s="62"/>
    </row>
    <row r="502" spans="1:166" ht="15" customHeight="1" x14ac:dyDescent="0.25">
      <c r="A502" s="348">
        <v>3639</v>
      </c>
      <c r="B502" s="348">
        <v>5031</v>
      </c>
      <c r="C502" s="203"/>
      <c r="D502" s="339"/>
      <c r="E502" s="46"/>
      <c r="F502" s="329" t="s">
        <v>114</v>
      </c>
      <c r="G502" s="343">
        <v>122.7</v>
      </c>
      <c r="H502" s="343">
        <v>122.7</v>
      </c>
      <c r="I502" s="343">
        <v>116.83</v>
      </c>
      <c r="J502" s="343">
        <f>Tabulka5424[[#This Row],[Skutečnost k 31.12.2019                    v tis. Kč]]/Tabulka5424[[#This Row],[Upravený rozpočet k 31.12.2019         v tis. Kč]]*100</f>
        <v>95.215973920130395</v>
      </c>
      <c r="K502" s="63"/>
      <c r="L502" s="63"/>
      <c r="M502" s="63"/>
      <c r="N502" s="64"/>
      <c r="O502" s="65"/>
      <c r="P502" s="61"/>
      <c r="Q502" s="61"/>
      <c r="R502" s="61"/>
      <c r="S502" s="62"/>
      <c r="T502" s="62"/>
      <c r="U502" s="62"/>
      <c r="V502" s="62"/>
      <c r="W502" s="62"/>
      <c r="X502" s="63"/>
      <c r="Y502" s="63"/>
      <c r="Z502" s="63"/>
      <c r="AA502" s="64"/>
      <c r="AB502" s="65"/>
      <c r="AC502" s="61"/>
      <c r="AD502" s="61"/>
      <c r="AE502" s="61"/>
      <c r="AF502" s="62"/>
      <c r="AG502" s="62"/>
      <c r="AH502" s="62"/>
      <c r="AI502" s="62"/>
      <c r="AJ502" s="62"/>
      <c r="AK502" s="63"/>
      <c r="AL502" s="63"/>
      <c r="AM502" s="63"/>
      <c r="AN502" s="64"/>
      <c r="AO502" s="65"/>
      <c r="AP502" s="61"/>
      <c r="AQ502" s="61"/>
      <c r="AR502" s="61"/>
      <c r="AS502" s="62"/>
      <c r="AT502" s="62"/>
      <c r="AU502" s="62"/>
      <c r="AV502" s="62"/>
      <c r="AW502" s="62"/>
      <c r="AX502" s="63"/>
      <c r="AY502" s="63"/>
      <c r="AZ502" s="63"/>
      <c r="BA502" s="64"/>
      <c r="BB502" s="65"/>
      <c r="BC502" s="61"/>
      <c r="BD502" s="61"/>
      <c r="BE502" s="61"/>
      <c r="BF502" s="62"/>
      <c r="BG502" s="62"/>
      <c r="BH502" s="62"/>
      <c r="BI502" s="62"/>
      <c r="BJ502" s="62"/>
      <c r="BK502" s="63"/>
      <c r="BL502" s="63"/>
      <c r="BM502" s="63"/>
      <c r="BN502" s="64"/>
      <c r="BO502" s="65"/>
      <c r="BP502" s="61"/>
      <c r="BQ502" s="61"/>
      <c r="BR502" s="61"/>
      <c r="BS502" s="62"/>
      <c r="BT502" s="62"/>
      <c r="BU502" s="62"/>
      <c r="BV502" s="62"/>
      <c r="BW502" s="62"/>
      <c r="BX502" s="63"/>
      <c r="BY502" s="63"/>
      <c r="BZ502" s="63"/>
      <c r="CA502" s="64"/>
      <c r="CB502" s="65"/>
      <c r="CC502" s="61"/>
      <c r="CD502" s="61"/>
      <c r="CE502" s="61"/>
      <c r="CF502" s="62"/>
      <c r="CG502" s="62"/>
      <c r="CH502" s="62"/>
      <c r="CI502" s="62"/>
      <c r="CJ502" s="62"/>
      <c r="CK502" s="63"/>
      <c r="CL502" s="63"/>
      <c r="CM502" s="63"/>
      <c r="CN502" s="64"/>
      <c r="CO502" s="65"/>
      <c r="CP502" s="61"/>
      <c r="CQ502" s="61"/>
      <c r="CR502" s="61"/>
      <c r="CS502" s="62"/>
      <c r="CT502" s="62"/>
      <c r="CU502" s="62"/>
      <c r="CV502" s="62"/>
      <c r="CW502" s="62"/>
      <c r="CX502" s="63"/>
      <c r="CY502" s="63"/>
      <c r="CZ502" s="63"/>
      <c r="DA502" s="64"/>
      <c r="DB502" s="65"/>
      <c r="DC502" s="61"/>
      <c r="DD502" s="61"/>
      <c r="DE502" s="61"/>
      <c r="DF502" s="62"/>
      <c r="DG502" s="62"/>
      <c r="DH502" s="62"/>
      <c r="DI502" s="62"/>
      <c r="DJ502" s="62"/>
      <c r="DK502" s="63"/>
      <c r="DL502" s="63"/>
      <c r="DM502" s="63"/>
      <c r="DN502" s="64"/>
      <c r="DO502" s="65"/>
      <c r="DP502" s="61"/>
      <c r="DQ502" s="61"/>
      <c r="DR502" s="61"/>
      <c r="DS502" s="62"/>
      <c r="DT502" s="62"/>
      <c r="DU502" s="62"/>
      <c r="DV502" s="62"/>
      <c r="DW502" s="62"/>
      <c r="DX502" s="63"/>
      <c r="DY502" s="63"/>
      <c r="DZ502" s="63"/>
      <c r="EA502" s="64"/>
      <c r="EB502" s="65"/>
      <c r="EC502" s="61"/>
      <c r="ED502" s="61"/>
      <c r="EE502" s="61"/>
      <c r="EF502" s="62"/>
      <c r="EG502" s="62"/>
      <c r="EH502" s="62"/>
      <c r="EI502" s="62"/>
      <c r="EJ502" s="62"/>
      <c r="EK502" s="63"/>
      <c r="EL502" s="63"/>
      <c r="EM502" s="63"/>
      <c r="EN502" s="64"/>
      <c r="EO502" s="65"/>
      <c r="EP502" s="61"/>
      <c r="EQ502" s="61"/>
      <c r="ER502" s="61"/>
      <c r="ES502" s="62"/>
      <c r="ET502" s="62"/>
      <c r="EU502" s="62"/>
      <c r="EV502" s="62"/>
      <c r="EW502" s="62"/>
      <c r="EX502" s="63"/>
      <c r="EY502" s="63"/>
      <c r="EZ502" s="63"/>
      <c r="FA502" s="64"/>
      <c r="FB502" s="65"/>
      <c r="FC502" s="61"/>
      <c r="FD502" s="61"/>
      <c r="FE502" s="61"/>
      <c r="FF502" s="62"/>
      <c r="FG502" s="62"/>
      <c r="FH502" s="62"/>
      <c r="FI502" s="62"/>
      <c r="FJ502" s="62"/>
    </row>
    <row r="503" spans="1:166" ht="15" customHeight="1" x14ac:dyDescent="0.25">
      <c r="A503" s="348">
        <v>3639</v>
      </c>
      <c r="B503" s="348">
        <v>5032</v>
      </c>
      <c r="C503" s="203"/>
      <c r="D503" s="339"/>
      <c r="E503" s="46"/>
      <c r="F503" s="329" t="s">
        <v>115</v>
      </c>
      <c r="G503" s="343">
        <v>44.2</v>
      </c>
      <c r="H503" s="343">
        <v>44.2</v>
      </c>
      <c r="I503" s="343">
        <v>42.21</v>
      </c>
      <c r="J503" s="343">
        <f>Tabulka5424[[#This Row],[Skutečnost k 31.12.2019                    v tis. Kč]]/Tabulka5424[[#This Row],[Upravený rozpočet k 31.12.2019         v tis. Kč]]*100</f>
        <v>95.497737556561077</v>
      </c>
      <c r="K503" s="63"/>
      <c r="L503" s="63"/>
      <c r="M503" s="63"/>
      <c r="N503" s="64"/>
      <c r="O503" s="65"/>
      <c r="P503" s="61"/>
      <c r="Q503" s="61"/>
      <c r="R503" s="61"/>
      <c r="S503" s="62"/>
      <c r="T503" s="62"/>
      <c r="U503" s="62"/>
      <c r="V503" s="62"/>
      <c r="W503" s="62"/>
      <c r="X503" s="63"/>
      <c r="Y503" s="63"/>
      <c r="Z503" s="63"/>
      <c r="AA503" s="64"/>
      <c r="AB503" s="65"/>
      <c r="AC503" s="61"/>
      <c r="AD503" s="61"/>
      <c r="AE503" s="61"/>
      <c r="AF503" s="62"/>
      <c r="AG503" s="62"/>
      <c r="AH503" s="62"/>
      <c r="AI503" s="62"/>
      <c r="AJ503" s="62"/>
      <c r="AK503" s="63"/>
      <c r="AL503" s="63"/>
      <c r="AM503" s="63"/>
      <c r="AN503" s="64"/>
      <c r="AO503" s="65"/>
      <c r="AP503" s="61"/>
      <c r="AQ503" s="61"/>
      <c r="AR503" s="61"/>
      <c r="AS503" s="62"/>
      <c r="AT503" s="62"/>
      <c r="AU503" s="62"/>
      <c r="AV503" s="62"/>
      <c r="AW503" s="62"/>
      <c r="AX503" s="63"/>
      <c r="AY503" s="63"/>
      <c r="AZ503" s="63"/>
      <c r="BA503" s="64"/>
      <c r="BB503" s="65"/>
      <c r="BC503" s="61"/>
      <c r="BD503" s="61"/>
      <c r="BE503" s="61"/>
      <c r="BF503" s="62"/>
      <c r="BG503" s="62"/>
      <c r="BH503" s="62"/>
      <c r="BI503" s="62"/>
      <c r="BJ503" s="62"/>
      <c r="BK503" s="63"/>
      <c r="BL503" s="63"/>
      <c r="BM503" s="63"/>
      <c r="BN503" s="64"/>
      <c r="BO503" s="65"/>
      <c r="BP503" s="61"/>
      <c r="BQ503" s="61"/>
      <c r="BR503" s="61"/>
      <c r="BS503" s="62"/>
      <c r="BT503" s="62"/>
      <c r="BU503" s="62"/>
      <c r="BV503" s="62"/>
      <c r="BW503" s="62"/>
      <c r="BX503" s="63"/>
      <c r="BY503" s="63"/>
      <c r="BZ503" s="63"/>
      <c r="CA503" s="64"/>
      <c r="CB503" s="65"/>
      <c r="CC503" s="61"/>
      <c r="CD503" s="61"/>
      <c r="CE503" s="61"/>
      <c r="CF503" s="62"/>
      <c r="CG503" s="62"/>
      <c r="CH503" s="62"/>
      <c r="CI503" s="62"/>
      <c r="CJ503" s="62"/>
      <c r="CK503" s="63"/>
      <c r="CL503" s="63"/>
      <c r="CM503" s="63"/>
      <c r="CN503" s="64"/>
      <c r="CO503" s="65"/>
      <c r="CP503" s="61"/>
      <c r="CQ503" s="61"/>
      <c r="CR503" s="61"/>
      <c r="CS503" s="62"/>
      <c r="CT503" s="62"/>
      <c r="CU503" s="62"/>
      <c r="CV503" s="62"/>
      <c r="CW503" s="62"/>
      <c r="CX503" s="63"/>
      <c r="CY503" s="63"/>
      <c r="CZ503" s="63"/>
      <c r="DA503" s="64"/>
      <c r="DB503" s="65"/>
      <c r="DC503" s="61"/>
      <c r="DD503" s="61"/>
      <c r="DE503" s="61"/>
      <c r="DF503" s="62"/>
      <c r="DG503" s="62"/>
      <c r="DH503" s="62"/>
      <c r="DI503" s="62"/>
      <c r="DJ503" s="62"/>
      <c r="DK503" s="63"/>
      <c r="DL503" s="63"/>
      <c r="DM503" s="63"/>
      <c r="DN503" s="64"/>
      <c r="DO503" s="65"/>
      <c r="DP503" s="61"/>
      <c r="DQ503" s="61"/>
      <c r="DR503" s="61"/>
      <c r="DS503" s="62"/>
      <c r="DT503" s="62"/>
      <c r="DU503" s="62"/>
      <c r="DV503" s="62"/>
      <c r="DW503" s="62"/>
      <c r="DX503" s="63"/>
      <c r="DY503" s="63"/>
      <c r="DZ503" s="63"/>
      <c r="EA503" s="64"/>
      <c r="EB503" s="65"/>
      <c r="EC503" s="61"/>
      <c r="ED503" s="61"/>
      <c r="EE503" s="61"/>
      <c r="EF503" s="62"/>
      <c r="EG503" s="62"/>
      <c r="EH503" s="62"/>
      <c r="EI503" s="62"/>
      <c r="EJ503" s="62"/>
      <c r="EK503" s="63"/>
      <c r="EL503" s="63"/>
      <c r="EM503" s="63"/>
      <c r="EN503" s="64"/>
      <c r="EO503" s="65"/>
      <c r="EP503" s="61"/>
      <c r="EQ503" s="61"/>
      <c r="ER503" s="61"/>
      <c r="ES503" s="62"/>
      <c r="ET503" s="62"/>
      <c r="EU503" s="62"/>
      <c r="EV503" s="62"/>
      <c r="EW503" s="62"/>
      <c r="EX503" s="63"/>
      <c r="EY503" s="63"/>
      <c r="EZ503" s="63"/>
      <c r="FA503" s="64"/>
      <c r="FB503" s="65"/>
      <c r="FC503" s="61"/>
      <c r="FD503" s="61"/>
      <c r="FE503" s="61"/>
      <c r="FF503" s="62"/>
      <c r="FG503" s="62"/>
      <c r="FH503" s="62"/>
      <c r="FI503" s="62"/>
      <c r="FJ503" s="62"/>
    </row>
    <row r="504" spans="1:166" ht="15" customHeight="1" x14ac:dyDescent="0.25">
      <c r="A504" s="348">
        <v>3639</v>
      </c>
      <c r="B504" s="348">
        <v>5424</v>
      </c>
      <c r="C504" s="203"/>
      <c r="D504" s="339"/>
      <c r="E504" s="46"/>
      <c r="F504" s="329" t="s">
        <v>155</v>
      </c>
      <c r="G504" s="343">
        <v>8</v>
      </c>
      <c r="H504" s="343">
        <v>8</v>
      </c>
      <c r="I504" s="343">
        <v>3.45</v>
      </c>
      <c r="J504" s="343">
        <f>Tabulka5424[[#This Row],[Skutečnost k 31.12.2019                    v tis. Kč]]/Tabulka5424[[#This Row],[Upravený rozpočet k 31.12.2019         v tis. Kč]]*100</f>
        <v>43.125</v>
      </c>
      <c r="K504" s="63"/>
      <c r="L504" s="63"/>
      <c r="M504" s="63"/>
      <c r="N504" s="64"/>
      <c r="O504" s="65"/>
      <c r="P504" s="61"/>
      <c r="Q504" s="61"/>
      <c r="R504" s="61"/>
      <c r="S504" s="62"/>
      <c r="T504" s="62"/>
      <c r="U504" s="62"/>
      <c r="V504" s="62"/>
      <c r="W504" s="62"/>
      <c r="X504" s="63"/>
      <c r="Y504" s="63"/>
      <c r="Z504" s="63"/>
      <c r="AA504" s="64"/>
      <c r="AB504" s="65"/>
      <c r="AC504" s="61"/>
      <c r="AD504" s="61"/>
      <c r="AE504" s="61"/>
      <c r="AF504" s="62"/>
      <c r="AG504" s="62"/>
      <c r="AH504" s="62"/>
      <c r="AI504" s="62"/>
      <c r="AJ504" s="62"/>
      <c r="AK504" s="63"/>
      <c r="AL504" s="63"/>
      <c r="AM504" s="63"/>
      <c r="AN504" s="64"/>
      <c r="AO504" s="65"/>
      <c r="AP504" s="61"/>
      <c r="AQ504" s="61"/>
      <c r="AR504" s="61"/>
      <c r="AS504" s="62"/>
      <c r="AT504" s="62"/>
      <c r="AU504" s="62"/>
      <c r="AV504" s="62"/>
      <c r="AW504" s="62"/>
      <c r="AX504" s="63"/>
      <c r="AY504" s="63"/>
      <c r="AZ504" s="63"/>
      <c r="BA504" s="64"/>
      <c r="BB504" s="65"/>
      <c r="BC504" s="61"/>
      <c r="BD504" s="61"/>
      <c r="BE504" s="61"/>
      <c r="BF504" s="62"/>
      <c r="BG504" s="62"/>
      <c r="BH504" s="62"/>
      <c r="BI504" s="62"/>
      <c r="BJ504" s="62"/>
      <c r="BK504" s="63"/>
      <c r="BL504" s="63"/>
      <c r="BM504" s="63"/>
      <c r="BN504" s="64"/>
      <c r="BO504" s="65"/>
      <c r="BP504" s="61"/>
      <c r="BQ504" s="61"/>
      <c r="BR504" s="61"/>
      <c r="BS504" s="62"/>
      <c r="BT504" s="62"/>
      <c r="BU504" s="62"/>
      <c r="BV504" s="62"/>
      <c r="BW504" s="62"/>
      <c r="BX504" s="63"/>
      <c r="BY504" s="63"/>
      <c r="BZ504" s="63"/>
      <c r="CA504" s="64"/>
      <c r="CB504" s="65"/>
      <c r="CC504" s="61"/>
      <c r="CD504" s="61"/>
      <c r="CE504" s="61"/>
      <c r="CF504" s="62"/>
      <c r="CG504" s="62"/>
      <c r="CH504" s="62"/>
      <c r="CI504" s="62"/>
      <c r="CJ504" s="62"/>
      <c r="CK504" s="63"/>
      <c r="CL504" s="63"/>
      <c r="CM504" s="63"/>
      <c r="CN504" s="64"/>
      <c r="CO504" s="65"/>
      <c r="CP504" s="61"/>
      <c r="CQ504" s="61"/>
      <c r="CR504" s="61"/>
      <c r="CS504" s="62"/>
      <c r="CT504" s="62"/>
      <c r="CU504" s="62"/>
      <c r="CV504" s="62"/>
      <c r="CW504" s="62"/>
      <c r="CX504" s="63"/>
      <c r="CY504" s="63"/>
      <c r="CZ504" s="63"/>
      <c r="DA504" s="64"/>
      <c r="DB504" s="65"/>
      <c r="DC504" s="61"/>
      <c r="DD504" s="61"/>
      <c r="DE504" s="61"/>
      <c r="DF504" s="62"/>
      <c r="DG504" s="62"/>
      <c r="DH504" s="62"/>
      <c r="DI504" s="62"/>
      <c r="DJ504" s="62"/>
      <c r="DK504" s="63"/>
      <c r="DL504" s="63"/>
      <c r="DM504" s="63"/>
      <c r="DN504" s="64"/>
      <c r="DO504" s="65"/>
      <c r="DP504" s="61"/>
      <c r="DQ504" s="61"/>
      <c r="DR504" s="61"/>
      <c r="DS504" s="62"/>
      <c r="DT504" s="62"/>
      <c r="DU504" s="62"/>
      <c r="DV504" s="62"/>
      <c r="DW504" s="62"/>
      <c r="DX504" s="63"/>
      <c r="DY504" s="63"/>
      <c r="DZ504" s="63"/>
      <c r="EA504" s="64"/>
      <c r="EB504" s="65"/>
      <c r="EC504" s="61"/>
      <c r="ED504" s="61"/>
      <c r="EE504" s="61"/>
      <c r="EF504" s="62"/>
      <c r="EG504" s="62"/>
      <c r="EH504" s="62"/>
      <c r="EI504" s="62"/>
      <c r="EJ504" s="62"/>
      <c r="EK504" s="63"/>
      <c r="EL504" s="63"/>
      <c r="EM504" s="63"/>
      <c r="EN504" s="64"/>
      <c r="EO504" s="65"/>
      <c r="EP504" s="61"/>
      <c r="EQ504" s="61"/>
      <c r="ER504" s="61"/>
      <c r="ES504" s="62"/>
      <c r="ET504" s="62"/>
      <c r="EU504" s="62"/>
      <c r="EV504" s="62"/>
      <c r="EW504" s="62"/>
      <c r="EX504" s="63"/>
      <c r="EY504" s="63"/>
      <c r="EZ504" s="63"/>
      <c r="FA504" s="64"/>
      <c r="FB504" s="65"/>
      <c r="FC504" s="61"/>
      <c r="FD504" s="61"/>
      <c r="FE504" s="61"/>
      <c r="FF504" s="62"/>
      <c r="FG504" s="62"/>
      <c r="FH504" s="62"/>
      <c r="FI504" s="62"/>
      <c r="FJ504" s="62"/>
    </row>
    <row r="505" spans="1:166" ht="15" customHeight="1" x14ac:dyDescent="0.25">
      <c r="A505" s="348">
        <v>3639</v>
      </c>
      <c r="B505" s="16">
        <v>5123</v>
      </c>
      <c r="C505" s="192"/>
      <c r="D505" s="339"/>
      <c r="E505" s="46">
        <v>210</v>
      </c>
      <c r="F505" s="329" t="s">
        <v>784</v>
      </c>
      <c r="G505" s="343">
        <v>0</v>
      </c>
      <c r="H505" s="343">
        <v>30.2</v>
      </c>
      <c r="I505" s="343">
        <v>30.2</v>
      </c>
      <c r="J505" s="343">
        <f>Tabulka5424[[#This Row],[Skutečnost k 31.12.2019                    v tis. Kč]]/Tabulka5424[[#This Row],[Upravený rozpočet k 31.12.2019         v tis. Kč]]*100</f>
        <v>100</v>
      </c>
      <c r="K505" s="63"/>
      <c r="L505" s="63"/>
      <c r="M505" s="63"/>
      <c r="N505" s="64"/>
      <c r="O505" s="65"/>
      <c r="P505" s="61"/>
      <c r="Q505" s="61"/>
      <c r="R505" s="61"/>
      <c r="S505" s="62"/>
      <c r="T505" s="62"/>
      <c r="U505" s="62"/>
      <c r="V505" s="62"/>
      <c r="W505" s="62"/>
      <c r="X505" s="63"/>
      <c r="Y505" s="63"/>
      <c r="Z505" s="63"/>
      <c r="AA505" s="64"/>
      <c r="AB505" s="65"/>
      <c r="AC505" s="61"/>
      <c r="AD505" s="61"/>
      <c r="AE505" s="61"/>
      <c r="AF505" s="62"/>
      <c r="AG505" s="62"/>
      <c r="AH505" s="62"/>
      <c r="AI505" s="62"/>
      <c r="AJ505" s="62"/>
      <c r="AK505" s="63"/>
      <c r="AL505" s="63"/>
      <c r="AM505" s="63"/>
      <c r="AN505" s="64"/>
      <c r="AO505" s="65"/>
      <c r="AP505" s="61"/>
      <c r="AQ505" s="61"/>
      <c r="AR505" s="61"/>
      <c r="AS505" s="62"/>
      <c r="AT505" s="62"/>
      <c r="AU505" s="62"/>
      <c r="AV505" s="62"/>
      <c r="AW505" s="62"/>
      <c r="AX505" s="63"/>
      <c r="AY505" s="63"/>
      <c r="AZ505" s="63"/>
      <c r="BA505" s="64"/>
      <c r="BB505" s="65"/>
      <c r="BC505" s="61"/>
      <c r="BD505" s="61"/>
      <c r="BE505" s="61"/>
      <c r="BF505" s="62"/>
      <c r="BG505" s="62"/>
      <c r="BH505" s="62"/>
      <c r="BI505" s="62"/>
      <c r="BJ505" s="62"/>
      <c r="BK505" s="63"/>
      <c r="BL505" s="63"/>
      <c r="BM505" s="63"/>
      <c r="BN505" s="64"/>
      <c r="BO505" s="65"/>
      <c r="BP505" s="61"/>
      <c r="BQ505" s="61"/>
      <c r="BR505" s="61"/>
      <c r="BS505" s="62"/>
      <c r="BT505" s="62"/>
      <c r="BU505" s="62"/>
      <c r="BV505" s="62"/>
      <c r="BW505" s="62"/>
      <c r="BX505" s="63"/>
      <c r="BY505" s="63"/>
      <c r="BZ505" s="63"/>
      <c r="CA505" s="64"/>
      <c r="CB505" s="65"/>
      <c r="CC505" s="61"/>
      <c r="CD505" s="61"/>
      <c r="CE505" s="61"/>
      <c r="CF505" s="62"/>
      <c r="CG505" s="62"/>
      <c r="CH505" s="62"/>
      <c r="CI505" s="62"/>
      <c r="CJ505" s="62"/>
      <c r="CK505" s="63"/>
      <c r="CL505" s="63"/>
      <c r="CM505" s="63"/>
      <c r="CN505" s="64"/>
      <c r="CO505" s="65"/>
      <c r="CP505" s="61"/>
      <c r="CQ505" s="61"/>
      <c r="CR505" s="61"/>
      <c r="CS505" s="62"/>
      <c r="CT505" s="62"/>
      <c r="CU505" s="62"/>
      <c r="CV505" s="62"/>
      <c r="CW505" s="62"/>
      <c r="CX505" s="63"/>
      <c r="CY505" s="63"/>
      <c r="CZ505" s="63"/>
      <c r="DA505" s="64"/>
      <c r="DB505" s="65"/>
      <c r="DC505" s="61"/>
      <c r="DD505" s="61"/>
      <c r="DE505" s="61"/>
      <c r="DF505" s="62"/>
      <c r="DG505" s="62"/>
      <c r="DH505" s="62"/>
      <c r="DI505" s="62"/>
      <c r="DJ505" s="62"/>
      <c r="DK505" s="63"/>
      <c r="DL505" s="63"/>
      <c r="DM505" s="63"/>
      <c r="DN505" s="64"/>
      <c r="DO505" s="65"/>
      <c r="DP505" s="61"/>
      <c r="DQ505" s="61"/>
      <c r="DR505" s="61"/>
      <c r="DS505" s="62"/>
      <c r="DT505" s="62"/>
      <c r="DU505" s="62"/>
      <c r="DV505" s="62"/>
      <c r="DW505" s="62"/>
      <c r="DX505" s="63"/>
      <c r="DY505" s="63"/>
      <c r="DZ505" s="63"/>
      <c r="EA505" s="64"/>
      <c r="EB505" s="65"/>
      <c r="EC505" s="61"/>
      <c r="ED505" s="61"/>
      <c r="EE505" s="61"/>
      <c r="EF505" s="62"/>
      <c r="EG505" s="62"/>
      <c r="EH505" s="62"/>
      <c r="EI505" s="62"/>
      <c r="EJ505" s="62"/>
      <c r="EK505" s="63"/>
      <c r="EL505" s="63"/>
      <c r="EM505" s="63"/>
      <c r="EN505" s="64"/>
      <c r="EO505" s="65"/>
      <c r="EP505" s="61"/>
      <c r="EQ505" s="61"/>
      <c r="ER505" s="61"/>
      <c r="ES505" s="62"/>
      <c r="ET505" s="62"/>
      <c r="EU505" s="62"/>
      <c r="EV505" s="62"/>
      <c r="EW505" s="62"/>
      <c r="EX505" s="63"/>
      <c r="EY505" s="63"/>
      <c r="EZ505" s="63"/>
      <c r="FA505" s="64"/>
      <c r="FB505" s="65"/>
      <c r="FC505" s="61"/>
      <c r="FD505" s="61"/>
      <c r="FE505" s="61"/>
      <c r="FF505" s="62"/>
      <c r="FG505" s="62"/>
      <c r="FH505" s="62"/>
      <c r="FI505" s="62"/>
      <c r="FJ505" s="62"/>
    </row>
    <row r="506" spans="1:166" s="96" customFormat="1" ht="15" customHeight="1" x14ac:dyDescent="0.25">
      <c r="A506" s="348">
        <v>3639</v>
      </c>
      <c r="B506" s="16">
        <v>5137</v>
      </c>
      <c r="C506" s="192"/>
      <c r="D506" s="339"/>
      <c r="E506" s="46">
        <v>210</v>
      </c>
      <c r="F506" s="329" t="s">
        <v>192</v>
      </c>
      <c r="G506" s="343">
        <v>0</v>
      </c>
      <c r="H506" s="343">
        <v>10.8</v>
      </c>
      <c r="I506" s="343">
        <v>10.8</v>
      </c>
      <c r="J506" s="343">
        <f>Tabulka5424[[#This Row],[Skutečnost k 31.12.2019                    v tis. Kč]]/Tabulka5424[[#This Row],[Upravený rozpočet k 31.12.2019         v tis. Kč]]*100</f>
        <v>100</v>
      </c>
      <c r="K506" s="144"/>
      <c r="L506" s="144"/>
      <c r="M506" s="144"/>
      <c r="N506" s="144"/>
      <c r="O506" s="145"/>
      <c r="P506" s="142"/>
      <c r="Q506" s="142"/>
      <c r="R506" s="142"/>
      <c r="S506" s="143"/>
      <c r="T506" s="143"/>
      <c r="U506" s="143"/>
      <c r="V506" s="143"/>
      <c r="W506" s="143"/>
      <c r="X506" s="144"/>
      <c r="Y506" s="144"/>
      <c r="Z506" s="144"/>
      <c r="AA506" s="144"/>
      <c r="AB506" s="145"/>
      <c r="AC506" s="142"/>
      <c r="AD506" s="142"/>
      <c r="AE506" s="142"/>
      <c r="AF506" s="143"/>
      <c r="AG506" s="143"/>
      <c r="AH506" s="143"/>
      <c r="AI506" s="143"/>
      <c r="AJ506" s="143"/>
      <c r="AK506" s="144"/>
      <c r="AL506" s="144"/>
      <c r="AM506" s="144"/>
      <c r="AN506" s="144"/>
      <c r="AO506" s="145"/>
      <c r="AP506" s="142"/>
      <c r="AQ506" s="142"/>
      <c r="AR506" s="142"/>
      <c r="AS506" s="143"/>
      <c r="AT506" s="143"/>
      <c r="AU506" s="143"/>
      <c r="AV506" s="143"/>
      <c r="AW506" s="143"/>
      <c r="AX506" s="144"/>
      <c r="AY506" s="144"/>
      <c r="AZ506" s="144"/>
      <c r="BA506" s="144"/>
      <c r="BB506" s="145"/>
      <c r="BC506" s="142"/>
      <c r="BD506" s="142"/>
      <c r="BE506" s="142"/>
      <c r="BF506" s="143"/>
      <c r="BG506" s="143"/>
      <c r="BH506" s="143"/>
      <c r="BI506" s="143"/>
      <c r="BJ506" s="143"/>
      <c r="BK506" s="144"/>
      <c r="BL506" s="144"/>
      <c r="BM506" s="144"/>
      <c r="BN506" s="144"/>
      <c r="BO506" s="145"/>
      <c r="BP506" s="142"/>
      <c r="BQ506" s="142"/>
      <c r="BR506" s="142"/>
      <c r="BS506" s="143"/>
      <c r="BT506" s="143"/>
      <c r="BU506" s="143"/>
      <c r="BV506" s="143"/>
      <c r="BW506" s="143"/>
      <c r="BX506" s="144"/>
      <c r="BY506" s="144"/>
      <c r="BZ506" s="144"/>
      <c r="CA506" s="144"/>
      <c r="CB506" s="145"/>
      <c r="CC506" s="142"/>
      <c r="CD506" s="142"/>
      <c r="CE506" s="142"/>
      <c r="CF506" s="143"/>
      <c r="CG506" s="143"/>
      <c r="CH506" s="143"/>
      <c r="CI506" s="143"/>
      <c r="CJ506" s="143"/>
      <c r="CK506" s="144"/>
      <c r="CL506" s="144"/>
      <c r="CM506" s="144"/>
      <c r="CN506" s="144"/>
      <c r="CO506" s="145"/>
      <c r="CP506" s="142"/>
      <c r="CQ506" s="142"/>
      <c r="CR506" s="142"/>
      <c r="CS506" s="143"/>
      <c r="CT506" s="143"/>
      <c r="CU506" s="143"/>
      <c r="CV506" s="143"/>
      <c r="CW506" s="143"/>
      <c r="CX506" s="144"/>
      <c r="CY506" s="144"/>
      <c r="CZ506" s="144"/>
      <c r="DA506" s="144"/>
      <c r="DB506" s="145"/>
      <c r="DC506" s="142"/>
      <c r="DD506" s="142"/>
      <c r="DE506" s="142"/>
      <c r="DF506" s="143"/>
      <c r="DG506" s="143"/>
      <c r="DH506" s="143"/>
      <c r="DI506" s="143"/>
      <c r="DJ506" s="143"/>
      <c r="DK506" s="144"/>
      <c r="DL506" s="144"/>
      <c r="DM506" s="144"/>
      <c r="DN506" s="144"/>
      <c r="DO506" s="145"/>
      <c r="DP506" s="142"/>
      <c r="DQ506" s="142"/>
      <c r="DR506" s="142"/>
      <c r="DS506" s="143"/>
      <c r="DT506" s="143"/>
      <c r="DU506" s="143"/>
      <c r="DV506" s="143"/>
      <c r="DW506" s="143"/>
      <c r="DX506" s="144"/>
      <c r="DY506" s="144"/>
      <c r="DZ506" s="144"/>
      <c r="EA506" s="144"/>
      <c r="EB506" s="145"/>
      <c r="EC506" s="142"/>
      <c r="ED506" s="142"/>
      <c r="EE506" s="142"/>
      <c r="EF506" s="143"/>
      <c r="EG506" s="143"/>
      <c r="EH506" s="143"/>
      <c r="EI506" s="143"/>
      <c r="EJ506" s="143"/>
      <c r="EK506" s="144"/>
      <c r="EL506" s="144"/>
      <c r="EM506" s="144"/>
      <c r="EN506" s="144"/>
      <c r="EO506" s="145"/>
      <c r="EP506" s="142"/>
      <c r="EQ506" s="142"/>
      <c r="ER506" s="142"/>
      <c r="ES506" s="143"/>
      <c r="ET506" s="143"/>
      <c r="EU506" s="143"/>
      <c r="EV506" s="143"/>
      <c r="EW506" s="143"/>
      <c r="EX506" s="144"/>
      <c r="EY506" s="144"/>
      <c r="EZ506" s="144"/>
      <c r="FA506" s="144"/>
      <c r="FB506" s="145"/>
      <c r="FC506" s="142"/>
      <c r="FD506" s="142"/>
      <c r="FE506" s="142"/>
      <c r="FF506" s="143"/>
      <c r="FG506" s="143"/>
      <c r="FH506" s="143"/>
      <c r="FI506" s="143"/>
      <c r="FJ506" s="143"/>
    </row>
    <row r="507" spans="1:166" s="96" customFormat="1" ht="15" customHeight="1" x14ac:dyDescent="0.25">
      <c r="A507" s="348">
        <v>3639</v>
      </c>
      <c r="B507" s="348">
        <v>5151</v>
      </c>
      <c r="C507" s="203"/>
      <c r="D507" s="339"/>
      <c r="E507" s="46">
        <v>210</v>
      </c>
      <c r="F507" s="329" t="s">
        <v>867</v>
      </c>
      <c r="G507" s="343">
        <v>100</v>
      </c>
      <c r="H507" s="343">
        <v>100</v>
      </c>
      <c r="I507" s="343">
        <v>88.52</v>
      </c>
      <c r="J507" s="343">
        <f>Tabulka5424[[#This Row],[Skutečnost k 31.12.2019                    v tis. Kč]]/Tabulka5424[[#This Row],[Upravený rozpočet k 31.12.2019         v tis. Kč]]*100</f>
        <v>88.52</v>
      </c>
      <c r="K507" s="144"/>
      <c r="L507" s="144"/>
      <c r="M507" s="144"/>
      <c r="N507" s="144"/>
      <c r="O507" s="145"/>
      <c r="P507" s="142"/>
      <c r="Q507" s="142"/>
      <c r="R507" s="142"/>
      <c r="S507" s="143"/>
      <c r="T507" s="143"/>
      <c r="U507" s="143"/>
      <c r="V507" s="143"/>
      <c r="W507" s="143"/>
      <c r="X507" s="144"/>
      <c r="Y507" s="144"/>
      <c r="Z507" s="144"/>
      <c r="AA507" s="144"/>
      <c r="AB507" s="145"/>
      <c r="AC507" s="142"/>
      <c r="AD507" s="142"/>
      <c r="AE507" s="142"/>
      <c r="AF507" s="143"/>
      <c r="AG507" s="143"/>
      <c r="AH507" s="143"/>
      <c r="AI507" s="143"/>
      <c r="AJ507" s="143"/>
      <c r="AK507" s="144"/>
      <c r="AL507" s="144"/>
      <c r="AM507" s="144"/>
      <c r="AN507" s="144"/>
      <c r="AO507" s="145"/>
      <c r="AP507" s="142"/>
      <c r="AQ507" s="142"/>
      <c r="AR507" s="142"/>
      <c r="AS507" s="143"/>
      <c r="AT507" s="143"/>
      <c r="AU507" s="143"/>
      <c r="AV507" s="143"/>
      <c r="AW507" s="143"/>
      <c r="AX507" s="144"/>
      <c r="AY507" s="144"/>
      <c r="AZ507" s="144"/>
      <c r="BA507" s="144"/>
      <c r="BB507" s="145"/>
      <c r="BC507" s="142"/>
      <c r="BD507" s="142"/>
      <c r="BE507" s="142"/>
      <c r="BF507" s="143"/>
      <c r="BG507" s="143"/>
      <c r="BH507" s="143"/>
      <c r="BI507" s="143"/>
      <c r="BJ507" s="143"/>
      <c r="BK507" s="144"/>
      <c r="BL507" s="144"/>
      <c r="BM507" s="144"/>
      <c r="BN507" s="144"/>
      <c r="BO507" s="145"/>
      <c r="BP507" s="142"/>
      <c r="BQ507" s="142"/>
      <c r="BR507" s="142"/>
      <c r="BS507" s="143"/>
      <c r="BT507" s="143"/>
      <c r="BU507" s="143"/>
      <c r="BV507" s="143"/>
      <c r="BW507" s="143"/>
      <c r="BX507" s="144"/>
      <c r="BY507" s="144"/>
      <c r="BZ507" s="144"/>
      <c r="CA507" s="144"/>
      <c r="CB507" s="145"/>
      <c r="CC507" s="142"/>
      <c r="CD507" s="142"/>
      <c r="CE507" s="142"/>
      <c r="CF507" s="143"/>
      <c r="CG507" s="143"/>
      <c r="CH507" s="143"/>
      <c r="CI507" s="143"/>
      <c r="CJ507" s="143"/>
      <c r="CK507" s="144"/>
      <c r="CL507" s="144"/>
      <c r="CM507" s="144"/>
      <c r="CN507" s="144"/>
      <c r="CO507" s="145"/>
      <c r="CP507" s="142"/>
      <c r="CQ507" s="142"/>
      <c r="CR507" s="142"/>
      <c r="CS507" s="143"/>
      <c r="CT507" s="143"/>
      <c r="CU507" s="143"/>
      <c r="CV507" s="143"/>
      <c r="CW507" s="143"/>
      <c r="CX507" s="144"/>
      <c r="CY507" s="144"/>
      <c r="CZ507" s="144"/>
      <c r="DA507" s="144"/>
      <c r="DB507" s="145"/>
      <c r="DC507" s="142"/>
      <c r="DD507" s="142"/>
      <c r="DE507" s="142"/>
      <c r="DF507" s="143"/>
      <c r="DG507" s="143"/>
      <c r="DH507" s="143"/>
      <c r="DI507" s="143"/>
      <c r="DJ507" s="143"/>
      <c r="DK507" s="144"/>
      <c r="DL507" s="144"/>
      <c r="DM507" s="144"/>
      <c r="DN507" s="144"/>
      <c r="DO507" s="145"/>
      <c r="DP507" s="142"/>
      <c r="DQ507" s="142"/>
      <c r="DR507" s="142"/>
      <c r="DS507" s="143"/>
      <c r="DT507" s="143"/>
      <c r="DU507" s="143"/>
      <c r="DV507" s="143"/>
      <c r="DW507" s="143"/>
      <c r="DX507" s="144"/>
      <c r="DY507" s="144"/>
      <c r="DZ507" s="144"/>
      <c r="EA507" s="144"/>
      <c r="EB507" s="145"/>
      <c r="EC507" s="142"/>
      <c r="ED507" s="142"/>
      <c r="EE507" s="142"/>
      <c r="EF507" s="143"/>
      <c r="EG507" s="143"/>
      <c r="EH507" s="143"/>
      <c r="EI507" s="143"/>
      <c r="EJ507" s="143"/>
      <c r="EK507" s="144"/>
      <c r="EL507" s="144"/>
      <c r="EM507" s="144"/>
      <c r="EN507" s="144"/>
      <c r="EO507" s="145"/>
      <c r="EP507" s="142"/>
      <c r="EQ507" s="142"/>
      <c r="ER507" s="142"/>
      <c r="ES507" s="143"/>
      <c r="ET507" s="143"/>
      <c r="EU507" s="143"/>
      <c r="EV507" s="143"/>
      <c r="EW507" s="143"/>
      <c r="EX507" s="144"/>
      <c r="EY507" s="144"/>
      <c r="EZ507" s="144"/>
      <c r="FA507" s="144"/>
      <c r="FB507" s="145"/>
      <c r="FC507" s="142"/>
      <c r="FD507" s="142"/>
      <c r="FE507" s="142"/>
      <c r="FF507" s="143"/>
      <c r="FG507" s="143"/>
      <c r="FH507" s="143"/>
      <c r="FI507" s="143"/>
      <c r="FJ507" s="143"/>
    </row>
    <row r="508" spans="1:166" s="96" customFormat="1" ht="15" customHeight="1" x14ac:dyDescent="0.25">
      <c r="A508" s="348">
        <v>3639</v>
      </c>
      <c r="B508" s="348">
        <v>5152</v>
      </c>
      <c r="C508" s="203"/>
      <c r="D508" s="339"/>
      <c r="E508" s="46">
        <v>210</v>
      </c>
      <c r="F508" s="329" t="s">
        <v>868</v>
      </c>
      <c r="G508" s="343">
        <v>698.64</v>
      </c>
      <c r="H508" s="343">
        <v>698.64</v>
      </c>
      <c r="I508" s="343">
        <v>612.46</v>
      </c>
      <c r="J508" s="343">
        <f>Tabulka5424[[#This Row],[Skutečnost k 31.12.2019                    v tis. Kč]]/Tabulka5424[[#This Row],[Upravený rozpočet k 31.12.2019         v tis. Kč]]*100</f>
        <v>87.664605519294639</v>
      </c>
      <c r="K508" s="144"/>
      <c r="L508" s="144"/>
      <c r="M508" s="144"/>
      <c r="N508" s="144"/>
      <c r="O508" s="145"/>
      <c r="P508" s="142"/>
      <c r="Q508" s="142"/>
      <c r="R508" s="142"/>
      <c r="S508" s="143"/>
      <c r="T508" s="143"/>
      <c r="U508" s="143"/>
      <c r="V508" s="143"/>
      <c r="W508" s="143"/>
      <c r="X508" s="144"/>
      <c r="Y508" s="144"/>
      <c r="Z508" s="144"/>
      <c r="AA508" s="144"/>
      <c r="AB508" s="145"/>
      <c r="AC508" s="142"/>
      <c r="AD508" s="142"/>
      <c r="AE508" s="142"/>
      <c r="AF508" s="143"/>
      <c r="AG508" s="143"/>
      <c r="AH508" s="143"/>
      <c r="AI508" s="143"/>
      <c r="AJ508" s="143"/>
      <c r="AK508" s="144"/>
      <c r="AL508" s="144"/>
      <c r="AM508" s="144"/>
      <c r="AN508" s="144"/>
      <c r="AO508" s="145"/>
      <c r="AP508" s="142"/>
      <c r="AQ508" s="142"/>
      <c r="AR508" s="142"/>
      <c r="AS508" s="143"/>
      <c r="AT508" s="143"/>
      <c r="AU508" s="143"/>
      <c r="AV508" s="143"/>
      <c r="AW508" s="143"/>
      <c r="AX508" s="144"/>
      <c r="AY508" s="144"/>
      <c r="AZ508" s="144"/>
      <c r="BA508" s="144"/>
      <c r="BB508" s="145"/>
      <c r="BC508" s="142"/>
      <c r="BD508" s="142"/>
      <c r="BE508" s="142"/>
      <c r="BF508" s="143"/>
      <c r="BG508" s="143"/>
      <c r="BH508" s="143"/>
      <c r="BI508" s="143"/>
      <c r="BJ508" s="143"/>
      <c r="BK508" s="144"/>
      <c r="BL508" s="144"/>
      <c r="BM508" s="144"/>
      <c r="BN508" s="144"/>
      <c r="BO508" s="145"/>
      <c r="BP508" s="142"/>
      <c r="BQ508" s="142"/>
      <c r="BR508" s="142"/>
      <c r="BS508" s="143"/>
      <c r="BT508" s="143"/>
      <c r="BU508" s="143"/>
      <c r="BV508" s="143"/>
      <c r="BW508" s="143"/>
      <c r="BX508" s="144"/>
      <c r="BY508" s="144"/>
      <c r="BZ508" s="144"/>
      <c r="CA508" s="144"/>
      <c r="CB508" s="145"/>
      <c r="CC508" s="142"/>
      <c r="CD508" s="142"/>
      <c r="CE508" s="142"/>
      <c r="CF508" s="143"/>
      <c r="CG508" s="143"/>
      <c r="CH508" s="143"/>
      <c r="CI508" s="143"/>
      <c r="CJ508" s="143"/>
      <c r="CK508" s="144"/>
      <c r="CL508" s="144"/>
      <c r="CM508" s="144"/>
      <c r="CN508" s="144"/>
      <c r="CO508" s="145"/>
      <c r="CP508" s="142"/>
      <c r="CQ508" s="142"/>
      <c r="CR508" s="142"/>
      <c r="CS508" s="143"/>
      <c r="CT508" s="143"/>
      <c r="CU508" s="143"/>
      <c r="CV508" s="143"/>
      <c r="CW508" s="143"/>
      <c r="CX508" s="144"/>
      <c r="CY508" s="144"/>
      <c r="CZ508" s="144"/>
      <c r="DA508" s="144"/>
      <c r="DB508" s="145"/>
      <c r="DC508" s="142"/>
      <c r="DD508" s="142"/>
      <c r="DE508" s="142"/>
      <c r="DF508" s="143"/>
      <c r="DG508" s="143"/>
      <c r="DH508" s="143"/>
      <c r="DI508" s="143"/>
      <c r="DJ508" s="143"/>
      <c r="DK508" s="144"/>
      <c r="DL508" s="144"/>
      <c r="DM508" s="144"/>
      <c r="DN508" s="144"/>
      <c r="DO508" s="145"/>
      <c r="DP508" s="142"/>
      <c r="DQ508" s="142"/>
      <c r="DR508" s="142"/>
      <c r="DS508" s="143"/>
      <c r="DT508" s="143"/>
      <c r="DU508" s="143"/>
      <c r="DV508" s="143"/>
      <c r="DW508" s="143"/>
      <c r="DX508" s="144"/>
      <c r="DY508" s="144"/>
      <c r="DZ508" s="144"/>
      <c r="EA508" s="144"/>
      <c r="EB508" s="145"/>
      <c r="EC508" s="142"/>
      <c r="ED508" s="142"/>
      <c r="EE508" s="142"/>
      <c r="EF508" s="143"/>
      <c r="EG508" s="143"/>
      <c r="EH508" s="143"/>
      <c r="EI508" s="143"/>
      <c r="EJ508" s="143"/>
      <c r="EK508" s="144"/>
      <c r="EL508" s="144"/>
      <c r="EM508" s="144"/>
      <c r="EN508" s="144"/>
      <c r="EO508" s="145"/>
      <c r="EP508" s="142"/>
      <c r="EQ508" s="142"/>
      <c r="ER508" s="142"/>
      <c r="ES508" s="143"/>
      <c r="ET508" s="143"/>
      <c r="EU508" s="143"/>
      <c r="EV508" s="143"/>
      <c r="EW508" s="143"/>
      <c r="EX508" s="144"/>
      <c r="EY508" s="144"/>
      <c r="EZ508" s="144"/>
      <c r="FA508" s="144"/>
      <c r="FB508" s="145"/>
      <c r="FC508" s="142"/>
      <c r="FD508" s="142"/>
      <c r="FE508" s="142"/>
      <c r="FF508" s="143"/>
      <c r="FG508" s="143"/>
      <c r="FH508" s="143"/>
      <c r="FI508" s="143"/>
      <c r="FJ508" s="143"/>
    </row>
    <row r="509" spans="1:166" s="96" customFormat="1" ht="15" customHeight="1" x14ac:dyDescent="0.25">
      <c r="A509" s="348">
        <v>3639</v>
      </c>
      <c r="B509" s="348">
        <v>5154</v>
      </c>
      <c r="C509" s="192"/>
      <c r="D509" s="339"/>
      <c r="E509" s="46">
        <v>210</v>
      </c>
      <c r="F509" s="329" t="s">
        <v>586</v>
      </c>
      <c r="G509" s="343">
        <v>847</v>
      </c>
      <c r="H509" s="343">
        <v>783.89</v>
      </c>
      <c r="I509" s="343">
        <v>669.64</v>
      </c>
      <c r="J509" s="343">
        <f>Tabulka5424[[#This Row],[Skutečnost k 31.12.2019                    v tis. Kč]]/Tabulka5424[[#This Row],[Upravený rozpočet k 31.12.2019         v tis. Kč]]*100</f>
        <v>85.425250991848344</v>
      </c>
      <c r="K509" s="144"/>
      <c r="L509" s="144"/>
      <c r="M509" s="144"/>
      <c r="N509" s="144"/>
      <c r="O509" s="145"/>
      <c r="P509" s="142"/>
      <c r="Q509" s="142"/>
      <c r="R509" s="142"/>
      <c r="S509" s="143"/>
      <c r="T509" s="143"/>
      <c r="U509" s="143"/>
      <c r="V509" s="143"/>
      <c r="W509" s="143"/>
      <c r="X509" s="144"/>
      <c r="Y509" s="144"/>
      <c r="Z509" s="144"/>
      <c r="AA509" s="144"/>
      <c r="AB509" s="145"/>
      <c r="AC509" s="142"/>
      <c r="AD509" s="142"/>
      <c r="AE509" s="142"/>
      <c r="AF509" s="143"/>
      <c r="AG509" s="143"/>
      <c r="AH509" s="143"/>
      <c r="AI509" s="143"/>
      <c r="AJ509" s="143"/>
      <c r="AK509" s="144"/>
      <c r="AL509" s="144"/>
      <c r="AM509" s="144"/>
      <c r="AN509" s="144"/>
      <c r="AO509" s="145"/>
      <c r="AP509" s="142"/>
      <c r="AQ509" s="142"/>
      <c r="AR509" s="142"/>
      <c r="AS509" s="143"/>
      <c r="AT509" s="143"/>
      <c r="AU509" s="143"/>
      <c r="AV509" s="143"/>
      <c r="AW509" s="143"/>
      <c r="AX509" s="144"/>
      <c r="AY509" s="144"/>
      <c r="AZ509" s="144"/>
      <c r="BA509" s="144"/>
      <c r="BB509" s="145"/>
      <c r="BC509" s="142"/>
      <c r="BD509" s="142"/>
      <c r="BE509" s="142"/>
      <c r="BF509" s="143"/>
      <c r="BG509" s="143"/>
      <c r="BH509" s="143"/>
      <c r="BI509" s="143"/>
      <c r="BJ509" s="143"/>
      <c r="BK509" s="144"/>
      <c r="BL509" s="144"/>
      <c r="BM509" s="144"/>
      <c r="BN509" s="144"/>
      <c r="BO509" s="145"/>
      <c r="BP509" s="142"/>
      <c r="BQ509" s="142"/>
      <c r="BR509" s="142"/>
      <c r="BS509" s="143"/>
      <c r="BT509" s="143"/>
      <c r="BU509" s="143"/>
      <c r="BV509" s="143"/>
      <c r="BW509" s="143"/>
      <c r="BX509" s="144"/>
      <c r="BY509" s="144"/>
      <c r="BZ509" s="144"/>
      <c r="CA509" s="144"/>
      <c r="CB509" s="145"/>
      <c r="CC509" s="142"/>
      <c r="CD509" s="142"/>
      <c r="CE509" s="142"/>
      <c r="CF509" s="143"/>
      <c r="CG509" s="143"/>
      <c r="CH509" s="143"/>
      <c r="CI509" s="143"/>
      <c r="CJ509" s="143"/>
      <c r="CK509" s="144"/>
      <c r="CL509" s="144"/>
      <c r="CM509" s="144"/>
      <c r="CN509" s="144"/>
      <c r="CO509" s="145"/>
      <c r="CP509" s="142"/>
      <c r="CQ509" s="142"/>
      <c r="CR509" s="142"/>
      <c r="CS509" s="143"/>
      <c r="CT509" s="143"/>
      <c r="CU509" s="143"/>
      <c r="CV509" s="143"/>
      <c r="CW509" s="143"/>
      <c r="CX509" s="144"/>
      <c r="CY509" s="144"/>
      <c r="CZ509" s="144"/>
      <c r="DA509" s="144"/>
      <c r="DB509" s="145"/>
      <c r="DC509" s="142"/>
      <c r="DD509" s="142"/>
      <c r="DE509" s="142"/>
      <c r="DF509" s="143"/>
      <c r="DG509" s="143"/>
      <c r="DH509" s="143"/>
      <c r="DI509" s="143"/>
      <c r="DJ509" s="143"/>
      <c r="DK509" s="144"/>
      <c r="DL509" s="144"/>
      <c r="DM509" s="144"/>
      <c r="DN509" s="144"/>
      <c r="DO509" s="145"/>
      <c r="DP509" s="142"/>
      <c r="DQ509" s="142"/>
      <c r="DR509" s="142"/>
      <c r="DS509" s="143"/>
      <c r="DT509" s="143"/>
      <c r="DU509" s="143"/>
      <c r="DV509" s="143"/>
      <c r="DW509" s="143"/>
      <c r="DX509" s="144"/>
      <c r="DY509" s="144"/>
      <c r="DZ509" s="144"/>
      <c r="EA509" s="144"/>
      <c r="EB509" s="145"/>
      <c r="EC509" s="142"/>
      <c r="ED509" s="142"/>
      <c r="EE509" s="142"/>
      <c r="EF509" s="143"/>
      <c r="EG509" s="143"/>
      <c r="EH509" s="143"/>
      <c r="EI509" s="143"/>
      <c r="EJ509" s="143"/>
      <c r="EK509" s="144"/>
      <c r="EL509" s="144"/>
      <c r="EM509" s="144"/>
      <c r="EN509" s="144"/>
      <c r="EO509" s="145"/>
      <c r="EP509" s="142"/>
      <c r="EQ509" s="142"/>
      <c r="ER509" s="142"/>
      <c r="ES509" s="143"/>
      <c r="ET509" s="143"/>
      <c r="EU509" s="143"/>
      <c r="EV509" s="143"/>
      <c r="EW509" s="143"/>
      <c r="EX509" s="144"/>
      <c r="EY509" s="144"/>
      <c r="EZ509" s="144"/>
      <c r="FA509" s="144"/>
      <c r="FB509" s="145"/>
      <c r="FC509" s="142"/>
      <c r="FD509" s="142"/>
      <c r="FE509" s="142"/>
      <c r="FF509" s="143"/>
      <c r="FG509" s="143"/>
      <c r="FH509" s="143"/>
      <c r="FI509" s="143"/>
      <c r="FJ509" s="143"/>
    </row>
    <row r="510" spans="1:166" ht="15" customHeight="1" x14ac:dyDescent="0.25">
      <c r="A510" s="348">
        <v>3639</v>
      </c>
      <c r="B510" s="348">
        <v>5154</v>
      </c>
      <c r="C510" s="192"/>
      <c r="D510" s="339">
        <v>3</v>
      </c>
      <c r="E510" s="46">
        <v>210</v>
      </c>
      <c r="F510" s="329" t="s">
        <v>1468</v>
      </c>
      <c r="G510" s="343">
        <v>3</v>
      </c>
      <c r="H510" s="343">
        <v>3.4</v>
      </c>
      <c r="I510" s="343">
        <v>3.08</v>
      </c>
      <c r="J510" s="343">
        <f>Tabulka5424[[#This Row],[Skutečnost k 31.12.2019                    v tis. Kč]]/Tabulka5424[[#This Row],[Upravený rozpočet k 31.12.2019         v tis. Kč]]*100</f>
        <v>90.588235294117652</v>
      </c>
      <c r="K510" s="63"/>
      <c r="L510" s="63"/>
      <c r="M510" s="63"/>
      <c r="N510" s="64"/>
      <c r="O510" s="65"/>
      <c r="P510" s="61"/>
      <c r="Q510" s="61"/>
      <c r="R510" s="61"/>
      <c r="S510" s="62"/>
      <c r="T510" s="62"/>
      <c r="U510" s="62"/>
      <c r="V510" s="62"/>
      <c r="W510" s="62"/>
      <c r="X510" s="63"/>
      <c r="Y510" s="63"/>
      <c r="Z510" s="63"/>
      <c r="AA510" s="64"/>
      <c r="AB510" s="65"/>
      <c r="AC510" s="61"/>
      <c r="AD510" s="61"/>
      <c r="AE510" s="61"/>
      <c r="AF510" s="62"/>
      <c r="AG510" s="62"/>
      <c r="AH510" s="62"/>
      <c r="AI510" s="62"/>
      <c r="AJ510" s="62"/>
      <c r="AK510" s="63"/>
      <c r="AL510" s="63"/>
      <c r="AM510" s="63"/>
      <c r="AN510" s="64"/>
      <c r="AO510" s="65"/>
      <c r="AP510" s="61"/>
      <c r="AQ510" s="61"/>
      <c r="AR510" s="61"/>
      <c r="AS510" s="62"/>
      <c r="AT510" s="62"/>
      <c r="AU510" s="62"/>
      <c r="AV510" s="62"/>
      <c r="AW510" s="62"/>
      <c r="AX510" s="63"/>
      <c r="AY510" s="63"/>
      <c r="AZ510" s="63"/>
      <c r="BA510" s="64"/>
      <c r="BB510" s="65"/>
      <c r="BC510" s="61"/>
      <c r="BD510" s="61"/>
      <c r="BE510" s="61"/>
      <c r="BF510" s="62"/>
      <c r="BG510" s="62"/>
      <c r="BH510" s="62"/>
      <c r="BI510" s="62"/>
      <c r="BJ510" s="62"/>
      <c r="BK510" s="63"/>
      <c r="BL510" s="63"/>
      <c r="BM510" s="63"/>
      <c r="BN510" s="64"/>
      <c r="BO510" s="65"/>
      <c r="BP510" s="61"/>
      <c r="BQ510" s="61"/>
      <c r="BR510" s="61"/>
      <c r="BS510" s="62"/>
      <c r="BT510" s="62"/>
      <c r="BU510" s="62"/>
      <c r="BV510" s="62"/>
      <c r="BW510" s="62"/>
      <c r="BX510" s="63"/>
      <c r="BY510" s="63"/>
      <c r="BZ510" s="63"/>
      <c r="CA510" s="64"/>
      <c r="CB510" s="65"/>
      <c r="CC510" s="61"/>
      <c r="CD510" s="61"/>
      <c r="CE510" s="61"/>
      <c r="CF510" s="62"/>
      <c r="CG510" s="62"/>
      <c r="CH510" s="62"/>
      <c r="CI510" s="62"/>
      <c r="CJ510" s="62"/>
      <c r="CK510" s="63"/>
      <c r="CL510" s="63"/>
      <c r="CM510" s="63"/>
      <c r="CN510" s="64"/>
      <c r="CO510" s="65"/>
      <c r="CP510" s="61"/>
      <c r="CQ510" s="61"/>
      <c r="CR510" s="61"/>
      <c r="CS510" s="62"/>
      <c r="CT510" s="62"/>
      <c r="CU510" s="62"/>
      <c r="CV510" s="62"/>
      <c r="CW510" s="62"/>
      <c r="CX510" s="63"/>
      <c r="CY510" s="63"/>
      <c r="CZ510" s="63"/>
      <c r="DA510" s="64"/>
      <c r="DB510" s="65"/>
      <c r="DC510" s="61"/>
      <c r="DD510" s="61"/>
      <c r="DE510" s="61"/>
      <c r="DF510" s="62"/>
      <c r="DG510" s="62"/>
      <c r="DH510" s="62"/>
      <c r="DI510" s="62"/>
      <c r="DJ510" s="62"/>
      <c r="DK510" s="63"/>
      <c r="DL510" s="63"/>
      <c r="DM510" s="63"/>
      <c r="DN510" s="64"/>
      <c r="DO510" s="65"/>
      <c r="DP510" s="61"/>
      <c r="DQ510" s="61"/>
      <c r="DR510" s="61"/>
      <c r="DS510" s="62"/>
      <c r="DT510" s="62"/>
      <c r="DU510" s="62"/>
      <c r="DV510" s="62"/>
      <c r="DW510" s="62"/>
      <c r="DX510" s="63"/>
      <c r="DY510" s="63"/>
      <c r="DZ510" s="63"/>
      <c r="EA510" s="64"/>
      <c r="EB510" s="65"/>
      <c r="EC510" s="61"/>
      <c r="ED510" s="61"/>
      <c r="EE510" s="61"/>
      <c r="EF510" s="62"/>
      <c r="EG510" s="62"/>
      <c r="EH510" s="62"/>
      <c r="EI510" s="62"/>
      <c r="EJ510" s="62"/>
      <c r="EK510" s="63"/>
      <c r="EL510" s="63"/>
      <c r="EM510" s="63"/>
      <c r="EN510" s="64"/>
      <c r="EO510" s="65"/>
      <c r="EP510" s="61"/>
      <c r="EQ510" s="61"/>
      <c r="ER510" s="61"/>
      <c r="ES510" s="62"/>
      <c r="ET510" s="62"/>
      <c r="EU510" s="62"/>
      <c r="EV510" s="62"/>
      <c r="EW510" s="62"/>
      <c r="EX510" s="63"/>
      <c r="EY510" s="63"/>
      <c r="EZ510" s="63"/>
      <c r="FA510" s="64"/>
      <c r="FB510" s="65"/>
      <c r="FC510" s="61"/>
      <c r="FD510" s="61"/>
      <c r="FE510" s="61"/>
      <c r="FF510" s="62"/>
      <c r="FG510" s="62"/>
      <c r="FH510" s="62"/>
      <c r="FI510" s="62"/>
      <c r="FJ510" s="62"/>
    </row>
    <row r="511" spans="1:166" ht="15" customHeight="1" x14ac:dyDescent="0.25">
      <c r="A511" s="348">
        <v>3639</v>
      </c>
      <c r="B511" s="16">
        <v>5169</v>
      </c>
      <c r="C511" s="192"/>
      <c r="D511" s="339"/>
      <c r="E511" s="46">
        <v>210</v>
      </c>
      <c r="F511" s="329" t="s">
        <v>591</v>
      </c>
      <c r="G511" s="343">
        <v>0</v>
      </c>
      <c r="H511" s="343">
        <v>49.5</v>
      </c>
      <c r="I511" s="343">
        <v>49.5</v>
      </c>
      <c r="J511" s="343">
        <f>Tabulka5424[[#This Row],[Skutečnost k 31.12.2019                    v tis. Kč]]/Tabulka5424[[#This Row],[Upravený rozpočet k 31.12.2019         v tis. Kč]]*100</f>
        <v>100</v>
      </c>
      <c r="K511" s="63"/>
      <c r="L511" s="63"/>
      <c r="M511" s="63"/>
      <c r="N511" s="64"/>
      <c r="O511" s="65"/>
      <c r="P511" s="61"/>
      <c r="Q511" s="61"/>
      <c r="R511" s="61"/>
      <c r="S511" s="62"/>
      <c r="T511" s="62"/>
      <c r="U511" s="62"/>
      <c r="V511" s="62"/>
      <c r="W511" s="62"/>
      <c r="X511" s="63"/>
      <c r="Y511" s="63"/>
      <c r="Z511" s="63"/>
      <c r="AA511" s="64"/>
      <c r="AB511" s="65"/>
      <c r="AC511" s="61"/>
      <c r="AD511" s="61"/>
      <c r="AE511" s="61"/>
      <c r="AF511" s="62"/>
      <c r="AG511" s="62"/>
      <c r="AH511" s="62"/>
      <c r="AI511" s="62"/>
      <c r="AJ511" s="62"/>
      <c r="AK511" s="63"/>
      <c r="AL511" s="63"/>
      <c r="AM511" s="63"/>
      <c r="AN511" s="64"/>
      <c r="AO511" s="65"/>
      <c r="AP511" s="61"/>
      <c r="AQ511" s="61"/>
      <c r="AR511" s="61"/>
      <c r="AS511" s="62"/>
      <c r="AT511" s="62"/>
      <c r="AU511" s="62"/>
      <c r="AV511" s="62"/>
      <c r="AW511" s="62"/>
      <c r="AX511" s="63"/>
      <c r="AY511" s="63"/>
      <c r="AZ511" s="63"/>
      <c r="BA511" s="64"/>
      <c r="BB511" s="65"/>
      <c r="BC511" s="61"/>
      <c r="BD511" s="61"/>
      <c r="BE511" s="61"/>
      <c r="BF511" s="62"/>
      <c r="BG511" s="62"/>
      <c r="BH511" s="62"/>
      <c r="BI511" s="62"/>
      <c r="BJ511" s="62"/>
      <c r="BK511" s="63"/>
      <c r="BL511" s="63"/>
      <c r="BM511" s="63"/>
      <c r="BN511" s="64"/>
      <c r="BO511" s="65"/>
      <c r="BP511" s="61"/>
      <c r="BQ511" s="61"/>
      <c r="BR511" s="61"/>
      <c r="BS511" s="62"/>
      <c r="BT511" s="62"/>
      <c r="BU511" s="62"/>
      <c r="BV511" s="62"/>
      <c r="BW511" s="62"/>
      <c r="BX511" s="63"/>
      <c r="BY511" s="63"/>
      <c r="BZ511" s="63"/>
      <c r="CA511" s="64"/>
      <c r="CB511" s="65"/>
      <c r="CC511" s="61"/>
      <c r="CD511" s="61"/>
      <c r="CE511" s="61"/>
      <c r="CF511" s="62"/>
      <c r="CG511" s="62"/>
      <c r="CH511" s="62"/>
      <c r="CI511" s="62"/>
      <c r="CJ511" s="62"/>
      <c r="CK511" s="63"/>
      <c r="CL511" s="63"/>
      <c r="CM511" s="63"/>
      <c r="CN511" s="64"/>
      <c r="CO511" s="65"/>
      <c r="CP511" s="61"/>
      <c r="CQ511" s="61"/>
      <c r="CR511" s="61"/>
      <c r="CS511" s="62"/>
      <c r="CT511" s="62"/>
      <c r="CU511" s="62"/>
      <c r="CV511" s="62"/>
      <c r="CW511" s="62"/>
      <c r="CX511" s="63"/>
      <c r="CY511" s="63"/>
      <c r="CZ511" s="63"/>
      <c r="DA511" s="64"/>
      <c r="DB511" s="65"/>
      <c r="DC511" s="61"/>
      <c r="DD511" s="61"/>
      <c r="DE511" s="61"/>
      <c r="DF511" s="62"/>
      <c r="DG511" s="62"/>
      <c r="DH511" s="62"/>
      <c r="DI511" s="62"/>
      <c r="DJ511" s="62"/>
      <c r="DK511" s="63"/>
      <c r="DL511" s="63"/>
      <c r="DM511" s="63"/>
      <c r="DN511" s="64"/>
      <c r="DO511" s="65"/>
      <c r="DP511" s="61"/>
      <c r="DQ511" s="61"/>
      <c r="DR511" s="61"/>
      <c r="DS511" s="62"/>
      <c r="DT511" s="62"/>
      <c r="DU511" s="62"/>
      <c r="DV511" s="62"/>
      <c r="DW511" s="62"/>
      <c r="DX511" s="63"/>
      <c r="DY511" s="63"/>
      <c r="DZ511" s="63"/>
      <c r="EA511" s="64"/>
      <c r="EB511" s="65"/>
      <c r="EC511" s="61"/>
      <c r="ED511" s="61"/>
      <c r="EE511" s="61"/>
      <c r="EF511" s="62"/>
      <c r="EG511" s="62"/>
      <c r="EH511" s="62"/>
      <c r="EI511" s="62"/>
      <c r="EJ511" s="62"/>
      <c r="EK511" s="63"/>
      <c r="EL511" s="63"/>
      <c r="EM511" s="63"/>
      <c r="EN511" s="64"/>
      <c r="EO511" s="65"/>
      <c r="EP511" s="61"/>
      <c r="EQ511" s="61"/>
      <c r="ER511" s="61"/>
      <c r="ES511" s="62"/>
      <c r="ET511" s="62"/>
      <c r="EU511" s="62"/>
      <c r="EV511" s="62"/>
      <c r="EW511" s="62"/>
      <c r="EX511" s="63"/>
      <c r="EY511" s="63"/>
      <c r="EZ511" s="63"/>
      <c r="FA511" s="64"/>
      <c r="FB511" s="65"/>
      <c r="FC511" s="61"/>
      <c r="FD511" s="61"/>
      <c r="FE511" s="61"/>
      <c r="FF511" s="62"/>
      <c r="FG511" s="62"/>
      <c r="FH511" s="62"/>
      <c r="FI511" s="62"/>
      <c r="FJ511" s="62"/>
    </row>
    <row r="512" spans="1:166" ht="15" customHeight="1" x14ac:dyDescent="0.25">
      <c r="A512" s="348">
        <v>3639</v>
      </c>
      <c r="B512" s="348">
        <v>5169</v>
      </c>
      <c r="C512" s="192"/>
      <c r="D512" s="339">
        <v>5</v>
      </c>
      <c r="E512" s="46">
        <v>210</v>
      </c>
      <c r="F512" s="329" t="s">
        <v>1464</v>
      </c>
      <c r="G512" s="343">
        <v>55</v>
      </c>
      <c r="H512" s="343">
        <v>55</v>
      </c>
      <c r="I512" s="343">
        <v>42.37</v>
      </c>
      <c r="J512" s="343">
        <f>Tabulka5424[[#This Row],[Skutečnost k 31.12.2019                    v tis. Kč]]/Tabulka5424[[#This Row],[Upravený rozpočet k 31.12.2019         v tis. Kč]]*100</f>
        <v>77.036363636363632</v>
      </c>
      <c r="K512" s="63"/>
      <c r="L512" s="63"/>
      <c r="M512" s="63"/>
      <c r="N512" s="64"/>
      <c r="O512" s="65"/>
      <c r="P512" s="61"/>
      <c r="Q512" s="61"/>
      <c r="R512" s="61"/>
      <c r="S512" s="62"/>
      <c r="T512" s="62"/>
      <c r="U512" s="62"/>
      <c r="V512" s="62"/>
      <c r="W512" s="62"/>
      <c r="X512" s="63"/>
      <c r="Y512" s="63"/>
      <c r="Z512" s="63"/>
      <c r="AA512" s="64"/>
      <c r="AB512" s="65"/>
      <c r="AC512" s="61"/>
      <c r="AD512" s="61"/>
      <c r="AE512" s="61"/>
      <c r="AF512" s="62"/>
      <c r="AG512" s="62"/>
      <c r="AH512" s="62"/>
      <c r="AI512" s="62"/>
      <c r="AJ512" s="62"/>
      <c r="AK512" s="63"/>
      <c r="AL512" s="63"/>
      <c r="AM512" s="63"/>
      <c r="AN512" s="64"/>
      <c r="AO512" s="65"/>
      <c r="AP512" s="61"/>
      <c r="AQ512" s="61"/>
      <c r="AR512" s="61"/>
      <c r="AS512" s="62"/>
      <c r="AT512" s="62"/>
      <c r="AU512" s="62"/>
      <c r="AV512" s="62"/>
      <c r="AW512" s="62"/>
      <c r="AX512" s="63"/>
      <c r="AY512" s="63"/>
      <c r="AZ512" s="63"/>
      <c r="BA512" s="64"/>
      <c r="BB512" s="65"/>
      <c r="BC512" s="61"/>
      <c r="BD512" s="61"/>
      <c r="BE512" s="61"/>
      <c r="BF512" s="62"/>
      <c r="BG512" s="62"/>
      <c r="BH512" s="62"/>
      <c r="BI512" s="62"/>
      <c r="BJ512" s="62"/>
      <c r="BK512" s="63"/>
      <c r="BL512" s="63"/>
      <c r="BM512" s="63"/>
      <c r="BN512" s="64"/>
      <c r="BO512" s="65"/>
      <c r="BP512" s="61"/>
      <c r="BQ512" s="61"/>
      <c r="BR512" s="61"/>
      <c r="BS512" s="62"/>
      <c r="BT512" s="62"/>
      <c r="BU512" s="62"/>
      <c r="BV512" s="62"/>
      <c r="BW512" s="62"/>
      <c r="BX512" s="63"/>
      <c r="BY512" s="63"/>
      <c r="BZ512" s="63"/>
      <c r="CA512" s="64"/>
      <c r="CB512" s="65"/>
      <c r="CC512" s="61"/>
      <c r="CD512" s="61"/>
      <c r="CE512" s="61"/>
      <c r="CF512" s="62"/>
      <c r="CG512" s="62"/>
      <c r="CH512" s="62"/>
      <c r="CI512" s="62"/>
      <c r="CJ512" s="62"/>
      <c r="CK512" s="63"/>
      <c r="CL512" s="63"/>
      <c r="CM512" s="63"/>
      <c r="CN512" s="64"/>
      <c r="CO512" s="65"/>
      <c r="CP512" s="61"/>
      <c r="CQ512" s="61"/>
      <c r="CR512" s="61"/>
      <c r="CS512" s="62"/>
      <c r="CT512" s="62"/>
      <c r="CU512" s="62"/>
      <c r="CV512" s="62"/>
      <c r="CW512" s="62"/>
      <c r="CX512" s="63"/>
      <c r="CY512" s="63"/>
      <c r="CZ512" s="63"/>
      <c r="DA512" s="64"/>
      <c r="DB512" s="65"/>
      <c r="DC512" s="61"/>
      <c r="DD512" s="61"/>
      <c r="DE512" s="61"/>
      <c r="DF512" s="62"/>
      <c r="DG512" s="62"/>
      <c r="DH512" s="62"/>
      <c r="DI512" s="62"/>
      <c r="DJ512" s="62"/>
      <c r="DK512" s="63"/>
      <c r="DL512" s="63"/>
      <c r="DM512" s="63"/>
      <c r="DN512" s="64"/>
      <c r="DO512" s="65"/>
      <c r="DP512" s="61"/>
      <c r="DQ512" s="61"/>
      <c r="DR512" s="61"/>
      <c r="DS512" s="62"/>
      <c r="DT512" s="62"/>
      <c r="DU512" s="62"/>
      <c r="DV512" s="62"/>
      <c r="DW512" s="62"/>
      <c r="DX512" s="63"/>
      <c r="DY512" s="63"/>
      <c r="DZ512" s="63"/>
      <c r="EA512" s="64"/>
      <c r="EB512" s="65"/>
      <c r="EC512" s="61"/>
      <c r="ED512" s="61"/>
      <c r="EE512" s="61"/>
      <c r="EF512" s="62"/>
      <c r="EG512" s="62"/>
      <c r="EH512" s="62"/>
      <c r="EI512" s="62"/>
      <c r="EJ512" s="62"/>
      <c r="EK512" s="63"/>
      <c r="EL512" s="63"/>
      <c r="EM512" s="63"/>
      <c r="EN512" s="64"/>
      <c r="EO512" s="65"/>
      <c r="EP512" s="61"/>
      <c r="EQ512" s="61"/>
      <c r="ER512" s="61"/>
      <c r="ES512" s="62"/>
      <c r="ET512" s="62"/>
      <c r="EU512" s="62"/>
      <c r="EV512" s="62"/>
      <c r="EW512" s="62"/>
      <c r="EX512" s="63"/>
      <c r="EY512" s="63"/>
      <c r="EZ512" s="63"/>
      <c r="FA512" s="64"/>
      <c r="FB512" s="65"/>
      <c r="FC512" s="61"/>
      <c r="FD512" s="61"/>
      <c r="FE512" s="61"/>
      <c r="FF512" s="62"/>
      <c r="FG512" s="62"/>
      <c r="FH512" s="62"/>
      <c r="FI512" s="62"/>
      <c r="FJ512" s="62"/>
    </row>
    <row r="513" spans="1:166" ht="15" customHeight="1" x14ac:dyDescent="0.25">
      <c r="A513" s="344">
        <v>3639</v>
      </c>
      <c r="B513" s="344">
        <v>5171</v>
      </c>
      <c r="C513" s="251"/>
      <c r="D513" s="339">
        <v>5</v>
      </c>
      <c r="E513" s="345">
        <v>210</v>
      </c>
      <c r="F513" s="346" t="s">
        <v>1465</v>
      </c>
      <c r="G513" s="347">
        <v>10</v>
      </c>
      <c r="H513" s="347">
        <v>10</v>
      </c>
      <c r="I513" s="347">
        <v>0</v>
      </c>
      <c r="J513" s="347">
        <f>Tabulka5424[[#This Row],[Skutečnost k 31.12.2019                    v tis. Kč]]/Tabulka5424[[#This Row],[Upravený rozpočet k 31.12.2019         v tis. Kč]]*100</f>
        <v>0</v>
      </c>
      <c r="K513" s="63"/>
      <c r="L513" s="63"/>
      <c r="M513" s="63"/>
      <c r="N513" s="64"/>
      <c r="O513" s="65"/>
      <c r="P513" s="61"/>
      <c r="Q513" s="61"/>
      <c r="R513" s="61"/>
      <c r="S513" s="62"/>
      <c r="T513" s="62"/>
      <c r="U513" s="62"/>
      <c r="V513" s="62"/>
      <c r="W513" s="62"/>
      <c r="X513" s="63"/>
      <c r="Y513" s="63"/>
      <c r="Z513" s="63"/>
      <c r="AA513" s="64"/>
      <c r="AB513" s="65"/>
      <c r="AC513" s="61"/>
      <c r="AD513" s="61"/>
      <c r="AE513" s="61"/>
      <c r="AF513" s="62"/>
      <c r="AG513" s="62"/>
      <c r="AH513" s="62"/>
      <c r="AI513" s="62"/>
      <c r="AJ513" s="62"/>
      <c r="AK513" s="63"/>
      <c r="AL513" s="63"/>
      <c r="AM513" s="63"/>
      <c r="AN513" s="64"/>
      <c r="AO513" s="65"/>
      <c r="AP513" s="61"/>
      <c r="AQ513" s="61"/>
      <c r="AR513" s="61"/>
      <c r="AS513" s="62"/>
      <c r="AT513" s="62"/>
      <c r="AU513" s="62"/>
      <c r="AV513" s="62"/>
      <c r="AW513" s="62"/>
      <c r="AX513" s="63"/>
      <c r="AY513" s="63"/>
      <c r="AZ513" s="63"/>
      <c r="BA513" s="64"/>
      <c r="BB513" s="65"/>
      <c r="BC513" s="61"/>
      <c r="BD513" s="61"/>
      <c r="BE513" s="61"/>
      <c r="BF513" s="62"/>
      <c r="BG513" s="62"/>
      <c r="BH513" s="62"/>
      <c r="BI513" s="62"/>
      <c r="BJ513" s="62"/>
      <c r="BK513" s="63"/>
      <c r="BL513" s="63"/>
      <c r="BM513" s="63"/>
      <c r="BN513" s="64"/>
      <c r="BO513" s="65"/>
      <c r="BP513" s="61"/>
      <c r="BQ513" s="61"/>
      <c r="BR513" s="61"/>
      <c r="BS513" s="62"/>
      <c r="BT513" s="62"/>
      <c r="BU513" s="62"/>
      <c r="BV513" s="62"/>
      <c r="BW513" s="62"/>
      <c r="BX513" s="63"/>
      <c r="BY513" s="63"/>
      <c r="BZ513" s="63"/>
      <c r="CA513" s="64"/>
      <c r="CB513" s="65"/>
      <c r="CC513" s="61"/>
      <c r="CD513" s="61"/>
      <c r="CE513" s="61"/>
      <c r="CF513" s="62"/>
      <c r="CG513" s="62"/>
      <c r="CH513" s="62"/>
      <c r="CI513" s="62"/>
      <c r="CJ513" s="62"/>
      <c r="CK513" s="63"/>
      <c r="CL513" s="63"/>
      <c r="CM513" s="63"/>
      <c r="CN513" s="64"/>
      <c r="CO513" s="65"/>
      <c r="CP513" s="61"/>
      <c r="CQ513" s="61"/>
      <c r="CR513" s="61"/>
      <c r="CS513" s="62"/>
      <c r="CT513" s="62"/>
      <c r="CU513" s="62"/>
      <c r="CV513" s="62"/>
      <c r="CW513" s="62"/>
      <c r="CX513" s="63"/>
      <c r="CY513" s="63"/>
      <c r="CZ513" s="63"/>
      <c r="DA513" s="64"/>
      <c r="DB513" s="65"/>
      <c r="DC513" s="61"/>
      <c r="DD513" s="61"/>
      <c r="DE513" s="61"/>
      <c r="DF513" s="62"/>
      <c r="DG513" s="62"/>
      <c r="DH513" s="62"/>
      <c r="DI513" s="62"/>
      <c r="DJ513" s="62"/>
      <c r="DK513" s="63"/>
      <c r="DL513" s="63"/>
      <c r="DM513" s="63"/>
      <c r="DN513" s="64"/>
      <c r="DO513" s="65"/>
      <c r="DP513" s="61"/>
      <c r="DQ513" s="61"/>
      <c r="DR513" s="61"/>
      <c r="DS513" s="62"/>
      <c r="DT513" s="62"/>
      <c r="DU513" s="62"/>
      <c r="DV513" s="62"/>
      <c r="DW513" s="62"/>
      <c r="DX513" s="63"/>
      <c r="DY513" s="63"/>
      <c r="DZ513" s="63"/>
      <c r="EA513" s="64"/>
      <c r="EB513" s="65"/>
      <c r="EC513" s="61"/>
      <c r="ED513" s="61"/>
      <c r="EE513" s="61"/>
      <c r="EF513" s="62"/>
      <c r="EG513" s="62"/>
      <c r="EH513" s="62"/>
      <c r="EI513" s="62"/>
      <c r="EJ513" s="62"/>
      <c r="EK513" s="63"/>
      <c r="EL513" s="63"/>
      <c r="EM513" s="63"/>
      <c r="EN513" s="64"/>
      <c r="EO513" s="65"/>
      <c r="EP513" s="61"/>
      <c r="EQ513" s="61"/>
      <c r="ER513" s="61"/>
      <c r="ES513" s="62"/>
      <c r="ET513" s="62"/>
      <c r="EU513" s="62"/>
      <c r="EV513" s="62"/>
      <c r="EW513" s="62"/>
      <c r="EX513" s="63"/>
      <c r="EY513" s="63"/>
      <c r="EZ513" s="63"/>
      <c r="FA513" s="64"/>
      <c r="FB513" s="65"/>
      <c r="FC513" s="61"/>
      <c r="FD513" s="61"/>
      <c r="FE513" s="61"/>
      <c r="FF513" s="62"/>
      <c r="FG513" s="62"/>
      <c r="FH513" s="62"/>
      <c r="FI513" s="62"/>
      <c r="FJ513" s="62"/>
    </row>
    <row r="514" spans="1:166" ht="15.75" customHeight="1" x14ac:dyDescent="0.25">
      <c r="A514" s="344">
        <v>3639</v>
      </c>
      <c r="B514" s="344">
        <v>5171</v>
      </c>
      <c r="C514" s="251"/>
      <c r="D514" s="339">
        <v>3</v>
      </c>
      <c r="E514" s="345">
        <v>210</v>
      </c>
      <c r="F514" s="346" t="s">
        <v>1466</v>
      </c>
      <c r="G514" s="347">
        <v>392</v>
      </c>
      <c r="H514" s="347">
        <f>495.59-H515</f>
        <v>440.39</v>
      </c>
      <c r="I514" s="347">
        <f>495.59-I515</f>
        <v>440.39</v>
      </c>
      <c r="J514" s="347">
        <f>Tabulka5424[[#This Row],[Skutečnost k 31.12.2019                    v tis. Kč]]/Tabulka5424[[#This Row],[Upravený rozpočet k 31.12.2019         v tis. Kč]]*100</f>
        <v>100</v>
      </c>
      <c r="K514" s="63"/>
      <c r="L514" s="63"/>
      <c r="M514" s="63"/>
      <c r="N514" s="64"/>
      <c r="O514" s="65"/>
      <c r="P514" s="61"/>
      <c r="Q514" s="61"/>
      <c r="R514" s="61"/>
      <c r="S514" s="62"/>
      <c r="T514" s="62"/>
      <c r="U514" s="62"/>
      <c r="V514" s="62"/>
      <c r="W514" s="62"/>
      <c r="X514" s="63"/>
      <c r="Y514" s="63"/>
      <c r="Z514" s="63"/>
      <c r="AA514" s="64"/>
      <c r="AB514" s="65"/>
      <c r="AC514" s="61"/>
      <c r="AD514" s="61"/>
      <c r="AE514" s="61"/>
      <c r="AF514" s="62"/>
      <c r="AG514" s="62"/>
      <c r="AH514" s="62"/>
      <c r="AI514" s="62"/>
      <c r="AJ514" s="62"/>
      <c r="AK514" s="63"/>
      <c r="AL514" s="63"/>
      <c r="AM514" s="63"/>
      <c r="AN514" s="64"/>
      <c r="AO514" s="65"/>
      <c r="AP514" s="61"/>
      <c r="AQ514" s="61"/>
      <c r="AR514" s="61"/>
      <c r="AS514" s="62"/>
      <c r="AT514" s="62"/>
      <c r="AU514" s="62"/>
      <c r="AV514" s="62"/>
      <c r="AW514" s="62"/>
      <c r="AX514" s="63"/>
      <c r="AY514" s="63"/>
      <c r="AZ514" s="63"/>
      <c r="BA514" s="64"/>
      <c r="BB514" s="65"/>
      <c r="BC514" s="61"/>
      <c r="BD514" s="61"/>
      <c r="BE514" s="61"/>
      <c r="BF514" s="62"/>
      <c r="BG514" s="62"/>
      <c r="BH514" s="62"/>
      <c r="BI514" s="62"/>
      <c r="BJ514" s="62"/>
      <c r="BK514" s="63"/>
      <c r="BL514" s="63"/>
      <c r="BM514" s="63"/>
      <c r="BN514" s="64"/>
      <c r="BO514" s="65"/>
      <c r="BP514" s="61"/>
      <c r="BQ514" s="61"/>
      <c r="BR514" s="61"/>
      <c r="BS514" s="62"/>
      <c r="BT514" s="62"/>
      <c r="BU514" s="62"/>
      <c r="BV514" s="62"/>
      <c r="BW514" s="62"/>
      <c r="BX514" s="63"/>
      <c r="BY514" s="63"/>
      <c r="BZ514" s="63"/>
      <c r="CA514" s="64"/>
      <c r="CB514" s="65"/>
      <c r="CC514" s="61"/>
      <c r="CD514" s="61"/>
      <c r="CE514" s="61"/>
      <c r="CF514" s="62"/>
      <c r="CG514" s="62"/>
      <c r="CH514" s="62"/>
      <c r="CI514" s="62"/>
      <c r="CJ514" s="62"/>
      <c r="CK514" s="63"/>
      <c r="CL514" s="63"/>
      <c r="CM514" s="63"/>
      <c r="CN514" s="64"/>
      <c r="CO514" s="65"/>
      <c r="CP514" s="61"/>
      <c r="CQ514" s="61"/>
      <c r="CR514" s="61"/>
      <c r="CS514" s="62"/>
      <c r="CT514" s="62"/>
      <c r="CU514" s="62"/>
      <c r="CV514" s="62"/>
      <c r="CW514" s="62"/>
      <c r="CX514" s="63"/>
      <c r="CY514" s="63"/>
      <c r="CZ514" s="63"/>
      <c r="DA514" s="64"/>
      <c r="DB514" s="65"/>
      <c r="DC514" s="61"/>
      <c r="DD514" s="61"/>
      <c r="DE514" s="61"/>
      <c r="DF514" s="62"/>
      <c r="DG514" s="62"/>
      <c r="DH514" s="62"/>
      <c r="DI514" s="62"/>
      <c r="DJ514" s="62"/>
      <c r="DK514" s="63"/>
      <c r="DL514" s="63"/>
      <c r="DM514" s="63"/>
      <c r="DN514" s="64"/>
      <c r="DO514" s="65"/>
      <c r="DP514" s="61"/>
      <c r="DQ514" s="61"/>
      <c r="DR514" s="61"/>
      <c r="DS514" s="62"/>
      <c r="DT514" s="62"/>
      <c r="DU514" s="62"/>
      <c r="DV514" s="62"/>
      <c r="DW514" s="62"/>
      <c r="DX514" s="63"/>
      <c r="DY514" s="63"/>
      <c r="DZ514" s="63"/>
      <c r="EA514" s="64"/>
      <c r="EB514" s="65"/>
      <c r="EC514" s="61"/>
      <c r="ED514" s="61"/>
      <c r="EE514" s="61"/>
      <c r="EF514" s="62"/>
      <c r="EG514" s="62"/>
      <c r="EH514" s="62"/>
      <c r="EI514" s="62"/>
      <c r="EJ514" s="62"/>
      <c r="EK514" s="63"/>
      <c r="EL514" s="63"/>
      <c r="EM514" s="63"/>
      <c r="EN514" s="64"/>
      <c r="EO514" s="65"/>
      <c r="EP514" s="61"/>
      <c r="EQ514" s="61"/>
      <c r="ER514" s="61"/>
      <c r="ES514" s="62"/>
      <c r="ET514" s="62"/>
      <c r="EU514" s="62"/>
      <c r="EV514" s="62"/>
      <c r="EW514" s="62"/>
      <c r="EX514" s="63"/>
      <c r="EY514" s="63"/>
      <c r="EZ514" s="63"/>
      <c r="FA514" s="64"/>
      <c r="FB514" s="65"/>
      <c r="FC514" s="61"/>
      <c r="FD514" s="61"/>
      <c r="FE514" s="61"/>
      <c r="FF514" s="62"/>
      <c r="FG514" s="62"/>
      <c r="FH514" s="62"/>
      <c r="FI514" s="62"/>
      <c r="FJ514" s="62"/>
    </row>
    <row r="515" spans="1:166" ht="15" customHeight="1" x14ac:dyDescent="0.25">
      <c r="A515" s="344">
        <v>3639</v>
      </c>
      <c r="B515" s="344">
        <v>5171</v>
      </c>
      <c r="C515" s="251"/>
      <c r="D515" s="339">
        <v>3</v>
      </c>
      <c r="E515" s="345">
        <v>210</v>
      </c>
      <c r="F515" s="346" t="s">
        <v>1467</v>
      </c>
      <c r="G515" s="347">
        <v>0</v>
      </c>
      <c r="H515" s="347">
        <v>55.2</v>
      </c>
      <c r="I515" s="347">
        <v>55.2</v>
      </c>
      <c r="J515" s="347">
        <f>Tabulka5424[[#This Row],[Skutečnost k 31.12.2019                    v tis. Kč]]/Tabulka5424[[#This Row],[Upravený rozpočet k 31.12.2019         v tis. Kč]]*100</f>
        <v>100</v>
      </c>
      <c r="K515" s="63"/>
      <c r="L515" s="63"/>
      <c r="M515" s="63"/>
      <c r="N515" s="64"/>
      <c r="O515" s="65"/>
      <c r="P515" s="61"/>
      <c r="Q515" s="61"/>
      <c r="R515" s="61"/>
      <c r="S515" s="62"/>
      <c r="T515" s="62"/>
      <c r="U515" s="62"/>
      <c r="V515" s="62"/>
      <c r="W515" s="62"/>
      <c r="X515" s="63"/>
      <c r="Y515" s="63"/>
      <c r="Z515" s="63"/>
      <c r="AA515" s="64"/>
      <c r="AB515" s="65"/>
      <c r="AC515" s="61"/>
      <c r="AD515" s="61"/>
      <c r="AE515" s="61"/>
      <c r="AF515" s="62"/>
      <c r="AG515" s="62"/>
      <c r="AH515" s="62"/>
      <c r="AI515" s="62"/>
      <c r="AJ515" s="62"/>
      <c r="AK515" s="63"/>
      <c r="AL515" s="63"/>
      <c r="AM515" s="63"/>
      <c r="AN515" s="64"/>
      <c r="AO515" s="65"/>
      <c r="AP515" s="61"/>
      <c r="AQ515" s="61"/>
      <c r="AR515" s="61"/>
      <c r="AS515" s="62"/>
      <c r="AT515" s="62"/>
      <c r="AU515" s="62"/>
      <c r="AV515" s="62"/>
      <c r="AW515" s="62"/>
      <c r="AX515" s="63"/>
      <c r="AY515" s="63"/>
      <c r="AZ515" s="63"/>
      <c r="BA515" s="64"/>
      <c r="BB515" s="65"/>
      <c r="BC515" s="61"/>
      <c r="BD515" s="61"/>
      <c r="BE515" s="61"/>
      <c r="BF515" s="62"/>
      <c r="BG515" s="62"/>
      <c r="BH515" s="62"/>
      <c r="BI515" s="62"/>
      <c r="BJ515" s="62"/>
      <c r="BK515" s="63"/>
      <c r="BL515" s="63"/>
      <c r="BM515" s="63"/>
      <c r="BN515" s="64"/>
      <c r="BO515" s="65"/>
      <c r="BP515" s="61"/>
      <c r="BQ515" s="61"/>
      <c r="BR515" s="61"/>
      <c r="BS515" s="62"/>
      <c r="BT515" s="62"/>
      <c r="BU515" s="62"/>
      <c r="BV515" s="62"/>
      <c r="BW515" s="62"/>
      <c r="BX515" s="63"/>
      <c r="BY515" s="63"/>
      <c r="BZ515" s="63"/>
      <c r="CA515" s="64"/>
      <c r="CB515" s="65"/>
      <c r="CC515" s="61"/>
      <c r="CD515" s="61"/>
      <c r="CE515" s="61"/>
      <c r="CF515" s="62"/>
      <c r="CG515" s="62"/>
      <c r="CH515" s="62"/>
      <c r="CI515" s="62"/>
      <c r="CJ515" s="62"/>
      <c r="CK515" s="63"/>
      <c r="CL515" s="63"/>
      <c r="CM515" s="63"/>
      <c r="CN515" s="64"/>
      <c r="CO515" s="65"/>
      <c r="CP515" s="61"/>
      <c r="CQ515" s="61"/>
      <c r="CR515" s="61"/>
      <c r="CS515" s="62"/>
      <c r="CT515" s="62"/>
      <c r="CU515" s="62"/>
      <c r="CV515" s="62"/>
      <c r="CW515" s="62"/>
      <c r="CX515" s="63"/>
      <c r="CY515" s="63"/>
      <c r="CZ515" s="63"/>
      <c r="DA515" s="64"/>
      <c r="DB515" s="65"/>
      <c r="DC515" s="61"/>
      <c r="DD515" s="61"/>
      <c r="DE515" s="61"/>
      <c r="DF515" s="62"/>
      <c r="DG515" s="62"/>
      <c r="DH515" s="62"/>
      <c r="DI515" s="62"/>
      <c r="DJ515" s="62"/>
      <c r="DK515" s="63"/>
      <c r="DL515" s="63"/>
      <c r="DM515" s="63"/>
      <c r="DN515" s="64"/>
      <c r="DO515" s="65"/>
      <c r="DP515" s="61"/>
      <c r="DQ515" s="61"/>
      <c r="DR515" s="61"/>
      <c r="DS515" s="62"/>
      <c r="DT515" s="62"/>
      <c r="DU515" s="62"/>
      <c r="DV515" s="62"/>
      <c r="DW515" s="62"/>
      <c r="DX515" s="63"/>
      <c r="DY515" s="63"/>
      <c r="DZ515" s="63"/>
      <c r="EA515" s="64"/>
      <c r="EB515" s="65"/>
      <c r="EC515" s="61"/>
      <c r="ED515" s="61"/>
      <c r="EE515" s="61"/>
      <c r="EF515" s="62"/>
      <c r="EG515" s="62"/>
      <c r="EH515" s="62"/>
      <c r="EI515" s="62"/>
      <c r="EJ515" s="62"/>
      <c r="EK515" s="63"/>
      <c r="EL515" s="63"/>
      <c r="EM515" s="63"/>
      <c r="EN515" s="64"/>
      <c r="EO515" s="65"/>
      <c r="EP515" s="61"/>
      <c r="EQ515" s="61"/>
      <c r="ER515" s="61"/>
      <c r="ES515" s="62"/>
      <c r="ET515" s="62"/>
      <c r="EU515" s="62"/>
      <c r="EV515" s="62"/>
      <c r="EW515" s="62"/>
      <c r="EX515" s="63"/>
      <c r="EY515" s="63"/>
      <c r="EZ515" s="63"/>
      <c r="FA515" s="64"/>
      <c r="FB515" s="65"/>
      <c r="FC515" s="61"/>
      <c r="FD515" s="61"/>
      <c r="FE515" s="61"/>
      <c r="FF515" s="62"/>
      <c r="FG515" s="62"/>
      <c r="FH515" s="62"/>
      <c r="FI515" s="62"/>
      <c r="FJ515" s="62"/>
    </row>
    <row r="516" spans="1:166" ht="15" customHeight="1" x14ac:dyDescent="0.25">
      <c r="A516" s="344">
        <v>3639</v>
      </c>
      <c r="B516" s="344">
        <v>5171</v>
      </c>
      <c r="C516" s="251"/>
      <c r="D516" s="339"/>
      <c r="E516" s="345">
        <v>210</v>
      </c>
      <c r="F516" s="346" t="s">
        <v>493</v>
      </c>
      <c r="G516" s="347">
        <v>70</v>
      </c>
      <c r="H516" s="347">
        <v>304.49</v>
      </c>
      <c r="I516" s="347">
        <v>293.05</v>
      </c>
      <c r="J516" s="347">
        <f>Tabulka5424[[#This Row],[Skutečnost k 31.12.2019                    v tis. Kč]]/Tabulka5424[[#This Row],[Upravený rozpočet k 31.12.2019         v tis. Kč]]*100</f>
        <v>96.242897960524161</v>
      </c>
      <c r="K516" s="63"/>
      <c r="L516" s="63"/>
      <c r="M516" s="63"/>
      <c r="N516" s="64"/>
      <c r="O516" s="65"/>
      <c r="P516" s="61"/>
      <c r="Q516" s="61"/>
      <c r="R516" s="61"/>
      <c r="S516" s="62"/>
      <c r="T516" s="62"/>
      <c r="U516" s="62"/>
      <c r="V516" s="62"/>
      <c r="W516" s="62"/>
      <c r="X516" s="63"/>
      <c r="Y516" s="63"/>
      <c r="Z516" s="63"/>
      <c r="AA516" s="64"/>
      <c r="AB516" s="65"/>
      <c r="AC516" s="61"/>
      <c r="AD516" s="61"/>
      <c r="AE516" s="61"/>
      <c r="AF516" s="62"/>
      <c r="AG516" s="62"/>
      <c r="AH516" s="62"/>
      <c r="AI516" s="62"/>
      <c r="AJ516" s="62"/>
      <c r="AK516" s="63"/>
      <c r="AL516" s="63"/>
      <c r="AM516" s="63"/>
      <c r="AN516" s="64"/>
      <c r="AO516" s="65"/>
      <c r="AP516" s="61"/>
      <c r="AQ516" s="61"/>
      <c r="AR516" s="61"/>
      <c r="AS516" s="62"/>
      <c r="AT516" s="62"/>
      <c r="AU516" s="62"/>
      <c r="AV516" s="62"/>
      <c r="AW516" s="62"/>
      <c r="AX516" s="63"/>
      <c r="AY516" s="63"/>
      <c r="AZ516" s="63"/>
      <c r="BA516" s="64"/>
      <c r="BB516" s="65"/>
      <c r="BC516" s="61"/>
      <c r="BD516" s="61"/>
      <c r="BE516" s="61"/>
      <c r="BF516" s="62"/>
      <c r="BG516" s="62"/>
      <c r="BH516" s="62"/>
      <c r="BI516" s="62"/>
      <c r="BJ516" s="62"/>
      <c r="BK516" s="63"/>
      <c r="BL516" s="63"/>
      <c r="BM516" s="63"/>
      <c r="BN516" s="64"/>
      <c r="BO516" s="65"/>
      <c r="BP516" s="61"/>
      <c r="BQ516" s="61"/>
      <c r="BR516" s="61"/>
      <c r="BS516" s="62"/>
      <c r="BT516" s="62"/>
      <c r="BU516" s="62"/>
      <c r="BV516" s="62"/>
      <c r="BW516" s="62"/>
      <c r="BX516" s="63"/>
      <c r="BY516" s="63"/>
      <c r="BZ516" s="63"/>
      <c r="CA516" s="64"/>
      <c r="CB516" s="65"/>
      <c r="CC516" s="61"/>
      <c r="CD516" s="61"/>
      <c r="CE516" s="61"/>
      <c r="CF516" s="62"/>
      <c r="CG516" s="62"/>
      <c r="CH516" s="62"/>
      <c r="CI516" s="62"/>
      <c r="CJ516" s="62"/>
      <c r="CK516" s="63"/>
      <c r="CL516" s="63"/>
      <c r="CM516" s="63"/>
      <c r="CN516" s="64"/>
      <c r="CO516" s="65"/>
      <c r="CP516" s="61"/>
      <c r="CQ516" s="61"/>
      <c r="CR516" s="61"/>
      <c r="CS516" s="62"/>
      <c r="CT516" s="62"/>
      <c r="CU516" s="62"/>
      <c r="CV516" s="62"/>
      <c r="CW516" s="62"/>
      <c r="CX516" s="63"/>
      <c r="CY516" s="63"/>
      <c r="CZ516" s="63"/>
      <c r="DA516" s="64"/>
      <c r="DB516" s="65"/>
      <c r="DC516" s="61"/>
      <c r="DD516" s="61"/>
      <c r="DE516" s="61"/>
      <c r="DF516" s="62"/>
      <c r="DG516" s="62"/>
      <c r="DH516" s="62"/>
      <c r="DI516" s="62"/>
      <c r="DJ516" s="62"/>
      <c r="DK516" s="63"/>
      <c r="DL516" s="63"/>
      <c r="DM516" s="63"/>
      <c r="DN516" s="64"/>
      <c r="DO516" s="65"/>
      <c r="DP516" s="61"/>
      <c r="DQ516" s="61"/>
      <c r="DR516" s="61"/>
      <c r="DS516" s="62"/>
      <c r="DT516" s="62"/>
      <c r="DU516" s="62"/>
      <c r="DV516" s="62"/>
      <c r="DW516" s="62"/>
      <c r="DX516" s="63"/>
      <c r="DY516" s="63"/>
      <c r="DZ516" s="63"/>
      <c r="EA516" s="64"/>
      <c r="EB516" s="65"/>
      <c r="EC516" s="61"/>
      <c r="ED516" s="61"/>
      <c r="EE516" s="61"/>
      <c r="EF516" s="62"/>
      <c r="EG516" s="62"/>
      <c r="EH516" s="62"/>
      <c r="EI516" s="62"/>
      <c r="EJ516" s="62"/>
      <c r="EK516" s="63"/>
      <c r="EL516" s="63"/>
      <c r="EM516" s="63"/>
      <c r="EN516" s="64"/>
      <c r="EO516" s="65"/>
      <c r="EP516" s="61"/>
      <c r="EQ516" s="61"/>
      <c r="ER516" s="61"/>
      <c r="ES516" s="62"/>
      <c r="ET516" s="62"/>
      <c r="EU516" s="62"/>
      <c r="EV516" s="62"/>
      <c r="EW516" s="62"/>
      <c r="EX516" s="63"/>
      <c r="EY516" s="63"/>
      <c r="EZ516" s="63"/>
      <c r="FA516" s="64"/>
      <c r="FB516" s="65"/>
      <c r="FC516" s="61"/>
      <c r="FD516" s="61"/>
      <c r="FE516" s="61"/>
      <c r="FF516" s="62"/>
      <c r="FG516" s="62"/>
      <c r="FH516" s="62"/>
      <c r="FI516" s="62"/>
      <c r="FJ516" s="62"/>
    </row>
    <row r="517" spans="1:166" ht="15" customHeight="1" x14ac:dyDescent="0.25">
      <c r="A517" s="344"/>
      <c r="B517" s="344"/>
      <c r="C517" s="251"/>
      <c r="D517" s="688"/>
      <c r="E517" s="46"/>
      <c r="F517" s="94" t="s">
        <v>282</v>
      </c>
      <c r="G517" s="265">
        <f>SUBTOTAL(109,G500:G516)</f>
        <v>2841.24</v>
      </c>
      <c r="H517" s="265">
        <f>SUBTOTAL(109,H500:H516)</f>
        <v>3207.1099999999997</v>
      </c>
      <c r="I517" s="265">
        <f>SUBTOTAL(109,I500:I516)</f>
        <v>2926.6899999999996</v>
      </c>
      <c r="J517" s="265">
        <f>Tabulka5424[[#This Row],[Skutečnost k 31.12.2019                    v tis. Kč]]/Tabulka5424[[#This Row],[Upravený rozpočet k 31.12.2019         v tis. Kč]]*100</f>
        <v>91.256302403098104</v>
      </c>
      <c r="K517" s="63"/>
      <c r="L517" s="63"/>
      <c r="M517" s="63"/>
      <c r="N517" s="64"/>
      <c r="O517" s="65"/>
      <c r="P517" s="61"/>
      <c r="Q517" s="61"/>
      <c r="R517" s="61"/>
      <c r="S517" s="62"/>
      <c r="T517" s="62"/>
      <c r="U517" s="62"/>
      <c r="V517" s="62"/>
      <c r="W517" s="62"/>
      <c r="X517" s="63"/>
      <c r="Y517" s="63"/>
      <c r="Z517" s="63"/>
      <c r="AA517" s="64"/>
      <c r="AB517" s="65"/>
      <c r="AC517" s="61"/>
      <c r="AD517" s="61"/>
      <c r="AE517" s="61"/>
      <c r="AF517" s="62"/>
      <c r="AG517" s="62"/>
      <c r="AH517" s="62"/>
      <c r="AI517" s="62"/>
      <c r="AJ517" s="62"/>
      <c r="AK517" s="63"/>
      <c r="AL517" s="63"/>
      <c r="AM517" s="63"/>
      <c r="AN517" s="64"/>
      <c r="AO517" s="65"/>
      <c r="AP517" s="61"/>
      <c r="AQ517" s="61"/>
      <c r="AR517" s="61"/>
      <c r="AS517" s="62"/>
      <c r="AT517" s="62"/>
      <c r="AU517" s="62"/>
      <c r="AV517" s="62"/>
      <c r="AW517" s="62"/>
      <c r="AX517" s="63"/>
      <c r="AY517" s="63"/>
      <c r="AZ517" s="63"/>
      <c r="BA517" s="64"/>
      <c r="BB517" s="65"/>
      <c r="BC517" s="61"/>
      <c r="BD517" s="61"/>
      <c r="BE517" s="61"/>
      <c r="BF517" s="62"/>
      <c r="BG517" s="62"/>
      <c r="BH517" s="62"/>
      <c r="BI517" s="62"/>
      <c r="BJ517" s="62"/>
      <c r="BK517" s="63"/>
      <c r="BL517" s="63"/>
      <c r="BM517" s="63"/>
      <c r="BN517" s="64"/>
      <c r="BO517" s="65"/>
      <c r="BP517" s="61"/>
      <c r="BQ517" s="61"/>
      <c r="BR517" s="61"/>
      <c r="BS517" s="62"/>
      <c r="BT517" s="62"/>
      <c r="BU517" s="62"/>
      <c r="BV517" s="62"/>
      <c r="BW517" s="62"/>
      <c r="BX517" s="63"/>
      <c r="BY517" s="63"/>
      <c r="BZ517" s="63"/>
      <c r="CA517" s="64"/>
      <c r="CB517" s="65"/>
      <c r="CC517" s="61"/>
      <c r="CD517" s="61"/>
      <c r="CE517" s="61"/>
      <c r="CF517" s="62"/>
      <c r="CG517" s="62"/>
      <c r="CH517" s="62"/>
      <c r="CI517" s="62"/>
      <c r="CJ517" s="62"/>
      <c r="CK517" s="63"/>
      <c r="CL517" s="63"/>
      <c r="CM517" s="63"/>
      <c r="CN517" s="64"/>
      <c r="CO517" s="65"/>
      <c r="CP517" s="61"/>
      <c r="CQ517" s="61"/>
      <c r="CR517" s="61"/>
      <c r="CS517" s="62"/>
      <c r="CT517" s="62"/>
      <c r="CU517" s="62"/>
      <c r="CV517" s="62"/>
      <c r="CW517" s="62"/>
      <c r="CX517" s="63"/>
      <c r="CY517" s="63"/>
      <c r="CZ517" s="63"/>
      <c r="DA517" s="64"/>
      <c r="DB517" s="65"/>
      <c r="DC517" s="61"/>
      <c r="DD517" s="61"/>
      <c r="DE517" s="61"/>
      <c r="DF517" s="62"/>
      <c r="DG517" s="62"/>
      <c r="DH517" s="62"/>
      <c r="DI517" s="62"/>
      <c r="DJ517" s="62"/>
      <c r="DK517" s="63"/>
      <c r="DL517" s="63"/>
      <c r="DM517" s="63"/>
      <c r="DN517" s="64"/>
      <c r="DO517" s="65"/>
      <c r="DP517" s="61"/>
      <c r="DQ517" s="61"/>
      <c r="DR517" s="61"/>
      <c r="DS517" s="62"/>
      <c r="DT517" s="62"/>
      <c r="DU517" s="62"/>
      <c r="DV517" s="62"/>
      <c r="DW517" s="62"/>
      <c r="DX517" s="63"/>
      <c r="DY517" s="63"/>
      <c r="DZ517" s="63"/>
      <c r="EA517" s="64"/>
      <c r="EB517" s="65"/>
      <c r="EC517" s="61"/>
      <c r="ED517" s="61"/>
      <c r="EE517" s="61"/>
      <c r="EF517" s="62"/>
      <c r="EG517" s="62"/>
      <c r="EH517" s="62"/>
      <c r="EI517" s="62"/>
      <c r="EJ517" s="62"/>
      <c r="EK517" s="63"/>
      <c r="EL517" s="63"/>
      <c r="EM517" s="63"/>
      <c r="EN517" s="64"/>
      <c r="EO517" s="65"/>
      <c r="EP517" s="61"/>
      <c r="EQ517" s="61"/>
      <c r="ER517" s="61"/>
      <c r="ES517" s="62"/>
      <c r="ET517" s="62"/>
      <c r="EU517" s="62"/>
      <c r="EV517" s="62"/>
      <c r="EW517" s="62"/>
      <c r="EX517" s="63"/>
      <c r="EY517" s="63"/>
      <c r="EZ517" s="63"/>
      <c r="FA517" s="64"/>
      <c r="FB517" s="65"/>
      <c r="FC517" s="61"/>
      <c r="FD517" s="61"/>
      <c r="FE517" s="61"/>
      <c r="FF517" s="62"/>
      <c r="FG517" s="62"/>
      <c r="FH517" s="62"/>
      <c r="FI517" s="62"/>
      <c r="FJ517" s="62"/>
    </row>
    <row r="518" spans="1:166" ht="15" customHeight="1" x14ac:dyDescent="0.25">
      <c r="A518" s="344"/>
      <c r="B518" s="344"/>
      <c r="C518" s="251"/>
      <c r="D518" s="688"/>
      <c r="E518" s="46"/>
      <c r="F518" s="346"/>
      <c r="G518" s="347"/>
      <c r="H518" s="347"/>
      <c r="I518" s="347"/>
      <c r="J518" s="347"/>
      <c r="K518" s="63"/>
      <c r="L518" s="63"/>
      <c r="M518" s="63"/>
      <c r="N518" s="64"/>
      <c r="O518" s="65"/>
      <c r="P518" s="61"/>
      <c r="Q518" s="61"/>
      <c r="R518" s="61"/>
      <c r="S518" s="62"/>
      <c r="T518" s="62"/>
      <c r="U518" s="62"/>
      <c r="V518" s="62"/>
      <c r="W518" s="62"/>
      <c r="X518" s="63"/>
      <c r="Y518" s="63"/>
      <c r="Z518" s="63"/>
      <c r="AA518" s="64"/>
      <c r="AB518" s="65"/>
      <c r="AC518" s="61"/>
      <c r="AD518" s="61"/>
      <c r="AE518" s="61"/>
      <c r="AF518" s="62"/>
      <c r="AG518" s="62"/>
      <c r="AH518" s="62"/>
      <c r="AI518" s="62"/>
      <c r="AJ518" s="62"/>
      <c r="AK518" s="63"/>
      <c r="AL518" s="63"/>
      <c r="AM518" s="63"/>
      <c r="AN518" s="64"/>
      <c r="AO518" s="65"/>
      <c r="AP518" s="61"/>
      <c r="AQ518" s="61"/>
      <c r="AR518" s="61"/>
      <c r="AS518" s="62"/>
      <c r="AT518" s="62"/>
      <c r="AU518" s="62"/>
      <c r="AV518" s="62"/>
      <c r="AW518" s="62"/>
      <c r="AX518" s="63"/>
      <c r="AY518" s="63"/>
      <c r="AZ518" s="63"/>
      <c r="BA518" s="64"/>
      <c r="BB518" s="65"/>
      <c r="BC518" s="61"/>
      <c r="BD518" s="61"/>
      <c r="BE518" s="61"/>
      <c r="BF518" s="62"/>
      <c r="BG518" s="62"/>
      <c r="BH518" s="62"/>
      <c r="BI518" s="62"/>
      <c r="BJ518" s="62"/>
      <c r="BK518" s="63"/>
      <c r="BL518" s="63"/>
      <c r="BM518" s="63"/>
      <c r="BN518" s="64"/>
      <c r="BO518" s="65"/>
      <c r="BP518" s="61"/>
      <c r="BQ518" s="61"/>
      <c r="BR518" s="61"/>
      <c r="BS518" s="62"/>
      <c r="BT518" s="62"/>
      <c r="BU518" s="62"/>
      <c r="BV518" s="62"/>
      <c r="BW518" s="62"/>
      <c r="BX518" s="63"/>
      <c r="BY518" s="63"/>
      <c r="BZ518" s="63"/>
      <c r="CA518" s="64"/>
      <c r="CB518" s="65"/>
      <c r="CC518" s="61"/>
      <c r="CD518" s="61"/>
      <c r="CE518" s="61"/>
      <c r="CF518" s="62"/>
      <c r="CG518" s="62"/>
      <c r="CH518" s="62"/>
      <c r="CI518" s="62"/>
      <c r="CJ518" s="62"/>
      <c r="CK518" s="63"/>
      <c r="CL518" s="63"/>
      <c r="CM518" s="63"/>
      <c r="CN518" s="64"/>
      <c r="CO518" s="65"/>
      <c r="CP518" s="61"/>
      <c r="CQ518" s="61"/>
      <c r="CR518" s="61"/>
      <c r="CS518" s="62"/>
      <c r="CT518" s="62"/>
      <c r="CU518" s="62"/>
      <c r="CV518" s="62"/>
      <c r="CW518" s="62"/>
      <c r="CX518" s="63"/>
      <c r="CY518" s="63"/>
      <c r="CZ518" s="63"/>
      <c r="DA518" s="64"/>
      <c r="DB518" s="65"/>
      <c r="DC518" s="61"/>
      <c r="DD518" s="61"/>
      <c r="DE518" s="61"/>
      <c r="DF518" s="62"/>
      <c r="DG518" s="62"/>
      <c r="DH518" s="62"/>
      <c r="DI518" s="62"/>
      <c r="DJ518" s="62"/>
      <c r="DK518" s="63"/>
      <c r="DL518" s="63"/>
      <c r="DM518" s="63"/>
      <c r="DN518" s="64"/>
      <c r="DO518" s="65"/>
      <c r="DP518" s="61"/>
      <c r="DQ518" s="61"/>
      <c r="DR518" s="61"/>
      <c r="DS518" s="62"/>
      <c r="DT518" s="62"/>
      <c r="DU518" s="62"/>
      <c r="DV518" s="62"/>
      <c r="DW518" s="62"/>
      <c r="DX518" s="63"/>
      <c r="DY518" s="63"/>
      <c r="DZ518" s="63"/>
      <c r="EA518" s="64"/>
      <c r="EB518" s="65"/>
      <c r="EC518" s="61"/>
      <c r="ED518" s="61"/>
      <c r="EE518" s="61"/>
      <c r="EF518" s="62"/>
      <c r="EG518" s="62"/>
      <c r="EH518" s="62"/>
      <c r="EI518" s="62"/>
      <c r="EJ518" s="62"/>
      <c r="EK518" s="63"/>
      <c r="EL518" s="63"/>
      <c r="EM518" s="63"/>
      <c r="EN518" s="64"/>
      <c r="EO518" s="65"/>
      <c r="EP518" s="61"/>
      <c r="EQ518" s="61"/>
      <c r="ER518" s="61"/>
      <c r="ES518" s="62"/>
      <c r="ET518" s="62"/>
      <c r="EU518" s="62"/>
      <c r="EV518" s="62"/>
      <c r="EW518" s="62"/>
      <c r="EX518" s="63"/>
      <c r="EY518" s="63"/>
      <c r="EZ518" s="63"/>
      <c r="FA518" s="64"/>
      <c r="FB518" s="65"/>
      <c r="FC518" s="61"/>
      <c r="FD518" s="61"/>
      <c r="FE518" s="61"/>
      <c r="FF518" s="62"/>
      <c r="FG518" s="62"/>
      <c r="FH518" s="62"/>
      <c r="FI518" s="62"/>
      <c r="FJ518" s="62"/>
    </row>
    <row r="519" spans="1:166" ht="15" customHeight="1" x14ac:dyDescent="0.25">
      <c r="A519" s="344"/>
      <c r="B519" s="344"/>
      <c r="C519" s="251"/>
      <c r="D519" s="688"/>
      <c r="E519" s="46"/>
      <c r="F519" s="94" t="s">
        <v>276</v>
      </c>
      <c r="G519" s="347"/>
      <c r="H519" s="347"/>
      <c r="I519" s="347"/>
      <c r="J519" s="347"/>
      <c r="K519" s="63"/>
      <c r="L519" s="63"/>
      <c r="M519" s="63"/>
      <c r="N519" s="64"/>
      <c r="O519" s="65"/>
      <c r="P519" s="61"/>
      <c r="Q519" s="61"/>
      <c r="R519" s="61"/>
      <c r="S519" s="62"/>
      <c r="T519" s="62"/>
      <c r="U519" s="62"/>
      <c r="V519" s="62"/>
      <c r="W519" s="62"/>
      <c r="X519" s="63"/>
      <c r="Y519" s="63"/>
      <c r="Z519" s="63"/>
      <c r="AA519" s="64"/>
      <c r="AB519" s="65"/>
      <c r="AC519" s="61"/>
      <c r="AD519" s="61"/>
      <c r="AE519" s="61"/>
      <c r="AF519" s="62"/>
      <c r="AG519" s="62"/>
      <c r="AH519" s="62"/>
      <c r="AI519" s="62"/>
      <c r="AJ519" s="62"/>
      <c r="AK519" s="63"/>
      <c r="AL519" s="63"/>
      <c r="AM519" s="63"/>
      <c r="AN519" s="64"/>
      <c r="AO519" s="65"/>
      <c r="AP519" s="61"/>
      <c r="AQ519" s="61"/>
      <c r="AR519" s="61"/>
      <c r="AS519" s="62"/>
      <c r="AT519" s="62"/>
      <c r="AU519" s="62"/>
      <c r="AV519" s="62"/>
      <c r="AW519" s="62"/>
      <c r="AX519" s="63"/>
      <c r="AY519" s="63"/>
      <c r="AZ519" s="63"/>
      <c r="BA519" s="64"/>
      <c r="BB519" s="65"/>
      <c r="BC519" s="61"/>
      <c r="BD519" s="61"/>
      <c r="BE519" s="61"/>
      <c r="BF519" s="62"/>
      <c r="BG519" s="62"/>
      <c r="BH519" s="62"/>
      <c r="BI519" s="62"/>
      <c r="BJ519" s="62"/>
      <c r="BK519" s="63"/>
      <c r="BL519" s="63"/>
      <c r="BM519" s="63"/>
      <c r="BN519" s="64"/>
      <c r="BO519" s="65"/>
      <c r="BP519" s="61"/>
      <c r="BQ519" s="61"/>
      <c r="BR519" s="61"/>
      <c r="BS519" s="62"/>
      <c r="BT519" s="62"/>
      <c r="BU519" s="62"/>
      <c r="BV519" s="62"/>
      <c r="BW519" s="62"/>
      <c r="BX519" s="63"/>
      <c r="BY519" s="63"/>
      <c r="BZ519" s="63"/>
      <c r="CA519" s="64"/>
      <c r="CB519" s="65"/>
      <c r="CC519" s="61"/>
      <c r="CD519" s="61"/>
      <c r="CE519" s="61"/>
      <c r="CF519" s="62"/>
      <c r="CG519" s="62"/>
      <c r="CH519" s="62"/>
      <c r="CI519" s="62"/>
      <c r="CJ519" s="62"/>
      <c r="CK519" s="63"/>
      <c r="CL519" s="63"/>
      <c r="CM519" s="63"/>
      <c r="CN519" s="64"/>
      <c r="CO519" s="65"/>
      <c r="CP519" s="61"/>
      <c r="CQ519" s="61"/>
      <c r="CR519" s="61"/>
      <c r="CS519" s="62"/>
      <c r="CT519" s="62"/>
      <c r="CU519" s="62"/>
      <c r="CV519" s="62"/>
      <c r="CW519" s="62"/>
      <c r="CX519" s="63"/>
      <c r="CY519" s="63"/>
      <c r="CZ519" s="63"/>
      <c r="DA519" s="64"/>
      <c r="DB519" s="65"/>
      <c r="DC519" s="61"/>
      <c r="DD519" s="61"/>
      <c r="DE519" s="61"/>
      <c r="DF519" s="62"/>
      <c r="DG519" s="62"/>
      <c r="DH519" s="62"/>
      <c r="DI519" s="62"/>
      <c r="DJ519" s="62"/>
      <c r="DK519" s="63"/>
      <c r="DL519" s="63"/>
      <c r="DM519" s="63"/>
      <c r="DN519" s="64"/>
      <c r="DO519" s="65"/>
      <c r="DP519" s="61"/>
      <c r="DQ519" s="61"/>
      <c r="DR519" s="61"/>
      <c r="DS519" s="62"/>
      <c r="DT519" s="62"/>
      <c r="DU519" s="62"/>
      <c r="DV519" s="62"/>
      <c r="DW519" s="62"/>
      <c r="DX519" s="63"/>
      <c r="DY519" s="63"/>
      <c r="DZ519" s="63"/>
      <c r="EA519" s="64"/>
      <c r="EB519" s="65"/>
      <c r="EC519" s="61"/>
      <c r="ED519" s="61"/>
      <c r="EE519" s="61"/>
      <c r="EF519" s="62"/>
      <c r="EG519" s="62"/>
      <c r="EH519" s="62"/>
      <c r="EI519" s="62"/>
      <c r="EJ519" s="62"/>
      <c r="EK519" s="63"/>
      <c r="EL519" s="63"/>
      <c r="EM519" s="63"/>
      <c r="EN519" s="64"/>
      <c r="EO519" s="65"/>
      <c r="EP519" s="61"/>
      <c r="EQ519" s="61"/>
      <c r="ER519" s="61"/>
      <c r="ES519" s="62"/>
      <c r="ET519" s="62"/>
      <c r="EU519" s="62"/>
      <c r="EV519" s="62"/>
      <c r="EW519" s="62"/>
      <c r="EX519" s="63"/>
      <c r="EY519" s="63"/>
      <c r="EZ519" s="63"/>
      <c r="FA519" s="64"/>
      <c r="FB519" s="65"/>
      <c r="FC519" s="61"/>
      <c r="FD519" s="61"/>
      <c r="FE519" s="61"/>
      <c r="FF519" s="62"/>
      <c r="FG519" s="62"/>
      <c r="FH519" s="62"/>
      <c r="FI519" s="62"/>
      <c r="FJ519" s="62"/>
    </row>
    <row r="520" spans="1:166" ht="15" customHeight="1" x14ac:dyDescent="0.25">
      <c r="A520" s="348">
        <v>3639</v>
      </c>
      <c r="B520" s="348">
        <v>5151</v>
      </c>
      <c r="C520" s="203"/>
      <c r="D520" s="339"/>
      <c r="E520" s="46">
        <v>211</v>
      </c>
      <c r="F520" s="329" t="s">
        <v>375</v>
      </c>
      <c r="G520" s="343">
        <v>11</v>
      </c>
      <c r="H520" s="343">
        <v>11</v>
      </c>
      <c r="I520" s="343">
        <v>7.68</v>
      </c>
      <c r="J520" s="343">
        <f>Tabulka5424[[#This Row],[Skutečnost k 31.12.2019                    v tis. Kč]]/Tabulka5424[[#This Row],[Upravený rozpočet k 31.12.2019         v tis. Kč]]*100</f>
        <v>69.818181818181813</v>
      </c>
      <c r="K520" s="63"/>
      <c r="L520" s="63"/>
      <c r="M520" s="63"/>
      <c r="N520" s="64"/>
      <c r="O520" s="65"/>
      <c r="P520" s="61"/>
      <c r="Q520" s="61"/>
      <c r="R520" s="61"/>
      <c r="S520" s="62"/>
      <c r="T520" s="62"/>
      <c r="U520" s="62"/>
      <c r="V520" s="62"/>
      <c r="W520" s="62"/>
      <c r="X520" s="63"/>
      <c r="Y520" s="63"/>
      <c r="Z520" s="63"/>
      <c r="AA520" s="64"/>
      <c r="AB520" s="65"/>
      <c r="AC520" s="61"/>
      <c r="AD520" s="61"/>
      <c r="AE520" s="61"/>
      <c r="AF520" s="62"/>
      <c r="AG520" s="62"/>
      <c r="AH520" s="62"/>
      <c r="AI520" s="62"/>
      <c r="AJ520" s="62"/>
      <c r="AK520" s="63"/>
      <c r="AL520" s="63"/>
      <c r="AM520" s="63"/>
      <c r="AN520" s="64"/>
      <c r="AO520" s="65"/>
      <c r="AP520" s="61"/>
      <c r="AQ520" s="61"/>
      <c r="AR520" s="61"/>
      <c r="AS520" s="62"/>
      <c r="AT520" s="62"/>
      <c r="AU520" s="62"/>
      <c r="AV520" s="62"/>
      <c r="AW520" s="62"/>
      <c r="AX520" s="63"/>
      <c r="AY520" s="63"/>
      <c r="AZ520" s="63"/>
      <c r="BA520" s="64"/>
      <c r="BB520" s="65"/>
      <c r="BC520" s="61"/>
      <c r="BD520" s="61"/>
      <c r="BE520" s="61"/>
      <c r="BF520" s="62"/>
      <c r="BG520" s="62"/>
      <c r="BH520" s="62"/>
      <c r="BI520" s="62"/>
      <c r="BJ520" s="62"/>
      <c r="BK520" s="63"/>
      <c r="BL520" s="63"/>
      <c r="BM520" s="63"/>
      <c r="BN520" s="64"/>
      <c r="BO520" s="65"/>
      <c r="BP520" s="61"/>
      <c r="BQ520" s="61"/>
      <c r="BR520" s="61"/>
      <c r="BS520" s="62"/>
      <c r="BT520" s="62"/>
      <c r="BU520" s="62"/>
      <c r="BV520" s="62"/>
      <c r="BW520" s="62"/>
      <c r="BX520" s="63"/>
      <c r="BY520" s="63"/>
      <c r="BZ520" s="63"/>
      <c r="CA520" s="64"/>
      <c r="CB520" s="65"/>
      <c r="CC520" s="61"/>
      <c r="CD520" s="61"/>
      <c r="CE520" s="61"/>
      <c r="CF520" s="62"/>
      <c r="CG520" s="62"/>
      <c r="CH520" s="62"/>
      <c r="CI520" s="62"/>
      <c r="CJ520" s="62"/>
      <c r="CK520" s="63"/>
      <c r="CL520" s="63"/>
      <c r="CM520" s="63"/>
      <c r="CN520" s="64"/>
      <c r="CO520" s="65"/>
      <c r="CP520" s="61"/>
      <c r="CQ520" s="61"/>
      <c r="CR520" s="61"/>
      <c r="CS520" s="62"/>
      <c r="CT520" s="62"/>
      <c r="CU520" s="62"/>
      <c r="CV520" s="62"/>
      <c r="CW520" s="62"/>
      <c r="CX520" s="63"/>
      <c r="CY520" s="63"/>
      <c r="CZ520" s="63"/>
      <c r="DA520" s="64"/>
      <c r="DB520" s="65"/>
      <c r="DC520" s="61"/>
      <c r="DD520" s="61"/>
      <c r="DE520" s="61"/>
      <c r="DF520" s="62"/>
      <c r="DG520" s="62"/>
      <c r="DH520" s="62"/>
      <c r="DI520" s="62"/>
      <c r="DJ520" s="62"/>
      <c r="DK520" s="63"/>
      <c r="DL520" s="63"/>
      <c r="DM520" s="63"/>
      <c r="DN520" s="64"/>
      <c r="DO520" s="65"/>
      <c r="DP520" s="61"/>
      <c r="DQ520" s="61"/>
      <c r="DR520" s="61"/>
      <c r="DS520" s="62"/>
      <c r="DT520" s="62"/>
      <c r="DU520" s="62"/>
      <c r="DV520" s="62"/>
      <c r="DW520" s="62"/>
      <c r="DX520" s="63"/>
      <c r="DY520" s="63"/>
      <c r="DZ520" s="63"/>
      <c r="EA520" s="64"/>
      <c r="EB520" s="65"/>
      <c r="EC520" s="61"/>
      <c r="ED520" s="61"/>
      <c r="EE520" s="61"/>
      <c r="EF520" s="62"/>
      <c r="EG520" s="62"/>
      <c r="EH520" s="62"/>
      <c r="EI520" s="62"/>
      <c r="EJ520" s="62"/>
      <c r="EK520" s="63"/>
      <c r="EL520" s="63"/>
      <c r="EM520" s="63"/>
      <c r="EN520" s="64"/>
      <c r="EO520" s="65"/>
      <c r="EP520" s="61"/>
      <c r="EQ520" s="61"/>
      <c r="ER520" s="61"/>
      <c r="ES520" s="62"/>
      <c r="ET520" s="62"/>
      <c r="EU520" s="62"/>
      <c r="EV520" s="62"/>
      <c r="EW520" s="62"/>
      <c r="EX520" s="63"/>
      <c r="EY520" s="63"/>
      <c r="EZ520" s="63"/>
      <c r="FA520" s="64"/>
      <c r="FB520" s="65"/>
      <c r="FC520" s="61"/>
      <c r="FD520" s="61"/>
      <c r="FE520" s="61"/>
      <c r="FF520" s="62"/>
      <c r="FG520" s="62"/>
      <c r="FH520" s="62"/>
      <c r="FI520" s="62"/>
      <c r="FJ520" s="62"/>
    </row>
    <row r="521" spans="1:166" ht="15" customHeight="1" x14ac:dyDescent="0.25">
      <c r="A521" s="348">
        <v>3639</v>
      </c>
      <c r="B521" s="348">
        <v>5152</v>
      </c>
      <c r="C521" s="203"/>
      <c r="D521" s="339"/>
      <c r="E521" s="46">
        <v>211</v>
      </c>
      <c r="F521" s="329" t="s">
        <v>158</v>
      </c>
      <c r="G521" s="343">
        <v>9.36</v>
      </c>
      <c r="H521" s="343">
        <v>9.36</v>
      </c>
      <c r="I521" s="343">
        <v>9.36</v>
      </c>
      <c r="J521" s="343">
        <f>Tabulka5424[[#This Row],[Skutečnost k 31.12.2019                    v tis. Kč]]/Tabulka5424[[#This Row],[Upravený rozpočet k 31.12.2019         v tis. Kč]]*100</f>
        <v>100</v>
      </c>
      <c r="K521" s="63"/>
      <c r="L521" s="63"/>
      <c r="M521" s="63"/>
      <c r="N521" s="64"/>
      <c r="O521" s="65"/>
      <c r="P521" s="61"/>
      <c r="Q521" s="61"/>
      <c r="R521" s="61"/>
      <c r="S521" s="62"/>
      <c r="T521" s="62"/>
      <c r="U521" s="62"/>
      <c r="V521" s="62"/>
      <c r="W521" s="62"/>
      <c r="X521" s="63"/>
      <c r="Y521" s="63"/>
      <c r="Z521" s="63"/>
      <c r="AA521" s="64"/>
      <c r="AB521" s="65"/>
      <c r="AC521" s="61"/>
      <c r="AD521" s="61"/>
      <c r="AE521" s="61"/>
      <c r="AF521" s="62"/>
      <c r="AG521" s="62"/>
      <c r="AH521" s="62"/>
      <c r="AI521" s="62"/>
      <c r="AJ521" s="62"/>
      <c r="AK521" s="63"/>
      <c r="AL521" s="63"/>
      <c r="AM521" s="63"/>
      <c r="AN521" s="64"/>
      <c r="AO521" s="65"/>
      <c r="AP521" s="61"/>
      <c r="AQ521" s="61"/>
      <c r="AR521" s="61"/>
      <c r="AS521" s="62"/>
      <c r="AT521" s="62"/>
      <c r="AU521" s="62"/>
      <c r="AV521" s="62"/>
      <c r="AW521" s="62"/>
      <c r="AX521" s="63"/>
      <c r="AY521" s="63"/>
      <c r="AZ521" s="63"/>
      <c r="BA521" s="64"/>
      <c r="BB521" s="65"/>
      <c r="BC521" s="61"/>
      <c r="BD521" s="61"/>
      <c r="BE521" s="61"/>
      <c r="BF521" s="62"/>
      <c r="BG521" s="62"/>
      <c r="BH521" s="62"/>
      <c r="BI521" s="62"/>
      <c r="BJ521" s="62"/>
      <c r="BK521" s="63"/>
      <c r="BL521" s="63"/>
      <c r="BM521" s="63"/>
      <c r="BN521" s="64"/>
      <c r="BO521" s="65"/>
      <c r="BP521" s="61"/>
      <c r="BQ521" s="61"/>
      <c r="BR521" s="61"/>
      <c r="BS521" s="62"/>
      <c r="BT521" s="62"/>
      <c r="BU521" s="62"/>
      <c r="BV521" s="62"/>
      <c r="BW521" s="62"/>
      <c r="BX521" s="63"/>
      <c r="BY521" s="63"/>
      <c r="BZ521" s="63"/>
      <c r="CA521" s="64"/>
      <c r="CB521" s="65"/>
      <c r="CC521" s="61"/>
      <c r="CD521" s="61"/>
      <c r="CE521" s="61"/>
      <c r="CF521" s="62"/>
      <c r="CG521" s="62"/>
      <c r="CH521" s="62"/>
      <c r="CI521" s="62"/>
      <c r="CJ521" s="62"/>
      <c r="CK521" s="63"/>
      <c r="CL521" s="63"/>
      <c r="CM521" s="63"/>
      <c r="CN521" s="64"/>
      <c r="CO521" s="65"/>
      <c r="CP521" s="61"/>
      <c r="CQ521" s="61"/>
      <c r="CR521" s="61"/>
      <c r="CS521" s="62"/>
      <c r="CT521" s="62"/>
      <c r="CU521" s="62"/>
      <c r="CV521" s="62"/>
      <c r="CW521" s="62"/>
      <c r="CX521" s="63"/>
      <c r="CY521" s="63"/>
      <c r="CZ521" s="63"/>
      <c r="DA521" s="64"/>
      <c r="DB521" s="65"/>
      <c r="DC521" s="61"/>
      <c r="DD521" s="61"/>
      <c r="DE521" s="61"/>
      <c r="DF521" s="62"/>
      <c r="DG521" s="62"/>
      <c r="DH521" s="62"/>
      <c r="DI521" s="62"/>
      <c r="DJ521" s="62"/>
      <c r="DK521" s="63"/>
      <c r="DL521" s="63"/>
      <c r="DM521" s="63"/>
      <c r="DN521" s="64"/>
      <c r="DO521" s="65"/>
      <c r="DP521" s="61"/>
      <c r="DQ521" s="61"/>
      <c r="DR521" s="61"/>
      <c r="DS521" s="62"/>
      <c r="DT521" s="62"/>
      <c r="DU521" s="62"/>
      <c r="DV521" s="62"/>
      <c r="DW521" s="62"/>
      <c r="DX521" s="63"/>
      <c r="DY521" s="63"/>
      <c r="DZ521" s="63"/>
      <c r="EA521" s="64"/>
      <c r="EB521" s="65"/>
      <c r="EC521" s="61"/>
      <c r="ED521" s="61"/>
      <c r="EE521" s="61"/>
      <c r="EF521" s="62"/>
      <c r="EG521" s="62"/>
      <c r="EH521" s="62"/>
      <c r="EI521" s="62"/>
      <c r="EJ521" s="62"/>
      <c r="EK521" s="63"/>
      <c r="EL521" s="63"/>
      <c r="EM521" s="63"/>
      <c r="EN521" s="64"/>
      <c r="EO521" s="65"/>
      <c r="EP521" s="61"/>
      <c r="EQ521" s="61"/>
      <c r="ER521" s="61"/>
      <c r="ES521" s="62"/>
      <c r="ET521" s="62"/>
      <c r="EU521" s="62"/>
      <c r="EV521" s="62"/>
      <c r="EW521" s="62"/>
      <c r="EX521" s="63"/>
      <c r="EY521" s="63"/>
      <c r="EZ521" s="63"/>
      <c r="FA521" s="64"/>
      <c r="FB521" s="65"/>
      <c r="FC521" s="61"/>
      <c r="FD521" s="61"/>
      <c r="FE521" s="61"/>
      <c r="FF521" s="62"/>
      <c r="FG521" s="62"/>
      <c r="FH521" s="62"/>
      <c r="FI521" s="62"/>
      <c r="FJ521" s="62"/>
    </row>
    <row r="522" spans="1:166" ht="15" customHeight="1" x14ac:dyDescent="0.25">
      <c r="A522" s="348">
        <v>3639</v>
      </c>
      <c r="B522" s="348">
        <v>5154</v>
      </c>
      <c r="C522" s="203"/>
      <c r="D522" s="339"/>
      <c r="E522" s="46">
        <v>211</v>
      </c>
      <c r="F522" s="329" t="s">
        <v>142</v>
      </c>
      <c r="G522" s="343">
        <v>4</v>
      </c>
      <c r="H522" s="343">
        <v>6.92</v>
      </c>
      <c r="I522" s="343">
        <v>6.92</v>
      </c>
      <c r="J522" s="343">
        <f>Tabulka5424[[#This Row],[Skutečnost k 31.12.2019                    v tis. Kč]]/Tabulka5424[[#This Row],[Upravený rozpočet k 31.12.2019         v tis. Kč]]*100</f>
        <v>100</v>
      </c>
      <c r="K522" s="63"/>
      <c r="L522" s="63"/>
      <c r="M522" s="63"/>
      <c r="N522" s="64"/>
      <c r="O522" s="65"/>
      <c r="P522" s="61"/>
      <c r="Q522" s="61"/>
      <c r="R522" s="61"/>
      <c r="S522" s="62"/>
      <c r="T522" s="62"/>
      <c r="U522" s="62"/>
      <c r="V522" s="62"/>
      <c r="W522" s="62"/>
      <c r="X522" s="63"/>
      <c r="Y522" s="63"/>
      <c r="Z522" s="63"/>
      <c r="AA522" s="64"/>
      <c r="AB522" s="65"/>
      <c r="AC522" s="61"/>
      <c r="AD522" s="61"/>
      <c r="AE522" s="61"/>
      <c r="AF522" s="62"/>
      <c r="AG522" s="62"/>
      <c r="AH522" s="62"/>
      <c r="AI522" s="62"/>
      <c r="AJ522" s="62"/>
      <c r="AK522" s="63"/>
      <c r="AL522" s="63"/>
      <c r="AM522" s="63"/>
      <c r="AN522" s="64"/>
      <c r="AO522" s="65"/>
      <c r="AP522" s="61"/>
      <c r="AQ522" s="61"/>
      <c r="AR522" s="61"/>
      <c r="AS522" s="62"/>
      <c r="AT522" s="62"/>
      <c r="AU522" s="62"/>
      <c r="AV522" s="62"/>
      <c r="AW522" s="62"/>
      <c r="AX522" s="63"/>
      <c r="AY522" s="63"/>
      <c r="AZ522" s="63"/>
      <c r="BA522" s="64"/>
      <c r="BB522" s="65"/>
      <c r="BC522" s="61"/>
      <c r="BD522" s="61"/>
      <c r="BE522" s="61"/>
      <c r="BF522" s="62"/>
      <c r="BG522" s="62"/>
      <c r="BH522" s="62"/>
      <c r="BI522" s="62"/>
      <c r="BJ522" s="62"/>
      <c r="BK522" s="63"/>
      <c r="BL522" s="63"/>
      <c r="BM522" s="63"/>
      <c r="BN522" s="64"/>
      <c r="BO522" s="65"/>
      <c r="BP522" s="61"/>
      <c r="BQ522" s="61"/>
      <c r="BR522" s="61"/>
      <c r="BS522" s="62"/>
      <c r="BT522" s="62"/>
      <c r="BU522" s="62"/>
      <c r="BV522" s="62"/>
      <c r="BW522" s="62"/>
      <c r="BX522" s="63"/>
      <c r="BY522" s="63"/>
      <c r="BZ522" s="63"/>
      <c r="CA522" s="64"/>
      <c r="CB522" s="65"/>
      <c r="CC522" s="61"/>
      <c r="CD522" s="61"/>
      <c r="CE522" s="61"/>
      <c r="CF522" s="62"/>
      <c r="CG522" s="62"/>
      <c r="CH522" s="62"/>
      <c r="CI522" s="62"/>
      <c r="CJ522" s="62"/>
      <c r="CK522" s="63"/>
      <c r="CL522" s="63"/>
      <c r="CM522" s="63"/>
      <c r="CN522" s="64"/>
      <c r="CO522" s="65"/>
      <c r="CP522" s="61"/>
      <c r="CQ522" s="61"/>
      <c r="CR522" s="61"/>
      <c r="CS522" s="62"/>
      <c r="CT522" s="62"/>
      <c r="CU522" s="62"/>
      <c r="CV522" s="62"/>
      <c r="CW522" s="62"/>
      <c r="CX522" s="63"/>
      <c r="CY522" s="63"/>
      <c r="CZ522" s="63"/>
      <c r="DA522" s="64"/>
      <c r="DB522" s="65"/>
      <c r="DC522" s="61"/>
      <c r="DD522" s="61"/>
      <c r="DE522" s="61"/>
      <c r="DF522" s="62"/>
      <c r="DG522" s="62"/>
      <c r="DH522" s="62"/>
      <c r="DI522" s="62"/>
      <c r="DJ522" s="62"/>
      <c r="DK522" s="63"/>
      <c r="DL522" s="63"/>
      <c r="DM522" s="63"/>
      <c r="DN522" s="64"/>
      <c r="DO522" s="65"/>
      <c r="DP522" s="61"/>
      <c r="DQ522" s="61"/>
      <c r="DR522" s="61"/>
      <c r="DS522" s="62"/>
      <c r="DT522" s="62"/>
      <c r="DU522" s="62"/>
      <c r="DV522" s="62"/>
      <c r="DW522" s="62"/>
      <c r="DX522" s="63"/>
      <c r="DY522" s="63"/>
      <c r="DZ522" s="63"/>
      <c r="EA522" s="64"/>
      <c r="EB522" s="65"/>
      <c r="EC522" s="61"/>
      <c r="ED522" s="61"/>
      <c r="EE522" s="61"/>
      <c r="EF522" s="62"/>
      <c r="EG522" s="62"/>
      <c r="EH522" s="62"/>
      <c r="EI522" s="62"/>
      <c r="EJ522" s="62"/>
      <c r="EK522" s="63"/>
      <c r="EL522" s="63"/>
      <c r="EM522" s="63"/>
      <c r="EN522" s="64"/>
      <c r="EO522" s="65"/>
      <c r="EP522" s="61"/>
      <c r="EQ522" s="61"/>
      <c r="ER522" s="61"/>
      <c r="ES522" s="62"/>
      <c r="ET522" s="62"/>
      <c r="EU522" s="62"/>
      <c r="EV522" s="62"/>
      <c r="EW522" s="62"/>
      <c r="EX522" s="63"/>
      <c r="EY522" s="63"/>
      <c r="EZ522" s="63"/>
      <c r="FA522" s="64"/>
      <c r="FB522" s="65"/>
      <c r="FC522" s="61"/>
      <c r="FD522" s="61"/>
      <c r="FE522" s="61"/>
      <c r="FF522" s="62"/>
      <c r="FG522" s="62"/>
      <c r="FH522" s="62"/>
      <c r="FI522" s="62"/>
      <c r="FJ522" s="62"/>
    </row>
    <row r="523" spans="1:166" ht="15" customHeight="1" x14ac:dyDescent="0.25">
      <c r="A523" s="348">
        <v>3639</v>
      </c>
      <c r="B523" s="348">
        <v>5169</v>
      </c>
      <c r="C523" s="203"/>
      <c r="D523" s="339"/>
      <c r="E523" s="46">
        <v>211</v>
      </c>
      <c r="F523" s="329" t="s">
        <v>128</v>
      </c>
      <c r="G523" s="343">
        <v>121.52</v>
      </c>
      <c r="H523" s="343">
        <v>121.52</v>
      </c>
      <c r="I523" s="343">
        <v>111.24</v>
      </c>
      <c r="J523" s="343">
        <f>Tabulka5424[[#This Row],[Skutečnost k 31.12.2019                    v tis. Kč]]/Tabulka5424[[#This Row],[Upravený rozpočet k 31.12.2019         v tis. Kč]]*100</f>
        <v>91.540487162606979</v>
      </c>
      <c r="K523" s="63"/>
      <c r="L523" s="63"/>
      <c r="M523" s="63"/>
      <c r="N523" s="64"/>
      <c r="O523" s="65"/>
      <c r="P523" s="61"/>
      <c r="Q523" s="61"/>
      <c r="R523" s="61"/>
      <c r="S523" s="62"/>
      <c r="T523" s="62"/>
      <c r="U523" s="62"/>
      <c r="V523" s="62"/>
      <c r="W523" s="62"/>
      <c r="X523" s="63"/>
      <c r="Y523" s="63"/>
      <c r="Z523" s="63"/>
      <c r="AA523" s="64"/>
      <c r="AB523" s="65"/>
      <c r="AC523" s="61"/>
      <c r="AD523" s="61"/>
      <c r="AE523" s="61"/>
      <c r="AF523" s="62"/>
      <c r="AG523" s="62"/>
      <c r="AH523" s="62"/>
      <c r="AI523" s="62"/>
      <c r="AJ523" s="62"/>
      <c r="AK523" s="63"/>
      <c r="AL523" s="63"/>
      <c r="AM523" s="63"/>
      <c r="AN523" s="64"/>
      <c r="AO523" s="65"/>
      <c r="AP523" s="61"/>
      <c r="AQ523" s="61"/>
      <c r="AR523" s="61"/>
      <c r="AS523" s="62"/>
      <c r="AT523" s="62"/>
      <c r="AU523" s="62"/>
      <c r="AV523" s="62"/>
      <c r="AW523" s="62"/>
      <c r="AX523" s="63"/>
      <c r="AY523" s="63"/>
      <c r="AZ523" s="63"/>
      <c r="BA523" s="64"/>
      <c r="BB523" s="65"/>
      <c r="BC523" s="61"/>
      <c r="BD523" s="61"/>
      <c r="BE523" s="61"/>
      <c r="BF523" s="62"/>
      <c r="BG523" s="62"/>
      <c r="BH523" s="62"/>
      <c r="BI523" s="62"/>
      <c r="BJ523" s="62"/>
      <c r="BK523" s="63"/>
      <c r="BL523" s="63"/>
      <c r="BM523" s="63"/>
      <c r="BN523" s="64"/>
      <c r="BO523" s="65"/>
      <c r="BP523" s="61"/>
      <c r="BQ523" s="61"/>
      <c r="BR523" s="61"/>
      <c r="BS523" s="62"/>
      <c r="BT523" s="62"/>
      <c r="BU523" s="62"/>
      <c r="BV523" s="62"/>
      <c r="BW523" s="62"/>
      <c r="BX523" s="63"/>
      <c r="BY523" s="63"/>
      <c r="BZ523" s="63"/>
      <c r="CA523" s="64"/>
      <c r="CB523" s="65"/>
      <c r="CC523" s="61"/>
      <c r="CD523" s="61"/>
      <c r="CE523" s="61"/>
      <c r="CF523" s="62"/>
      <c r="CG523" s="62"/>
      <c r="CH523" s="62"/>
      <c r="CI523" s="62"/>
      <c r="CJ523" s="62"/>
      <c r="CK523" s="63"/>
      <c r="CL523" s="63"/>
      <c r="CM523" s="63"/>
      <c r="CN523" s="64"/>
      <c r="CO523" s="65"/>
      <c r="CP523" s="61"/>
      <c r="CQ523" s="61"/>
      <c r="CR523" s="61"/>
      <c r="CS523" s="62"/>
      <c r="CT523" s="62"/>
      <c r="CU523" s="62"/>
      <c r="CV523" s="62"/>
      <c r="CW523" s="62"/>
      <c r="CX523" s="63"/>
      <c r="CY523" s="63"/>
      <c r="CZ523" s="63"/>
      <c r="DA523" s="64"/>
      <c r="DB523" s="65"/>
      <c r="DC523" s="61"/>
      <c r="DD523" s="61"/>
      <c r="DE523" s="61"/>
      <c r="DF523" s="62"/>
      <c r="DG523" s="62"/>
      <c r="DH523" s="62"/>
      <c r="DI523" s="62"/>
      <c r="DJ523" s="62"/>
      <c r="DK523" s="63"/>
      <c r="DL523" s="63"/>
      <c r="DM523" s="63"/>
      <c r="DN523" s="64"/>
      <c r="DO523" s="65"/>
      <c r="DP523" s="61"/>
      <c r="DQ523" s="61"/>
      <c r="DR523" s="61"/>
      <c r="DS523" s="62"/>
      <c r="DT523" s="62"/>
      <c r="DU523" s="62"/>
      <c r="DV523" s="62"/>
      <c r="DW523" s="62"/>
      <c r="DX523" s="63"/>
      <c r="DY523" s="63"/>
      <c r="DZ523" s="63"/>
      <c r="EA523" s="64"/>
      <c r="EB523" s="65"/>
      <c r="EC523" s="61"/>
      <c r="ED523" s="61"/>
      <c r="EE523" s="61"/>
      <c r="EF523" s="62"/>
      <c r="EG523" s="62"/>
      <c r="EH523" s="62"/>
      <c r="EI523" s="62"/>
      <c r="EJ523" s="62"/>
      <c r="EK523" s="63"/>
      <c r="EL523" s="63"/>
      <c r="EM523" s="63"/>
      <c r="EN523" s="64"/>
      <c r="EO523" s="65"/>
      <c r="EP523" s="61"/>
      <c r="EQ523" s="61"/>
      <c r="ER523" s="61"/>
      <c r="ES523" s="62"/>
      <c r="ET523" s="62"/>
      <c r="EU523" s="62"/>
      <c r="EV523" s="62"/>
      <c r="EW523" s="62"/>
      <c r="EX523" s="63"/>
      <c r="EY523" s="63"/>
      <c r="EZ523" s="63"/>
      <c r="FA523" s="64"/>
      <c r="FB523" s="65"/>
      <c r="FC523" s="61"/>
      <c r="FD523" s="61"/>
      <c r="FE523" s="61"/>
      <c r="FF523" s="62"/>
      <c r="FG523" s="62"/>
      <c r="FH523" s="62"/>
      <c r="FI523" s="62"/>
      <c r="FJ523" s="62"/>
    </row>
    <row r="524" spans="1:166" ht="15" customHeight="1" x14ac:dyDescent="0.25">
      <c r="A524" s="344">
        <v>3639</v>
      </c>
      <c r="B524" s="344">
        <v>5171</v>
      </c>
      <c r="C524" s="251"/>
      <c r="D524" s="339"/>
      <c r="E524" s="345">
        <v>211</v>
      </c>
      <c r="F524" s="346" t="s">
        <v>768</v>
      </c>
      <c r="G524" s="347">
        <v>45</v>
      </c>
      <c r="H524" s="347">
        <v>45</v>
      </c>
      <c r="I524" s="347">
        <v>21.3</v>
      </c>
      <c r="J524" s="347">
        <f>Tabulka5424[[#This Row],[Skutečnost k 31.12.2019                    v tis. Kč]]/Tabulka5424[[#This Row],[Upravený rozpočet k 31.12.2019         v tis. Kč]]*100</f>
        <v>47.333333333333336</v>
      </c>
      <c r="K524" s="63"/>
      <c r="L524" s="63"/>
      <c r="M524" s="63"/>
      <c r="N524" s="64"/>
      <c r="O524" s="65"/>
      <c r="P524" s="61"/>
      <c r="Q524" s="61"/>
      <c r="R524" s="61"/>
      <c r="S524" s="62"/>
      <c r="T524" s="62"/>
      <c r="U524" s="62"/>
      <c r="V524" s="62"/>
      <c r="W524" s="62"/>
      <c r="X524" s="63"/>
      <c r="Y524" s="63"/>
      <c r="Z524" s="63"/>
      <c r="AA524" s="64"/>
      <c r="AB524" s="65"/>
      <c r="AC524" s="61"/>
      <c r="AD524" s="61"/>
      <c r="AE524" s="61"/>
      <c r="AF524" s="62"/>
      <c r="AG524" s="62"/>
      <c r="AH524" s="62"/>
      <c r="AI524" s="62"/>
      <c r="AJ524" s="62"/>
      <c r="AK524" s="63"/>
      <c r="AL524" s="63"/>
      <c r="AM524" s="63"/>
      <c r="AN524" s="64"/>
      <c r="AO524" s="65"/>
      <c r="AP524" s="61"/>
      <c r="AQ524" s="61"/>
      <c r="AR524" s="61"/>
      <c r="AS524" s="62"/>
      <c r="AT524" s="62"/>
      <c r="AU524" s="62"/>
      <c r="AV524" s="62"/>
      <c r="AW524" s="62"/>
      <c r="AX524" s="63"/>
      <c r="AY524" s="63"/>
      <c r="AZ524" s="63"/>
      <c r="BA524" s="64"/>
      <c r="BB524" s="65"/>
      <c r="BC524" s="61"/>
      <c r="BD524" s="61"/>
      <c r="BE524" s="61"/>
      <c r="BF524" s="62"/>
      <c r="BG524" s="62"/>
      <c r="BH524" s="62"/>
      <c r="BI524" s="62"/>
      <c r="BJ524" s="62"/>
      <c r="BK524" s="63"/>
      <c r="BL524" s="63"/>
      <c r="BM524" s="63"/>
      <c r="BN524" s="64"/>
      <c r="BO524" s="65"/>
      <c r="BP524" s="61"/>
      <c r="BQ524" s="61"/>
      <c r="BR524" s="61"/>
      <c r="BS524" s="62"/>
      <c r="BT524" s="62"/>
      <c r="BU524" s="62"/>
      <c r="BV524" s="62"/>
      <c r="BW524" s="62"/>
      <c r="BX524" s="63"/>
      <c r="BY524" s="63"/>
      <c r="BZ524" s="63"/>
      <c r="CA524" s="64"/>
      <c r="CB524" s="65"/>
      <c r="CC524" s="61"/>
      <c r="CD524" s="61"/>
      <c r="CE524" s="61"/>
      <c r="CF524" s="62"/>
      <c r="CG524" s="62"/>
      <c r="CH524" s="62"/>
      <c r="CI524" s="62"/>
      <c r="CJ524" s="62"/>
      <c r="CK524" s="63"/>
      <c r="CL524" s="63"/>
      <c r="CM524" s="63"/>
      <c r="CN524" s="64"/>
      <c r="CO524" s="65"/>
      <c r="CP524" s="61"/>
      <c r="CQ524" s="61"/>
      <c r="CR524" s="61"/>
      <c r="CS524" s="62"/>
      <c r="CT524" s="62"/>
      <c r="CU524" s="62"/>
      <c r="CV524" s="62"/>
      <c r="CW524" s="62"/>
      <c r="CX524" s="63"/>
      <c r="CY524" s="63"/>
      <c r="CZ524" s="63"/>
      <c r="DA524" s="64"/>
      <c r="DB524" s="65"/>
      <c r="DC524" s="61"/>
      <c r="DD524" s="61"/>
      <c r="DE524" s="61"/>
      <c r="DF524" s="62"/>
      <c r="DG524" s="62"/>
      <c r="DH524" s="62"/>
      <c r="DI524" s="62"/>
      <c r="DJ524" s="62"/>
      <c r="DK524" s="63"/>
      <c r="DL524" s="63"/>
      <c r="DM524" s="63"/>
      <c r="DN524" s="64"/>
      <c r="DO524" s="65"/>
      <c r="DP524" s="61"/>
      <c r="DQ524" s="61"/>
      <c r="DR524" s="61"/>
      <c r="DS524" s="62"/>
      <c r="DT524" s="62"/>
      <c r="DU524" s="62"/>
      <c r="DV524" s="62"/>
      <c r="DW524" s="62"/>
      <c r="DX524" s="63"/>
      <c r="DY524" s="63"/>
      <c r="DZ524" s="63"/>
      <c r="EA524" s="64"/>
      <c r="EB524" s="65"/>
      <c r="EC524" s="61"/>
      <c r="ED524" s="61"/>
      <c r="EE524" s="61"/>
      <c r="EF524" s="62"/>
      <c r="EG524" s="62"/>
      <c r="EH524" s="62"/>
      <c r="EI524" s="62"/>
      <c r="EJ524" s="62"/>
      <c r="EK524" s="63"/>
      <c r="EL524" s="63"/>
      <c r="EM524" s="63"/>
      <c r="EN524" s="64"/>
      <c r="EO524" s="65"/>
      <c r="EP524" s="61"/>
      <c r="EQ524" s="61"/>
      <c r="ER524" s="61"/>
      <c r="ES524" s="62"/>
      <c r="ET524" s="62"/>
      <c r="EU524" s="62"/>
      <c r="EV524" s="62"/>
      <c r="EW524" s="62"/>
      <c r="EX524" s="63"/>
      <c r="EY524" s="63"/>
      <c r="EZ524" s="63"/>
      <c r="FA524" s="64"/>
      <c r="FB524" s="65"/>
      <c r="FC524" s="61"/>
      <c r="FD524" s="61"/>
      <c r="FE524" s="61"/>
      <c r="FF524" s="62"/>
      <c r="FG524" s="62"/>
      <c r="FH524" s="62"/>
      <c r="FI524" s="62"/>
      <c r="FJ524" s="62"/>
    </row>
    <row r="525" spans="1:166" ht="15" customHeight="1" x14ac:dyDescent="0.25">
      <c r="A525" s="344"/>
      <c r="B525" s="344"/>
      <c r="C525" s="251"/>
      <c r="D525" s="688"/>
      <c r="E525" s="46"/>
      <c r="F525" s="94" t="s">
        <v>281</v>
      </c>
      <c r="G525" s="265">
        <f>SUBTOTAL(109,G520:G524)</f>
        <v>190.88</v>
      </c>
      <c r="H525" s="265">
        <f>SUBTOTAL(109,H520:H524)</f>
        <v>193.8</v>
      </c>
      <c r="I525" s="265">
        <f>SUBTOTAL(109,I520:I524)</f>
        <v>156.5</v>
      </c>
      <c r="J525" s="265">
        <f>Tabulka5424[[#This Row],[Skutečnost k 31.12.2019                    v tis. Kč]]/Tabulka5424[[#This Row],[Upravený rozpočet k 31.12.2019         v tis. Kč]]*100</f>
        <v>80.753353973168203</v>
      </c>
      <c r="K525" s="63"/>
      <c r="L525" s="63"/>
      <c r="M525" s="63"/>
      <c r="N525" s="64"/>
      <c r="O525" s="65"/>
      <c r="P525" s="61"/>
      <c r="Q525" s="61"/>
      <c r="R525" s="61"/>
      <c r="S525" s="62"/>
      <c r="T525" s="62"/>
      <c r="U525" s="62"/>
      <c r="V525" s="62"/>
      <c r="W525" s="62"/>
      <c r="X525" s="63"/>
      <c r="Y525" s="63"/>
      <c r="Z525" s="63"/>
      <c r="AA525" s="64"/>
      <c r="AB525" s="65"/>
      <c r="AC525" s="61"/>
      <c r="AD525" s="61"/>
      <c r="AE525" s="61"/>
      <c r="AF525" s="62"/>
      <c r="AG525" s="62"/>
      <c r="AH525" s="62"/>
      <c r="AI525" s="62"/>
      <c r="AJ525" s="62"/>
      <c r="AK525" s="63"/>
      <c r="AL525" s="63"/>
      <c r="AM525" s="63"/>
      <c r="AN525" s="64"/>
      <c r="AO525" s="65"/>
      <c r="AP525" s="61"/>
      <c r="AQ525" s="61"/>
      <c r="AR525" s="61"/>
      <c r="AS525" s="62"/>
      <c r="AT525" s="62"/>
      <c r="AU525" s="62"/>
      <c r="AV525" s="62"/>
      <c r="AW525" s="62"/>
      <c r="AX525" s="63"/>
      <c r="AY525" s="63"/>
      <c r="AZ525" s="63"/>
      <c r="BA525" s="64"/>
      <c r="BB525" s="65"/>
      <c r="BC525" s="61"/>
      <c r="BD525" s="61"/>
      <c r="BE525" s="61"/>
      <c r="BF525" s="62"/>
      <c r="BG525" s="62"/>
      <c r="BH525" s="62"/>
      <c r="BI525" s="62"/>
      <c r="BJ525" s="62"/>
      <c r="BK525" s="63"/>
      <c r="BL525" s="63"/>
      <c r="BM525" s="63"/>
      <c r="BN525" s="64"/>
      <c r="BO525" s="65"/>
      <c r="BP525" s="61"/>
      <c r="BQ525" s="61"/>
      <c r="BR525" s="61"/>
      <c r="BS525" s="62"/>
      <c r="BT525" s="62"/>
      <c r="BU525" s="62"/>
      <c r="BV525" s="62"/>
      <c r="BW525" s="62"/>
      <c r="BX525" s="63"/>
      <c r="BY525" s="63"/>
      <c r="BZ525" s="63"/>
      <c r="CA525" s="64"/>
      <c r="CB525" s="65"/>
      <c r="CC525" s="61"/>
      <c r="CD525" s="61"/>
      <c r="CE525" s="61"/>
      <c r="CF525" s="62"/>
      <c r="CG525" s="62"/>
      <c r="CH525" s="62"/>
      <c r="CI525" s="62"/>
      <c r="CJ525" s="62"/>
      <c r="CK525" s="63"/>
      <c r="CL525" s="63"/>
      <c r="CM525" s="63"/>
      <c r="CN525" s="64"/>
      <c r="CO525" s="65"/>
      <c r="CP525" s="61"/>
      <c r="CQ525" s="61"/>
      <c r="CR525" s="61"/>
      <c r="CS525" s="62"/>
      <c r="CT525" s="62"/>
      <c r="CU525" s="62"/>
      <c r="CV525" s="62"/>
      <c r="CW525" s="62"/>
      <c r="CX525" s="63"/>
      <c r="CY525" s="63"/>
      <c r="CZ525" s="63"/>
      <c r="DA525" s="64"/>
      <c r="DB525" s="65"/>
      <c r="DC525" s="61"/>
      <c r="DD525" s="61"/>
      <c r="DE525" s="61"/>
      <c r="DF525" s="62"/>
      <c r="DG525" s="62"/>
      <c r="DH525" s="62"/>
      <c r="DI525" s="62"/>
      <c r="DJ525" s="62"/>
      <c r="DK525" s="63"/>
      <c r="DL525" s="63"/>
      <c r="DM525" s="63"/>
      <c r="DN525" s="64"/>
      <c r="DO525" s="65"/>
      <c r="DP525" s="61"/>
      <c r="DQ525" s="61"/>
      <c r="DR525" s="61"/>
      <c r="DS525" s="62"/>
      <c r="DT525" s="62"/>
      <c r="DU525" s="62"/>
      <c r="DV525" s="62"/>
      <c r="DW525" s="62"/>
      <c r="DX525" s="63"/>
      <c r="DY525" s="63"/>
      <c r="DZ525" s="63"/>
      <c r="EA525" s="64"/>
      <c r="EB525" s="65"/>
      <c r="EC525" s="61"/>
      <c r="ED525" s="61"/>
      <c r="EE525" s="61"/>
      <c r="EF525" s="62"/>
      <c r="EG525" s="62"/>
      <c r="EH525" s="62"/>
      <c r="EI525" s="62"/>
      <c r="EJ525" s="62"/>
      <c r="EK525" s="63"/>
      <c r="EL525" s="63"/>
      <c r="EM525" s="63"/>
      <c r="EN525" s="64"/>
      <c r="EO525" s="65"/>
      <c r="EP525" s="61"/>
      <c r="EQ525" s="61"/>
      <c r="ER525" s="61"/>
      <c r="ES525" s="62"/>
      <c r="ET525" s="62"/>
      <c r="EU525" s="62"/>
      <c r="EV525" s="62"/>
      <c r="EW525" s="62"/>
      <c r="EX525" s="63"/>
      <c r="EY525" s="63"/>
      <c r="EZ525" s="63"/>
      <c r="FA525" s="64"/>
      <c r="FB525" s="65"/>
      <c r="FC525" s="61"/>
      <c r="FD525" s="61"/>
      <c r="FE525" s="61"/>
      <c r="FF525" s="62"/>
      <c r="FG525" s="62"/>
      <c r="FH525" s="62"/>
      <c r="FI525" s="62"/>
      <c r="FJ525" s="62"/>
    </row>
    <row r="526" spans="1:166" ht="15" customHeight="1" x14ac:dyDescent="0.25">
      <c r="A526" s="344"/>
      <c r="B526" s="344"/>
      <c r="C526" s="251"/>
      <c r="D526" s="688"/>
      <c r="E526" s="46"/>
      <c r="F526" s="346"/>
      <c r="G526" s="347"/>
      <c r="H526" s="347"/>
      <c r="I526" s="347"/>
      <c r="J526" s="347"/>
      <c r="K526" s="63"/>
      <c r="L526" s="63"/>
      <c r="M526" s="63"/>
      <c r="N526" s="64"/>
      <c r="O526" s="65"/>
      <c r="P526" s="61"/>
      <c r="Q526" s="61"/>
      <c r="R526" s="61"/>
      <c r="S526" s="62"/>
      <c r="T526" s="62"/>
      <c r="U526" s="62"/>
      <c r="V526" s="62"/>
      <c r="W526" s="62"/>
      <c r="X526" s="63"/>
      <c r="Y526" s="63"/>
      <c r="Z526" s="63"/>
      <c r="AA526" s="64"/>
      <c r="AB526" s="65"/>
      <c r="AC526" s="61"/>
      <c r="AD526" s="61"/>
      <c r="AE526" s="61"/>
      <c r="AF526" s="62"/>
      <c r="AG526" s="62"/>
      <c r="AH526" s="62"/>
      <c r="AI526" s="62"/>
      <c r="AJ526" s="62"/>
      <c r="AK526" s="63"/>
      <c r="AL526" s="63"/>
      <c r="AM526" s="63"/>
      <c r="AN526" s="64"/>
      <c r="AO526" s="65"/>
      <c r="AP526" s="61"/>
      <c r="AQ526" s="61"/>
      <c r="AR526" s="61"/>
      <c r="AS526" s="62"/>
      <c r="AT526" s="62"/>
      <c r="AU526" s="62"/>
      <c r="AV526" s="62"/>
      <c r="AW526" s="62"/>
      <c r="AX526" s="63"/>
      <c r="AY526" s="63"/>
      <c r="AZ526" s="63"/>
      <c r="BA526" s="64"/>
      <c r="BB526" s="65"/>
      <c r="BC526" s="61"/>
      <c r="BD526" s="61"/>
      <c r="BE526" s="61"/>
      <c r="BF526" s="62"/>
      <c r="BG526" s="62"/>
      <c r="BH526" s="62"/>
      <c r="BI526" s="62"/>
      <c r="BJ526" s="62"/>
      <c r="BK526" s="63"/>
      <c r="BL526" s="63"/>
      <c r="BM526" s="63"/>
      <c r="BN526" s="64"/>
      <c r="BO526" s="65"/>
      <c r="BP526" s="61"/>
      <c r="BQ526" s="61"/>
      <c r="BR526" s="61"/>
      <c r="BS526" s="62"/>
      <c r="BT526" s="62"/>
      <c r="BU526" s="62"/>
      <c r="BV526" s="62"/>
      <c r="BW526" s="62"/>
      <c r="BX526" s="63"/>
      <c r="BY526" s="63"/>
      <c r="BZ526" s="63"/>
      <c r="CA526" s="64"/>
      <c r="CB526" s="65"/>
      <c r="CC526" s="61"/>
      <c r="CD526" s="61"/>
      <c r="CE526" s="61"/>
      <c r="CF526" s="62"/>
      <c r="CG526" s="62"/>
      <c r="CH526" s="62"/>
      <c r="CI526" s="62"/>
      <c r="CJ526" s="62"/>
      <c r="CK526" s="63"/>
      <c r="CL526" s="63"/>
      <c r="CM526" s="63"/>
      <c r="CN526" s="64"/>
      <c r="CO526" s="65"/>
      <c r="CP526" s="61"/>
      <c r="CQ526" s="61"/>
      <c r="CR526" s="61"/>
      <c r="CS526" s="62"/>
      <c r="CT526" s="62"/>
      <c r="CU526" s="62"/>
      <c r="CV526" s="62"/>
      <c r="CW526" s="62"/>
      <c r="CX526" s="63"/>
      <c r="CY526" s="63"/>
      <c r="CZ526" s="63"/>
      <c r="DA526" s="64"/>
      <c r="DB526" s="65"/>
      <c r="DC526" s="61"/>
      <c r="DD526" s="61"/>
      <c r="DE526" s="61"/>
      <c r="DF526" s="62"/>
      <c r="DG526" s="62"/>
      <c r="DH526" s="62"/>
      <c r="DI526" s="62"/>
      <c r="DJ526" s="62"/>
      <c r="DK526" s="63"/>
      <c r="DL526" s="63"/>
      <c r="DM526" s="63"/>
      <c r="DN526" s="64"/>
      <c r="DO526" s="65"/>
      <c r="DP526" s="61"/>
      <c r="DQ526" s="61"/>
      <c r="DR526" s="61"/>
      <c r="DS526" s="62"/>
      <c r="DT526" s="62"/>
      <c r="DU526" s="62"/>
      <c r="DV526" s="62"/>
      <c r="DW526" s="62"/>
      <c r="DX526" s="63"/>
      <c r="DY526" s="63"/>
      <c r="DZ526" s="63"/>
      <c r="EA526" s="64"/>
      <c r="EB526" s="65"/>
      <c r="EC526" s="61"/>
      <c r="ED526" s="61"/>
      <c r="EE526" s="61"/>
      <c r="EF526" s="62"/>
      <c r="EG526" s="62"/>
      <c r="EH526" s="62"/>
      <c r="EI526" s="62"/>
      <c r="EJ526" s="62"/>
      <c r="EK526" s="63"/>
      <c r="EL526" s="63"/>
      <c r="EM526" s="63"/>
      <c r="EN526" s="64"/>
      <c r="EO526" s="65"/>
      <c r="EP526" s="61"/>
      <c r="EQ526" s="61"/>
      <c r="ER526" s="61"/>
      <c r="ES526" s="62"/>
      <c r="ET526" s="62"/>
      <c r="EU526" s="62"/>
      <c r="EV526" s="62"/>
      <c r="EW526" s="62"/>
      <c r="EX526" s="63"/>
      <c r="EY526" s="63"/>
      <c r="EZ526" s="63"/>
      <c r="FA526" s="64"/>
      <c r="FB526" s="65"/>
      <c r="FC526" s="61"/>
      <c r="FD526" s="61"/>
      <c r="FE526" s="61"/>
      <c r="FF526" s="62"/>
      <c r="FG526" s="62"/>
      <c r="FH526" s="62"/>
      <c r="FI526" s="62"/>
      <c r="FJ526" s="62"/>
    </row>
    <row r="527" spans="1:166" ht="15" customHeight="1" x14ac:dyDescent="0.25">
      <c r="A527" s="344"/>
      <c r="B527" s="344"/>
      <c r="C527" s="251"/>
      <c r="D527" s="688"/>
      <c r="E527" s="46"/>
      <c r="F527" s="94" t="s">
        <v>277</v>
      </c>
      <c r="G527" s="347"/>
      <c r="H527" s="347"/>
      <c r="I527" s="347"/>
      <c r="J527" s="347"/>
      <c r="K527" s="63"/>
      <c r="L527" s="63"/>
      <c r="M527" s="63"/>
      <c r="N527" s="64"/>
      <c r="O527" s="65"/>
      <c r="P527" s="61"/>
      <c r="Q527" s="61"/>
      <c r="R527" s="61"/>
      <c r="S527" s="62"/>
      <c r="T527" s="62"/>
      <c r="U527" s="62"/>
      <c r="V527" s="62"/>
      <c r="W527" s="62"/>
      <c r="X527" s="63"/>
      <c r="Y527" s="63"/>
      <c r="Z527" s="63"/>
      <c r="AA527" s="64"/>
      <c r="AB527" s="65"/>
      <c r="AC527" s="61"/>
      <c r="AD527" s="61"/>
      <c r="AE527" s="61"/>
      <c r="AF527" s="62"/>
      <c r="AG527" s="62"/>
      <c r="AH527" s="62"/>
      <c r="AI527" s="62"/>
      <c r="AJ527" s="62"/>
      <c r="AK527" s="63"/>
      <c r="AL527" s="63"/>
      <c r="AM527" s="63"/>
      <c r="AN527" s="64"/>
      <c r="AO527" s="65"/>
      <c r="AP527" s="61"/>
      <c r="AQ527" s="61"/>
      <c r="AR527" s="61"/>
      <c r="AS527" s="62"/>
      <c r="AT527" s="62"/>
      <c r="AU527" s="62"/>
      <c r="AV527" s="62"/>
      <c r="AW527" s="62"/>
      <c r="AX527" s="63"/>
      <c r="AY527" s="63"/>
      <c r="AZ527" s="63"/>
      <c r="BA527" s="64"/>
      <c r="BB527" s="65"/>
      <c r="BC527" s="61"/>
      <c r="BD527" s="61"/>
      <c r="BE527" s="61"/>
      <c r="BF527" s="62"/>
      <c r="BG527" s="62"/>
      <c r="BH527" s="62"/>
      <c r="BI527" s="62"/>
      <c r="BJ527" s="62"/>
      <c r="BK527" s="63"/>
      <c r="BL527" s="63"/>
      <c r="BM527" s="63"/>
      <c r="BN527" s="64"/>
      <c r="BO527" s="65"/>
      <c r="BP527" s="61"/>
      <c r="BQ527" s="61"/>
      <c r="BR527" s="61"/>
      <c r="BS527" s="62"/>
      <c r="BT527" s="62"/>
      <c r="BU527" s="62"/>
      <c r="BV527" s="62"/>
      <c r="BW527" s="62"/>
      <c r="BX527" s="63"/>
      <c r="BY527" s="63"/>
      <c r="BZ527" s="63"/>
      <c r="CA527" s="64"/>
      <c r="CB527" s="65"/>
      <c r="CC527" s="61"/>
      <c r="CD527" s="61"/>
      <c r="CE527" s="61"/>
      <c r="CF527" s="62"/>
      <c r="CG527" s="62"/>
      <c r="CH527" s="62"/>
      <c r="CI527" s="62"/>
      <c r="CJ527" s="62"/>
      <c r="CK527" s="63"/>
      <c r="CL527" s="63"/>
      <c r="CM527" s="63"/>
      <c r="CN527" s="64"/>
      <c r="CO527" s="65"/>
      <c r="CP527" s="61"/>
      <c r="CQ527" s="61"/>
      <c r="CR527" s="61"/>
      <c r="CS527" s="62"/>
      <c r="CT527" s="62"/>
      <c r="CU527" s="62"/>
      <c r="CV527" s="62"/>
      <c r="CW527" s="62"/>
      <c r="CX527" s="63"/>
      <c r="CY527" s="63"/>
      <c r="CZ527" s="63"/>
      <c r="DA527" s="64"/>
      <c r="DB527" s="65"/>
      <c r="DC527" s="61"/>
      <c r="DD527" s="61"/>
      <c r="DE527" s="61"/>
      <c r="DF527" s="62"/>
      <c r="DG527" s="62"/>
      <c r="DH527" s="62"/>
      <c r="DI527" s="62"/>
      <c r="DJ527" s="62"/>
      <c r="DK527" s="63"/>
      <c r="DL527" s="63"/>
      <c r="DM527" s="63"/>
      <c r="DN527" s="64"/>
      <c r="DO527" s="65"/>
      <c r="DP527" s="61"/>
      <c r="DQ527" s="61"/>
      <c r="DR527" s="61"/>
      <c r="DS527" s="62"/>
      <c r="DT527" s="62"/>
      <c r="DU527" s="62"/>
      <c r="DV527" s="62"/>
      <c r="DW527" s="62"/>
      <c r="DX527" s="63"/>
      <c r="DY527" s="63"/>
      <c r="DZ527" s="63"/>
      <c r="EA527" s="64"/>
      <c r="EB527" s="65"/>
      <c r="EC527" s="61"/>
      <c r="ED527" s="61"/>
      <c r="EE527" s="61"/>
      <c r="EF527" s="62"/>
      <c r="EG527" s="62"/>
      <c r="EH527" s="62"/>
      <c r="EI527" s="62"/>
      <c r="EJ527" s="62"/>
      <c r="EK527" s="63"/>
      <c r="EL527" s="63"/>
      <c r="EM527" s="63"/>
      <c r="EN527" s="64"/>
      <c r="EO527" s="65"/>
      <c r="EP527" s="61"/>
      <c r="EQ527" s="61"/>
      <c r="ER527" s="61"/>
      <c r="ES527" s="62"/>
      <c r="ET527" s="62"/>
      <c r="EU527" s="62"/>
      <c r="EV527" s="62"/>
      <c r="EW527" s="62"/>
      <c r="EX527" s="63"/>
      <c r="EY527" s="63"/>
      <c r="EZ527" s="63"/>
      <c r="FA527" s="64"/>
      <c r="FB527" s="65"/>
      <c r="FC527" s="61"/>
      <c r="FD527" s="61"/>
      <c r="FE527" s="61"/>
      <c r="FF527" s="62"/>
      <c r="FG527" s="62"/>
      <c r="FH527" s="62"/>
      <c r="FI527" s="62"/>
      <c r="FJ527" s="62"/>
    </row>
    <row r="528" spans="1:166" ht="15" customHeight="1" x14ac:dyDescent="0.25">
      <c r="A528" s="348">
        <v>3639</v>
      </c>
      <c r="B528" s="348">
        <v>5151</v>
      </c>
      <c r="C528" s="203"/>
      <c r="D528" s="339"/>
      <c r="E528" s="46">
        <v>212</v>
      </c>
      <c r="F528" s="329" t="s">
        <v>375</v>
      </c>
      <c r="G528" s="343">
        <v>9</v>
      </c>
      <c r="H528" s="343">
        <v>9</v>
      </c>
      <c r="I528" s="343">
        <v>3.06</v>
      </c>
      <c r="J528" s="343">
        <f>Tabulka5424[[#This Row],[Skutečnost k 31.12.2019                    v tis. Kč]]/Tabulka5424[[#This Row],[Upravený rozpočet k 31.12.2019         v tis. Kč]]*100</f>
        <v>34</v>
      </c>
      <c r="K528" s="63"/>
      <c r="L528" s="63"/>
      <c r="M528" s="63"/>
      <c r="N528" s="64"/>
      <c r="O528" s="65"/>
      <c r="P528" s="61"/>
      <c r="Q528" s="61"/>
      <c r="R528" s="61"/>
      <c r="S528" s="62"/>
      <c r="T528" s="62"/>
      <c r="U528" s="62"/>
      <c r="V528" s="62"/>
      <c r="W528" s="62"/>
      <c r="X528" s="63"/>
      <c r="Y528" s="63"/>
      <c r="Z528" s="63"/>
      <c r="AA528" s="64"/>
      <c r="AB528" s="65"/>
      <c r="AC528" s="61"/>
      <c r="AD528" s="61"/>
      <c r="AE528" s="61"/>
      <c r="AF528" s="62"/>
      <c r="AG528" s="62"/>
      <c r="AH528" s="62"/>
      <c r="AI528" s="62"/>
      <c r="AJ528" s="62"/>
      <c r="AK528" s="63"/>
      <c r="AL528" s="63"/>
      <c r="AM528" s="63"/>
      <c r="AN528" s="64"/>
      <c r="AO528" s="65"/>
      <c r="AP528" s="61"/>
      <c r="AQ528" s="61"/>
      <c r="AR528" s="61"/>
      <c r="AS528" s="62"/>
      <c r="AT528" s="62"/>
      <c r="AU528" s="62"/>
      <c r="AV528" s="62"/>
      <c r="AW528" s="62"/>
      <c r="AX528" s="63"/>
      <c r="AY528" s="63"/>
      <c r="AZ528" s="63"/>
      <c r="BA528" s="64"/>
      <c r="BB528" s="65"/>
      <c r="BC528" s="61"/>
      <c r="BD528" s="61"/>
      <c r="BE528" s="61"/>
      <c r="BF528" s="62"/>
      <c r="BG528" s="62"/>
      <c r="BH528" s="62"/>
      <c r="BI528" s="62"/>
      <c r="BJ528" s="62"/>
      <c r="BK528" s="63"/>
      <c r="BL528" s="63"/>
      <c r="BM528" s="63"/>
      <c r="BN528" s="64"/>
      <c r="BO528" s="65"/>
      <c r="BP528" s="61"/>
      <c r="BQ528" s="61"/>
      <c r="BR528" s="61"/>
      <c r="BS528" s="62"/>
      <c r="BT528" s="62"/>
      <c r="BU528" s="62"/>
      <c r="BV528" s="62"/>
      <c r="BW528" s="62"/>
      <c r="BX528" s="63"/>
      <c r="BY528" s="63"/>
      <c r="BZ528" s="63"/>
      <c r="CA528" s="64"/>
      <c r="CB528" s="65"/>
      <c r="CC528" s="61"/>
      <c r="CD528" s="61"/>
      <c r="CE528" s="61"/>
      <c r="CF528" s="62"/>
      <c r="CG528" s="62"/>
      <c r="CH528" s="62"/>
      <c r="CI528" s="62"/>
      <c r="CJ528" s="62"/>
      <c r="CK528" s="63"/>
      <c r="CL528" s="63"/>
      <c r="CM528" s="63"/>
      <c r="CN528" s="64"/>
      <c r="CO528" s="65"/>
      <c r="CP528" s="61"/>
      <c r="CQ528" s="61"/>
      <c r="CR528" s="61"/>
      <c r="CS528" s="62"/>
      <c r="CT528" s="62"/>
      <c r="CU528" s="62"/>
      <c r="CV528" s="62"/>
      <c r="CW528" s="62"/>
      <c r="CX528" s="63"/>
      <c r="CY528" s="63"/>
      <c r="CZ528" s="63"/>
      <c r="DA528" s="64"/>
      <c r="DB528" s="65"/>
      <c r="DC528" s="61"/>
      <c r="DD528" s="61"/>
      <c r="DE528" s="61"/>
      <c r="DF528" s="62"/>
      <c r="DG528" s="62"/>
      <c r="DH528" s="62"/>
      <c r="DI528" s="62"/>
      <c r="DJ528" s="62"/>
      <c r="DK528" s="63"/>
      <c r="DL528" s="63"/>
      <c r="DM528" s="63"/>
      <c r="DN528" s="64"/>
      <c r="DO528" s="65"/>
      <c r="DP528" s="61"/>
      <c r="DQ528" s="61"/>
      <c r="DR528" s="61"/>
      <c r="DS528" s="62"/>
      <c r="DT528" s="62"/>
      <c r="DU528" s="62"/>
      <c r="DV528" s="62"/>
      <c r="DW528" s="62"/>
      <c r="DX528" s="63"/>
      <c r="DY528" s="63"/>
      <c r="DZ528" s="63"/>
      <c r="EA528" s="64"/>
      <c r="EB528" s="65"/>
      <c r="EC528" s="61"/>
      <c r="ED528" s="61"/>
      <c r="EE528" s="61"/>
      <c r="EF528" s="62"/>
      <c r="EG528" s="62"/>
      <c r="EH528" s="62"/>
      <c r="EI528" s="62"/>
      <c r="EJ528" s="62"/>
      <c r="EK528" s="63"/>
      <c r="EL528" s="63"/>
      <c r="EM528" s="63"/>
      <c r="EN528" s="64"/>
      <c r="EO528" s="65"/>
      <c r="EP528" s="61"/>
      <c r="EQ528" s="61"/>
      <c r="ER528" s="61"/>
      <c r="ES528" s="62"/>
      <c r="ET528" s="62"/>
      <c r="EU528" s="62"/>
      <c r="EV528" s="62"/>
      <c r="EW528" s="62"/>
      <c r="EX528" s="63"/>
      <c r="EY528" s="63"/>
      <c r="EZ528" s="63"/>
      <c r="FA528" s="64"/>
      <c r="FB528" s="65"/>
      <c r="FC528" s="61"/>
      <c r="FD528" s="61"/>
      <c r="FE528" s="61"/>
      <c r="FF528" s="62"/>
      <c r="FG528" s="62"/>
      <c r="FH528" s="62"/>
      <c r="FI528" s="62"/>
      <c r="FJ528" s="62"/>
    </row>
    <row r="529" spans="1:166" ht="15" customHeight="1" x14ac:dyDescent="0.25">
      <c r="A529" s="348">
        <v>3639</v>
      </c>
      <c r="B529" s="348">
        <v>5154</v>
      </c>
      <c r="C529" s="203"/>
      <c r="D529" s="339"/>
      <c r="E529" s="46">
        <v>212</v>
      </c>
      <c r="F529" s="329" t="s">
        <v>142</v>
      </c>
      <c r="G529" s="343">
        <v>15</v>
      </c>
      <c r="H529" s="343">
        <v>15</v>
      </c>
      <c r="I529" s="343">
        <v>8.33</v>
      </c>
      <c r="J529" s="343">
        <f>Tabulka5424[[#This Row],[Skutečnost k 31.12.2019                    v tis. Kč]]/Tabulka5424[[#This Row],[Upravený rozpočet k 31.12.2019         v tis. Kč]]*100</f>
        <v>55.533333333333331</v>
      </c>
      <c r="K529" s="63"/>
      <c r="L529" s="63"/>
      <c r="M529" s="63"/>
      <c r="N529" s="64"/>
      <c r="O529" s="65"/>
      <c r="P529" s="61"/>
      <c r="Q529" s="61"/>
      <c r="R529" s="61"/>
      <c r="S529" s="62"/>
      <c r="T529" s="62"/>
      <c r="U529" s="62"/>
      <c r="V529" s="62"/>
      <c r="W529" s="62"/>
      <c r="X529" s="63"/>
      <c r="Y529" s="63"/>
      <c r="Z529" s="63"/>
      <c r="AA529" s="64"/>
      <c r="AB529" s="65"/>
      <c r="AC529" s="61"/>
      <c r="AD529" s="61"/>
      <c r="AE529" s="61"/>
      <c r="AF529" s="62"/>
      <c r="AG529" s="62"/>
      <c r="AH529" s="62"/>
      <c r="AI529" s="62"/>
      <c r="AJ529" s="62"/>
      <c r="AK529" s="63"/>
      <c r="AL529" s="63"/>
      <c r="AM529" s="63"/>
      <c r="AN529" s="64"/>
      <c r="AO529" s="65"/>
      <c r="AP529" s="61"/>
      <c r="AQ529" s="61"/>
      <c r="AR529" s="61"/>
      <c r="AS529" s="62"/>
      <c r="AT529" s="62"/>
      <c r="AU529" s="62"/>
      <c r="AV529" s="62"/>
      <c r="AW529" s="62"/>
      <c r="AX529" s="63"/>
      <c r="AY529" s="63"/>
      <c r="AZ529" s="63"/>
      <c r="BA529" s="64"/>
      <c r="BB529" s="65"/>
      <c r="BC529" s="61"/>
      <c r="BD529" s="61"/>
      <c r="BE529" s="61"/>
      <c r="BF529" s="62"/>
      <c r="BG529" s="62"/>
      <c r="BH529" s="62"/>
      <c r="BI529" s="62"/>
      <c r="BJ529" s="62"/>
      <c r="BK529" s="63"/>
      <c r="BL529" s="63"/>
      <c r="BM529" s="63"/>
      <c r="BN529" s="64"/>
      <c r="BO529" s="65"/>
      <c r="BP529" s="61"/>
      <c r="BQ529" s="61"/>
      <c r="BR529" s="61"/>
      <c r="BS529" s="62"/>
      <c r="BT529" s="62"/>
      <c r="BU529" s="62"/>
      <c r="BV529" s="62"/>
      <c r="BW529" s="62"/>
      <c r="BX529" s="63"/>
      <c r="BY529" s="63"/>
      <c r="BZ529" s="63"/>
      <c r="CA529" s="64"/>
      <c r="CB529" s="65"/>
      <c r="CC529" s="61"/>
      <c r="CD529" s="61"/>
      <c r="CE529" s="61"/>
      <c r="CF529" s="62"/>
      <c r="CG529" s="62"/>
      <c r="CH529" s="62"/>
      <c r="CI529" s="62"/>
      <c r="CJ529" s="62"/>
      <c r="CK529" s="63"/>
      <c r="CL529" s="63"/>
      <c r="CM529" s="63"/>
      <c r="CN529" s="64"/>
      <c r="CO529" s="65"/>
      <c r="CP529" s="61"/>
      <c r="CQ529" s="61"/>
      <c r="CR529" s="61"/>
      <c r="CS529" s="62"/>
      <c r="CT529" s="62"/>
      <c r="CU529" s="62"/>
      <c r="CV529" s="62"/>
      <c r="CW529" s="62"/>
      <c r="CX529" s="63"/>
      <c r="CY529" s="63"/>
      <c r="CZ529" s="63"/>
      <c r="DA529" s="64"/>
      <c r="DB529" s="65"/>
      <c r="DC529" s="61"/>
      <c r="DD529" s="61"/>
      <c r="DE529" s="61"/>
      <c r="DF529" s="62"/>
      <c r="DG529" s="62"/>
      <c r="DH529" s="62"/>
      <c r="DI529" s="62"/>
      <c r="DJ529" s="62"/>
      <c r="DK529" s="63"/>
      <c r="DL529" s="63"/>
      <c r="DM529" s="63"/>
      <c r="DN529" s="64"/>
      <c r="DO529" s="65"/>
      <c r="DP529" s="61"/>
      <c r="DQ529" s="61"/>
      <c r="DR529" s="61"/>
      <c r="DS529" s="62"/>
      <c r="DT529" s="62"/>
      <c r="DU529" s="62"/>
      <c r="DV529" s="62"/>
      <c r="DW529" s="62"/>
      <c r="DX529" s="63"/>
      <c r="DY529" s="63"/>
      <c r="DZ529" s="63"/>
      <c r="EA529" s="64"/>
      <c r="EB529" s="65"/>
      <c r="EC529" s="61"/>
      <c r="ED529" s="61"/>
      <c r="EE529" s="61"/>
      <c r="EF529" s="62"/>
      <c r="EG529" s="62"/>
      <c r="EH529" s="62"/>
      <c r="EI529" s="62"/>
      <c r="EJ529" s="62"/>
      <c r="EK529" s="63"/>
      <c r="EL529" s="63"/>
      <c r="EM529" s="63"/>
      <c r="EN529" s="64"/>
      <c r="EO529" s="65"/>
      <c r="EP529" s="61"/>
      <c r="EQ529" s="61"/>
      <c r="ER529" s="61"/>
      <c r="ES529" s="62"/>
      <c r="ET529" s="62"/>
      <c r="EU529" s="62"/>
      <c r="EV529" s="62"/>
      <c r="EW529" s="62"/>
      <c r="EX529" s="63"/>
      <c r="EY529" s="63"/>
      <c r="EZ529" s="63"/>
      <c r="FA529" s="64"/>
      <c r="FB529" s="65"/>
      <c r="FC529" s="61"/>
      <c r="FD529" s="61"/>
      <c r="FE529" s="61"/>
      <c r="FF529" s="62"/>
      <c r="FG529" s="62"/>
      <c r="FH529" s="62"/>
      <c r="FI529" s="62"/>
      <c r="FJ529" s="62"/>
    </row>
    <row r="530" spans="1:166" ht="15" customHeight="1" x14ac:dyDescent="0.25">
      <c r="A530" s="348">
        <v>3639</v>
      </c>
      <c r="B530" s="348">
        <v>5169</v>
      </c>
      <c r="C530" s="203"/>
      <c r="D530" s="339"/>
      <c r="E530" s="46">
        <v>212</v>
      </c>
      <c r="F530" s="329" t="s">
        <v>128</v>
      </c>
      <c r="G530" s="343">
        <v>123.87</v>
      </c>
      <c r="H530" s="343">
        <v>135.65</v>
      </c>
      <c r="I530" s="343">
        <v>135.65</v>
      </c>
      <c r="J530" s="343">
        <f>Tabulka5424[[#This Row],[Skutečnost k 31.12.2019                    v tis. Kč]]/Tabulka5424[[#This Row],[Upravený rozpočet k 31.12.2019         v tis. Kč]]*100</f>
        <v>100</v>
      </c>
      <c r="K530" s="63"/>
      <c r="L530" s="63"/>
      <c r="M530" s="63"/>
      <c r="N530" s="64"/>
      <c r="O530" s="65"/>
      <c r="P530" s="61"/>
      <c r="Q530" s="61"/>
      <c r="R530" s="61"/>
      <c r="S530" s="62"/>
      <c r="T530" s="62"/>
      <c r="U530" s="62"/>
      <c r="V530" s="62"/>
      <c r="W530" s="62"/>
      <c r="X530" s="63"/>
      <c r="Y530" s="63"/>
      <c r="Z530" s="63"/>
      <c r="AA530" s="64"/>
      <c r="AB530" s="65"/>
      <c r="AC530" s="61"/>
      <c r="AD530" s="61"/>
      <c r="AE530" s="61"/>
      <c r="AF530" s="62"/>
      <c r="AG530" s="62"/>
      <c r="AH530" s="62"/>
      <c r="AI530" s="62"/>
      <c r="AJ530" s="62"/>
      <c r="AK530" s="63"/>
      <c r="AL530" s="63"/>
      <c r="AM530" s="63"/>
      <c r="AN530" s="64"/>
      <c r="AO530" s="65"/>
      <c r="AP530" s="61"/>
      <c r="AQ530" s="61"/>
      <c r="AR530" s="61"/>
      <c r="AS530" s="62"/>
      <c r="AT530" s="62"/>
      <c r="AU530" s="62"/>
      <c r="AV530" s="62"/>
      <c r="AW530" s="62"/>
      <c r="AX530" s="63"/>
      <c r="AY530" s="63"/>
      <c r="AZ530" s="63"/>
      <c r="BA530" s="64"/>
      <c r="BB530" s="65"/>
      <c r="BC530" s="61"/>
      <c r="BD530" s="61"/>
      <c r="BE530" s="61"/>
      <c r="BF530" s="62"/>
      <c r="BG530" s="62"/>
      <c r="BH530" s="62"/>
      <c r="BI530" s="62"/>
      <c r="BJ530" s="62"/>
      <c r="BK530" s="63"/>
      <c r="BL530" s="63"/>
      <c r="BM530" s="63"/>
      <c r="BN530" s="64"/>
      <c r="BO530" s="65"/>
      <c r="BP530" s="61"/>
      <c r="BQ530" s="61"/>
      <c r="BR530" s="61"/>
      <c r="BS530" s="62"/>
      <c r="BT530" s="62"/>
      <c r="BU530" s="62"/>
      <c r="BV530" s="62"/>
      <c r="BW530" s="62"/>
      <c r="BX530" s="63"/>
      <c r="BY530" s="63"/>
      <c r="BZ530" s="63"/>
      <c r="CA530" s="64"/>
      <c r="CB530" s="65"/>
      <c r="CC530" s="61"/>
      <c r="CD530" s="61"/>
      <c r="CE530" s="61"/>
      <c r="CF530" s="62"/>
      <c r="CG530" s="62"/>
      <c r="CH530" s="62"/>
      <c r="CI530" s="62"/>
      <c r="CJ530" s="62"/>
      <c r="CK530" s="63"/>
      <c r="CL530" s="63"/>
      <c r="CM530" s="63"/>
      <c r="CN530" s="64"/>
      <c r="CO530" s="65"/>
      <c r="CP530" s="61"/>
      <c r="CQ530" s="61"/>
      <c r="CR530" s="61"/>
      <c r="CS530" s="62"/>
      <c r="CT530" s="62"/>
      <c r="CU530" s="62"/>
      <c r="CV530" s="62"/>
      <c r="CW530" s="62"/>
      <c r="CX530" s="63"/>
      <c r="CY530" s="63"/>
      <c r="CZ530" s="63"/>
      <c r="DA530" s="64"/>
      <c r="DB530" s="65"/>
      <c r="DC530" s="61"/>
      <c r="DD530" s="61"/>
      <c r="DE530" s="61"/>
      <c r="DF530" s="62"/>
      <c r="DG530" s="62"/>
      <c r="DH530" s="62"/>
      <c r="DI530" s="62"/>
      <c r="DJ530" s="62"/>
      <c r="DK530" s="63"/>
      <c r="DL530" s="63"/>
      <c r="DM530" s="63"/>
      <c r="DN530" s="64"/>
      <c r="DO530" s="65"/>
      <c r="DP530" s="61"/>
      <c r="DQ530" s="61"/>
      <c r="DR530" s="61"/>
      <c r="DS530" s="62"/>
      <c r="DT530" s="62"/>
      <c r="DU530" s="62"/>
      <c r="DV530" s="62"/>
      <c r="DW530" s="62"/>
      <c r="DX530" s="63"/>
      <c r="DY530" s="63"/>
      <c r="DZ530" s="63"/>
      <c r="EA530" s="64"/>
      <c r="EB530" s="65"/>
      <c r="EC530" s="61"/>
      <c r="ED530" s="61"/>
      <c r="EE530" s="61"/>
      <c r="EF530" s="62"/>
      <c r="EG530" s="62"/>
      <c r="EH530" s="62"/>
      <c r="EI530" s="62"/>
      <c r="EJ530" s="62"/>
      <c r="EK530" s="63"/>
      <c r="EL530" s="63"/>
      <c r="EM530" s="63"/>
      <c r="EN530" s="64"/>
      <c r="EO530" s="65"/>
      <c r="EP530" s="61"/>
      <c r="EQ530" s="61"/>
      <c r="ER530" s="61"/>
      <c r="ES530" s="62"/>
      <c r="ET530" s="62"/>
      <c r="EU530" s="62"/>
      <c r="EV530" s="62"/>
      <c r="EW530" s="62"/>
      <c r="EX530" s="63"/>
      <c r="EY530" s="63"/>
      <c r="EZ530" s="63"/>
      <c r="FA530" s="64"/>
      <c r="FB530" s="65"/>
      <c r="FC530" s="61"/>
      <c r="FD530" s="61"/>
      <c r="FE530" s="61"/>
      <c r="FF530" s="62"/>
      <c r="FG530" s="62"/>
      <c r="FH530" s="62"/>
      <c r="FI530" s="62"/>
      <c r="FJ530" s="62"/>
    </row>
    <row r="531" spans="1:166" ht="15" customHeight="1" x14ac:dyDescent="0.25">
      <c r="A531" s="344">
        <v>3639</v>
      </c>
      <c r="B531" s="344">
        <v>5171</v>
      </c>
      <c r="C531" s="251"/>
      <c r="D531" s="339"/>
      <c r="E531" s="345">
        <v>212</v>
      </c>
      <c r="F531" s="346" t="s">
        <v>769</v>
      </c>
      <c r="G531" s="347">
        <v>10</v>
      </c>
      <c r="H531" s="347">
        <v>10</v>
      </c>
      <c r="I531" s="347">
        <v>7.52</v>
      </c>
      <c r="J531" s="347">
        <f>Tabulka5424[[#This Row],[Skutečnost k 31.12.2019                    v tis. Kč]]/Tabulka5424[[#This Row],[Upravený rozpočet k 31.12.2019         v tis. Kč]]*100</f>
        <v>75.2</v>
      </c>
      <c r="K531" s="63"/>
      <c r="L531" s="63"/>
      <c r="M531" s="63"/>
      <c r="N531" s="64"/>
      <c r="O531" s="65"/>
      <c r="P531" s="61"/>
      <c r="Q531" s="61"/>
      <c r="R531" s="61"/>
      <c r="S531" s="62"/>
      <c r="T531" s="62"/>
      <c r="U531" s="62"/>
      <c r="V531" s="62"/>
      <c r="W531" s="62"/>
      <c r="X531" s="63"/>
      <c r="Y531" s="63"/>
      <c r="Z531" s="63"/>
      <c r="AA531" s="64"/>
      <c r="AB531" s="65"/>
      <c r="AC531" s="61"/>
      <c r="AD531" s="61"/>
      <c r="AE531" s="61"/>
      <c r="AF531" s="62"/>
      <c r="AG531" s="62"/>
      <c r="AH531" s="62"/>
      <c r="AI531" s="62"/>
      <c r="AJ531" s="62"/>
      <c r="AK531" s="63"/>
      <c r="AL531" s="63"/>
      <c r="AM531" s="63"/>
      <c r="AN531" s="64"/>
      <c r="AO531" s="65"/>
      <c r="AP531" s="61"/>
      <c r="AQ531" s="61"/>
      <c r="AR531" s="61"/>
      <c r="AS531" s="62"/>
      <c r="AT531" s="62"/>
      <c r="AU531" s="62"/>
      <c r="AV531" s="62"/>
      <c r="AW531" s="62"/>
      <c r="AX531" s="63"/>
      <c r="AY531" s="63"/>
      <c r="AZ531" s="63"/>
      <c r="BA531" s="64"/>
      <c r="BB531" s="65"/>
      <c r="BC531" s="61"/>
      <c r="BD531" s="61"/>
      <c r="BE531" s="61"/>
      <c r="BF531" s="62"/>
      <c r="BG531" s="62"/>
      <c r="BH531" s="62"/>
      <c r="BI531" s="62"/>
      <c r="BJ531" s="62"/>
      <c r="BK531" s="63"/>
      <c r="BL531" s="63"/>
      <c r="BM531" s="63"/>
      <c r="BN531" s="64"/>
      <c r="BO531" s="65"/>
      <c r="BP531" s="61"/>
      <c r="BQ531" s="61"/>
      <c r="BR531" s="61"/>
      <c r="BS531" s="62"/>
      <c r="BT531" s="62"/>
      <c r="BU531" s="62"/>
      <c r="BV531" s="62"/>
      <c r="BW531" s="62"/>
      <c r="BX531" s="63"/>
      <c r="BY531" s="63"/>
      <c r="BZ531" s="63"/>
      <c r="CA531" s="64"/>
      <c r="CB531" s="65"/>
      <c r="CC531" s="61"/>
      <c r="CD531" s="61"/>
      <c r="CE531" s="61"/>
      <c r="CF531" s="62"/>
      <c r="CG531" s="62"/>
      <c r="CH531" s="62"/>
      <c r="CI531" s="62"/>
      <c r="CJ531" s="62"/>
      <c r="CK531" s="63"/>
      <c r="CL531" s="63"/>
      <c r="CM531" s="63"/>
      <c r="CN531" s="64"/>
      <c r="CO531" s="65"/>
      <c r="CP531" s="61"/>
      <c r="CQ531" s="61"/>
      <c r="CR531" s="61"/>
      <c r="CS531" s="62"/>
      <c r="CT531" s="62"/>
      <c r="CU531" s="62"/>
      <c r="CV531" s="62"/>
      <c r="CW531" s="62"/>
      <c r="CX531" s="63"/>
      <c r="CY531" s="63"/>
      <c r="CZ531" s="63"/>
      <c r="DA531" s="64"/>
      <c r="DB531" s="65"/>
      <c r="DC531" s="61"/>
      <c r="DD531" s="61"/>
      <c r="DE531" s="61"/>
      <c r="DF531" s="62"/>
      <c r="DG531" s="62"/>
      <c r="DH531" s="62"/>
      <c r="DI531" s="62"/>
      <c r="DJ531" s="62"/>
      <c r="DK531" s="63"/>
      <c r="DL531" s="63"/>
      <c r="DM531" s="63"/>
      <c r="DN531" s="64"/>
      <c r="DO531" s="65"/>
      <c r="DP531" s="61"/>
      <c r="DQ531" s="61"/>
      <c r="DR531" s="61"/>
      <c r="DS531" s="62"/>
      <c r="DT531" s="62"/>
      <c r="DU531" s="62"/>
      <c r="DV531" s="62"/>
      <c r="DW531" s="62"/>
      <c r="DX531" s="63"/>
      <c r="DY531" s="63"/>
      <c r="DZ531" s="63"/>
      <c r="EA531" s="64"/>
      <c r="EB531" s="65"/>
      <c r="EC531" s="61"/>
      <c r="ED531" s="61"/>
      <c r="EE531" s="61"/>
      <c r="EF531" s="62"/>
      <c r="EG531" s="62"/>
      <c r="EH531" s="62"/>
      <c r="EI531" s="62"/>
      <c r="EJ531" s="62"/>
      <c r="EK531" s="63"/>
      <c r="EL531" s="63"/>
      <c r="EM531" s="63"/>
      <c r="EN531" s="64"/>
      <c r="EO531" s="65"/>
      <c r="EP531" s="61"/>
      <c r="EQ531" s="61"/>
      <c r="ER531" s="61"/>
      <c r="ES531" s="62"/>
      <c r="ET531" s="62"/>
      <c r="EU531" s="62"/>
      <c r="EV531" s="62"/>
      <c r="EW531" s="62"/>
      <c r="EX531" s="63"/>
      <c r="EY531" s="63"/>
      <c r="EZ531" s="63"/>
      <c r="FA531" s="64"/>
      <c r="FB531" s="65"/>
      <c r="FC531" s="61"/>
      <c r="FD531" s="61"/>
      <c r="FE531" s="61"/>
      <c r="FF531" s="62"/>
      <c r="FG531" s="62"/>
      <c r="FH531" s="62"/>
      <c r="FI531" s="62"/>
      <c r="FJ531" s="62"/>
    </row>
    <row r="532" spans="1:166" ht="15" customHeight="1" x14ac:dyDescent="0.25">
      <c r="A532" s="344"/>
      <c r="B532" s="344"/>
      <c r="C532" s="251"/>
      <c r="D532" s="688"/>
      <c r="E532" s="46"/>
      <c r="F532" s="94" t="s">
        <v>280</v>
      </c>
      <c r="G532" s="265">
        <f>SUBTOTAL(109,G528:G531)</f>
        <v>157.87</v>
      </c>
      <c r="H532" s="265">
        <f>SUBTOTAL(109,H528:H531)</f>
        <v>169.65</v>
      </c>
      <c r="I532" s="265">
        <f>SUBTOTAL(109,I528:I531)</f>
        <v>154.56000000000003</v>
      </c>
      <c r="J532" s="265">
        <f>Tabulka5424[[#This Row],[Skutečnost k 31.12.2019                    v tis. Kč]]/Tabulka5424[[#This Row],[Upravený rozpočet k 31.12.2019         v tis. Kč]]*100</f>
        <v>91.105216622458016</v>
      </c>
      <c r="K532" s="63"/>
      <c r="L532" s="63"/>
      <c r="M532" s="63"/>
      <c r="N532" s="64"/>
      <c r="O532" s="65"/>
      <c r="P532" s="61"/>
      <c r="Q532" s="61"/>
      <c r="R532" s="61"/>
      <c r="S532" s="62"/>
      <c r="T532" s="62"/>
      <c r="U532" s="62"/>
      <c r="V532" s="62"/>
      <c r="W532" s="62"/>
      <c r="X532" s="63"/>
      <c r="Y532" s="63"/>
      <c r="Z532" s="63"/>
      <c r="AA532" s="64"/>
      <c r="AB532" s="65"/>
      <c r="AC532" s="61"/>
      <c r="AD532" s="61"/>
      <c r="AE532" s="61"/>
      <c r="AF532" s="62"/>
      <c r="AG532" s="62"/>
      <c r="AH532" s="62"/>
      <c r="AI532" s="62"/>
      <c r="AJ532" s="62"/>
      <c r="AK532" s="63"/>
      <c r="AL532" s="63"/>
      <c r="AM532" s="63"/>
      <c r="AN532" s="64"/>
      <c r="AO532" s="65"/>
      <c r="AP532" s="61"/>
      <c r="AQ532" s="61"/>
      <c r="AR532" s="61"/>
      <c r="AS532" s="62"/>
      <c r="AT532" s="62"/>
      <c r="AU532" s="62"/>
      <c r="AV532" s="62"/>
      <c r="AW532" s="62"/>
      <c r="AX532" s="63"/>
      <c r="AY532" s="63"/>
      <c r="AZ532" s="63"/>
      <c r="BA532" s="64"/>
      <c r="BB532" s="65"/>
      <c r="BC532" s="61"/>
      <c r="BD532" s="61"/>
      <c r="BE532" s="61"/>
      <c r="BF532" s="62"/>
      <c r="BG532" s="62"/>
      <c r="BH532" s="62"/>
      <c r="BI532" s="62"/>
      <c r="BJ532" s="62"/>
      <c r="BK532" s="63"/>
      <c r="BL532" s="63"/>
      <c r="BM532" s="63"/>
      <c r="BN532" s="64"/>
      <c r="BO532" s="65"/>
      <c r="BP532" s="61"/>
      <c r="BQ532" s="61"/>
      <c r="BR532" s="61"/>
      <c r="BS532" s="62"/>
      <c r="BT532" s="62"/>
      <c r="BU532" s="62"/>
      <c r="BV532" s="62"/>
      <c r="BW532" s="62"/>
      <c r="BX532" s="63"/>
      <c r="BY532" s="63"/>
      <c r="BZ532" s="63"/>
      <c r="CA532" s="64"/>
      <c r="CB532" s="65"/>
      <c r="CC532" s="61"/>
      <c r="CD532" s="61"/>
      <c r="CE532" s="61"/>
      <c r="CF532" s="62"/>
      <c r="CG532" s="62"/>
      <c r="CH532" s="62"/>
      <c r="CI532" s="62"/>
      <c r="CJ532" s="62"/>
      <c r="CK532" s="63"/>
      <c r="CL532" s="63"/>
      <c r="CM532" s="63"/>
      <c r="CN532" s="64"/>
      <c r="CO532" s="65"/>
      <c r="CP532" s="61"/>
      <c r="CQ532" s="61"/>
      <c r="CR532" s="61"/>
      <c r="CS532" s="62"/>
      <c r="CT532" s="62"/>
      <c r="CU532" s="62"/>
      <c r="CV532" s="62"/>
      <c r="CW532" s="62"/>
      <c r="CX532" s="63"/>
      <c r="CY532" s="63"/>
      <c r="CZ532" s="63"/>
      <c r="DA532" s="64"/>
      <c r="DB532" s="65"/>
      <c r="DC532" s="61"/>
      <c r="DD532" s="61"/>
      <c r="DE532" s="61"/>
      <c r="DF532" s="62"/>
      <c r="DG532" s="62"/>
      <c r="DH532" s="62"/>
      <c r="DI532" s="62"/>
      <c r="DJ532" s="62"/>
      <c r="DK532" s="63"/>
      <c r="DL532" s="63"/>
      <c r="DM532" s="63"/>
      <c r="DN532" s="64"/>
      <c r="DO532" s="65"/>
      <c r="DP532" s="61"/>
      <c r="DQ532" s="61"/>
      <c r="DR532" s="61"/>
      <c r="DS532" s="62"/>
      <c r="DT532" s="62"/>
      <c r="DU532" s="62"/>
      <c r="DV532" s="62"/>
      <c r="DW532" s="62"/>
      <c r="DX532" s="63"/>
      <c r="DY532" s="63"/>
      <c r="DZ532" s="63"/>
      <c r="EA532" s="64"/>
      <c r="EB532" s="65"/>
      <c r="EC532" s="61"/>
      <c r="ED532" s="61"/>
      <c r="EE532" s="61"/>
      <c r="EF532" s="62"/>
      <c r="EG532" s="62"/>
      <c r="EH532" s="62"/>
      <c r="EI532" s="62"/>
      <c r="EJ532" s="62"/>
      <c r="EK532" s="63"/>
      <c r="EL532" s="63"/>
      <c r="EM532" s="63"/>
      <c r="EN532" s="64"/>
      <c r="EO532" s="65"/>
      <c r="EP532" s="61"/>
      <c r="EQ532" s="61"/>
      <c r="ER532" s="61"/>
      <c r="ES532" s="62"/>
      <c r="ET532" s="62"/>
      <c r="EU532" s="62"/>
      <c r="EV532" s="62"/>
      <c r="EW532" s="62"/>
      <c r="EX532" s="63"/>
      <c r="EY532" s="63"/>
      <c r="EZ532" s="63"/>
      <c r="FA532" s="64"/>
      <c r="FB532" s="65"/>
      <c r="FC532" s="61"/>
      <c r="FD532" s="61"/>
      <c r="FE532" s="61"/>
      <c r="FF532" s="62"/>
      <c r="FG532" s="62"/>
      <c r="FH532" s="62"/>
      <c r="FI532" s="62"/>
      <c r="FJ532" s="62"/>
    </row>
    <row r="533" spans="1:166" ht="15" customHeight="1" x14ac:dyDescent="0.25">
      <c r="A533" s="344"/>
      <c r="B533" s="344"/>
      <c r="C533" s="251"/>
      <c r="D533" s="688"/>
      <c r="E533" s="46"/>
      <c r="F533" s="346"/>
      <c r="G533" s="347"/>
      <c r="H533" s="347"/>
      <c r="I533" s="347"/>
      <c r="J533" s="347"/>
      <c r="K533" s="63"/>
      <c r="L533" s="63"/>
      <c r="M533" s="63"/>
      <c r="N533" s="64"/>
      <c r="O533" s="65"/>
      <c r="P533" s="61"/>
      <c r="Q533" s="61"/>
      <c r="R533" s="61"/>
      <c r="S533" s="62"/>
      <c r="T533" s="62"/>
      <c r="U533" s="62"/>
      <c r="V533" s="62"/>
      <c r="W533" s="62"/>
      <c r="X533" s="63"/>
      <c r="Y533" s="63"/>
      <c r="Z533" s="63"/>
      <c r="AA533" s="64"/>
      <c r="AB533" s="65"/>
      <c r="AC533" s="61"/>
      <c r="AD533" s="61"/>
      <c r="AE533" s="61"/>
      <c r="AF533" s="62"/>
      <c r="AG533" s="62"/>
      <c r="AH533" s="62"/>
      <c r="AI533" s="62"/>
      <c r="AJ533" s="62"/>
      <c r="AK533" s="63"/>
      <c r="AL533" s="63"/>
      <c r="AM533" s="63"/>
      <c r="AN533" s="64"/>
      <c r="AO533" s="65"/>
      <c r="AP533" s="61"/>
      <c r="AQ533" s="61"/>
      <c r="AR533" s="61"/>
      <c r="AS533" s="62"/>
      <c r="AT533" s="62"/>
      <c r="AU533" s="62"/>
      <c r="AV533" s="62"/>
      <c r="AW533" s="62"/>
      <c r="AX533" s="63"/>
      <c r="AY533" s="63"/>
      <c r="AZ533" s="63"/>
      <c r="BA533" s="64"/>
      <c r="BB533" s="65"/>
      <c r="BC533" s="61"/>
      <c r="BD533" s="61"/>
      <c r="BE533" s="61"/>
      <c r="BF533" s="62"/>
      <c r="BG533" s="62"/>
      <c r="BH533" s="62"/>
      <c r="BI533" s="62"/>
      <c r="BJ533" s="62"/>
      <c r="BK533" s="63"/>
      <c r="BL533" s="63"/>
      <c r="BM533" s="63"/>
      <c r="BN533" s="64"/>
      <c r="BO533" s="65"/>
      <c r="BP533" s="61"/>
      <c r="BQ533" s="61"/>
      <c r="BR533" s="61"/>
      <c r="BS533" s="62"/>
      <c r="BT533" s="62"/>
      <c r="BU533" s="62"/>
      <c r="BV533" s="62"/>
      <c r="BW533" s="62"/>
      <c r="BX533" s="63"/>
      <c r="BY533" s="63"/>
      <c r="BZ533" s="63"/>
      <c r="CA533" s="64"/>
      <c r="CB533" s="65"/>
      <c r="CC533" s="61"/>
      <c r="CD533" s="61"/>
      <c r="CE533" s="61"/>
      <c r="CF533" s="62"/>
      <c r="CG533" s="62"/>
      <c r="CH533" s="62"/>
      <c r="CI533" s="62"/>
      <c r="CJ533" s="62"/>
      <c r="CK533" s="63"/>
      <c r="CL533" s="63"/>
      <c r="CM533" s="63"/>
      <c r="CN533" s="64"/>
      <c r="CO533" s="65"/>
      <c r="CP533" s="61"/>
      <c r="CQ533" s="61"/>
      <c r="CR533" s="61"/>
      <c r="CS533" s="62"/>
      <c r="CT533" s="62"/>
      <c r="CU533" s="62"/>
      <c r="CV533" s="62"/>
      <c r="CW533" s="62"/>
      <c r="CX533" s="63"/>
      <c r="CY533" s="63"/>
      <c r="CZ533" s="63"/>
      <c r="DA533" s="64"/>
      <c r="DB533" s="65"/>
      <c r="DC533" s="61"/>
      <c r="DD533" s="61"/>
      <c r="DE533" s="61"/>
      <c r="DF533" s="62"/>
      <c r="DG533" s="62"/>
      <c r="DH533" s="62"/>
      <c r="DI533" s="62"/>
      <c r="DJ533" s="62"/>
      <c r="DK533" s="63"/>
      <c r="DL533" s="63"/>
      <c r="DM533" s="63"/>
      <c r="DN533" s="64"/>
      <c r="DO533" s="65"/>
      <c r="DP533" s="61"/>
      <c r="DQ533" s="61"/>
      <c r="DR533" s="61"/>
      <c r="DS533" s="62"/>
      <c r="DT533" s="62"/>
      <c r="DU533" s="62"/>
      <c r="DV533" s="62"/>
      <c r="DW533" s="62"/>
      <c r="DX533" s="63"/>
      <c r="DY533" s="63"/>
      <c r="DZ533" s="63"/>
      <c r="EA533" s="64"/>
      <c r="EB533" s="65"/>
      <c r="EC533" s="61"/>
      <c r="ED533" s="61"/>
      <c r="EE533" s="61"/>
      <c r="EF533" s="62"/>
      <c r="EG533" s="62"/>
      <c r="EH533" s="62"/>
      <c r="EI533" s="62"/>
      <c r="EJ533" s="62"/>
      <c r="EK533" s="63"/>
      <c r="EL533" s="63"/>
      <c r="EM533" s="63"/>
      <c r="EN533" s="64"/>
      <c r="EO533" s="65"/>
      <c r="EP533" s="61"/>
      <c r="EQ533" s="61"/>
      <c r="ER533" s="61"/>
      <c r="ES533" s="62"/>
      <c r="ET533" s="62"/>
      <c r="EU533" s="62"/>
      <c r="EV533" s="62"/>
      <c r="EW533" s="62"/>
      <c r="EX533" s="63"/>
      <c r="EY533" s="63"/>
      <c r="EZ533" s="63"/>
      <c r="FA533" s="64"/>
      <c r="FB533" s="65"/>
      <c r="FC533" s="61"/>
      <c r="FD533" s="61"/>
      <c r="FE533" s="61"/>
      <c r="FF533" s="62"/>
      <c r="FG533" s="62"/>
      <c r="FH533" s="62"/>
      <c r="FI533" s="62"/>
      <c r="FJ533" s="62"/>
    </row>
    <row r="534" spans="1:166" ht="15" customHeight="1" x14ac:dyDescent="0.25">
      <c r="A534" s="344"/>
      <c r="B534" s="344"/>
      <c r="C534" s="251"/>
      <c r="D534" s="688"/>
      <c r="E534" s="46"/>
      <c r="F534" s="94" t="s">
        <v>278</v>
      </c>
      <c r="G534" s="347"/>
      <c r="H534" s="347"/>
      <c r="I534" s="347"/>
      <c r="J534" s="347"/>
      <c r="K534" s="63"/>
      <c r="L534" s="63"/>
      <c r="M534" s="63"/>
      <c r="N534" s="64"/>
      <c r="O534" s="65"/>
      <c r="P534" s="61"/>
      <c r="Q534" s="61"/>
      <c r="R534" s="61"/>
      <c r="S534" s="62"/>
      <c r="T534" s="62"/>
      <c r="U534" s="62"/>
      <c r="V534" s="62"/>
      <c r="W534" s="62"/>
      <c r="X534" s="63"/>
      <c r="Y534" s="63"/>
      <c r="Z534" s="63"/>
      <c r="AA534" s="64"/>
      <c r="AB534" s="65"/>
      <c r="AC534" s="61"/>
      <c r="AD534" s="61"/>
      <c r="AE534" s="61"/>
      <c r="AF534" s="62"/>
      <c r="AG534" s="62"/>
      <c r="AH534" s="62"/>
      <c r="AI534" s="62"/>
      <c r="AJ534" s="62"/>
      <c r="AK534" s="63"/>
      <c r="AL534" s="63"/>
      <c r="AM534" s="63"/>
      <c r="AN534" s="64"/>
      <c r="AO534" s="65"/>
      <c r="AP534" s="61"/>
      <c r="AQ534" s="61"/>
      <c r="AR534" s="61"/>
      <c r="AS534" s="62"/>
      <c r="AT534" s="62"/>
      <c r="AU534" s="62"/>
      <c r="AV534" s="62"/>
      <c r="AW534" s="62"/>
      <c r="AX534" s="63"/>
      <c r="AY534" s="63"/>
      <c r="AZ534" s="63"/>
      <c r="BA534" s="64"/>
      <c r="BB534" s="65"/>
      <c r="BC534" s="61"/>
      <c r="BD534" s="61"/>
      <c r="BE534" s="61"/>
      <c r="BF534" s="62"/>
      <c r="BG534" s="62"/>
      <c r="BH534" s="62"/>
      <c r="BI534" s="62"/>
      <c r="BJ534" s="62"/>
      <c r="BK534" s="63"/>
      <c r="BL534" s="63"/>
      <c r="BM534" s="63"/>
      <c r="BN534" s="64"/>
      <c r="BO534" s="65"/>
      <c r="BP534" s="61"/>
      <c r="BQ534" s="61"/>
      <c r="BR534" s="61"/>
      <c r="BS534" s="62"/>
      <c r="BT534" s="62"/>
      <c r="BU534" s="62"/>
      <c r="BV534" s="62"/>
      <c r="BW534" s="62"/>
      <c r="BX534" s="63"/>
      <c r="BY534" s="63"/>
      <c r="BZ534" s="63"/>
      <c r="CA534" s="64"/>
      <c r="CB534" s="65"/>
      <c r="CC534" s="61"/>
      <c r="CD534" s="61"/>
      <c r="CE534" s="61"/>
      <c r="CF534" s="62"/>
      <c r="CG534" s="62"/>
      <c r="CH534" s="62"/>
      <c r="CI534" s="62"/>
      <c r="CJ534" s="62"/>
      <c r="CK534" s="63"/>
      <c r="CL534" s="63"/>
      <c r="CM534" s="63"/>
      <c r="CN534" s="64"/>
      <c r="CO534" s="65"/>
      <c r="CP534" s="61"/>
      <c r="CQ534" s="61"/>
      <c r="CR534" s="61"/>
      <c r="CS534" s="62"/>
      <c r="CT534" s="62"/>
      <c r="CU534" s="62"/>
      <c r="CV534" s="62"/>
      <c r="CW534" s="62"/>
      <c r="CX534" s="63"/>
      <c r="CY534" s="63"/>
      <c r="CZ534" s="63"/>
      <c r="DA534" s="64"/>
      <c r="DB534" s="65"/>
      <c r="DC534" s="61"/>
      <c r="DD534" s="61"/>
      <c r="DE534" s="61"/>
      <c r="DF534" s="62"/>
      <c r="DG534" s="62"/>
      <c r="DH534" s="62"/>
      <c r="DI534" s="62"/>
      <c r="DJ534" s="62"/>
      <c r="DK534" s="63"/>
      <c r="DL534" s="63"/>
      <c r="DM534" s="63"/>
      <c r="DN534" s="64"/>
      <c r="DO534" s="65"/>
      <c r="DP534" s="61"/>
      <c r="DQ534" s="61"/>
      <c r="DR534" s="61"/>
      <c r="DS534" s="62"/>
      <c r="DT534" s="62"/>
      <c r="DU534" s="62"/>
      <c r="DV534" s="62"/>
      <c r="DW534" s="62"/>
      <c r="DX534" s="63"/>
      <c r="DY534" s="63"/>
      <c r="DZ534" s="63"/>
      <c r="EA534" s="64"/>
      <c r="EB534" s="65"/>
      <c r="EC534" s="61"/>
      <c r="ED534" s="61"/>
      <c r="EE534" s="61"/>
      <c r="EF534" s="62"/>
      <c r="EG534" s="62"/>
      <c r="EH534" s="62"/>
      <c r="EI534" s="62"/>
      <c r="EJ534" s="62"/>
      <c r="EK534" s="63"/>
      <c r="EL534" s="63"/>
      <c r="EM534" s="63"/>
      <c r="EN534" s="64"/>
      <c r="EO534" s="65"/>
      <c r="EP534" s="61"/>
      <c r="EQ534" s="61"/>
      <c r="ER534" s="61"/>
      <c r="ES534" s="62"/>
      <c r="ET534" s="62"/>
      <c r="EU534" s="62"/>
      <c r="EV534" s="62"/>
      <c r="EW534" s="62"/>
      <c r="EX534" s="63"/>
      <c r="EY534" s="63"/>
      <c r="EZ534" s="63"/>
      <c r="FA534" s="64"/>
      <c r="FB534" s="65"/>
      <c r="FC534" s="61"/>
      <c r="FD534" s="61"/>
      <c r="FE534" s="61"/>
      <c r="FF534" s="62"/>
      <c r="FG534" s="62"/>
      <c r="FH534" s="62"/>
      <c r="FI534" s="62"/>
      <c r="FJ534" s="62"/>
    </row>
    <row r="535" spans="1:166" ht="15" customHeight="1" x14ac:dyDescent="0.25">
      <c r="A535" s="348">
        <v>3639</v>
      </c>
      <c r="B535" s="348">
        <v>5151</v>
      </c>
      <c r="C535" s="203"/>
      <c r="D535" s="339"/>
      <c r="E535" s="46">
        <v>213</v>
      </c>
      <c r="F535" s="329" t="s">
        <v>157</v>
      </c>
      <c r="G535" s="343">
        <v>3</v>
      </c>
      <c r="H535" s="343">
        <v>3</v>
      </c>
      <c r="I535" s="343">
        <v>0</v>
      </c>
      <c r="J535" s="343">
        <f>Tabulka5424[[#This Row],[Skutečnost k 31.12.2019                    v tis. Kč]]/Tabulka5424[[#This Row],[Upravený rozpočet k 31.12.2019         v tis. Kč]]*100</f>
        <v>0</v>
      </c>
      <c r="K535" s="63"/>
      <c r="L535" s="63"/>
      <c r="M535" s="63"/>
      <c r="N535" s="64"/>
      <c r="O535" s="65"/>
      <c r="P535" s="61"/>
      <c r="Q535" s="61"/>
      <c r="R535" s="61"/>
      <c r="S535" s="62"/>
      <c r="T535" s="62"/>
      <c r="U535" s="62"/>
      <c r="V535" s="62"/>
      <c r="W535" s="62"/>
      <c r="X535" s="63"/>
      <c r="Y535" s="63"/>
      <c r="Z535" s="63"/>
      <c r="AA535" s="64"/>
      <c r="AB535" s="65"/>
      <c r="AC535" s="61"/>
      <c r="AD535" s="61"/>
      <c r="AE535" s="61"/>
      <c r="AF535" s="62"/>
      <c r="AG535" s="62"/>
      <c r="AH535" s="62"/>
      <c r="AI535" s="62"/>
      <c r="AJ535" s="62"/>
      <c r="AK535" s="63"/>
      <c r="AL535" s="63"/>
      <c r="AM535" s="63"/>
      <c r="AN535" s="64"/>
      <c r="AO535" s="65"/>
      <c r="AP535" s="61"/>
      <c r="AQ535" s="61"/>
      <c r="AR535" s="61"/>
      <c r="AS535" s="62"/>
      <c r="AT535" s="62"/>
      <c r="AU535" s="62"/>
      <c r="AV535" s="62"/>
      <c r="AW535" s="62"/>
      <c r="AX535" s="63"/>
      <c r="AY535" s="63"/>
      <c r="AZ535" s="63"/>
      <c r="BA535" s="64"/>
      <c r="BB535" s="65"/>
      <c r="BC535" s="61"/>
      <c r="BD535" s="61"/>
      <c r="BE535" s="61"/>
      <c r="BF535" s="62"/>
      <c r="BG535" s="62"/>
      <c r="BH535" s="62"/>
      <c r="BI535" s="62"/>
      <c r="BJ535" s="62"/>
      <c r="BK535" s="63"/>
      <c r="BL535" s="63"/>
      <c r="BM535" s="63"/>
      <c r="BN535" s="64"/>
      <c r="BO535" s="65"/>
      <c r="BP535" s="61"/>
      <c r="BQ535" s="61"/>
      <c r="BR535" s="61"/>
      <c r="BS535" s="62"/>
      <c r="BT535" s="62"/>
      <c r="BU535" s="62"/>
      <c r="BV535" s="62"/>
      <c r="BW535" s="62"/>
      <c r="BX535" s="63"/>
      <c r="BY535" s="63"/>
      <c r="BZ535" s="63"/>
      <c r="CA535" s="64"/>
      <c r="CB535" s="65"/>
      <c r="CC535" s="61"/>
      <c r="CD535" s="61"/>
      <c r="CE535" s="61"/>
      <c r="CF535" s="62"/>
      <c r="CG535" s="62"/>
      <c r="CH535" s="62"/>
      <c r="CI535" s="62"/>
      <c r="CJ535" s="62"/>
      <c r="CK535" s="63"/>
      <c r="CL535" s="63"/>
      <c r="CM535" s="63"/>
      <c r="CN535" s="64"/>
      <c r="CO535" s="65"/>
      <c r="CP535" s="61"/>
      <c r="CQ535" s="61"/>
      <c r="CR535" s="61"/>
      <c r="CS535" s="62"/>
      <c r="CT535" s="62"/>
      <c r="CU535" s="62"/>
      <c r="CV535" s="62"/>
      <c r="CW535" s="62"/>
      <c r="CX535" s="63"/>
      <c r="CY535" s="63"/>
      <c r="CZ535" s="63"/>
      <c r="DA535" s="64"/>
      <c r="DB535" s="65"/>
      <c r="DC535" s="61"/>
      <c r="DD535" s="61"/>
      <c r="DE535" s="61"/>
      <c r="DF535" s="62"/>
      <c r="DG535" s="62"/>
      <c r="DH535" s="62"/>
      <c r="DI535" s="62"/>
      <c r="DJ535" s="62"/>
      <c r="DK535" s="63"/>
      <c r="DL535" s="63"/>
      <c r="DM535" s="63"/>
      <c r="DN535" s="64"/>
      <c r="DO535" s="65"/>
      <c r="DP535" s="61"/>
      <c r="DQ535" s="61"/>
      <c r="DR535" s="61"/>
      <c r="DS535" s="62"/>
      <c r="DT535" s="62"/>
      <c r="DU535" s="62"/>
      <c r="DV535" s="62"/>
      <c r="DW535" s="62"/>
      <c r="DX535" s="63"/>
      <c r="DY535" s="63"/>
      <c r="DZ535" s="63"/>
      <c r="EA535" s="64"/>
      <c r="EB535" s="65"/>
      <c r="EC535" s="61"/>
      <c r="ED535" s="61"/>
      <c r="EE535" s="61"/>
      <c r="EF535" s="62"/>
      <c r="EG535" s="62"/>
      <c r="EH535" s="62"/>
      <c r="EI535" s="62"/>
      <c r="EJ535" s="62"/>
      <c r="EK535" s="63"/>
      <c r="EL535" s="63"/>
      <c r="EM535" s="63"/>
      <c r="EN535" s="64"/>
      <c r="EO535" s="65"/>
      <c r="EP535" s="61"/>
      <c r="EQ535" s="61"/>
      <c r="ER535" s="61"/>
      <c r="ES535" s="62"/>
      <c r="ET535" s="62"/>
      <c r="EU535" s="62"/>
      <c r="EV535" s="62"/>
      <c r="EW535" s="62"/>
      <c r="EX535" s="63"/>
      <c r="EY535" s="63"/>
      <c r="EZ535" s="63"/>
      <c r="FA535" s="64"/>
      <c r="FB535" s="65"/>
      <c r="FC535" s="61"/>
      <c r="FD535" s="61"/>
      <c r="FE535" s="61"/>
      <c r="FF535" s="62"/>
      <c r="FG535" s="62"/>
      <c r="FH535" s="62"/>
      <c r="FI535" s="62"/>
      <c r="FJ535" s="62"/>
    </row>
    <row r="536" spans="1:166" ht="15" customHeight="1" x14ac:dyDescent="0.25">
      <c r="A536" s="348">
        <v>3639</v>
      </c>
      <c r="B536" s="348">
        <v>5154</v>
      </c>
      <c r="C536" s="203"/>
      <c r="D536" s="339"/>
      <c r="E536" s="46">
        <v>213</v>
      </c>
      <c r="F536" s="329" t="s">
        <v>142</v>
      </c>
      <c r="G536" s="343">
        <v>40</v>
      </c>
      <c r="H536" s="343">
        <v>47.37</v>
      </c>
      <c r="I536" s="343">
        <v>46.32</v>
      </c>
      <c r="J536" s="343">
        <f>Tabulka5424[[#This Row],[Skutečnost k 31.12.2019                    v tis. Kč]]/Tabulka5424[[#This Row],[Upravený rozpočet k 31.12.2019         v tis. Kč]]*100</f>
        <v>97.78340721975934</v>
      </c>
      <c r="K536" s="63"/>
      <c r="L536" s="63"/>
      <c r="M536" s="63"/>
      <c r="N536" s="64"/>
      <c r="O536" s="65"/>
      <c r="P536" s="61"/>
      <c r="Q536" s="61"/>
      <c r="R536" s="61"/>
      <c r="S536" s="62"/>
      <c r="T536" s="62"/>
      <c r="U536" s="62"/>
      <c r="V536" s="62"/>
      <c r="W536" s="62"/>
      <c r="X536" s="63"/>
      <c r="Y536" s="63"/>
      <c r="Z536" s="63"/>
      <c r="AA536" s="64"/>
      <c r="AB536" s="65"/>
      <c r="AC536" s="61"/>
      <c r="AD536" s="61"/>
      <c r="AE536" s="61"/>
      <c r="AF536" s="62"/>
      <c r="AG536" s="62"/>
      <c r="AH536" s="62"/>
      <c r="AI536" s="62"/>
      <c r="AJ536" s="62"/>
      <c r="AK536" s="63"/>
      <c r="AL536" s="63"/>
      <c r="AM536" s="63"/>
      <c r="AN536" s="64"/>
      <c r="AO536" s="65"/>
      <c r="AP536" s="61"/>
      <c r="AQ536" s="61"/>
      <c r="AR536" s="61"/>
      <c r="AS536" s="62"/>
      <c r="AT536" s="62"/>
      <c r="AU536" s="62"/>
      <c r="AV536" s="62"/>
      <c r="AW536" s="62"/>
      <c r="AX536" s="63"/>
      <c r="AY536" s="63"/>
      <c r="AZ536" s="63"/>
      <c r="BA536" s="64"/>
      <c r="BB536" s="65"/>
      <c r="BC536" s="61"/>
      <c r="BD536" s="61"/>
      <c r="BE536" s="61"/>
      <c r="BF536" s="62"/>
      <c r="BG536" s="62"/>
      <c r="BH536" s="62"/>
      <c r="BI536" s="62"/>
      <c r="BJ536" s="62"/>
      <c r="BK536" s="63"/>
      <c r="BL536" s="63"/>
      <c r="BM536" s="63"/>
      <c r="BN536" s="64"/>
      <c r="BO536" s="65"/>
      <c r="BP536" s="61"/>
      <c r="BQ536" s="61"/>
      <c r="BR536" s="61"/>
      <c r="BS536" s="62"/>
      <c r="BT536" s="62"/>
      <c r="BU536" s="62"/>
      <c r="BV536" s="62"/>
      <c r="BW536" s="62"/>
      <c r="BX536" s="63"/>
      <c r="BY536" s="63"/>
      <c r="BZ536" s="63"/>
      <c r="CA536" s="64"/>
      <c r="CB536" s="65"/>
      <c r="CC536" s="61"/>
      <c r="CD536" s="61"/>
      <c r="CE536" s="61"/>
      <c r="CF536" s="62"/>
      <c r="CG536" s="62"/>
      <c r="CH536" s="62"/>
      <c r="CI536" s="62"/>
      <c r="CJ536" s="62"/>
      <c r="CK536" s="63"/>
      <c r="CL536" s="63"/>
      <c r="CM536" s="63"/>
      <c r="CN536" s="64"/>
      <c r="CO536" s="65"/>
      <c r="CP536" s="61"/>
      <c r="CQ536" s="61"/>
      <c r="CR536" s="61"/>
      <c r="CS536" s="62"/>
      <c r="CT536" s="62"/>
      <c r="CU536" s="62"/>
      <c r="CV536" s="62"/>
      <c r="CW536" s="62"/>
      <c r="CX536" s="63"/>
      <c r="CY536" s="63"/>
      <c r="CZ536" s="63"/>
      <c r="DA536" s="64"/>
      <c r="DB536" s="65"/>
      <c r="DC536" s="61"/>
      <c r="DD536" s="61"/>
      <c r="DE536" s="61"/>
      <c r="DF536" s="62"/>
      <c r="DG536" s="62"/>
      <c r="DH536" s="62"/>
      <c r="DI536" s="62"/>
      <c r="DJ536" s="62"/>
      <c r="DK536" s="63"/>
      <c r="DL536" s="63"/>
      <c r="DM536" s="63"/>
      <c r="DN536" s="64"/>
      <c r="DO536" s="65"/>
      <c r="DP536" s="61"/>
      <c r="DQ536" s="61"/>
      <c r="DR536" s="61"/>
      <c r="DS536" s="62"/>
      <c r="DT536" s="62"/>
      <c r="DU536" s="62"/>
      <c r="DV536" s="62"/>
      <c r="DW536" s="62"/>
      <c r="DX536" s="63"/>
      <c r="DY536" s="63"/>
      <c r="DZ536" s="63"/>
      <c r="EA536" s="64"/>
      <c r="EB536" s="65"/>
      <c r="EC536" s="61"/>
      <c r="ED536" s="61"/>
      <c r="EE536" s="61"/>
      <c r="EF536" s="62"/>
      <c r="EG536" s="62"/>
      <c r="EH536" s="62"/>
      <c r="EI536" s="62"/>
      <c r="EJ536" s="62"/>
      <c r="EK536" s="63"/>
      <c r="EL536" s="63"/>
      <c r="EM536" s="63"/>
      <c r="EN536" s="64"/>
      <c r="EO536" s="65"/>
      <c r="EP536" s="61"/>
      <c r="EQ536" s="61"/>
      <c r="ER536" s="61"/>
      <c r="ES536" s="62"/>
      <c r="ET536" s="62"/>
      <c r="EU536" s="62"/>
      <c r="EV536" s="62"/>
      <c r="EW536" s="62"/>
      <c r="EX536" s="63"/>
      <c r="EY536" s="63"/>
      <c r="EZ536" s="63"/>
      <c r="FA536" s="64"/>
      <c r="FB536" s="65"/>
      <c r="FC536" s="61"/>
      <c r="FD536" s="61"/>
      <c r="FE536" s="61"/>
      <c r="FF536" s="62"/>
      <c r="FG536" s="62"/>
      <c r="FH536" s="62"/>
      <c r="FI536" s="62"/>
      <c r="FJ536" s="62"/>
    </row>
    <row r="537" spans="1:166" ht="15" customHeight="1" x14ac:dyDescent="0.25">
      <c r="A537" s="344">
        <v>3639</v>
      </c>
      <c r="B537" s="344">
        <v>5171</v>
      </c>
      <c r="C537" s="251"/>
      <c r="D537" s="339"/>
      <c r="E537" s="345">
        <v>213</v>
      </c>
      <c r="F537" s="346" t="s">
        <v>793</v>
      </c>
      <c r="G537" s="347">
        <v>45</v>
      </c>
      <c r="H537" s="347">
        <v>47.26</v>
      </c>
      <c r="I537" s="347">
        <v>47.26</v>
      </c>
      <c r="J537" s="347">
        <f>Tabulka5424[[#This Row],[Skutečnost k 31.12.2019                    v tis. Kč]]/Tabulka5424[[#This Row],[Upravený rozpočet k 31.12.2019         v tis. Kč]]*100</f>
        <v>100</v>
      </c>
      <c r="K537" s="63"/>
      <c r="L537" s="63"/>
      <c r="M537" s="63"/>
      <c r="N537" s="64"/>
      <c r="O537" s="65"/>
      <c r="P537" s="61"/>
      <c r="Q537" s="61"/>
      <c r="R537" s="61"/>
      <c r="S537" s="62"/>
      <c r="T537" s="62"/>
      <c r="U537" s="62"/>
      <c r="V537" s="62"/>
      <c r="W537" s="62"/>
      <c r="X537" s="63"/>
      <c r="Y537" s="63"/>
      <c r="Z537" s="63"/>
      <c r="AA537" s="64"/>
      <c r="AB537" s="65"/>
      <c r="AC537" s="61"/>
      <c r="AD537" s="61"/>
      <c r="AE537" s="61"/>
      <c r="AF537" s="62"/>
      <c r="AG537" s="62"/>
      <c r="AH537" s="62"/>
      <c r="AI537" s="62"/>
      <c r="AJ537" s="62"/>
      <c r="AK537" s="63"/>
      <c r="AL537" s="63"/>
      <c r="AM537" s="63"/>
      <c r="AN537" s="64"/>
      <c r="AO537" s="65"/>
      <c r="AP537" s="61"/>
      <c r="AQ537" s="61"/>
      <c r="AR537" s="61"/>
      <c r="AS537" s="62"/>
      <c r="AT537" s="62"/>
      <c r="AU537" s="62"/>
      <c r="AV537" s="62"/>
      <c r="AW537" s="62"/>
      <c r="AX537" s="63"/>
      <c r="AY537" s="63"/>
      <c r="AZ537" s="63"/>
      <c r="BA537" s="64"/>
      <c r="BB537" s="65"/>
      <c r="BC537" s="61"/>
      <c r="BD537" s="61"/>
      <c r="BE537" s="61"/>
      <c r="BF537" s="62"/>
      <c r="BG537" s="62"/>
      <c r="BH537" s="62"/>
      <c r="BI537" s="62"/>
      <c r="BJ537" s="62"/>
      <c r="BK537" s="63"/>
      <c r="BL537" s="63"/>
      <c r="BM537" s="63"/>
      <c r="BN537" s="64"/>
      <c r="BO537" s="65"/>
      <c r="BP537" s="61"/>
      <c r="BQ537" s="61"/>
      <c r="BR537" s="61"/>
      <c r="BS537" s="62"/>
      <c r="BT537" s="62"/>
      <c r="BU537" s="62"/>
      <c r="BV537" s="62"/>
      <c r="BW537" s="62"/>
      <c r="BX537" s="63"/>
      <c r="BY537" s="63"/>
      <c r="BZ537" s="63"/>
      <c r="CA537" s="64"/>
      <c r="CB537" s="65"/>
      <c r="CC537" s="61"/>
      <c r="CD537" s="61"/>
      <c r="CE537" s="61"/>
      <c r="CF537" s="62"/>
      <c r="CG537" s="62"/>
      <c r="CH537" s="62"/>
      <c r="CI537" s="62"/>
      <c r="CJ537" s="62"/>
      <c r="CK537" s="63"/>
      <c r="CL537" s="63"/>
      <c r="CM537" s="63"/>
      <c r="CN537" s="64"/>
      <c r="CO537" s="65"/>
      <c r="CP537" s="61"/>
      <c r="CQ537" s="61"/>
      <c r="CR537" s="61"/>
      <c r="CS537" s="62"/>
      <c r="CT537" s="62"/>
      <c r="CU537" s="62"/>
      <c r="CV537" s="62"/>
      <c r="CW537" s="62"/>
      <c r="CX537" s="63"/>
      <c r="CY537" s="63"/>
      <c r="CZ537" s="63"/>
      <c r="DA537" s="64"/>
      <c r="DB537" s="65"/>
      <c r="DC537" s="61"/>
      <c r="DD537" s="61"/>
      <c r="DE537" s="61"/>
      <c r="DF537" s="62"/>
      <c r="DG537" s="62"/>
      <c r="DH537" s="62"/>
      <c r="DI537" s="62"/>
      <c r="DJ537" s="62"/>
      <c r="DK537" s="63"/>
      <c r="DL537" s="63"/>
      <c r="DM537" s="63"/>
      <c r="DN537" s="64"/>
      <c r="DO537" s="65"/>
      <c r="DP537" s="61"/>
      <c r="DQ537" s="61"/>
      <c r="DR537" s="61"/>
      <c r="DS537" s="62"/>
      <c r="DT537" s="62"/>
      <c r="DU537" s="62"/>
      <c r="DV537" s="62"/>
      <c r="DW537" s="62"/>
      <c r="DX537" s="63"/>
      <c r="DY537" s="63"/>
      <c r="DZ537" s="63"/>
      <c r="EA537" s="64"/>
      <c r="EB537" s="65"/>
      <c r="EC537" s="61"/>
      <c r="ED537" s="61"/>
      <c r="EE537" s="61"/>
      <c r="EF537" s="62"/>
      <c r="EG537" s="62"/>
      <c r="EH537" s="62"/>
      <c r="EI537" s="62"/>
      <c r="EJ537" s="62"/>
      <c r="EK537" s="63"/>
      <c r="EL537" s="63"/>
      <c r="EM537" s="63"/>
      <c r="EN537" s="64"/>
      <c r="EO537" s="65"/>
      <c r="EP537" s="61"/>
      <c r="EQ537" s="61"/>
      <c r="ER537" s="61"/>
      <c r="ES537" s="62"/>
      <c r="ET537" s="62"/>
      <c r="EU537" s="62"/>
      <c r="EV537" s="62"/>
      <c r="EW537" s="62"/>
      <c r="EX537" s="63"/>
      <c r="EY537" s="63"/>
      <c r="EZ537" s="63"/>
      <c r="FA537" s="64"/>
      <c r="FB537" s="65"/>
      <c r="FC537" s="61"/>
      <c r="FD537" s="61"/>
      <c r="FE537" s="61"/>
      <c r="FF537" s="62"/>
      <c r="FG537" s="62"/>
      <c r="FH537" s="62"/>
      <c r="FI537" s="62"/>
      <c r="FJ537" s="62"/>
    </row>
    <row r="538" spans="1:166" ht="15" customHeight="1" x14ac:dyDescent="0.25">
      <c r="A538" s="348">
        <v>3639</v>
      </c>
      <c r="B538" s="348">
        <v>5123</v>
      </c>
      <c r="C538" s="203"/>
      <c r="D538" s="339"/>
      <c r="E538" s="46">
        <v>213</v>
      </c>
      <c r="F538" s="329" t="s">
        <v>501</v>
      </c>
      <c r="G538" s="343">
        <v>5</v>
      </c>
      <c r="H538" s="343">
        <v>9.33</v>
      </c>
      <c r="I538" s="343">
        <v>0</v>
      </c>
      <c r="J538" s="343">
        <f>Tabulka5424[[#This Row],[Skutečnost k 31.12.2019                    v tis. Kč]]/Tabulka5424[[#This Row],[Upravený rozpočet k 31.12.2019         v tis. Kč]]*100</f>
        <v>0</v>
      </c>
      <c r="K538" s="63"/>
      <c r="L538" s="63"/>
      <c r="M538" s="63"/>
      <c r="N538" s="64"/>
      <c r="O538" s="65"/>
      <c r="P538" s="61"/>
      <c r="Q538" s="61"/>
      <c r="R538" s="61"/>
      <c r="S538" s="62"/>
      <c r="T538" s="62"/>
      <c r="U538" s="62"/>
      <c r="V538" s="62"/>
      <c r="W538" s="62"/>
      <c r="X538" s="63"/>
      <c r="Y538" s="63"/>
      <c r="Z538" s="63"/>
      <c r="AA538" s="64"/>
      <c r="AB538" s="65"/>
      <c r="AC538" s="61"/>
      <c r="AD538" s="61"/>
      <c r="AE538" s="61"/>
      <c r="AF538" s="62"/>
      <c r="AG538" s="62"/>
      <c r="AH538" s="62"/>
      <c r="AI538" s="62"/>
      <c r="AJ538" s="62"/>
      <c r="AK538" s="63"/>
      <c r="AL538" s="63"/>
      <c r="AM538" s="63"/>
      <c r="AN538" s="64"/>
      <c r="AO538" s="65"/>
      <c r="AP538" s="61"/>
      <c r="AQ538" s="61"/>
      <c r="AR538" s="61"/>
      <c r="AS538" s="62"/>
      <c r="AT538" s="62"/>
      <c r="AU538" s="62"/>
      <c r="AV538" s="62"/>
      <c r="AW538" s="62"/>
      <c r="AX538" s="63"/>
      <c r="AY538" s="63"/>
      <c r="AZ538" s="63"/>
      <c r="BA538" s="64"/>
      <c r="BB538" s="65"/>
      <c r="BC538" s="61"/>
      <c r="BD538" s="61"/>
      <c r="BE538" s="61"/>
      <c r="BF538" s="62"/>
      <c r="BG538" s="62"/>
      <c r="BH538" s="62"/>
      <c r="BI538" s="62"/>
      <c r="BJ538" s="62"/>
      <c r="BK538" s="63"/>
      <c r="BL538" s="63"/>
      <c r="BM538" s="63"/>
      <c r="BN538" s="64"/>
      <c r="BO538" s="65"/>
      <c r="BP538" s="61"/>
      <c r="BQ538" s="61"/>
      <c r="BR538" s="61"/>
      <c r="BS538" s="62"/>
      <c r="BT538" s="62"/>
      <c r="BU538" s="62"/>
      <c r="BV538" s="62"/>
      <c r="BW538" s="62"/>
      <c r="BX538" s="63"/>
      <c r="BY538" s="63"/>
      <c r="BZ538" s="63"/>
      <c r="CA538" s="64"/>
      <c r="CB538" s="65"/>
      <c r="CC538" s="61"/>
      <c r="CD538" s="61"/>
      <c r="CE538" s="61"/>
      <c r="CF538" s="62"/>
      <c r="CG538" s="62"/>
      <c r="CH538" s="62"/>
      <c r="CI538" s="62"/>
      <c r="CJ538" s="62"/>
      <c r="CK538" s="63"/>
      <c r="CL538" s="63"/>
      <c r="CM538" s="63"/>
      <c r="CN538" s="64"/>
      <c r="CO538" s="65"/>
      <c r="CP538" s="61"/>
      <c r="CQ538" s="61"/>
      <c r="CR538" s="61"/>
      <c r="CS538" s="62"/>
      <c r="CT538" s="62"/>
      <c r="CU538" s="62"/>
      <c r="CV538" s="62"/>
      <c r="CW538" s="62"/>
      <c r="CX538" s="63"/>
      <c r="CY538" s="63"/>
      <c r="CZ538" s="63"/>
      <c r="DA538" s="64"/>
      <c r="DB538" s="65"/>
      <c r="DC538" s="61"/>
      <c r="DD538" s="61"/>
      <c r="DE538" s="61"/>
      <c r="DF538" s="62"/>
      <c r="DG538" s="62"/>
      <c r="DH538" s="62"/>
      <c r="DI538" s="62"/>
      <c r="DJ538" s="62"/>
      <c r="DK538" s="63"/>
      <c r="DL538" s="63"/>
      <c r="DM538" s="63"/>
      <c r="DN538" s="64"/>
      <c r="DO538" s="65"/>
      <c r="DP538" s="61"/>
      <c r="DQ538" s="61"/>
      <c r="DR538" s="61"/>
      <c r="DS538" s="62"/>
      <c r="DT538" s="62"/>
      <c r="DU538" s="62"/>
      <c r="DV538" s="62"/>
      <c r="DW538" s="62"/>
      <c r="DX538" s="63"/>
      <c r="DY538" s="63"/>
      <c r="DZ538" s="63"/>
      <c r="EA538" s="64"/>
      <c r="EB538" s="65"/>
      <c r="EC538" s="61"/>
      <c r="ED538" s="61"/>
      <c r="EE538" s="61"/>
      <c r="EF538" s="62"/>
      <c r="EG538" s="62"/>
      <c r="EH538" s="62"/>
      <c r="EI538" s="62"/>
      <c r="EJ538" s="62"/>
      <c r="EK538" s="63"/>
      <c r="EL538" s="63"/>
      <c r="EM538" s="63"/>
      <c r="EN538" s="64"/>
      <c r="EO538" s="65"/>
      <c r="EP538" s="61"/>
      <c r="EQ538" s="61"/>
      <c r="ER538" s="61"/>
      <c r="ES538" s="62"/>
      <c r="ET538" s="62"/>
      <c r="EU538" s="62"/>
      <c r="EV538" s="62"/>
      <c r="EW538" s="62"/>
      <c r="EX538" s="63"/>
      <c r="EY538" s="63"/>
      <c r="EZ538" s="63"/>
      <c r="FA538" s="64"/>
      <c r="FB538" s="65"/>
      <c r="FC538" s="61"/>
      <c r="FD538" s="61"/>
      <c r="FE538" s="61"/>
      <c r="FF538" s="62"/>
      <c r="FG538" s="62"/>
      <c r="FH538" s="62"/>
      <c r="FI538" s="62"/>
      <c r="FJ538" s="62"/>
    </row>
    <row r="539" spans="1:166" ht="15" customHeight="1" x14ac:dyDescent="0.25">
      <c r="A539" s="344">
        <v>3639</v>
      </c>
      <c r="B539" s="344">
        <v>5171</v>
      </c>
      <c r="C539" s="251"/>
      <c r="D539" s="339"/>
      <c r="E539" s="345">
        <v>213</v>
      </c>
      <c r="F539" s="346" t="s">
        <v>497</v>
      </c>
      <c r="G539" s="347">
        <v>5</v>
      </c>
      <c r="H539" s="347">
        <v>4.13</v>
      </c>
      <c r="I539" s="347">
        <v>4.13</v>
      </c>
      <c r="J539" s="347">
        <f>Tabulka5424[[#This Row],[Skutečnost k 31.12.2019                    v tis. Kč]]/Tabulka5424[[#This Row],[Upravený rozpočet k 31.12.2019         v tis. Kč]]*100</f>
        <v>100</v>
      </c>
      <c r="K539" s="63"/>
      <c r="L539" s="63"/>
      <c r="M539" s="63"/>
      <c r="N539" s="64"/>
      <c r="O539" s="65"/>
      <c r="P539" s="61"/>
      <c r="Q539" s="61"/>
      <c r="R539" s="61"/>
      <c r="S539" s="62"/>
      <c r="T539" s="62"/>
      <c r="U539" s="62"/>
      <c r="V539" s="62"/>
      <c r="W539" s="62"/>
      <c r="X539" s="63"/>
      <c r="Y539" s="63"/>
      <c r="Z539" s="63"/>
      <c r="AA539" s="64"/>
      <c r="AB539" s="65"/>
      <c r="AC539" s="61"/>
      <c r="AD539" s="61"/>
      <c r="AE539" s="61"/>
      <c r="AF539" s="62"/>
      <c r="AG539" s="62"/>
      <c r="AH539" s="62"/>
      <c r="AI539" s="62"/>
      <c r="AJ539" s="62"/>
      <c r="AK539" s="63"/>
      <c r="AL539" s="63"/>
      <c r="AM539" s="63"/>
      <c r="AN539" s="64"/>
      <c r="AO539" s="65"/>
      <c r="AP539" s="61"/>
      <c r="AQ539" s="61"/>
      <c r="AR539" s="61"/>
      <c r="AS539" s="62"/>
      <c r="AT539" s="62"/>
      <c r="AU539" s="62"/>
      <c r="AV539" s="62"/>
      <c r="AW539" s="62"/>
      <c r="AX539" s="63"/>
      <c r="AY539" s="63"/>
      <c r="AZ539" s="63"/>
      <c r="BA539" s="64"/>
      <c r="BB539" s="65"/>
      <c r="BC539" s="61"/>
      <c r="BD539" s="61"/>
      <c r="BE539" s="61"/>
      <c r="BF539" s="62"/>
      <c r="BG539" s="62"/>
      <c r="BH539" s="62"/>
      <c r="BI539" s="62"/>
      <c r="BJ539" s="62"/>
      <c r="BK539" s="63"/>
      <c r="BL539" s="63"/>
      <c r="BM539" s="63"/>
      <c r="BN539" s="64"/>
      <c r="BO539" s="65"/>
      <c r="BP539" s="61"/>
      <c r="BQ539" s="61"/>
      <c r="BR539" s="61"/>
      <c r="BS539" s="62"/>
      <c r="BT539" s="62"/>
      <c r="BU539" s="62"/>
      <c r="BV539" s="62"/>
      <c r="BW539" s="62"/>
      <c r="BX539" s="63"/>
      <c r="BY539" s="63"/>
      <c r="BZ539" s="63"/>
      <c r="CA539" s="64"/>
      <c r="CB539" s="65"/>
      <c r="CC539" s="61"/>
      <c r="CD539" s="61"/>
      <c r="CE539" s="61"/>
      <c r="CF539" s="62"/>
      <c r="CG539" s="62"/>
      <c r="CH539" s="62"/>
      <c r="CI539" s="62"/>
      <c r="CJ539" s="62"/>
      <c r="CK539" s="63"/>
      <c r="CL539" s="63"/>
      <c r="CM539" s="63"/>
      <c r="CN539" s="64"/>
      <c r="CO539" s="65"/>
      <c r="CP539" s="61"/>
      <c r="CQ539" s="61"/>
      <c r="CR539" s="61"/>
      <c r="CS539" s="62"/>
      <c r="CT539" s="62"/>
      <c r="CU539" s="62"/>
      <c r="CV539" s="62"/>
      <c r="CW539" s="62"/>
      <c r="CX539" s="63"/>
      <c r="CY539" s="63"/>
      <c r="CZ539" s="63"/>
      <c r="DA539" s="64"/>
      <c r="DB539" s="65"/>
      <c r="DC539" s="61"/>
      <c r="DD539" s="61"/>
      <c r="DE539" s="61"/>
      <c r="DF539" s="62"/>
      <c r="DG539" s="62"/>
      <c r="DH539" s="62"/>
      <c r="DI539" s="62"/>
      <c r="DJ539" s="62"/>
      <c r="DK539" s="63"/>
      <c r="DL539" s="63"/>
      <c r="DM539" s="63"/>
      <c r="DN539" s="64"/>
      <c r="DO539" s="65"/>
      <c r="DP539" s="61"/>
      <c r="DQ539" s="61"/>
      <c r="DR539" s="61"/>
      <c r="DS539" s="62"/>
      <c r="DT539" s="62"/>
      <c r="DU539" s="62"/>
      <c r="DV539" s="62"/>
      <c r="DW539" s="62"/>
      <c r="DX539" s="63"/>
      <c r="DY539" s="63"/>
      <c r="DZ539" s="63"/>
      <c r="EA539" s="64"/>
      <c r="EB539" s="65"/>
      <c r="EC539" s="61"/>
      <c r="ED539" s="61"/>
      <c r="EE539" s="61"/>
      <c r="EF539" s="62"/>
      <c r="EG539" s="62"/>
      <c r="EH539" s="62"/>
      <c r="EI539" s="62"/>
      <c r="EJ539" s="62"/>
      <c r="EK539" s="63"/>
      <c r="EL539" s="63"/>
      <c r="EM539" s="63"/>
      <c r="EN539" s="64"/>
      <c r="EO539" s="65"/>
      <c r="EP539" s="61"/>
      <c r="EQ539" s="61"/>
      <c r="ER539" s="61"/>
      <c r="ES539" s="62"/>
      <c r="ET539" s="62"/>
      <c r="EU539" s="62"/>
      <c r="EV539" s="62"/>
      <c r="EW539" s="62"/>
      <c r="EX539" s="63"/>
      <c r="EY539" s="63"/>
      <c r="EZ539" s="63"/>
      <c r="FA539" s="64"/>
      <c r="FB539" s="65"/>
      <c r="FC539" s="61"/>
      <c r="FD539" s="61"/>
      <c r="FE539" s="61"/>
      <c r="FF539" s="62"/>
      <c r="FG539" s="62"/>
      <c r="FH539" s="62"/>
      <c r="FI539" s="62"/>
      <c r="FJ539" s="62"/>
    </row>
    <row r="540" spans="1:166" ht="15" customHeight="1" x14ac:dyDescent="0.25">
      <c r="A540" s="348">
        <v>3639</v>
      </c>
      <c r="B540" s="348">
        <v>5123</v>
      </c>
      <c r="C540" s="203"/>
      <c r="D540" s="339"/>
      <c r="E540" s="46">
        <v>213</v>
      </c>
      <c r="F540" s="329" t="s">
        <v>502</v>
      </c>
      <c r="G540" s="343">
        <v>3.6</v>
      </c>
      <c r="H540" s="343">
        <v>3.6</v>
      </c>
      <c r="I540" s="343">
        <v>0</v>
      </c>
      <c r="J540" s="343">
        <f>Tabulka5424[[#This Row],[Skutečnost k 31.12.2019                    v tis. Kč]]/Tabulka5424[[#This Row],[Upravený rozpočet k 31.12.2019         v tis. Kč]]*100</f>
        <v>0</v>
      </c>
      <c r="K540" s="63"/>
      <c r="L540" s="63"/>
      <c r="M540" s="63"/>
      <c r="N540" s="64"/>
      <c r="O540" s="65"/>
      <c r="P540" s="61"/>
      <c r="Q540" s="61"/>
      <c r="R540" s="61"/>
      <c r="S540" s="62"/>
      <c r="T540" s="62"/>
      <c r="U540" s="62"/>
      <c r="V540" s="62"/>
      <c r="W540" s="62"/>
      <c r="X540" s="63"/>
      <c r="Y540" s="63"/>
      <c r="Z540" s="63"/>
      <c r="AA540" s="64"/>
      <c r="AB540" s="65"/>
      <c r="AC540" s="61"/>
      <c r="AD540" s="61"/>
      <c r="AE540" s="61"/>
      <c r="AF540" s="62"/>
      <c r="AG540" s="62"/>
      <c r="AH540" s="62"/>
      <c r="AI540" s="62"/>
      <c r="AJ540" s="62"/>
      <c r="AK540" s="63"/>
      <c r="AL540" s="63"/>
      <c r="AM540" s="63"/>
      <c r="AN540" s="64"/>
      <c r="AO540" s="65"/>
      <c r="AP540" s="61"/>
      <c r="AQ540" s="61"/>
      <c r="AR540" s="61"/>
      <c r="AS540" s="62"/>
      <c r="AT540" s="62"/>
      <c r="AU540" s="62"/>
      <c r="AV540" s="62"/>
      <c r="AW540" s="62"/>
      <c r="AX540" s="63"/>
      <c r="AY540" s="63"/>
      <c r="AZ540" s="63"/>
      <c r="BA540" s="64"/>
      <c r="BB540" s="65"/>
      <c r="BC540" s="61"/>
      <c r="BD540" s="61"/>
      <c r="BE540" s="61"/>
      <c r="BF540" s="62"/>
      <c r="BG540" s="62"/>
      <c r="BH540" s="62"/>
      <c r="BI540" s="62"/>
      <c r="BJ540" s="62"/>
      <c r="BK540" s="63"/>
      <c r="BL540" s="63"/>
      <c r="BM540" s="63"/>
      <c r="BN540" s="64"/>
      <c r="BO540" s="65"/>
      <c r="BP540" s="61"/>
      <c r="BQ540" s="61"/>
      <c r="BR540" s="61"/>
      <c r="BS540" s="62"/>
      <c r="BT540" s="62"/>
      <c r="BU540" s="62"/>
      <c r="BV540" s="62"/>
      <c r="BW540" s="62"/>
      <c r="BX540" s="63"/>
      <c r="BY540" s="63"/>
      <c r="BZ540" s="63"/>
      <c r="CA540" s="64"/>
      <c r="CB540" s="65"/>
      <c r="CC540" s="61"/>
      <c r="CD540" s="61"/>
      <c r="CE540" s="61"/>
      <c r="CF540" s="62"/>
      <c r="CG540" s="62"/>
      <c r="CH540" s="62"/>
      <c r="CI540" s="62"/>
      <c r="CJ540" s="62"/>
      <c r="CK540" s="63"/>
      <c r="CL540" s="63"/>
      <c r="CM540" s="63"/>
      <c r="CN540" s="64"/>
      <c r="CO540" s="65"/>
      <c r="CP540" s="61"/>
      <c r="CQ540" s="61"/>
      <c r="CR540" s="61"/>
      <c r="CS540" s="62"/>
      <c r="CT540" s="62"/>
      <c r="CU540" s="62"/>
      <c r="CV540" s="62"/>
      <c r="CW540" s="62"/>
      <c r="CX540" s="63"/>
      <c r="CY540" s="63"/>
      <c r="CZ540" s="63"/>
      <c r="DA540" s="64"/>
      <c r="DB540" s="65"/>
      <c r="DC540" s="61"/>
      <c r="DD540" s="61"/>
      <c r="DE540" s="61"/>
      <c r="DF540" s="62"/>
      <c r="DG540" s="62"/>
      <c r="DH540" s="62"/>
      <c r="DI540" s="62"/>
      <c r="DJ540" s="62"/>
      <c r="DK540" s="63"/>
      <c r="DL540" s="63"/>
      <c r="DM540" s="63"/>
      <c r="DN540" s="64"/>
      <c r="DO540" s="65"/>
      <c r="DP540" s="61"/>
      <c r="DQ540" s="61"/>
      <c r="DR540" s="61"/>
      <c r="DS540" s="62"/>
      <c r="DT540" s="62"/>
      <c r="DU540" s="62"/>
      <c r="DV540" s="62"/>
      <c r="DW540" s="62"/>
      <c r="DX540" s="63"/>
      <c r="DY540" s="63"/>
      <c r="DZ540" s="63"/>
      <c r="EA540" s="64"/>
      <c r="EB540" s="65"/>
      <c r="EC540" s="61"/>
      <c r="ED540" s="61"/>
      <c r="EE540" s="61"/>
      <c r="EF540" s="62"/>
      <c r="EG540" s="62"/>
      <c r="EH540" s="62"/>
      <c r="EI540" s="62"/>
      <c r="EJ540" s="62"/>
      <c r="EK540" s="63"/>
      <c r="EL540" s="63"/>
      <c r="EM540" s="63"/>
      <c r="EN540" s="64"/>
      <c r="EO540" s="65"/>
      <c r="EP540" s="61"/>
      <c r="EQ540" s="61"/>
      <c r="ER540" s="61"/>
      <c r="ES540" s="62"/>
      <c r="ET540" s="62"/>
      <c r="EU540" s="62"/>
      <c r="EV540" s="62"/>
      <c r="EW540" s="62"/>
      <c r="EX540" s="63"/>
      <c r="EY540" s="63"/>
      <c r="EZ540" s="63"/>
      <c r="FA540" s="64"/>
      <c r="FB540" s="65"/>
      <c r="FC540" s="61"/>
      <c r="FD540" s="61"/>
      <c r="FE540" s="61"/>
      <c r="FF540" s="62"/>
      <c r="FG540" s="62"/>
      <c r="FH540" s="62"/>
      <c r="FI540" s="62"/>
      <c r="FJ540" s="62"/>
    </row>
    <row r="541" spans="1:166" ht="15" customHeight="1" x14ac:dyDescent="0.25">
      <c r="A541" s="344">
        <v>3639</v>
      </c>
      <c r="B541" s="344">
        <v>5171</v>
      </c>
      <c r="C541" s="251"/>
      <c r="D541" s="339"/>
      <c r="E541" s="345">
        <v>213</v>
      </c>
      <c r="F541" s="346" t="s">
        <v>794</v>
      </c>
      <c r="G541" s="347">
        <v>10</v>
      </c>
      <c r="H541" s="347">
        <v>9.89</v>
      </c>
      <c r="I541" s="347">
        <v>9.89</v>
      </c>
      <c r="J541" s="347">
        <f>Tabulka5424[[#This Row],[Skutečnost k 31.12.2019                    v tis. Kč]]/Tabulka5424[[#This Row],[Upravený rozpočet k 31.12.2019         v tis. Kč]]*100</f>
        <v>100</v>
      </c>
      <c r="K541" s="716"/>
      <c r="L541" s="63"/>
      <c r="M541" s="63"/>
      <c r="N541" s="64"/>
      <c r="O541" s="65"/>
      <c r="P541" s="61"/>
      <c r="Q541" s="61"/>
      <c r="R541" s="61"/>
      <c r="S541" s="62"/>
      <c r="T541" s="62"/>
      <c r="U541" s="62"/>
      <c r="V541" s="62"/>
      <c r="W541" s="62"/>
      <c r="X541" s="63"/>
      <c r="Y541" s="63"/>
      <c r="Z541" s="63"/>
      <c r="AA541" s="64"/>
      <c r="AB541" s="65"/>
      <c r="AC541" s="61"/>
      <c r="AD541" s="61"/>
      <c r="AE541" s="61"/>
      <c r="AF541" s="62"/>
      <c r="AG541" s="62"/>
      <c r="AH541" s="62"/>
      <c r="AI541" s="62"/>
      <c r="AJ541" s="62"/>
      <c r="AK541" s="63"/>
      <c r="AL541" s="63"/>
      <c r="AM541" s="63"/>
      <c r="AN541" s="64"/>
      <c r="AO541" s="65"/>
      <c r="AP541" s="61"/>
      <c r="AQ541" s="61"/>
      <c r="AR541" s="61"/>
      <c r="AS541" s="62"/>
      <c r="AT541" s="62"/>
      <c r="AU541" s="62"/>
      <c r="AV541" s="62"/>
      <c r="AW541" s="62"/>
      <c r="AX541" s="63"/>
      <c r="AY541" s="63"/>
      <c r="AZ541" s="63"/>
      <c r="BA541" s="64"/>
      <c r="BB541" s="65"/>
      <c r="BC541" s="61"/>
      <c r="BD541" s="61"/>
      <c r="BE541" s="61"/>
      <c r="BF541" s="62"/>
      <c r="BG541" s="62"/>
      <c r="BH541" s="62"/>
      <c r="BI541" s="62"/>
      <c r="BJ541" s="62"/>
      <c r="BK541" s="63"/>
      <c r="BL541" s="63"/>
      <c r="BM541" s="63"/>
      <c r="BN541" s="64"/>
      <c r="BO541" s="65"/>
      <c r="BP541" s="61"/>
      <c r="BQ541" s="61"/>
      <c r="BR541" s="61"/>
      <c r="BS541" s="62"/>
      <c r="BT541" s="62"/>
      <c r="BU541" s="62"/>
      <c r="BV541" s="62"/>
      <c r="BW541" s="62"/>
      <c r="BX541" s="63"/>
      <c r="BY541" s="63"/>
      <c r="BZ541" s="63"/>
      <c r="CA541" s="64"/>
      <c r="CB541" s="65"/>
      <c r="CC541" s="61"/>
      <c r="CD541" s="61"/>
      <c r="CE541" s="61"/>
      <c r="CF541" s="62"/>
      <c r="CG541" s="62"/>
      <c r="CH541" s="62"/>
      <c r="CI541" s="62"/>
      <c r="CJ541" s="62"/>
      <c r="CK541" s="63"/>
      <c r="CL541" s="63"/>
      <c r="CM541" s="63"/>
      <c r="CN541" s="64"/>
      <c r="CO541" s="65"/>
      <c r="CP541" s="61"/>
      <c r="CQ541" s="61"/>
      <c r="CR541" s="61"/>
      <c r="CS541" s="62"/>
      <c r="CT541" s="62"/>
      <c r="CU541" s="62"/>
      <c r="CV541" s="62"/>
      <c r="CW541" s="62"/>
      <c r="CX541" s="63"/>
      <c r="CY541" s="63"/>
      <c r="CZ541" s="63"/>
      <c r="DA541" s="64"/>
      <c r="DB541" s="65"/>
      <c r="DC541" s="61"/>
      <c r="DD541" s="61"/>
      <c r="DE541" s="61"/>
      <c r="DF541" s="62"/>
      <c r="DG541" s="62"/>
      <c r="DH541" s="62"/>
      <c r="DI541" s="62"/>
      <c r="DJ541" s="62"/>
      <c r="DK541" s="63"/>
      <c r="DL541" s="63"/>
      <c r="DM541" s="63"/>
      <c r="DN541" s="64"/>
      <c r="DO541" s="65"/>
      <c r="DP541" s="61"/>
      <c r="DQ541" s="61"/>
      <c r="DR541" s="61"/>
      <c r="DS541" s="62"/>
      <c r="DT541" s="62"/>
      <c r="DU541" s="62"/>
      <c r="DV541" s="62"/>
      <c r="DW541" s="62"/>
      <c r="DX541" s="63"/>
      <c r="DY541" s="63"/>
      <c r="DZ541" s="63"/>
      <c r="EA541" s="64"/>
      <c r="EB541" s="65"/>
      <c r="EC541" s="61"/>
      <c r="ED541" s="61"/>
      <c r="EE541" s="61"/>
      <c r="EF541" s="62"/>
      <c r="EG541" s="62"/>
      <c r="EH541" s="62"/>
      <c r="EI541" s="62"/>
      <c r="EJ541" s="62"/>
      <c r="EK541" s="63"/>
      <c r="EL541" s="63"/>
      <c r="EM541" s="63"/>
      <c r="EN541" s="64"/>
      <c r="EO541" s="65"/>
      <c r="EP541" s="61"/>
      <c r="EQ541" s="61"/>
      <c r="ER541" s="61"/>
      <c r="ES541" s="62"/>
      <c r="ET541" s="62"/>
      <c r="EU541" s="62"/>
      <c r="EV541" s="62"/>
      <c r="EW541" s="62"/>
      <c r="EX541" s="63"/>
      <c r="EY541" s="63"/>
      <c r="EZ541" s="63"/>
      <c r="FA541" s="64"/>
      <c r="FB541" s="65"/>
      <c r="FC541" s="61"/>
      <c r="FD541" s="61"/>
      <c r="FE541" s="61"/>
      <c r="FF541" s="62"/>
      <c r="FG541" s="62"/>
      <c r="FH541" s="62"/>
      <c r="FI541" s="62"/>
      <c r="FJ541" s="62"/>
    </row>
    <row r="542" spans="1:166" ht="15" customHeight="1" x14ac:dyDescent="0.25">
      <c r="A542" s="348">
        <v>3639</v>
      </c>
      <c r="B542" s="348">
        <v>5123</v>
      </c>
      <c r="C542" s="203"/>
      <c r="D542" s="339"/>
      <c r="E542" s="46">
        <v>213</v>
      </c>
      <c r="F542" s="329" t="s">
        <v>503</v>
      </c>
      <c r="G542" s="343">
        <v>3.6</v>
      </c>
      <c r="H542" s="343">
        <v>3.6</v>
      </c>
      <c r="I542" s="343">
        <v>0</v>
      </c>
      <c r="J542" s="343">
        <f>Tabulka5424[[#This Row],[Skutečnost k 31.12.2019                    v tis. Kč]]/Tabulka5424[[#This Row],[Upravený rozpočet k 31.12.2019         v tis. Kč]]*100</f>
        <v>0</v>
      </c>
      <c r="K542" s="63"/>
      <c r="L542" s="63"/>
      <c r="M542" s="63"/>
      <c r="N542" s="64"/>
      <c r="O542" s="65"/>
      <c r="P542" s="61"/>
      <c r="Q542" s="61"/>
      <c r="R542" s="61"/>
      <c r="S542" s="62"/>
      <c r="T542" s="62"/>
      <c r="U542" s="62"/>
      <c r="V542" s="62"/>
      <c r="W542" s="62"/>
      <c r="X542" s="63"/>
      <c r="Y542" s="63"/>
      <c r="Z542" s="63"/>
      <c r="AA542" s="64"/>
      <c r="AB542" s="65"/>
      <c r="AC542" s="61"/>
      <c r="AD542" s="61"/>
      <c r="AE542" s="61"/>
      <c r="AF542" s="62"/>
      <c r="AG542" s="62"/>
      <c r="AH542" s="62"/>
      <c r="AI542" s="62"/>
      <c r="AJ542" s="62"/>
      <c r="AK542" s="63"/>
      <c r="AL542" s="63"/>
      <c r="AM542" s="63"/>
      <c r="AN542" s="64"/>
      <c r="AO542" s="65"/>
      <c r="AP542" s="61"/>
      <c r="AQ542" s="61"/>
      <c r="AR542" s="61"/>
      <c r="AS542" s="62"/>
      <c r="AT542" s="62"/>
      <c r="AU542" s="62"/>
      <c r="AV542" s="62"/>
      <c r="AW542" s="62"/>
      <c r="AX542" s="63"/>
      <c r="AY542" s="63"/>
      <c r="AZ542" s="63"/>
      <c r="BA542" s="64"/>
      <c r="BB542" s="65"/>
      <c r="BC542" s="61"/>
      <c r="BD542" s="61"/>
      <c r="BE542" s="61"/>
      <c r="BF542" s="62"/>
      <c r="BG542" s="62"/>
      <c r="BH542" s="62"/>
      <c r="BI542" s="62"/>
      <c r="BJ542" s="62"/>
      <c r="BK542" s="63"/>
      <c r="BL542" s="63"/>
      <c r="BM542" s="63"/>
      <c r="BN542" s="64"/>
      <c r="BO542" s="65"/>
      <c r="BP542" s="61"/>
      <c r="BQ542" s="61"/>
      <c r="BR542" s="61"/>
      <c r="BS542" s="62"/>
      <c r="BT542" s="62"/>
      <c r="BU542" s="62"/>
      <c r="BV542" s="62"/>
      <c r="BW542" s="62"/>
      <c r="BX542" s="63"/>
      <c r="BY542" s="63"/>
      <c r="BZ542" s="63"/>
      <c r="CA542" s="64"/>
      <c r="CB542" s="65"/>
      <c r="CC542" s="61"/>
      <c r="CD542" s="61"/>
      <c r="CE542" s="61"/>
      <c r="CF542" s="62"/>
      <c r="CG542" s="62"/>
      <c r="CH542" s="62"/>
      <c r="CI542" s="62"/>
      <c r="CJ542" s="62"/>
      <c r="CK542" s="63"/>
      <c r="CL542" s="63"/>
      <c r="CM542" s="63"/>
      <c r="CN542" s="64"/>
      <c r="CO542" s="65"/>
      <c r="CP542" s="61"/>
      <c r="CQ542" s="61"/>
      <c r="CR542" s="61"/>
      <c r="CS542" s="62"/>
      <c r="CT542" s="62"/>
      <c r="CU542" s="62"/>
      <c r="CV542" s="62"/>
      <c r="CW542" s="62"/>
      <c r="CX542" s="63"/>
      <c r="CY542" s="63"/>
      <c r="CZ542" s="63"/>
      <c r="DA542" s="64"/>
      <c r="DB542" s="65"/>
      <c r="DC542" s="61"/>
      <c r="DD542" s="61"/>
      <c r="DE542" s="61"/>
      <c r="DF542" s="62"/>
      <c r="DG542" s="62"/>
      <c r="DH542" s="62"/>
      <c r="DI542" s="62"/>
      <c r="DJ542" s="62"/>
      <c r="DK542" s="63"/>
      <c r="DL542" s="63"/>
      <c r="DM542" s="63"/>
      <c r="DN542" s="64"/>
      <c r="DO542" s="65"/>
      <c r="DP542" s="61"/>
      <c r="DQ542" s="61"/>
      <c r="DR542" s="61"/>
      <c r="DS542" s="62"/>
      <c r="DT542" s="62"/>
      <c r="DU542" s="62"/>
      <c r="DV542" s="62"/>
      <c r="DW542" s="62"/>
      <c r="DX542" s="63"/>
      <c r="DY542" s="63"/>
      <c r="DZ542" s="63"/>
      <c r="EA542" s="64"/>
      <c r="EB542" s="65"/>
      <c r="EC542" s="61"/>
      <c r="ED542" s="61"/>
      <c r="EE542" s="61"/>
      <c r="EF542" s="62"/>
      <c r="EG542" s="62"/>
      <c r="EH542" s="62"/>
      <c r="EI542" s="62"/>
      <c r="EJ542" s="62"/>
      <c r="EK542" s="63"/>
      <c r="EL542" s="63"/>
      <c r="EM542" s="63"/>
      <c r="EN542" s="64"/>
      <c r="EO542" s="65"/>
      <c r="EP542" s="61"/>
      <c r="EQ542" s="61"/>
      <c r="ER542" s="61"/>
      <c r="ES542" s="62"/>
      <c r="ET542" s="62"/>
      <c r="EU542" s="62"/>
      <c r="EV542" s="62"/>
      <c r="EW542" s="62"/>
      <c r="EX542" s="63"/>
      <c r="EY542" s="63"/>
      <c r="EZ542" s="63"/>
      <c r="FA542" s="64"/>
      <c r="FB542" s="65"/>
      <c r="FC542" s="61"/>
      <c r="FD542" s="61"/>
      <c r="FE542" s="61"/>
      <c r="FF542" s="62"/>
      <c r="FG542" s="62"/>
      <c r="FH542" s="62"/>
      <c r="FI542" s="62"/>
      <c r="FJ542" s="62"/>
    </row>
    <row r="543" spans="1:166" ht="15" customHeight="1" x14ac:dyDescent="0.25">
      <c r="A543" s="348">
        <v>3639</v>
      </c>
      <c r="B543" s="348">
        <v>5123</v>
      </c>
      <c r="C543" s="203"/>
      <c r="D543" s="339"/>
      <c r="E543" s="46">
        <v>213</v>
      </c>
      <c r="F543" s="329" t="s">
        <v>504</v>
      </c>
      <c r="G543" s="343">
        <v>22</v>
      </c>
      <c r="H543" s="343">
        <v>0</v>
      </c>
      <c r="I543" s="343">
        <v>0</v>
      </c>
      <c r="J543" s="343">
        <v>0</v>
      </c>
      <c r="K543" s="63"/>
      <c r="L543" s="63"/>
      <c r="M543" s="63"/>
      <c r="N543" s="64"/>
      <c r="O543" s="65"/>
      <c r="P543" s="61"/>
      <c r="Q543" s="61"/>
      <c r="R543" s="61"/>
      <c r="S543" s="62"/>
      <c r="T543" s="62"/>
      <c r="U543" s="62"/>
      <c r="V543" s="62"/>
      <c r="W543" s="62"/>
      <c r="X543" s="63"/>
      <c r="Y543" s="63"/>
      <c r="Z543" s="63"/>
      <c r="AA543" s="64"/>
      <c r="AB543" s="65"/>
      <c r="AC543" s="61"/>
      <c r="AD543" s="61"/>
      <c r="AE543" s="61"/>
      <c r="AF543" s="62"/>
      <c r="AG543" s="62"/>
      <c r="AH543" s="62"/>
      <c r="AI543" s="62"/>
      <c r="AJ543" s="62"/>
      <c r="AK543" s="63"/>
      <c r="AL543" s="63"/>
      <c r="AM543" s="63"/>
      <c r="AN543" s="64"/>
      <c r="AO543" s="65"/>
      <c r="AP543" s="61"/>
      <c r="AQ543" s="61"/>
      <c r="AR543" s="61"/>
      <c r="AS543" s="62"/>
      <c r="AT543" s="62"/>
      <c r="AU543" s="62"/>
      <c r="AV543" s="62"/>
      <c r="AW543" s="62"/>
      <c r="AX543" s="63"/>
      <c r="AY543" s="63"/>
      <c r="AZ543" s="63"/>
      <c r="BA543" s="64"/>
      <c r="BB543" s="65"/>
      <c r="BC543" s="61"/>
      <c r="BD543" s="61"/>
      <c r="BE543" s="61"/>
      <c r="BF543" s="62"/>
      <c r="BG543" s="62"/>
      <c r="BH543" s="62"/>
      <c r="BI543" s="62"/>
      <c r="BJ543" s="62"/>
      <c r="BK543" s="63"/>
      <c r="BL543" s="63"/>
      <c r="BM543" s="63"/>
      <c r="BN543" s="64"/>
      <c r="BO543" s="65"/>
      <c r="BP543" s="61"/>
      <c r="BQ543" s="61"/>
      <c r="BR543" s="61"/>
      <c r="BS543" s="62"/>
      <c r="BT543" s="62"/>
      <c r="BU543" s="62"/>
      <c r="BV543" s="62"/>
      <c r="BW543" s="62"/>
      <c r="BX543" s="63"/>
      <c r="BY543" s="63"/>
      <c r="BZ543" s="63"/>
      <c r="CA543" s="64"/>
      <c r="CB543" s="65"/>
      <c r="CC543" s="61"/>
      <c r="CD543" s="61"/>
      <c r="CE543" s="61"/>
      <c r="CF543" s="62"/>
      <c r="CG543" s="62"/>
      <c r="CH543" s="62"/>
      <c r="CI543" s="62"/>
      <c r="CJ543" s="62"/>
      <c r="CK543" s="63"/>
      <c r="CL543" s="63"/>
      <c r="CM543" s="63"/>
      <c r="CN543" s="64"/>
      <c r="CO543" s="65"/>
      <c r="CP543" s="61"/>
      <c r="CQ543" s="61"/>
      <c r="CR543" s="61"/>
      <c r="CS543" s="62"/>
      <c r="CT543" s="62"/>
      <c r="CU543" s="62"/>
      <c r="CV543" s="62"/>
      <c r="CW543" s="62"/>
      <c r="CX543" s="63"/>
      <c r="CY543" s="63"/>
      <c r="CZ543" s="63"/>
      <c r="DA543" s="64"/>
      <c r="DB543" s="65"/>
      <c r="DC543" s="61"/>
      <c r="DD543" s="61"/>
      <c r="DE543" s="61"/>
      <c r="DF543" s="62"/>
      <c r="DG543" s="62"/>
      <c r="DH543" s="62"/>
      <c r="DI543" s="62"/>
      <c r="DJ543" s="62"/>
      <c r="DK543" s="63"/>
      <c r="DL543" s="63"/>
      <c r="DM543" s="63"/>
      <c r="DN543" s="64"/>
      <c r="DO543" s="65"/>
      <c r="DP543" s="61"/>
      <c r="DQ543" s="61"/>
      <c r="DR543" s="61"/>
      <c r="DS543" s="62"/>
      <c r="DT543" s="62"/>
      <c r="DU543" s="62"/>
      <c r="DV543" s="62"/>
      <c r="DW543" s="62"/>
      <c r="DX543" s="63"/>
      <c r="DY543" s="63"/>
      <c r="DZ543" s="63"/>
      <c r="EA543" s="64"/>
      <c r="EB543" s="65"/>
      <c r="EC543" s="61"/>
      <c r="ED543" s="61"/>
      <c r="EE543" s="61"/>
      <c r="EF543" s="62"/>
      <c r="EG543" s="62"/>
      <c r="EH543" s="62"/>
      <c r="EI543" s="62"/>
      <c r="EJ543" s="62"/>
      <c r="EK543" s="63"/>
      <c r="EL543" s="63"/>
      <c r="EM543" s="63"/>
      <c r="EN543" s="64"/>
      <c r="EO543" s="65"/>
      <c r="EP543" s="61"/>
      <c r="EQ543" s="61"/>
      <c r="ER543" s="61"/>
      <c r="ES543" s="62"/>
      <c r="ET543" s="62"/>
      <c r="EU543" s="62"/>
      <c r="EV543" s="62"/>
      <c r="EW543" s="62"/>
      <c r="EX543" s="63"/>
      <c r="EY543" s="63"/>
      <c r="EZ543" s="63"/>
      <c r="FA543" s="64"/>
      <c r="FB543" s="65"/>
      <c r="FC543" s="61"/>
      <c r="FD543" s="61"/>
      <c r="FE543" s="61"/>
      <c r="FF543" s="62"/>
      <c r="FG543" s="62"/>
      <c r="FH543" s="62"/>
      <c r="FI543" s="62"/>
      <c r="FJ543" s="62"/>
    </row>
    <row r="544" spans="1:166" ht="15" customHeight="1" x14ac:dyDescent="0.25">
      <c r="A544" s="344">
        <v>3639</v>
      </c>
      <c r="B544" s="344">
        <v>5171</v>
      </c>
      <c r="C544" s="251"/>
      <c r="D544" s="339"/>
      <c r="E544" s="345">
        <v>213</v>
      </c>
      <c r="F544" s="346" t="s">
        <v>795</v>
      </c>
      <c r="G544" s="347">
        <v>95</v>
      </c>
      <c r="H544" s="347">
        <v>95.17</v>
      </c>
      <c r="I544" s="347">
        <v>95.17</v>
      </c>
      <c r="J544" s="347">
        <f>Tabulka5424[[#This Row],[Skutečnost k 31.12.2019                    v tis. Kč]]/Tabulka5424[[#This Row],[Upravený rozpočet k 31.12.2019         v tis. Kč]]*100</f>
        <v>100</v>
      </c>
      <c r="K544" s="63"/>
      <c r="L544" s="63"/>
      <c r="M544" s="63"/>
      <c r="N544" s="64"/>
      <c r="O544" s="65"/>
      <c r="P544" s="61"/>
      <c r="Q544" s="61"/>
      <c r="R544" s="61"/>
      <c r="S544" s="62"/>
      <c r="T544" s="62"/>
      <c r="U544" s="62"/>
      <c r="V544" s="62"/>
      <c r="W544" s="62"/>
      <c r="X544" s="63"/>
      <c r="Y544" s="63"/>
      <c r="Z544" s="63"/>
      <c r="AA544" s="64"/>
      <c r="AB544" s="65"/>
      <c r="AC544" s="61"/>
      <c r="AD544" s="61"/>
      <c r="AE544" s="61"/>
      <c r="AF544" s="62"/>
      <c r="AG544" s="62"/>
      <c r="AH544" s="62"/>
      <c r="AI544" s="62"/>
      <c r="AJ544" s="62"/>
      <c r="AK544" s="63"/>
      <c r="AL544" s="63"/>
      <c r="AM544" s="63"/>
      <c r="AN544" s="64"/>
      <c r="AO544" s="65"/>
      <c r="AP544" s="61"/>
      <c r="AQ544" s="61"/>
      <c r="AR544" s="61"/>
      <c r="AS544" s="62"/>
      <c r="AT544" s="62"/>
      <c r="AU544" s="62"/>
      <c r="AV544" s="62"/>
      <c r="AW544" s="62"/>
      <c r="AX544" s="63"/>
      <c r="AY544" s="63"/>
      <c r="AZ544" s="63"/>
      <c r="BA544" s="64"/>
      <c r="BB544" s="65"/>
      <c r="BC544" s="61"/>
      <c r="BD544" s="61"/>
      <c r="BE544" s="61"/>
      <c r="BF544" s="62"/>
      <c r="BG544" s="62"/>
      <c r="BH544" s="62"/>
      <c r="BI544" s="62"/>
      <c r="BJ544" s="62"/>
      <c r="BK544" s="63"/>
      <c r="BL544" s="63"/>
      <c r="BM544" s="63"/>
      <c r="BN544" s="64"/>
      <c r="BO544" s="65"/>
      <c r="BP544" s="61"/>
      <c r="BQ544" s="61"/>
      <c r="BR544" s="61"/>
      <c r="BS544" s="62"/>
      <c r="BT544" s="62"/>
      <c r="BU544" s="62"/>
      <c r="BV544" s="62"/>
      <c r="BW544" s="62"/>
      <c r="BX544" s="63"/>
      <c r="BY544" s="63"/>
      <c r="BZ544" s="63"/>
      <c r="CA544" s="64"/>
      <c r="CB544" s="65"/>
      <c r="CC544" s="61"/>
      <c r="CD544" s="61"/>
      <c r="CE544" s="61"/>
      <c r="CF544" s="62"/>
      <c r="CG544" s="62"/>
      <c r="CH544" s="62"/>
      <c r="CI544" s="62"/>
      <c r="CJ544" s="62"/>
      <c r="CK544" s="63"/>
      <c r="CL544" s="63"/>
      <c r="CM544" s="63"/>
      <c r="CN544" s="64"/>
      <c r="CO544" s="65"/>
      <c r="CP544" s="61"/>
      <c r="CQ544" s="61"/>
      <c r="CR544" s="61"/>
      <c r="CS544" s="62"/>
      <c r="CT544" s="62"/>
      <c r="CU544" s="62"/>
      <c r="CV544" s="62"/>
      <c r="CW544" s="62"/>
      <c r="CX544" s="63"/>
      <c r="CY544" s="63"/>
      <c r="CZ544" s="63"/>
      <c r="DA544" s="64"/>
      <c r="DB544" s="65"/>
      <c r="DC544" s="61"/>
      <c r="DD544" s="61"/>
      <c r="DE544" s="61"/>
      <c r="DF544" s="62"/>
      <c r="DG544" s="62"/>
      <c r="DH544" s="62"/>
      <c r="DI544" s="62"/>
      <c r="DJ544" s="62"/>
      <c r="DK544" s="63"/>
      <c r="DL544" s="63"/>
      <c r="DM544" s="63"/>
      <c r="DN544" s="64"/>
      <c r="DO544" s="65"/>
      <c r="DP544" s="61"/>
      <c r="DQ544" s="61"/>
      <c r="DR544" s="61"/>
      <c r="DS544" s="62"/>
      <c r="DT544" s="62"/>
      <c r="DU544" s="62"/>
      <c r="DV544" s="62"/>
      <c r="DW544" s="62"/>
      <c r="DX544" s="63"/>
      <c r="DY544" s="63"/>
      <c r="DZ544" s="63"/>
      <c r="EA544" s="64"/>
      <c r="EB544" s="65"/>
      <c r="EC544" s="61"/>
      <c r="ED544" s="61"/>
      <c r="EE544" s="61"/>
      <c r="EF544" s="62"/>
      <c r="EG544" s="62"/>
      <c r="EH544" s="62"/>
      <c r="EI544" s="62"/>
      <c r="EJ544" s="62"/>
      <c r="EK544" s="63"/>
      <c r="EL544" s="63"/>
      <c r="EM544" s="63"/>
      <c r="EN544" s="64"/>
      <c r="EO544" s="65"/>
      <c r="EP544" s="61"/>
      <c r="EQ544" s="61"/>
      <c r="ER544" s="61"/>
      <c r="ES544" s="62"/>
      <c r="ET544" s="62"/>
      <c r="EU544" s="62"/>
      <c r="EV544" s="62"/>
      <c r="EW544" s="62"/>
      <c r="EX544" s="63"/>
      <c r="EY544" s="63"/>
      <c r="EZ544" s="63"/>
      <c r="FA544" s="64"/>
      <c r="FB544" s="65"/>
      <c r="FC544" s="61"/>
      <c r="FD544" s="61"/>
      <c r="FE544" s="61"/>
      <c r="FF544" s="62"/>
      <c r="FG544" s="62"/>
      <c r="FH544" s="62"/>
      <c r="FI544" s="62"/>
      <c r="FJ544" s="62"/>
    </row>
    <row r="545" spans="1:166" ht="15" customHeight="1" x14ac:dyDescent="0.25">
      <c r="A545" s="348">
        <v>3639</v>
      </c>
      <c r="B545" s="348">
        <v>5123</v>
      </c>
      <c r="C545" s="203"/>
      <c r="D545" s="339"/>
      <c r="E545" s="46">
        <v>213</v>
      </c>
      <c r="F545" s="329" t="s">
        <v>505</v>
      </c>
      <c r="G545" s="343">
        <v>3.7</v>
      </c>
      <c r="H545" s="343">
        <v>3.7</v>
      </c>
      <c r="I545" s="343">
        <v>0</v>
      </c>
      <c r="J545" s="343">
        <f>Tabulka5424[[#This Row],[Skutečnost k 31.12.2019                    v tis. Kč]]/Tabulka5424[[#This Row],[Upravený rozpočet k 31.12.2019         v tis. Kč]]*100</f>
        <v>0</v>
      </c>
      <c r="K545" s="717"/>
      <c r="L545" s="63"/>
      <c r="M545" s="63"/>
      <c r="N545" s="64"/>
      <c r="O545" s="65"/>
      <c r="P545" s="61"/>
      <c r="Q545" s="61"/>
      <c r="R545" s="61"/>
      <c r="S545" s="62"/>
      <c r="T545" s="62"/>
      <c r="U545" s="62"/>
      <c r="V545" s="62"/>
      <c r="W545" s="62"/>
      <c r="X545" s="63"/>
      <c r="Y545" s="63"/>
      <c r="Z545" s="63"/>
      <c r="AA545" s="64"/>
      <c r="AB545" s="65"/>
      <c r="AC545" s="61"/>
      <c r="AD545" s="61"/>
      <c r="AE545" s="61"/>
      <c r="AF545" s="62"/>
      <c r="AG545" s="62"/>
      <c r="AH545" s="62"/>
      <c r="AI545" s="62"/>
      <c r="AJ545" s="62"/>
      <c r="AK545" s="63"/>
      <c r="AL545" s="63"/>
      <c r="AM545" s="63"/>
      <c r="AN545" s="64"/>
      <c r="AO545" s="65"/>
      <c r="AP545" s="61"/>
      <c r="AQ545" s="61"/>
      <c r="AR545" s="61"/>
      <c r="AS545" s="62"/>
      <c r="AT545" s="62"/>
      <c r="AU545" s="62"/>
      <c r="AV545" s="62"/>
      <c r="AW545" s="62"/>
      <c r="AX545" s="63"/>
      <c r="AY545" s="63"/>
      <c r="AZ545" s="63"/>
      <c r="BA545" s="64"/>
      <c r="BB545" s="65"/>
      <c r="BC545" s="61"/>
      <c r="BD545" s="61"/>
      <c r="BE545" s="61"/>
      <c r="BF545" s="62"/>
      <c r="BG545" s="62"/>
      <c r="BH545" s="62"/>
      <c r="BI545" s="62"/>
      <c r="BJ545" s="62"/>
      <c r="BK545" s="63"/>
      <c r="BL545" s="63"/>
      <c r="BM545" s="63"/>
      <c r="BN545" s="64"/>
      <c r="BO545" s="65"/>
      <c r="BP545" s="61"/>
      <c r="BQ545" s="61"/>
      <c r="BR545" s="61"/>
      <c r="BS545" s="62"/>
      <c r="BT545" s="62"/>
      <c r="BU545" s="62"/>
      <c r="BV545" s="62"/>
      <c r="BW545" s="62"/>
      <c r="BX545" s="63"/>
      <c r="BY545" s="63"/>
      <c r="BZ545" s="63"/>
      <c r="CA545" s="64"/>
      <c r="CB545" s="65"/>
      <c r="CC545" s="61"/>
      <c r="CD545" s="61"/>
      <c r="CE545" s="61"/>
      <c r="CF545" s="62"/>
      <c r="CG545" s="62"/>
      <c r="CH545" s="62"/>
      <c r="CI545" s="62"/>
      <c r="CJ545" s="62"/>
      <c r="CK545" s="63"/>
      <c r="CL545" s="63"/>
      <c r="CM545" s="63"/>
      <c r="CN545" s="64"/>
      <c r="CO545" s="65"/>
      <c r="CP545" s="61"/>
      <c r="CQ545" s="61"/>
      <c r="CR545" s="61"/>
      <c r="CS545" s="62"/>
      <c r="CT545" s="62"/>
      <c r="CU545" s="62"/>
      <c r="CV545" s="62"/>
      <c r="CW545" s="62"/>
      <c r="CX545" s="63"/>
      <c r="CY545" s="63"/>
      <c r="CZ545" s="63"/>
      <c r="DA545" s="64"/>
      <c r="DB545" s="65"/>
      <c r="DC545" s="61"/>
      <c r="DD545" s="61"/>
      <c r="DE545" s="61"/>
      <c r="DF545" s="62"/>
      <c r="DG545" s="62"/>
      <c r="DH545" s="62"/>
      <c r="DI545" s="62"/>
      <c r="DJ545" s="62"/>
      <c r="DK545" s="63"/>
      <c r="DL545" s="63"/>
      <c r="DM545" s="63"/>
      <c r="DN545" s="64"/>
      <c r="DO545" s="65"/>
      <c r="DP545" s="61"/>
      <c r="DQ545" s="61"/>
      <c r="DR545" s="61"/>
      <c r="DS545" s="62"/>
      <c r="DT545" s="62"/>
      <c r="DU545" s="62"/>
      <c r="DV545" s="62"/>
      <c r="DW545" s="62"/>
      <c r="DX545" s="63"/>
      <c r="DY545" s="63"/>
      <c r="DZ545" s="63"/>
      <c r="EA545" s="64"/>
      <c r="EB545" s="65"/>
      <c r="EC545" s="61"/>
      <c r="ED545" s="61"/>
      <c r="EE545" s="61"/>
      <c r="EF545" s="62"/>
      <c r="EG545" s="62"/>
      <c r="EH545" s="62"/>
      <c r="EI545" s="62"/>
      <c r="EJ545" s="62"/>
      <c r="EK545" s="63"/>
      <c r="EL545" s="63"/>
      <c r="EM545" s="63"/>
      <c r="EN545" s="64"/>
      <c r="EO545" s="65"/>
      <c r="EP545" s="61"/>
      <c r="EQ545" s="61"/>
      <c r="ER545" s="61"/>
      <c r="ES545" s="62"/>
      <c r="ET545" s="62"/>
      <c r="EU545" s="62"/>
      <c r="EV545" s="62"/>
      <c r="EW545" s="62"/>
      <c r="EX545" s="63"/>
      <c r="EY545" s="63"/>
      <c r="EZ545" s="63"/>
      <c r="FA545" s="64"/>
      <c r="FB545" s="65"/>
      <c r="FC545" s="61"/>
      <c r="FD545" s="61"/>
      <c r="FE545" s="61"/>
      <c r="FF545" s="62"/>
      <c r="FG545" s="62"/>
      <c r="FH545" s="62"/>
      <c r="FI545" s="62"/>
      <c r="FJ545" s="62"/>
    </row>
    <row r="546" spans="1:166" ht="15" customHeight="1" x14ac:dyDescent="0.25">
      <c r="A546" s="348">
        <v>3639</v>
      </c>
      <c r="B546" s="348">
        <v>5123</v>
      </c>
      <c r="C546" s="203"/>
      <c r="D546" s="339"/>
      <c r="E546" s="46">
        <v>213</v>
      </c>
      <c r="F546" s="329" t="s">
        <v>506</v>
      </c>
      <c r="G546" s="343">
        <v>20.6</v>
      </c>
      <c r="H546" s="343">
        <v>0</v>
      </c>
      <c r="I546" s="343">
        <v>0</v>
      </c>
      <c r="J546" s="343">
        <v>0</v>
      </c>
      <c r="K546" s="63"/>
      <c r="L546" s="63"/>
      <c r="M546" s="63"/>
      <c r="N546" s="64"/>
      <c r="O546" s="65"/>
      <c r="P546" s="61"/>
      <c r="Q546" s="61"/>
      <c r="R546" s="61"/>
      <c r="S546" s="62"/>
      <c r="T546" s="62"/>
      <c r="U546" s="62"/>
      <c r="V546" s="62"/>
      <c r="W546" s="62"/>
      <c r="X546" s="63"/>
      <c r="Y546" s="63"/>
      <c r="Z546" s="63"/>
      <c r="AA546" s="64"/>
      <c r="AB546" s="65"/>
      <c r="AC546" s="61"/>
      <c r="AD546" s="61"/>
      <c r="AE546" s="61"/>
      <c r="AF546" s="62"/>
      <c r="AG546" s="62"/>
      <c r="AH546" s="62"/>
      <c r="AI546" s="62"/>
      <c r="AJ546" s="62"/>
      <c r="AK546" s="63"/>
      <c r="AL546" s="63"/>
      <c r="AM546" s="63"/>
      <c r="AN546" s="64"/>
      <c r="AO546" s="65"/>
      <c r="AP546" s="61"/>
      <c r="AQ546" s="61"/>
      <c r="AR546" s="61"/>
      <c r="AS546" s="62"/>
      <c r="AT546" s="62"/>
      <c r="AU546" s="62"/>
      <c r="AV546" s="62"/>
      <c r="AW546" s="62"/>
      <c r="AX546" s="63"/>
      <c r="AY546" s="63"/>
      <c r="AZ546" s="63"/>
      <c r="BA546" s="64"/>
      <c r="BB546" s="65"/>
      <c r="BC546" s="61"/>
      <c r="BD546" s="61"/>
      <c r="BE546" s="61"/>
      <c r="BF546" s="62"/>
      <c r="BG546" s="62"/>
      <c r="BH546" s="62"/>
      <c r="BI546" s="62"/>
      <c r="BJ546" s="62"/>
      <c r="BK546" s="63"/>
      <c r="BL546" s="63"/>
      <c r="BM546" s="63"/>
      <c r="BN546" s="64"/>
      <c r="BO546" s="65"/>
      <c r="BP546" s="61"/>
      <c r="BQ546" s="61"/>
      <c r="BR546" s="61"/>
      <c r="BS546" s="62"/>
      <c r="BT546" s="62"/>
      <c r="BU546" s="62"/>
      <c r="BV546" s="62"/>
      <c r="BW546" s="62"/>
      <c r="BX546" s="63"/>
      <c r="BY546" s="63"/>
      <c r="BZ546" s="63"/>
      <c r="CA546" s="64"/>
      <c r="CB546" s="65"/>
      <c r="CC546" s="61"/>
      <c r="CD546" s="61"/>
      <c r="CE546" s="61"/>
      <c r="CF546" s="62"/>
      <c r="CG546" s="62"/>
      <c r="CH546" s="62"/>
      <c r="CI546" s="62"/>
      <c r="CJ546" s="62"/>
      <c r="CK546" s="63"/>
      <c r="CL546" s="63"/>
      <c r="CM546" s="63"/>
      <c r="CN546" s="64"/>
      <c r="CO546" s="65"/>
      <c r="CP546" s="61"/>
      <c r="CQ546" s="61"/>
      <c r="CR546" s="61"/>
      <c r="CS546" s="62"/>
      <c r="CT546" s="62"/>
      <c r="CU546" s="62"/>
      <c r="CV546" s="62"/>
      <c r="CW546" s="62"/>
      <c r="CX546" s="63"/>
      <c r="CY546" s="63"/>
      <c r="CZ546" s="63"/>
      <c r="DA546" s="64"/>
      <c r="DB546" s="65"/>
      <c r="DC546" s="61"/>
      <c r="DD546" s="61"/>
      <c r="DE546" s="61"/>
      <c r="DF546" s="62"/>
      <c r="DG546" s="62"/>
      <c r="DH546" s="62"/>
      <c r="DI546" s="62"/>
      <c r="DJ546" s="62"/>
      <c r="DK546" s="63"/>
      <c r="DL546" s="63"/>
      <c r="DM546" s="63"/>
      <c r="DN546" s="64"/>
      <c r="DO546" s="65"/>
      <c r="DP546" s="61"/>
      <c r="DQ546" s="61"/>
      <c r="DR546" s="61"/>
      <c r="DS546" s="62"/>
      <c r="DT546" s="62"/>
      <c r="DU546" s="62"/>
      <c r="DV546" s="62"/>
      <c r="DW546" s="62"/>
      <c r="DX546" s="63"/>
      <c r="DY546" s="63"/>
      <c r="DZ546" s="63"/>
      <c r="EA546" s="64"/>
      <c r="EB546" s="65"/>
      <c r="EC546" s="61"/>
      <c r="ED546" s="61"/>
      <c r="EE546" s="61"/>
      <c r="EF546" s="62"/>
      <c r="EG546" s="62"/>
      <c r="EH546" s="62"/>
      <c r="EI546" s="62"/>
      <c r="EJ546" s="62"/>
      <c r="EK546" s="63"/>
      <c r="EL546" s="63"/>
      <c r="EM546" s="63"/>
      <c r="EN546" s="64"/>
      <c r="EO546" s="65"/>
      <c r="EP546" s="61"/>
      <c r="EQ546" s="61"/>
      <c r="ER546" s="61"/>
      <c r="ES546" s="62"/>
      <c r="ET546" s="62"/>
      <c r="EU546" s="62"/>
      <c r="EV546" s="62"/>
      <c r="EW546" s="62"/>
      <c r="EX546" s="63"/>
      <c r="EY546" s="63"/>
      <c r="EZ546" s="63"/>
      <c r="FA546" s="64"/>
      <c r="FB546" s="65"/>
      <c r="FC546" s="61"/>
      <c r="FD546" s="61"/>
      <c r="FE546" s="61"/>
      <c r="FF546" s="62"/>
      <c r="FG546" s="62"/>
      <c r="FH546" s="62"/>
      <c r="FI546" s="62"/>
      <c r="FJ546" s="62"/>
    </row>
    <row r="547" spans="1:166" ht="15" customHeight="1" x14ac:dyDescent="0.25">
      <c r="A547" s="344">
        <v>3639</v>
      </c>
      <c r="B547" s="344">
        <v>5171</v>
      </c>
      <c r="C547" s="251"/>
      <c r="D547" s="339"/>
      <c r="E547" s="345">
        <v>213</v>
      </c>
      <c r="F547" s="346" t="s">
        <v>916</v>
      </c>
      <c r="G547" s="347">
        <v>0</v>
      </c>
      <c r="H547" s="347">
        <v>38.270000000000003</v>
      </c>
      <c r="I547" s="347">
        <v>38.270000000000003</v>
      </c>
      <c r="J547" s="347">
        <f>Tabulka5424[[#This Row],[Skutečnost k 31.12.2019                    v tis. Kč]]/Tabulka5424[[#This Row],[Upravený rozpočet k 31.12.2019         v tis. Kč]]*100</f>
        <v>100</v>
      </c>
      <c r="K547" s="63"/>
      <c r="L547" s="63"/>
      <c r="M547" s="63"/>
      <c r="N547" s="64"/>
      <c r="O547" s="65"/>
      <c r="P547" s="61"/>
      <c r="Q547" s="61"/>
      <c r="R547" s="61"/>
      <c r="S547" s="62"/>
      <c r="T547" s="62"/>
      <c r="U547" s="62"/>
      <c r="V547" s="62"/>
      <c r="W547" s="62"/>
      <c r="X547" s="63"/>
      <c r="Y547" s="63"/>
      <c r="Z547" s="63"/>
      <c r="AA547" s="64"/>
      <c r="AB547" s="65"/>
      <c r="AC547" s="61"/>
      <c r="AD547" s="61"/>
      <c r="AE547" s="61"/>
      <c r="AF547" s="62"/>
      <c r="AG547" s="62"/>
      <c r="AH547" s="62"/>
      <c r="AI547" s="62"/>
      <c r="AJ547" s="62"/>
      <c r="AK547" s="63"/>
      <c r="AL547" s="63"/>
      <c r="AM547" s="63"/>
      <c r="AN547" s="64"/>
      <c r="AO547" s="65"/>
      <c r="AP547" s="61"/>
      <c r="AQ547" s="61"/>
      <c r="AR547" s="61"/>
      <c r="AS547" s="62"/>
      <c r="AT547" s="62"/>
      <c r="AU547" s="62"/>
      <c r="AV547" s="62"/>
      <c r="AW547" s="62"/>
      <c r="AX547" s="63"/>
      <c r="AY547" s="63"/>
      <c r="AZ547" s="63"/>
      <c r="BA547" s="64"/>
      <c r="BB547" s="65"/>
      <c r="BC547" s="61"/>
      <c r="BD547" s="61"/>
      <c r="BE547" s="61"/>
      <c r="BF547" s="62"/>
      <c r="BG547" s="62"/>
      <c r="BH547" s="62"/>
      <c r="BI547" s="62"/>
      <c r="BJ547" s="62"/>
      <c r="BK547" s="63"/>
      <c r="BL547" s="63"/>
      <c r="BM547" s="63"/>
      <c r="BN547" s="64"/>
      <c r="BO547" s="65"/>
      <c r="BP547" s="61"/>
      <c r="BQ547" s="61"/>
      <c r="BR547" s="61"/>
      <c r="BS547" s="62"/>
      <c r="BT547" s="62"/>
      <c r="BU547" s="62"/>
      <c r="BV547" s="62"/>
      <c r="BW547" s="62"/>
      <c r="BX547" s="63"/>
      <c r="BY547" s="63"/>
      <c r="BZ547" s="63"/>
      <c r="CA547" s="64"/>
      <c r="CB547" s="65"/>
      <c r="CC547" s="61"/>
      <c r="CD547" s="61"/>
      <c r="CE547" s="61"/>
      <c r="CF547" s="62"/>
      <c r="CG547" s="62"/>
      <c r="CH547" s="62"/>
      <c r="CI547" s="62"/>
      <c r="CJ547" s="62"/>
      <c r="CK547" s="63"/>
      <c r="CL547" s="63"/>
      <c r="CM547" s="63"/>
      <c r="CN547" s="64"/>
      <c r="CO547" s="65"/>
      <c r="CP547" s="61"/>
      <c r="CQ547" s="61"/>
      <c r="CR547" s="61"/>
      <c r="CS547" s="62"/>
      <c r="CT547" s="62"/>
      <c r="CU547" s="62"/>
      <c r="CV547" s="62"/>
      <c r="CW547" s="62"/>
      <c r="CX547" s="63"/>
      <c r="CY547" s="63"/>
      <c r="CZ547" s="63"/>
      <c r="DA547" s="64"/>
      <c r="DB547" s="65"/>
      <c r="DC547" s="61"/>
      <c r="DD547" s="61"/>
      <c r="DE547" s="61"/>
      <c r="DF547" s="62"/>
      <c r="DG547" s="62"/>
      <c r="DH547" s="62"/>
      <c r="DI547" s="62"/>
      <c r="DJ547" s="62"/>
      <c r="DK547" s="63"/>
      <c r="DL547" s="63"/>
      <c r="DM547" s="63"/>
      <c r="DN547" s="64"/>
      <c r="DO547" s="65"/>
      <c r="DP547" s="61"/>
      <c r="DQ547" s="61"/>
      <c r="DR547" s="61"/>
      <c r="DS547" s="62"/>
      <c r="DT547" s="62"/>
      <c r="DU547" s="62"/>
      <c r="DV547" s="62"/>
      <c r="DW547" s="62"/>
      <c r="DX547" s="63"/>
      <c r="DY547" s="63"/>
      <c r="DZ547" s="63"/>
      <c r="EA547" s="64"/>
      <c r="EB547" s="65"/>
      <c r="EC547" s="61"/>
      <c r="ED547" s="61"/>
      <c r="EE547" s="61"/>
      <c r="EF547" s="62"/>
      <c r="EG547" s="62"/>
      <c r="EH547" s="62"/>
      <c r="EI547" s="62"/>
      <c r="EJ547" s="62"/>
      <c r="EK547" s="63"/>
      <c r="EL547" s="63"/>
      <c r="EM547" s="63"/>
      <c r="EN547" s="64"/>
      <c r="EO547" s="65"/>
      <c r="EP547" s="61"/>
      <c r="EQ547" s="61"/>
      <c r="ER547" s="61"/>
      <c r="ES547" s="62"/>
      <c r="ET547" s="62"/>
      <c r="EU547" s="62"/>
      <c r="EV547" s="62"/>
      <c r="EW547" s="62"/>
      <c r="EX547" s="63"/>
      <c r="EY547" s="63"/>
      <c r="EZ547" s="63"/>
      <c r="FA547" s="64"/>
      <c r="FB547" s="65"/>
      <c r="FC547" s="61"/>
      <c r="FD547" s="61"/>
      <c r="FE547" s="61"/>
      <c r="FF547" s="62"/>
      <c r="FG547" s="62"/>
      <c r="FH547" s="62"/>
      <c r="FI547" s="62"/>
      <c r="FJ547" s="62"/>
    </row>
    <row r="548" spans="1:166" ht="15" customHeight="1" x14ac:dyDescent="0.25">
      <c r="A548" s="348">
        <v>3639</v>
      </c>
      <c r="B548" s="348">
        <v>5901</v>
      </c>
      <c r="C548" s="203"/>
      <c r="D548" s="339"/>
      <c r="E548" s="46">
        <v>213</v>
      </c>
      <c r="F548" s="329" t="s">
        <v>511</v>
      </c>
      <c r="G548" s="343">
        <v>640</v>
      </c>
      <c r="H548" s="343">
        <v>0</v>
      </c>
      <c r="I548" s="343">
        <v>0</v>
      </c>
      <c r="J548" s="343">
        <v>0</v>
      </c>
      <c r="K548" s="63"/>
      <c r="L548" s="63"/>
      <c r="M548" s="63"/>
      <c r="N548" s="64"/>
      <c r="O548" s="65"/>
      <c r="P548" s="61"/>
      <c r="Q548" s="61"/>
      <c r="R548" s="61"/>
      <c r="S548" s="62"/>
      <c r="T548" s="62"/>
      <c r="U548" s="62"/>
      <c r="V548" s="62"/>
      <c r="W548" s="62"/>
      <c r="X548" s="63"/>
      <c r="Y548" s="63"/>
      <c r="Z548" s="63"/>
      <c r="AA548" s="64"/>
      <c r="AB548" s="65"/>
      <c r="AC548" s="61"/>
      <c r="AD548" s="61"/>
      <c r="AE548" s="61"/>
      <c r="AF548" s="62"/>
      <c r="AG548" s="62"/>
      <c r="AH548" s="62"/>
      <c r="AI548" s="62"/>
      <c r="AJ548" s="62"/>
      <c r="AK548" s="63"/>
      <c r="AL548" s="63"/>
      <c r="AM548" s="63"/>
      <c r="AN548" s="64"/>
      <c r="AO548" s="65"/>
      <c r="AP548" s="61"/>
      <c r="AQ548" s="61"/>
      <c r="AR548" s="61"/>
      <c r="AS548" s="62"/>
      <c r="AT548" s="62"/>
      <c r="AU548" s="62"/>
      <c r="AV548" s="62"/>
      <c r="AW548" s="62"/>
      <c r="AX548" s="63"/>
      <c r="AY548" s="63"/>
      <c r="AZ548" s="63"/>
      <c r="BA548" s="64"/>
      <c r="BB548" s="65"/>
      <c r="BC548" s="61"/>
      <c r="BD548" s="61"/>
      <c r="BE548" s="61"/>
      <c r="BF548" s="62"/>
      <c r="BG548" s="62"/>
      <c r="BH548" s="62"/>
      <c r="BI548" s="62"/>
      <c r="BJ548" s="62"/>
      <c r="BK548" s="63"/>
      <c r="BL548" s="63"/>
      <c r="BM548" s="63"/>
      <c r="BN548" s="64"/>
      <c r="BO548" s="65"/>
      <c r="BP548" s="61"/>
      <c r="BQ548" s="61"/>
      <c r="BR548" s="61"/>
      <c r="BS548" s="62"/>
      <c r="BT548" s="62"/>
      <c r="BU548" s="62"/>
      <c r="BV548" s="62"/>
      <c r="BW548" s="62"/>
      <c r="BX548" s="63"/>
      <c r="BY548" s="63"/>
      <c r="BZ548" s="63"/>
      <c r="CA548" s="64"/>
      <c r="CB548" s="65"/>
      <c r="CC548" s="61"/>
      <c r="CD548" s="61"/>
      <c r="CE548" s="61"/>
      <c r="CF548" s="62"/>
      <c r="CG548" s="62"/>
      <c r="CH548" s="62"/>
      <c r="CI548" s="62"/>
      <c r="CJ548" s="62"/>
      <c r="CK548" s="63"/>
      <c r="CL548" s="63"/>
      <c r="CM548" s="63"/>
      <c r="CN548" s="64"/>
      <c r="CO548" s="65"/>
      <c r="CP548" s="61"/>
      <c r="CQ548" s="61"/>
      <c r="CR548" s="61"/>
      <c r="CS548" s="62"/>
      <c r="CT548" s="62"/>
      <c r="CU548" s="62"/>
      <c r="CV548" s="62"/>
      <c r="CW548" s="62"/>
      <c r="CX548" s="63"/>
      <c r="CY548" s="63"/>
      <c r="CZ548" s="63"/>
      <c r="DA548" s="64"/>
      <c r="DB548" s="65"/>
      <c r="DC548" s="61"/>
      <c r="DD548" s="61"/>
      <c r="DE548" s="61"/>
      <c r="DF548" s="62"/>
      <c r="DG548" s="62"/>
      <c r="DH548" s="62"/>
      <c r="DI548" s="62"/>
      <c r="DJ548" s="62"/>
      <c r="DK548" s="63"/>
      <c r="DL548" s="63"/>
      <c r="DM548" s="63"/>
      <c r="DN548" s="64"/>
      <c r="DO548" s="65"/>
      <c r="DP548" s="61"/>
      <c r="DQ548" s="61"/>
      <c r="DR548" s="61"/>
      <c r="DS548" s="62"/>
      <c r="DT548" s="62"/>
      <c r="DU548" s="62"/>
      <c r="DV548" s="62"/>
      <c r="DW548" s="62"/>
      <c r="DX548" s="63"/>
      <c r="DY548" s="63"/>
      <c r="DZ548" s="63"/>
      <c r="EA548" s="64"/>
      <c r="EB548" s="65"/>
      <c r="EC548" s="61"/>
      <c r="ED548" s="61"/>
      <c r="EE548" s="61"/>
      <c r="EF548" s="62"/>
      <c r="EG548" s="62"/>
      <c r="EH548" s="62"/>
      <c r="EI548" s="62"/>
      <c r="EJ548" s="62"/>
      <c r="EK548" s="63"/>
      <c r="EL548" s="63"/>
      <c r="EM548" s="63"/>
      <c r="EN548" s="64"/>
      <c r="EO548" s="65"/>
      <c r="EP548" s="61"/>
      <c r="EQ548" s="61"/>
      <c r="ER548" s="61"/>
      <c r="ES548" s="62"/>
      <c r="ET548" s="62"/>
      <c r="EU548" s="62"/>
      <c r="EV548" s="62"/>
      <c r="EW548" s="62"/>
      <c r="EX548" s="63"/>
      <c r="EY548" s="63"/>
      <c r="EZ548" s="63"/>
      <c r="FA548" s="64"/>
      <c r="FB548" s="65"/>
      <c r="FC548" s="61"/>
      <c r="FD548" s="61"/>
      <c r="FE548" s="61"/>
      <c r="FF548" s="62"/>
      <c r="FG548" s="62"/>
      <c r="FH548" s="62"/>
      <c r="FI548" s="62"/>
      <c r="FJ548" s="62"/>
    </row>
    <row r="549" spans="1:166" ht="15" customHeight="1" x14ac:dyDescent="0.25">
      <c r="A549" s="344"/>
      <c r="B549" s="344"/>
      <c r="C549" s="251"/>
      <c r="D549" s="688"/>
      <c r="E549" s="46"/>
      <c r="F549" s="94" t="s">
        <v>286</v>
      </c>
      <c r="G549" s="265">
        <f>SUBTOTAL(109,G535:G548)</f>
        <v>896.5</v>
      </c>
      <c r="H549" s="265">
        <f>SUBTOTAL(109,H535:H548)</f>
        <v>265.31999999999994</v>
      </c>
      <c r="I549" s="265">
        <f>SUBTOTAL(109,I535:I548)</f>
        <v>241.04</v>
      </c>
      <c r="J549" s="265">
        <f>Tabulka5424[[#This Row],[Skutečnost k 31.12.2019                    v tis. Kč]]/Tabulka5424[[#This Row],[Upravený rozpočet k 31.12.2019         v tis. Kč]]*100</f>
        <v>90.848786371174455</v>
      </c>
      <c r="K549" s="63"/>
      <c r="L549" s="63"/>
      <c r="M549" s="63"/>
      <c r="N549" s="64"/>
      <c r="O549" s="65"/>
      <c r="P549" s="61"/>
      <c r="Q549" s="61"/>
      <c r="R549" s="61"/>
      <c r="S549" s="62"/>
      <c r="T549" s="62"/>
      <c r="U549" s="62"/>
      <c r="V549" s="62"/>
      <c r="W549" s="62"/>
      <c r="X549" s="63"/>
      <c r="Y549" s="63"/>
      <c r="Z549" s="63"/>
      <c r="AA549" s="64"/>
      <c r="AB549" s="65"/>
      <c r="AC549" s="61"/>
      <c r="AD549" s="61"/>
      <c r="AE549" s="61"/>
      <c r="AF549" s="62"/>
      <c r="AG549" s="62"/>
      <c r="AH549" s="62"/>
      <c r="AI549" s="62"/>
      <c r="AJ549" s="62"/>
      <c r="AK549" s="63"/>
      <c r="AL549" s="63"/>
      <c r="AM549" s="63"/>
      <c r="AN549" s="64"/>
      <c r="AO549" s="65"/>
      <c r="AP549" s="61"/>
      <c r="AQ549" s="61"/>
      <c r="AR549" s="61"/>
      <c r="AS549" s="62"/>
      <c r="AT549" s="62"/>
      <c r="AU549" s="62"/>
      <c r="AV549" s="62"/>
      <c r="AW549" s="62"/>
      <c r="AX549" s="63"/>
      <c r="AY549" s="63"/>
      <c r="AZ549" s="63"/>
      <c r="BA549" s="64"/>
      <c r="BB549" s="65"/>
      <c r="BC549" s="61"/>
      <c r="BD549" s="61"/>
      <c r="BE549" s="61"/>
      <c r="BF549" s="62"/>
      <c r="BG549" s="62"/>
      <c r="BH549" s="62"/>
      <c r="BI549" s="62"/>
      <c r="BJ549" s="62"/>
      <c r="BK549" s="63"/>
      <c r="BL549" s="63"/>
      <c r="BM549" s="63"/>
      <c r="BN549" s="64"/>
      <c r="BO549" s="65"/>
      <c r="BP549" s="61"/>
      <c r="BQ549" s="61"/>
      <c r="BR549" s="61"/>
      <c r="BS549" s="62"/>
      <c r="BT549" s="62"/>
      <c r="BU549" s="62"/>
      <c r="BV549" s="62"/>
      <c r="BW549" s="62"/>
      <c r="BX549" s="63"/>
      <c r="BY549" s="63"/>
      <c r="BZ549" s="63"/>
      <c r="CA549" s="64"/>
      <c r="CB549" s="65"/>
      <c r="CC549" s="61"/>
      <c r="CD549" s="61"/>
      <c r="CE549" s="61"/>
      <c r="CF549" s="62"/>
      <c r="CG549" s="62"/>
      <c r="CH549" s="62"/>
      <c r="CI549" s="62"/>
      <c r="CJ549" s="62"/>
      <c r="CK549" s="63"/>
      <c r="CL549" s="63"/>
      <c r="CM549" s="63"/>
      <c r="CN549" s="64"/>
      <c r="CO549" s="65"/>
      <c r="CP549" s="61"/>
      <c r="CQ549" s="61"/>
      <c r="CR549" s="61"/>
      <c r="CS549" s="62"/>
      <c r="CT549" s="62"/>
      <c r="CU549" s="62"/>
      <c r="CV549" s="62"/>
      <c r="CW549" s="62"/>
      <c r="CX549" s="63"/>
      <c r="CY549" s="63"/>
      <c r="CZ549" s="63"/>
      <c r="DA549" s="64"/>
      <c r="DB549" s="65"/>
      <c r="DC549" s="61"/>
      <c r="DD549" s="61"/>
      <c r="DE549" s="61"/>
      <c r="DF549" s="62"/>
      <c r="DG549" s="62"/>
      <c r="DH549" s="62"/>
      <c r="DI549" s="62"/>
      <c r="DJ549" s="62"/>
      <c r="DK549" s="63"/>
      <c r="DL549" s="63"/>
      <c r="DM549" s="63"/>
      <c r="DN549" s="64"/>
      <c r="DO549" s="65"/>
      <c r="DP549" s="61"/>
      <c r="DQ549" s="61"/>
      <c r="DR549" s="61"/>
      <c r="DS549" s="62"/>
      <c r="DT549" s="62"/>
      <c r="DU549" s="62"/>
      <c r="DV549" s="62"/>
      <c r="DW549" s="62"/>
      <c r="DX549" s="63"/>
      <c r="DY549" s="63"/>
      <c r="DZ549" s="63"/>
      <c r="EA549" s="64"/>
      <c r="EB549" s="65"/>
      <c r="EC549" s="61"/>
      <c r="ED549" s="61"/>
      <c r="EE549" s="61"/>
      <c r="EF549" s="62"/>
      <c r="EG549" s="62"/>
      <c r="EH549" s="62"/>
      <c r="EI549" s="62"/>
      <c r="EJ549" s="62"/>
      <c r="EK549" s="63"/>
      <c r="EL549" s="63"/>
      <c r="EM549" s="63"/>
      <c r="EN549" s="64"/>
      <c r="EO549" s="65"/>
      <c r="EP549" s="61"/>
      <c r="EQ549" s="61"/>
      <c r="ER549" s="61"/>
      <c r="ES549" s="62"/>
      <c r="ET549" s="62"/>
      <c r="EU549" s="62"/>
      <c r="EV549" s="62"/>
      <c r="EW549" s="62"/>
      <c r="EX549" s="63"/>
      <c r="EY549" s="63"/>
      <c r="EZ549" s="63"/>
      <c r="FA549" s="64"/>
      <c r="FB549" s="65"/>
      <c r="FC549" s="61"/>
      <c r="FD549" s="61"/>
      <c r="FE549" s="61"/>
      <c r="FF549" s="62"/>
      <c r="FG549" s="62"/>
      <c r="FH549" s="62"/>
      <c r="FI549" s="62"/>
      <c r="FJ549" s="62"/>
    </row>
    <row r="550" spans="1:166" ht="15" customHeight="1" x14ac:dyDescent="0.25">
      <c r="A550" s="344"/>
      <c r="B550" s="344"/>
      <c r="C550" s="251"/>
      <c r="D550" s="688"/>
      <c r="E550" s="46"/>
      <c r="F550" s="346"/>
      <c r="G550" s="347"/>
      <c r="H550" s="347"/>
      <c r="I550" s="347"/>
      <c r="J550" s="347"/>
      <c r="K550" s="63"/>
      <c r="L550" s="63"/>
      <c r="M550" s="63"/>
      <c r="N550" s="64"/>
      <c r="O550" s="65"/>
      <c r="P550" s="61"/>
      <c r="Q550" s="61"/>
      <c r="R550" s="61"/>
      <c r="S550" s="62"/>
      <c r="T550" s="62"/>
      <c r="U550" s="62"/>
      <c r="V550" s="62"/>
      <c r="W550" s="62"/>
      <c r="X550" s="63"/>
      <c r="Y550" s="63"/>
      <c r="Z550" s="63"/>
      <c r="AA550" s="64"/>
      <c r="AB550" s="65"/>
      <c r="AC550" s="61"/>
      <c r="AD550" s="61"/>
      <c r="AE550" s="61"/>
      <c r="AF550" s="62"/>
      <c r="AG550" s="62"/>
      <c r="AH550" s="62"/>
      <c r="AI550" s="62"/>
      <c r="AJ550" s="62"/>
      <c r="AK550" s="63"/>
      <c r="AL550" s="63"/>
      <c r="AM550" s="63"/>
      <c r="AN550" s="64"/>
      <c r="AO550" s="65"/>
      <c r="AP550" s="61"/>
      <c r="AQ550" s="61"/>
      <c r="AR550" s="61"/>
      <c r="AS550" s="62"/>
      <c r="AT550" s="62"/>
      <c r="AU550" s="62"/>
      <c r="AV550" s="62"/>
      <c r="AW550" s="62"/>
      <c r="AX550" s="63"/>
      <c r="AY550" s="63"/>
      <c r="AZ550" s="63"/>
      <c r="BA550" s="64"/>
      <c r="BB550" s="65"/>
      <c r="BC550" s="61"/>
      <c r="BD550" s="61"/>
      <c r="BE550" s="61"/>
      <c r="BF550" s="62"/>
      <c r="BG550" s="62"/>
      <c r="BH550" s="62"/>
      <c r="BI550" s="62"/>
      <c r="BJ550" s="62"/>
      <c r="BK550" s="63"/>
      <c r="BL550" s="63"/>
      <c r="BM550" s="63"/>
      <c r="BN550" s="64"/>
      <c r="BO550" s="65"/>
      <c r="BP550" s="61"/>
      <c r="BQ550" s="61"/>
      <c r="BR550" s="61"/>
      <c r="BS550" s="62"/>
      <c r="BT550" s="62"/>
      <c r="BU550" s="62"/>
      <c r="BV550" s="62"/>
      <c r="BW550" s="62"/>
      <c r="BX550" s="63"/>
      <c r="BY550" s="63"/>
      <c r="BZ550" s="63"/>
      <c r="CA550" s="64"/>
      <c r="CB550" s="65"/>
      <c r="CC550" s="61"/>
      <c r="CD550" s="61"/>
      <c r="CE550" s="61"/>
      <c r="CF550" s="62"/>
      <c r="CG550" s="62"/>
      <c r="CH550" s="62"/>
      <c r="CI550" s="62"/>
      <c r="CJ550" s="62"/>
      <c r="CK550" s="63"/>
      <c r="CL550" s="63"/>
      <c r="CM550" s="63"/>
      <c r="CN550" s="64"/>
      <c r="CO550" s="65"/>
      <c r="CP550" s="61"/>
      <c r="CQ550" s="61"/>
      <c r="CR550" s="61"/>
      <c r="CS550" s="62"/>
      <c r="CT550" s="62"/>
      <c r="CU550" s="62"/>
      <c r="CV550" s="62"/>
      <c r="CW550" s="62"/>
      <c r="CX550" s="63"/>
      <c r="CY550" s="63"/>
      <c r="CZ550" s="63"/>
      <c r="DA550" s="64"/>
      <c r="DB550" s="65"/>
      <c r="DC550" s="61"/>
      <c r="DD550" s="61"/>
      <c r="DE550" s="61"/>
      <c r="DF550" s="62"/>
      <c r="DG550" s="62"/>
      <c r="DH550" s="62"/>
      <c r="DI550" s="62"/>
      <c r="DJ550" s="62"/>
      <c r="DK550" s="63"/>
      <c r="DL550" s="63"/>
      <c r="DM550" s="63"/>
      <c r="DN550" s="64"/>
      <c r="DO550" s="65"/>
      <c r="DP550" s="61"/>
      <c r="DQ550" s="61"/>
      <c r="DR550" s="61"/>
      <c r="DS550" s="62"/>
      <c r="DT550" s="62"/>
      <c r="DU550" s="62"/>
      <c r="DV550" s="62"/>
      <c r="DW550" s="62"/>
      <c r="DX550" s="63"/>
      <c r="DY550" s="63"/>
      <c r="DZ550" s="63"/>
      <c r="EA550" s="64"/>
      <c r="EB550" s="65"/>
      <c r="EC550" s="61"/>
      <c r="ED550" s="61"/>
      <c r="EE550" s="61"/>
      <c r="EF550" s="62"/>
      <c r="EG550" s="62"/>
      <c r="EH550" s="62"/>
      <c r="EI550" s="62"/>
      <c r="EJ550" s="62"/>
      <c r="EK550" s="63"/>
      <c r="EL550" s="63"/>
      <c r="EM550" s="63"/>
      <c r="EN550" s="64"/>
      <c r="EO550" s="65"/>
      <c r="EP550" s="61"/>
      <c r="EQ550" s="61"/>
      <c r="ER550" s="61"/>
      <c r="ES550" s="62"/>
      <c r="ET550" s="62"/>
      <c r="EU550" s="62"/>
      <c r="EV550" s="62"/>
      <c r="EW550" s="62"/>
      <c r="EX550" s="63"/>
      <c r="EY550" s="63"/>
      <c r="EZ550" s="63"/>
      <c r="FA550" s="64"/>
      <c r="FB550" s="65"/>
      <c r="FC550" s="61"/>
      <c r="FD550" s="61"/>
      <c r="FE550" s="61"/>
      <c r="FF550" s="62"/>
      <c r="FG550" s="62"/>
      <c r="FH550" s="62"/>
      <c r="FI550" s="62"/>
      <c r="FJ550" s="62"/>
    </row>
    <row r="551" spans="1:166" ht="17.25" customHeight="1" x14ac:dyDescent="0.25">
      <c r="A551" s="344"/>
      <c r="B551" s="344"/>
      <c r="C551" s="251"/>
      <c r="D551" s="688"/>
      <c r="E551" s="46"/>
      <c r="F551" s="94" t="s">
        <v>288</v>
      </c>
      <c r="G551" s="347"/>
      <c r="H551" s="347"/>
      <c r="I551" s="347"/>
      <c r="J551" s="347"/>
      <c r="K551" s="63"/>
      <c r="L551" s="63"/>
      <c r="M551" s="63"/>
      <c r="N551" s="64"/>
      <c r="O551" s="65"/>
      <c r="P551" s="61"/>
      <c r="Q551" s="61"/>
      <c r="R551" s="61"/>
      <c r="S551" s="62"/>
      <c r="T551" s="62"/>
      <c r="U551" s="62"/>
      <c r="V551" s="62"/>
      <c r="W551" s="62"/>
      <c r="X551" s="63"/>
      <c r="Y551" s="63"/>
      <c r="Z551" s="63"/>
      <c r="AA551" s="64"/>
      <c r="AB551" s="65"/>
      <c r="AC551" s="61"/>
      <c r="AD551" s="61"/>
      <c r="AE551" s="61"/>
      <c r="AF551" s="62"/>
      <c r="AG551" s="62"/>
      <c r="AH551" s="62"/>
      <c r="AI551" s="62"/>
      <c r="AJ551" s="62"/>
      <c r="AK551" s="63"/>
      <c r="AL551" s="63"/>
      <c r="AM551" s="63"/>
      <c r="AN551" s="64"/>
      <c r="AO551" s="65"/>
      <c r="AP551" s="61"/>
      <c r="AQ551" s="61"/>
      <c r="AR551" s="61"/>
      <c r="AS551" s="62"/>
      <c r="AT551" s="62"/>
      <c r="AU551" s="62"/>
      <c r="AV551" s="62"/>
      <c r="AW551" s="62"/>
      <c r="AX551" s="63"/>
      <c r="AY551" s="63"/>
      <c r="AZ551" s="63"/>
      <c r="BA551" s="64"/>
      <c r="BB551" s="65"/>
      <c r="BC551" s="61"/>
      <c r="BD551" s="61"/>
      <c r="BE551" s="61"/>
      <c r="BF551" s="62"/>
      <c r="BG551" s="62"/>
      <c r="BH551" s="62"/>
      <c r="BI551" s="62"/>
      <c r="BJ551" s="62"/>
      <c r="BK551" s="63"/>
      <c r="BL551" s="63"/>
      <c r="BM551" s="63"/>
      <c r="BN551" s="64"/>
      <c r="BO551" s="65"/>
      <c r="BP551" s="61"/>
      <c r="BQ551" s="61"/>
      <c r="BR551" s="61"/>
      <c r="BS551" s="62"/>
      <c r="BT551" s="62"/>
      <c r="BU551" s="62"/>
      <c r="BV551" s="62"/>
      <c r="BW551" s="62"/>
      <c r="BX551" s="63"/>
      <c r="BY551" s="63"/>
      <c r="BZ551" s="63"/>
      <c r="CA551" s="64"/>
      <c r="CB551" s="65"/>
      <c r="CC551" s="61"/>
      <c r="CD551" s="61"/>
      <c r="CE551" s="61"/>
      <c r="CF551" s="62"/>
      <c r="CG551" s="62"/>
      <c r="CH551" s="62"/>
      <c r="CI551" s="62"/>
      <c r="CJ551" s="62"/>
      <c r="CK551" s="63"/>
      <c r="CL551" s="63"/>
      <c r="CM551" s="63"/>
      <c r="CN551" s="64"/>
      <c r="CO551" s="65"/>
      <c r="CP551" s="61"/>
      <c r="CQ551" s="61"/>
      <c r="CR551" s="61"/>
      <c r="CS551" s="62"/>
      <c r="CT551" s="62"/>
      <c r="CU551" s="62"/>
      <c r="CV551" s="62"/>
      <c r="CW551" s="62"/>
      <c r="CX551" s="63"/>
      <c r="CY551" s="63"/>
      <c r="CZ551" s="63"/>
      <c r="DA551" s="64"/>
      <c r="DB551" s="65"/>
      <c r="DC551" s="61"/>
      <c r="DD551" s="61"/>
      <c r="DE551" s="61"/>
      <c r="DF551" s="62"/>
      <c r="DG551" s="62"/>
      <c r="DH551" s="62"/>
      <c r="DI551" s="62"/>
      <c r="DJ551" s="62"/>
      <c r="DK551" s="63"/>
      <c r="DL551" s="63"/>
      <c r="DM551" s="63"/>
      <c r="DN551" s="64"/>
      <c r="DO551" s="65"/>
      <c r="DP551" s="61"/>
      <c r="DQ551" s="61"/>
      <c r="DR551" s="61"/>
      <c r="DS551" s="62"/>
      <c r="DT551" s="62"/>
      <c r="DU551" s="62"/>
      <c r="DV551" s="62"/>
      <c r="DW551" s="62"/>
      <c r="DX551" s="63"/>
      <c r="DY551" s="63"/>
      <c r="DZ551" s="63"/>
      <c r="EA551" s="64"/>
      <c r="EB551" s="65"/>
      <c r="EC551" s="61"/>
      <c r="ED551" s="61"/>
      <c r="EE551" s="61"/>
      <c r="EF551" s="62"/>
      <c r="EG551" s="62"/>
      <c r="EH551" s="62"/>
      <c r="EI551" s="62"/>
      <c r="EJ551" s="62"/>
      <c r="EK551" s="63"/>
      <c r="EL551" s="63"/>
      <c r="EM551" s="63"/>
      <c r="EN551" s="64"/>
      <c r="EO551" s="65"/>
      <c r="EP551" s="61"/>
      <c r="EQ551" s="61"/>
      <c r="ER551" s="61"/>
      <c r="ES551" s="62"/>
      <c r="ET551" s="62"/>
      <c r="EU551" s="62"/>
      <c r="EV551" s="62"/>
      <c r="EW551" s="62"/>
      <c r="EX551" s="63"/>
      <c r="EY551" s="63"/>
      <c r="EZ551" s="63"/>
      <c r="FA551" s="64"/>
      <c r="FB551" s="65"/>
      <c r="FC551" s="61"/>
      <c r="FD551" s="61"/>
      <c r="FE551" s="61"/>
      <c r="FF551" s="62"/>
      <c r="FG551" s="62"/>
      <c r="FH551" s="62"/>
      <c r="FI551" s="62"/>
      <c r="FJ551" s="62"/>
    </row>
    <row r="552" spans="1:166" ht="15" customHeight="1" x14ac:dyDescent="0.25">
      <c r="A552" s="348">
        <v>3639</v>
      </c>
      <c r="B552" s="348">
        <v>5138</v>
      </c>
      <c r="C552" s="203"/>
      <c r="D552" s="383"/>
      <c r="E552" s="46">
        <v>55</v>
      </c>
      <c r="F552" s="329" t="s">
        <v>159</v>
      </c>
      <c r="G552" s="343">
        <v>30</v>
      </c>
      <c r="H552" s="343">
        <v>16</v>
      </c>
      <c r="I552" s="343">
        <v>0</v>
      </c>
      <c r="J552" s="343">
        <f>Tabulka5424[[#This Row],[Skutečnost k 31.12.2019                    v tis. Kč]]/Tabulka5424[[#This Row],[Upravený rozpočet k 31.12.2019         v tis. Kč]]*100</f>
        <v>0</v>
      </c>
      <c r="K552" s="63"/>
      <c r="L552" s="63"/>
      <c r="M552" s="63"/>
      <c r="N552" s="64"/>
      <c r="O552" s="65"/>
      <c r="P552" s="61"/>
      <c r="Q552" s="61"/>
      <c r="R552" s="61"/>
      <c r="S552" s="62"/>
      <c r="T552" s="62"/>
      <c r="U552" s="62"/>
      <c r="V552" s="62"/>
      <c r="W552" s="62"/>
      <c r="X552" s="63"/>
      <c r="Y552" s="63"/>
      <c r="Z552" s="63"/>
      <c r="AA552" s="64"/>
      <c r="AB552" s="65"/>
      <c r="AC552" s="61"/>
      <c r="AD552" s="61"/>
      <c r="AE552" s="61"/>
      <c r="AF552" s="62"/>
      <c r="AG552" s="62"/>
      <c r="AH552" s="62"/>
      <c r="AI552" s="62"/>
      <c r="AJ552" s="62"/>
      <c r="AK552" s="63"/>
      <c r="AL552" s="63"/>
      <c r="AM552" s="63"/>
      <c r="AN552" s="64"/>
      <c r="AO552" s="65"/>
      <c r="AP552" s="61"/>
      <c r="AQ552" s="61"/>
      <c r="AR552" s="61"/>
      <c r="AS552" s="62"/>
      <c r="AT552" s="62"/>
      <c r="AU552" s="62"/>
      <c r="AV552" s="62"/>
      <c r="AW552" s="62"/>
      <c r="AX552" s="63"/>
      <c r="AY552" s="63"/>
      <c r="AZ552" s="63"/>
      <c r="BA552" s="64"/>
      <c r="BB552" s="65"/>
      <c r="BC552" s="61"/>
      <c r="BD552" s="61"/>
      <c r="BE552" s="61"/>
      <c r="BF552" s="62"/>
      <c r="BG552" s="62"/>
      <c r="BH552" s="62"/>
      <c r="BI552" s="62"/>
      <c r="BJ552" s="62"/>
      <c r="BK552" s="63"/>
      <c r="BL552" s="63"/>
      <c r="BM552" s="63"/>
      <c r="BN552" s="64"/>
      <c r="BO552" s="65"/>
      <c r="BP552" s="61"/>
      <c r="BQ552" s="61"/>
      <c r="BR552" s="61"/>
      <c r="BS552" s="62"/>
      <c r="BT552" s="62"/>
      <c r="BU552" s="62"/>
      <c r="BV552" s="62"/>
      <c r="BW552" s="62"/>
      <c r="BX552" s="63"/>
      <c r="BY552" s="63"/>
      <c r="BZ552" s="63"/>
      <c r="CA552" s="64"/>
      <c r="CB552" s="65"/>
      <c r="CC552" s="61"/>
      <c r="CD552" s="61"/>
      <c r="CE552" s="61"/>
      <c r="CF552" s="62"/>
      <c r="CG552" s="62"/>
      <c r="CH552" s="62"/>
      <c r="CI552" s="62"/>
      <c r="CJ552" s="62"/>
      <c r="CK552" s="63"/>
      <c r="CL552" s="63"/>
      <c r="CM552" s="63"/>
      <c r="CN552" s="64"/>
      <c r="CO552" s="65"/>
      <c r="CP552" s="61"/>
      <c r="CQ552" s="61"/>
      <c r="CR552" s="61"/>
      <c r="CS552" s="62"/>
      <c r="CT552" s="62"/>
      <c r="CU552" s="62"/>
      <c r="CV552" s="62"/>
      <c r="CW552" s="62"/>
      <c r="CX552" s="63"/>
      <c r="CY552" s="63"/>
      <c r="CZ552" s="63"/>
      <c r="DA552" s="64"/>
      <c r="DB552" s="65"/>
      <c r="DC552" s="61"/>
      <c r="DD552" s="61"/>
      <c r="DE552" s="61"/>
      <c r="DF552" s="62"/>
      <c r="DG552" s="62"/>
      <c r="DH552" s="62"/>
      <c r="DI552" s="62"/>
      <c r="DJ552" s="62"/>
      <c r="DK552" s="63"/>
      <c r="DL552" s="63"/>
      <c r="DM552" s="63"/>
      <c r="DN552" s="64"/>
      <c r="DO552" s="65"/>
      <c r="DP552" s="61"/>
      <c r="DQ552" s="61"/>
      <c r="DR552" s="61"/>
      <c r="DS552" s="62"/>
      <c r="DT552" s="62"/>
      <c r="DU552" s="62"/>
      <c r="DV552" s="62"/>
      <c r="DW552" s="62"/>
      <c r="DX552" s="63"/>
      <c r="DY552" s="63"/>
      <c r="DZ552" s="63"/>
      <c r="EA552" s="64"/>
      <c r="EB552" s="65"/>
      <c r="EC552" s="61"/>
      <c r="ED552" s="61"/>
      <c r="EE552" s="61"/>
      <c r="EF552" s="62"/>
      <c r="EG552" s="62"/>
      <c r="EH552" s="62"/>
      <c r="EI552" s="62"/>
      <c r="EJ552" s="62"/>
      <c r="EK552" s="63"/>
      <c r="EL552" s="63"/>
      <c r="EM552" s="63"/>
      <c r="EN552" s="64"/>
      <c r="EO552" s="65"/>
      <c r="EP552" s="61"/>
      <c r="EQ552" s="61"/>
      <c r="ER552" s="61"/>
      <c r="ES552" s="62"/>
      <c r="ET552" s="62"/>
      <c r="EU552" s="62"/>
      <c r="EV552" s="62"/>
      <c r="EW552" s="62"/>
      <c r="EX552" s="63"/>
      <c r="EY552" s="63"/>
      <c r="EZ552" s="63"/>
      <c r="FA552" s="64"/>
      <c r="FB552" s="65"/>
      <c r="FC552" s="61"/>
      <c r="FD552" s="61"/>
      <c r="FE552" s="61"/>
      <c r="FF552" s="62"/>
      <c r="FG552" s="62"/>
      <c r="FH552" s="62"/>
      <c r="FI552" s="62"/>
      <c r="FJ552" s="62"/>
    </row>
    <row r="553" spans="1:166" ht="15" customHeight="1" x14ac:dyDescent="0.25">
      <c r="A553" s="348">
        <v>3639</v>
      </c>
      <c r="B553" s="348">
        <v>5139</v>
      </c>
      <c r="C553" s="203"/>
      <c r="D553" s="383"/>
      <c r="E553" s="46">
        <v>55</v>
      </c>
      <c r="F553" s="329" t="s">
        <v>261</v>
      </c>
      <c r="G553" s="343">
        <v>5</v>
      </c>
      <c r="H553" s="343">
        <v>5</v>
      </c>
      <c r="I553" s="343">
        <v>0</v>
      </c>
      <c r="J553" s="343">
        <f>Tabulka5424[[#This Row],[Skutečnost k 31.12.2019                    v tis. Kč]]/Tabulka5424[[#This Row],[Upravený rozpočet k 31.12.2019         v tis. Kč]]*100</f>
        <v>0</v>
      </c>
      <c r="K553" s="63"/>
      <c r="L553" s="63"/>
      <c r="M553" s="63"/>
      <c r="N553" s="64"/>
      <c r="O553" s="65"/>
      <c r="P553" s="61"/>
      <c r="Q553" s="61"/>
      <c r="R553" s="61"/>
      <c r="S553" s="62"/>
      <c r="T553" s="62"/>
      <c r="U553" s="62"/>
      <c r="V553" s="62"/>
      <c r="W553" s="62"/>
      <c r="X553" s="63"/>
      <c r="Y553" s="63"/>
      <c r="Z553" s="63"/>
      <c r="AA553" s="64"/>
      <c r="AB553" s="65"/>
      <c r="AC553" s="61"/>
      <c r="AD553" s="61"/>
      <c r="AE553" s="61"/>
      <c r="AF553" s="62"/>
      <c r="AG553" s="62"/>
      <c r="AH553" s="62"/>
      <c r="AI553" s="62"/>
      <c r="AJ553" s="62"/>
      <c r="AK553" s="63"/>
      <c r="AL553" s="63"/>
      <c r="AM553" s="63"/>
      <c r="AN553" s="64"/>
      <c r="AO553" s="65"/>
      <c r="AP553" s="61"/>
      <c r="AQ553" s="61"/>
      <c r="AR553" s="61"/>
      <c r="AS553" s="62"/>
      <c r="AT553" s="62"/>
      <c r="AU553" s="62"/>
      <c r="AV553" s="62"/>
      <c r="AW553" s="62"/>
      <c r="AX553" s="63"/>
      <c r="AY553" s="63"/>
      <c r="AZ553" s="63"/>
      <c r="BA553" s="64"/>
      <c r="BB553" s="65"/>
      <c r="BC553" s="61"/>
      <c r="BD553" s="61"/>
      <c r="BE553" s="61"/>
      <c r="BF553" s="62"/>
      <c r="BG553" s="62"/>
      <c r="BH553" s="62"/>
      <c r="BI553" s="62"/>
      <c r="BJ553" s="62"/>
      <c r="BK553" s="63"/>
      <c r="BL553" s="63"/>
      <c r="BM553" s="63"/>
      <c r="BN553" s="64"/>
      <c r="BO553" s="65"/>
      <c r="BP553" s="61"/>
      <c r="BQ553" s="61"/>
      <c r="BR553" s="61"/>
      <c r="BS553" s="62"/>
      <c r="BT553" s="62"/>
      <c r="BU553" s="62"/>
      <c r="BV553" s="62"/>
      <c r="BW553" s="62"/>
      <c r="BX553" s="63"/>
      <c r="BY553" s="63"/>
      <c r="BZ553" s="63"/>
      <c r="CA553" s="64"/>
      <c r="CB553" s="65"/>
      <c r="CC553" s="61"/>
      <c r="CD553" s="61"/>
      <c r="CE553" s="61"/>
      <c r="CF553" s="62"/>
      <c r="CG553" s="62"/>
      <c r="CH553" s="62"/>
      <c r="CI553" s="62"/>
      <c r="CJ553" s="62"/>
      <c r="CK553" s="63"/>
      <c r="CL553" s="63"/>
      <c r="CM553" s="63"/>
      <c r="CN553" s="64"/>
      <c r="CO553" s="65"/>
      <c r="CP553" s="61"/>
      <c r="CQ553" s="61"/>
      <c r="CR553" s="61"/>
      <c r="CS553" s="62"/>
      <c r="CT553" s="62"/>
      <c r="CU553" s="62"/>
      <c r="CV553" s="62"/>
      <c r="CW553" s="62"/>
      <c r="CX553" s="63"/>
      <c r="CY553" s="63"/>
      <c r="CZ553" s="63"/>
      <c r="DA553" s="64"/>
      <c r="DB553" s="65"/>
      <c r="DC553" s="61"/>
      <c r="DD553" s="61"/>
      <c r="DE553" s="61"/>
      <c r="DF553" s="62"/>
      <c r="DG553" s="62"/>
      <c r="DH553" s="62"/>
      <c r="DI553" s="62"/>
      <c r="DJ553" s="62"/>
      <c r="DK553" s="63"/>
      <c r="DL553" s="63"/>
      <c r="DM553" s="63"/>
      <c r="DN553" s="64"/>
      <c r="DO553" s="65"/>
      <c r="DP553" s="61"/>
      <c r="DQ553" s="61"/>
      <c r="DR553" s="61"/>
      <c r="DS553" s="62"/>
      <c r="DT553" s="62"/>
      <c r="DU553" s="62"/>
      <c r="DV553" s="62"/>
      <c r="DW553" s="62"/>
      <c r="DX553" s="63"/>
      <c r="DY553" s="63"/>
      <c r="DZ553" s="63"/>
      <c r="EA553" s="64"/>
      <c r="EB553" s="65"/>
      <c r="EC553" s="61"/>
      <c r="ED553" s="61"/>
      <c r="EE553" s="61"/>
      <c r="EF553" s="62"/>
      <c r="EG553" s="62"/>
      <c r="EH553" s="62"/>
      <c r="EI553" s="62"/>
      <c r="EJ553" s="62"/>
      <c r="EK553" s="63"/>
      <c r="EL553" s="63"/>
      <c r="EM553" s="63"/>
      <c r="EN553" s="64"/>
      <c r="EO553" s="65"/>
      <c r="EP553" s="61"/>
      <c r="EQ553" s="61"/>
      <c r="ER553" s="61"/>
      <c r="ES553" s="62"/>
      <c r="ET553" s="62"/>
      <c r="EU553" s="62"/>
      <c r="EV553" s="62"/>
      <c r="EW553" s="62"/>
      <c r="EX553" s="63"/>
      <c r="EY553" s="63"/>
      <c r="EZ553" s="63"/>
      <c r="FA553" s="64"/>
      <c r="FB553" s="65"/>
      <c r="FC553" s="61"/>
      <c r="FD553" s="61"/>
      <c r="FE553" s="61"/>
      <c r="FF553" s="62"/>
      <c r="FG553" s="62"/>
      <c r="FH553" s="62"/>
      <c r="FI553" s="62"/>
      <c r="FJ553" s="62"/>
    </row>
    <row r="554" spans="1:166" ht="15" customHeight="1" x14ac:dyDescent="0.25">
      <c r="A554" s="348">
        <v>3639</v>
      </c>
      <c r="B554" s="348">
        <v>5169</v>
      </c>
      <c r="C554" s="203"/>
      <c r="D554" s="383"/>
      <c r="E554" s="46">
        <v>55</v>
      </c>
      <c r="F554" s="329" t="s">
        <v>374</v>
      </c>
      <c r="G554" s="343">
        <v>5</v>
      </c>
      <c r="H554" s="343">
        <v>5</v>
      </c>
      <c r="I554" s="343">
        <v>0</v>
      </c>
      <c r="J554" s="343">
        <f>Tabulka5424[[#This Row],[Skutečnost k 31.12.2019                    v tis. Kč]]/Tabulka5424[[#This Row],[Upravený rozpočet k 31.12.2019         v tis. Kč]]*100</f>
        <v>0</v>
      </c>
      <c r="K554" s="63"/>
      <c r="L554" s="63"/>
      <c r="M554" s="63"/>
      <c r="N554" s="64"/>
      <c r="O554" s="65"/>
      <c r="P554" s="61"/>
      <c r="Q554" s="61"/>
      <c r="R554" s="61"/>
      <c r="S554" s="62"/>
      <c r="T554" s="62"/>
      <c r="U554" s="62"/>
      <c r="V554" s="62"/>
      <c r="W554" s="62"/>
      <c r="X554" s="63"/>
      <c r="Y554" s="63"/>
      <c r="Z554" s="63"/>
      <c r="AA554" s="64"/>
      <c r="AB554" s="65"/>
      <c r="AC554" s="61"/>
      <c r="AD554" s="61"/>
      <c r="AE554" s="61"/>
      <c r="AF554" s="62"/>
      <c r="AG554" s="62"/>
      <c r="AH554" s="62"/>
      <c r="AI554" s="62"/>
      <c r="AJ554" s="62"/>
      <c r="AK554" s="63"/>
      <c r="AL554" s="63"/>
      <c r="AM554" s="63"/>
      <c r="AN554" s="64"/>
      <c r="AO554" s="65"/>
      <c r="AP554" s="61"/>
      <c r="AQ554" s="61"/>
      <c r="AR554" s="61"/>
      <c r="AS554" s="62"/>
      <c r="AT554" s="62"/>
      <c r="AU554" s="62"/>
      <c r="AV554" s="62"/>
      <c r="AW554" s="62"/>
      <c r="AX554" s="63"/>
      <c r="AY554" s="63"/>
      <c r="AZ554" s="63"/>
      <c r="BA554" s="64"/>
      <c r="BB554" s="65"/>
      <c r="BC554" s="61"/>
      <c r="BD554" s="61"/>
      <c r="BE554" s="61"/>
      <c r="BF554" s="62"/>
      <c r="BG554" s="62"/>
      <c r="BH554" s="62"/>
      <c r="BI554" s="62"/>
      <c r="BJ554" s="62"/>
      <c r="BK554" s="63"/>
      <c r="BL554" s="63"/>
      <c r="BM554" s="63"/>
      <c r="BN554" s="64"/>
      <c r="BO554" s="65"/>
      <c r="BP554" s="61"/>
      <c r="BQ554" s="61"/>
      <c r="BR554" s="61"/>
      <c r="BS554" s="62"/>
      <c r="BT554" s="62"/>
      <c r="BU554" s="62"/>
      <c r="BV554" s="62"/>
      <c r="BW554" s="62"/>
      <c r="BX554" s="63"/>
      <c r="BY554" s="63"/>
      <c r="BZ554" s="63"/>
      <c r="CA554" s="64"/>
      <c r="CB554" s="65"/>
      <c r="CC554" s="61"/>
      <c r="CD554" s="61"/>
      <c r="CE554" s="61"/>
      <c r="CF554" s="62"/>
      <c r="CG554" s="62"/>
      <c r="CH554" s="62"/>
      <c r="CI554" s="62"/>
      <c r="CJ554" s="62"/>
      <c r="CK554" s="63"/>
      <c r="CL554" s="63"/>
      <c r="CM554" s="63"/>
      <c r="CN554" s="64"/>
      <c r="CO554" s="65"/>
      <c r="CP554" s="61"/>
      <c r="CQ554" s="61"/>
      <c r="CR554" s="61"/>
      <c r="CS554" s="62"/>
      <c r="CT554" s="62"/>
      <c r="CU554" s="62"/>
      <c r="CV554" s="62"/>
      <c r="CW554" s="62"/>
      <c r="CX554" s="63"/>
      <c r="CY554" s="63"/>
      <c r="CZ554" s="63"/>
      <c r="DA554" s="64"/>
      <c r="DB554" s="65"/>
      <c r="DC554" s="61"/>
      <c r="DD554" s="61"/>
      <c r="DE554" s="61"/>
      <c r="DF554" s="62"/>
      <c r="DG554" s="62"/>
      <c r="DH554" s="62"/>
      <c r="DI554" s="62"/>
      <c r="DJ554" s="62"/>
      <c r="DK554" s="63"/>
      <c r="DL554" s="63"/>
      <c r="DM554" s="63"/>
      <c r="DN554" s="64"/>
      <c r="DO554" s="65"/>
      <c r="DP554" s="61"/>
      <c r="DQ554" s="61"/>
      <c r="DR554" s="61"/>
      <c r="DS554" s="62"/>
      <c r="DT554" s="62"/>
      <c r="DU554" s="62"/>
      <c r="DV554" s="62"/>
      <c r="DW554" s="62"/>
      <c r="DX554" s="63"/>
      <c r="DY554" s="63"/>
      <c r="DZ554" s="63"/>
      <c r="EA554" s="64"/>
      <c r="EB554" s="65"/>
      <c r="EC554" s="61"/>
      <c r="ED554" s="61"/>
      <c r="EE554" s="61"/>
      <c r="EF554" s="62"/>
      <c r="EG554" s="62"/>
      <c r="EH554" s="62"/>
      <c r="EI554" s="62"/>
      <c r="EJ554" s="62"/>
      <c r="EK554" s="63"/>
      <c r="EL554" s="63"/>
      <c r="EM554" s="63"/>
      <c r="EN554" s="64"/>
      <c r="EO554" s="65"/>
      <c r="EP554" s="61"/>
      <c r="EQ554" s="61"/>
      <c r="ER554" s="61"/>
      <c r="ES554" s="62"/>
      <c r="ET554" s="62"/>
      <c r="EU554" s="62"/>
      <c r="EV554" s="62"/>
      <c r="EW554" s="62"/>
      <c r="EX554" s="63"/>
      <c r="EY554" s="63"/>
      <c r="EZ554" s="63"/>
      <c r="FA554" s="64"/>
      <c r="FB554" s="65"/>
      <c r="FC554" s="61"/>
      <c r="FD554" s="61"/>
      <c r="FE554" s="61"/>
      <c r="FF554" s="62"/>
      <c r="FG554" s="62"/>
      <c r="FH554" s="62"/>
      <c r="FI554" s="62"/>
      <c r="FJ554" s="62"/>
    </row>
    <row r="555" spans="1:166" ht="15" customHeight="1" x14ac:dyDescent="0.25">
      <c r="A555" s="344"/>
      <c r="B555" s="344"/>
      <c r="C555" s="251"/>
      <c r="D555" s="718"/>
      <c r="E555" s="46"/>
      <c r="F555" s="94" t="s">
        <v>287</v>
      </c>
      <c r="G555" s="265">
        <f>SUBTOTAL(109,G552:G554)</f>
        <v>40</v>
      </c>
      <c r="H555" s="265">
        <f>SUBTOTAL(109,H552:H554)</f>
        <v>26</v>
      </c>
      <c r="I555" s="265">
        <f>SUBTOTAL(109,I552:I554)</f>
        <v>0</v>
      </c>
      <c r="J555" s="265">
        <f>Tabulka5424[[#This Row],[Skutečnost k 31.12.2019                    v tis. Kč]]/Tabulka5424[[#This Row],[Upravený rozpočet k 31.12.2019         v tis. Kč]]*100</f>
        <v>0</v>
      </c>
      <c r="K555" s="63"/>
      <c r="L555" s="63"/>
      <c r="M555" s="63"/>
      <c r="N555" s="64"/>
      <c r="O555" s="65"/>
      <c r="P555" s="61"/>
      <c r="Q555" s="61"/>
      <c r="R555" s="61"/>
      <c r="S555" s="62"/>
      <c r="T555" s="62"/>
      <c r="U555" s="62"/>
      <c r="V555" s="62"/>
      <c r="W555" s="62"/>
      <c r="X555" s="63"/>
      <c r="Y555" s="63"/>
      <c r="Z555" s="63"/>
      <c r="AA555" s="64"/>
      <c r="AB555" s="65"/>
      <c r="AC555" s="61"/>
      <c r="AD555" s="61"/>
      <c r="AE555" s="61"/>
      <c r="AF555" s="62"/>
      <c r="AG555" s="62"/>
      <c r="AH555" s="62"/>
      <c r="AI555" s="62"/>
      <c r="AJ555" s="62"/>
      <c r="AK555" s="63"/>
      <c r="AL555" s="63"/>
      <c r="AM555" s="63"/>
      <c r="AN555" s="64"/>
      <c r="AO555" s="65"/>
      <c r="AP555" s="61"/>
      <c r="AQ555" s="61"/>
      <c r="AR555" s="61"/>
      <c r="AS555" s="62"/>
      <c r="AT555" s="62"/>
      <c r="AU555" s="62"/>
      <c r="AV555" s="62"/>
      <c r="AW555" s="62"/>
      <c r="AX555" s="63"/>
      <c r="AY555" s="63"/>
      <c r="AZ555" s="63"/>
      <c r="BA555" s="64"/>
      <c r="BB555" s="65"/>
      <c r="BC555" s="61"/>
      <c r="BD555" s="61"/>
      <c r="BE555" s="61"/>
      <c r="BF555" s="62"/>
      <c r="BG555" s="62"/>
      <c r="BH555" s="62"/>
      <c r="BI555" s="62"/>
      <c r="BJ555" s="62"/>
      <c r="BK555" s="63"/>
      <c r="BL555" s="63"/>
      <c r="BM555" s="63"/>
      <c r="BN555" s="64"/>
      <c r="BO555" s="65"/>
      <c r="BP555" s="61"/>
      <c r="BQ555" s="61"/>
      <c r="BR555" s="61"/>
      <c r="BS555" s="62"/>
      <c r="BT555" s="62"/>
      <c r="BU555" s="62"/>
      <c r="BV555" s="62"/>
      <c r="BW555" s="62"/>
      <c r="BX555" s="63"/>
      <c r="BY555" s="63"/>
      <c r="BZ555" s="63"/>
      <c r="CA555" s="64"/>
      <c r="CB555" s="65"/>
      <c r="CC555" s="61"/>
      <c r="CD555" s="61"/>
      <c r="CE555" s="61"/>
      <c r="CF555" s="62"/>
      <c r="CG555" s="62"/>
      <c r="CH555" s="62"/>
      <c r="CI555" s="62"/>
      <c r="CJ555" s="62"/>
      <c r="CK555" s="63"/>
      <c r="CL555" s="63"/>
      <c r="CM555" s="63"/>
      <c r="CN555" s="64"/>
      <c r="CO555" s="65"/>
      <c r="CP555" s="61"/>
      <c r="CQ555" s="61"/>
      <c r="CR555" s="61"/>
      <c r="CS555" s="62"/>
      <c r="CT555" s="62"/>
      <c r="CU555" s="62"/>
      <c r="CV555" s="62"/>
      <c r="CW555" s="62"/>
      <c r="CX555" s="63"/>
      <c r="CY555" s="63"/>
      <c r="CZ555" s="63"/>
      <c r="DA555" s="64"/>
      <c r="DB555" s="65"/>
      <c r="DC555" s="61"/>
      <c r="DD555" s="61"/>
      <c r="DE555" s="61"/>
      <c r="DF555" s="62"/>
      <c r="DG555" s="62"/>
      <c r="DH555" s="62"/>
      <c r="DI555" s="62"/>
      <c r="DJ555" s="62"/>
      <c r="DK555" s="63"/>
      <c r="DL555" s="63"/>
      <c r="DM555" s="63"/>
      <c r="DN555" s="64"/>
      <c r="DO555" s="65"/>
      <c r="DP555" s="61"/>
      <c r="DQ555" s="61"/>
      <c r="DR555" s="61"/>
      <c r="DS555" s="62"/>
      <c r="DT555" s="62"/>
      <c r="DU555" s="62"/>
      <c r="DV555" s="62"/>
      <c r="DW555" s="62"/>
      <c r="DX555" s="63"/>
      <c r="DY555" s="63"/>
      <c r="DZ555" s="63"/>
      <c r="EA555" s="64"/>
      <c r="EB555" s="65"/>
      <c r="EC555" s="61"/>
      <c r="ED555" s="61"/>
      <c r="EE555" s="61"/>
      <c r="EF555" s="62"/>
      <c r="EG555" s="62"/>
      <c r="EH555" s="62"/>
      <c r="EI555" s="62"/>
      <c r="EJ555" s="62"/>
      <c r="EK555" s="63"/>
      <c r="EL555" s="63"/>
      <c r="EM555" s="63"/>
      <c r="EN555" s="64"/>
      <c r="EO555" s="65"/>
      <c r="EP555" s="61"/>
      <c r="EQ555" s="61"/>
      <c r="ER555" s="61"/>
      <c r="ES555" s="62"/>
      <c r="ET555" s="62"/>
      <c r="EU555" s="62"/>
      <c r="EV555" s="62"/>
      <c r="EW555" s="62"/>
      <c r="EX555" s="63"/>
      <c r="EY555" s="63"/>
      <c r="EZ555" s="63"/>
      <c r="FA555" s="64"/>
      <c r="FB555" s="65"/>
      <c r="FC555" s="61"/>
      <c r="FD555" s="61"/>
      <c r="FE555" s="61"/>
      <c r="FF555" s="62"/>
      <c r="FG555" s="62"/>
      <c r="FH555" s="62"/>
      <c r="FI555" s="62"/>
      <c r="FJ555" s="62"/>
    </row>
    <row r="556" spans="1:166" ht="15" customHeight="1" x14ac:dyDescent="0.25">
      <c r="A556" s="45">
        <v>3639</v>
      </c>
      <c r="B556" s="45"/>
      <c r="C556" s="266"/>
      <c r="D556" s="719"/>
      <c r="E556" s="46"/>
      <c r="F556" s="228" t="s">
        <v>54</v>
      </c>
      <c r="G556" s="264">
        <f>G484+G497+G517+G525+G532+G549+G555</f>
        <v>6353.99</v>
      </c>
      <c r="H556" s="264">
        <f>H484+H497+H517+H525+H532+H549+H555</f>
        <v>10267.699999999999</v>
      </c>
      <c r="I556" s="264">
        <f>I484+I497+I517+I525+I532+I549+I555</f>
        <v>8912.33</v>
      </c>
      <c r="J556" s="264">
        <f>Tabulka5424[[#This Row],[Skutečnost k 31.12.2019                    v tis. Kč]]/Tabulka5424[[#This Row],[Upravený rozpočet k 31.12.2019         v tis. Kč]]*100</f>
        <v>86.799672760209205</v>
      </c>
      <c r="K556" s="63"/>
      <c r="L556" s="63"/>
      <c r="M556" s="63"/>
      <c r="N556" s="64"/>
      <c r="O556" s="65"/>
      <c r="P556" s="61"/>
      <c r="Q556" s="61"/>
      <c r="R556" s="61"/>
      <c r="S556" s="62"/>
      <c r="T556" s="62"/>
      <c r="U556" s="62"/>
      <c r="V556" s="62"/>
      <c r="W556" s="62"/>
      <c r="X556" s="63"/>
      <c r="Y556" s="63"/>
      <c r="Z556" s="63"/>
      <c r="AA556" s="64"/>
      <c r="AB556" s="65"/>
      <c r="AC556" s="61"/>
      <c r="AD556" s="61"/>
      <c r="AE556" s="61"/>
      <c r="AF556" s="62"/>
      <c r="AG556" s="62"/>
      <c r="AH556" s="62"/>
      <c r="AI556" s="62"/>
      <c r="AJ556" s="62"/>
      <c r="AK556" s="63"/>
      <c r="AL556" s="63"/>
      <c r="AM556" s="63"/>
      <c r="AN556" s="64"/>
      <c r="AO556" s="65"/>
      <c r="AP556" s="61"/>
      <c r="AQ556" s="61"/>
      <c r="AR556" s="61"/>
      <c r="AS556" s="62"/>
      <c r="AT556" s="62"/>
      <c r="AU556" s="62"/>
      <c r="AV556" s="62"/>
      <c r="AW556" s="62"/>
      <c r="AX556" s="63"/>
      <c r="AY556" s="63"/>
      <c r="AZ556" s="63"/>
      <c r="BA556" s="64"/>
      <c r="BB556" s="65"/>
      <c r="BC556" s="61"/>
      <c r="BD556" s="61"/>
      <c r="BE556" s="61"/>
      <c r="BF556" s="62"/>
      <c r="BG556" s="62"/>
      <c r="BH556" s="62"/>
      <c r="BI556" s="62"/>
      <c r="BJ556" s="62"/>
      <c r="BK556" s="63"/>
      <c r="BL556" s="63"/>
      <c r="BM556" s="63"/>
      <c r="BN556" s="64"/>
      <c r="BO556" s="65"/>
      <c r="BP556" s="61"/>
      <c r="BQ556" s="61"/>
      <c r="BR556" s="61"/>
      <c r="BS556" s="62"/>
      <c r="BT556" s="62"/>
      <c r="BU556" s="62"/>
      <c r="BV556" s="62"/>
      <c r="BW556" s="62"/>
      <c r="BX556" s="63"/>
      <c r="BY556" s="63"/>
      <c r="BZ556" s="63"/>
      <c r="CA556" s="64"/>
      <c r="CB556" s="65"/>
      <c r="CC556" s="61"/>
      <c r="CD556" s="61"/>
      <c r="CE556" s="61"/>
      <c r="CF556" s="62"/>
      <c r="CG556" s="62"/>
      <c r="CH556" s="62"/>
      <c r="CI556" s="62"/>
      <c r="CJ556" s="62"/>
      <c r="CK556" s="63"/>
      <c r="CL556" s="63"/>
      <c r="CM556" s="63"/>
      <c r="CN556" s="64"/>
      <c r="CO556" s="65"/>
      <c r="CP556" s="61"/>
      <c r="CQ556" s="61"/>
      <c r="CR556" s="61"/>
      <c r="CS556" s="62"/>
      <c r="CT556" s="62"/>
      <c r="CU556" s="62"/>
      <c r="CV556" s="62"/>
      <c r="CW556" s="62"/>
      <c r="CX556" s="63"/>
      <c r="CY556" s="63"/>
      <c r="CZ556" s="63"/>
      <c r="DA556" s="64"/>
      <c r="DB556" s="65"/>
      <c r="DC556" s="61"/>
      <c r="DD556" s="61"/>
      <c r="DE556" s="61"/>
      <c r="DF556" s="62"/>
      <c r="DG556" s="62"/>
      <c r="DH556" s="62"/>
      <c r="DI556" s="62"/>
      <c r="DJ556" s="62"/>
      <c r="DK556" s="63"/>
      <c r="DL556" s="63"/>
      <c r="DM556" s="63"/>
      <c r="DN556" s="64"/>
      <c r="DO556" s="65"/>
      <c r="DP556" s="61"/>
      <c r="DQ556" s="61"/>
      <c r="DR556" s="61"/>
      <c r="DS556" s="62"/>
      <c r="DT556" s="62"/>
      <c r="DU556" s="62"/>
      <c r="DV556" s="62"/>
      <c r="DW556" s="62"/>
      <c r="DX556" s="63"/>
      <c r="DY556" s="63"/>
      <c r="DZ556" s="63"/>
      <c r="EA556" s="64"/>
      <c r="EB556" s="65"/>
      <c r="EC556" s="61"/>
      <c r="ED556" s="61"/>
      <c r="EE556" s="61"/>
      <c r="EF556" s="62"/>
      <c r="EG556" s="62"/>
      <c r="EH556" s="62"/>
      <c r="EI556" s="62"/>
      <c r="EJ556" s="62"/>
      <c r="EK556" s="63"/>
      <c r="EL556" s="63"/>
      <c r="EM556" s="63"/>
      <c r="EN556" s="64"/>
      <c r="EO556" s="65"/>
      <c r="EP556" s="61"/>
      <c r="EQ556" s="61"/>
      <c r="ER556" s="61"/>
      <c r="ES556" s="62"/>
      <c r="ET556" s="62"/>
      <c r="EU556" s="62"/>
      <c r="EV556" s="62"/>
      <c r="EW556" s="62"/>
      <c r="EX556" s="63"/>
      <c r="EY556" s="63"/>
      <c r="EZ556" s="63"/>
      <c r="FA556" s="64"/>
      <c r="FB556" s="65"/>
      <c r="FC556" s="61"/>
      <c r="FD556" s="61"/>
      <c r="FE556" s="61"/>
      <c r="FF556" s="62"/>
      <c r="FG556" s="62"/>
      <c r="FH556" s="62"/>
      <c r="FI556" s="62"/>
      <c r="FJ556" s="62"/>
    </row>
    <row r="557" spans="1:166" ht="15" customHeight="1" x14ac:dyDescent="0.25">
      <c r="A557" s="245"/>
      <c r="B557" s="245"/>
      <c r="C557" s="251"/>
      <c r="D557" s="720"/>
      <c r="E557" s="47"/>
      <c r="F557" s="288" t="s">
        <v>160</v>
      </c>
      <c r="G557" s="391">
        <f>G556+G472+G464+G461+G455+G439</f>
        <v>12432.149999999998</v>
      </c>
      <c r="H557" s="391">
        <f>H556+H472+H464+H461+H455+H439</f>
        <v>22647.759999999998</v>
      </c>
      <c r="I557" s="391">
        <f>I556+I472+I464+I461+I455+I439</f>
        <v>21016.100000000002</v>
      </c>
      <c r="J557" s="391">
        <f>Tabulka5424[[#This Row],[Skutečnost k 31.12.2019                    v tis. Kč]]/Tabulka5424[[#This Row],[Upravený rozpočet k 31.12.2019         v tis. Kč]]*100</f>
        <v>92.795490591564032</v>
      </c>
      <c r="K557" s="63"/>
      <c r="L557" s="63"/>
      <c r="M557" s="63"/>
      <c r="N557" s="64"/>
      <c r="O557" s="65"/>
      <c r="P557" s="61"/>
      <c r="Q557" s="61"/>
      <c r="R557" s="61"/>
      <c r="S557" s="62"/>
      <c r="T557" s="62"/>
      <c r="U557" s="62"/>
      <c r="V557" s="62"/>
      <c r="W557" s="62"/>
      <c r="X557" s="63"/>
      <c r="Y557" s="63"/>
      <c r="Z557" s="63"/>
      <c r="AA557" s="64"/>
      <c r="AB557" s="65"/>
      <c r="AC557" s="61"/>
      <c r="AD557" s="61"/>
      <c r="AE557" s="61"/>
      <c r="AF557" s="62"/>
      <c r="AG557" s="62"/>
      <c r="AH557" s="62"/>
      <c r="AI557" s="62"/>
      <c r="AJ557" s="62"/>
      <c r="AK557" s="63"/>
      <c r="AL557" s="63"/>
      <c r="AM557" s="63"/>
      <c r="AN557" s="64"/>
      <c r="AO557" s="65"/>
      <c r="AP557" s="61"/>
      <c r="AQ557" s="61"/>
      <c r="AR557" s="61"/>
      <c r="AS557" s="62"/>
      <c r="AT557" s="62"/>
      <c r="AU557" s="62"/>
      <c r="AV557" s="62"/>
      <c r="AW557" s="62"/>
      <c r="AX557" s="63"/>
      <c r="AY557" s="63"/>
      <c r="AZ557" s="63"/>
      <c r="BA557" s="64"/>
      <c r="BB557" s="65"/>
      <c r="BC557" s="61"/>
      <c r="BD557" s="61"/>
      <c r="BE557" s="61"/>
      <c r="BF557" s="62"/>
      <c r="BG557" s="62"/>
      <c r="BH557" s="62"/>
      <c r="BI557" s="62"/>
      <c r="BJ557" s="62"/>
      <c r="BK557" s="63"/>
      <c r="BL557" s="63"/>
      <c r="BM557" s="63"/>
      <c r="BN557" s="64"/>
      <c r="BO557" s="65"/>
      <c r="BP557" s="61"/>
      <c r="BQ557" s="61"/>
      <c r="BR557" s="61"/>
      <c r="BS557" s="62"/>
      <c r="BT557" s="62"/>
      <c r="BU557" s="62"/>
      <c r="BV557" s="62"/>
      <c r="BW557" s="62"/>
      <c r="BX557" s="63"/>
      <c r="BY557" s="63"/>
      <c r="BZ557" s="63"/>
      <c r="CA557" s="64"/>
      <c r="CB557" s="65"/>
      <c r="CC557" s="61"/>
      <c r="CD557" s="61"/>
      <c r="CE557" s="61"/>
      <c r="CF557" s="62"/>
      <c r="CG557" s="62"/>
      <c r="CH557" s="62"/>
      <c r="CI557" s="62"/>
      <c r="CJ557" s="62"/>
      <c r="CK557" s="63"/>
      <c r="CL557" s="63"/>
      <c r="CM557" s="63"/>
      <c r="CN557" s="64"/>
      <c r="CO557" s="65"/>
      <c r="CP557" s="61"/>
      <c r="CQ557" s="61"/>
      <c r="CR557" s="61"/>
      <c r="CS557" s="62"/>
      <c r="CT557" s="62"/>
      <c r="CU557" s="62"/>
      <c r="CV557" s="62"/>
      <c r="CW557" s="62"/>
      <c r="CX557" s="63"/>
      <c r="CY557" s="63"/>
      <c r="CZ557" s="63"/>
      <c r="DA557" s="64"/>
      <c r="DB557" s="65"/>
      <c r="DC557" s="61"/>
      <c r="DD557" s="61"/>
      <c r="DE557" s="61"/>
      <c r="DF557" s="62"/>
      <c r="DG557" s="62"/>
      <c r="DH557" s="62"/>
      <c r="DI557" s="62"/>
      <c r="DJ557" s="62"/>
      <c r="DK557" s="63"/>
      <c r="DL557" s="63"/>
      <c r="DM557" s="63"/>
      <c r="DN557" s="64"/>
      <c r="DO557" s="65"/>
      <c r="DP557" s="61"/>
      <c r="DQ557" s="61"/>
      <c r="DR557" s="61"/>
      <c r="DS557" s="62"/>
      <c r="DT557" s="62"/>
      <c r="DU557" s="62"/>
      <c r="DV557" s="62"/>
      <c r="DW557" s="62"/>
      <c r="DX557" s="63"/>
      <c r="DY557" s="63"/>
      <c r="DZ557" s="63"/>
      <c r="EA557" s="64"/>
      <c r="EB557" s="65"/>
      <c r="EC557" s="61"/>
      <c r="ED557" s="61"/>
      <c r="EE557" s="61"/>
      <c r="EF557" s="62"/>
      <c r="EG557" s="62"/>
      <c r="EH557" s="62"/>
      <c r="EI557" s="62"/>
      <c r="EJ557" s="62"/>
      <c r="EK557" s="63"/>
      <c r="EL557" s="63"/>
      <c r="EM557" s="63"/>
      <c r="EN557" s="64"/>
      <c r="EO557" s="65"/>
      <c r="EP557" s="61"/>
      <c r="EQ557" s="61"/>
      <c r="ER557" s="61"/>
      <c r="ES557" s="62"/>
      <c r="ET557" s="62"/>
      <c r="EU557" s="62"/>
      <c r="EV557" s="62"/>
      <c r="EW557" s="62"/>
      <c r="EX557" s="63"/>
      <c r="EY557" s="63"/>
      <c r="EZ557" s="63"/>
      <c r="FA557" s="64"/>
      <c r="FB557" s="65"/>
      <c r="FC557" s="61"/>
      <c r="FD557" s="61"/>
      <c r="FE557" s="61"/>
      <c r="FF557" s="62"/>
      <c r="FG557" s="62"/>
      <c r="FH557" s="62"/>
      <c r="FI557" s="62"/>
      <c r="FJ557" s="62"/>
    </row>
    <row r="558" spans="1:166" ht="15" customHeight="1" x14ac:dyDescent="0.25">
      <c r="A558" s="245"/>
      <c r="B558" s="245"/>
      <c r="C558" s="251"/>
      <c r="D558" s="720"/>
      <c r="E558" s="47"/>
      <c r="F558" s="94"/>
      <c r="G558" s="183"/>
      <c r="H558" s="183"/>
      <c r="I558" s="183"/>
      <c r="J558" s="183"/>
      <c r="K558" s="63"/>
      <c r="L558" s="63"/>
      <c r="M558" s="63"/>
      <c r="N558" s="64"/>
      <c r="O558" s="65"/>
      <c r="P558" s="61"/>
      <c r="Q558" s="61"/>
      <c r="R558" s="61"/>
      <c r="S558" s="62"/>
      <c r="T558" s="62"/>
      <c r="U558" s="62"/>
      <c r="V558" s="62"/>
      <c r="W558" s="62"/>
      <c r="X558" s="63"/>
      <c r="Y558" s="63"/>
      <c r="Z558" s="63"/>
      <c r="AA558" s="64"/>
      <c r="AB558" s="65"/>
      <c r="AC558" s="61"/>
      <c r="AD558" s="61"/>
      <c r="AE558" s="61"/>
      <c r="AF558" s="62"/>
      <c r="AG558" s="62"/>
      <c r="AH558" s="62"/>
      <c r="AI558" s="62"/>
      <c r="AJ558" s="62"/>
      <c r="AK558" s="63"/>
      <c r="AL558" s="63"/>
      <c r="AM558" s="63"/>
      <c r="AN558" s="64"/>
      <c r="AO558" s="65"/>
      <c r="AP558" s="61"/>
      <c r="AQ558" s="61"/>
      <c r="AR558" s="61"/>
      <c r="AS558" s="62"/>
      <c r="AT558" s="62"/>
      <c r="AU558" s="62"/>
      <c r="AV558" s="62"/>
      <c r="AW558" s="62"/>
      <c r="AX558" s="63"/>
      <c r="AY558" s="63"/>
      <c r="AZ558" s="63"/>
      <c r="BA558" s="64"/>
      <c r="BB558" s="65"/>
      <c r="BC558" s="61"/>
      <c r="BD558" s="61"/>
      <c r="BE558" s="61"/>
      <c r="BF558" s="62"/>
      <c r="BG558" s="62"/>
      <c r="BH558" s="62"/>
      <c r="BI558" s="62"/>
      <c r="BJ558" s="62"/>
      <c r="BK558" s="63"/>
      <c r="BL558" s="63"/>
      <c r="BM558" s="63"/>
      <c r="BN558" s="64"/>
      <c r="BO558" s="65"/>
      <c r="BP558" s="61"/>
      <c r="BQ558" s="61"/>
      <c r="BR558" s="61"/>
      <c r="BS558" s="62"/>
      <c r="BT558" s="62"/>
      <c r="BU558" s="62"/>
      <c r="BV558" s="62"/>
      <c r="BW558" s="62"/>
      <c r="BX558" s="63"/>
      <c r="BY558" s="63"/>
      <c r="BZ558" s="63"/>
      <c r="CA558" s="64"/>
      <c r="CB558" s="65"/>
      <c r="CC558" s="61"/>
      <c r="CD558" s="61"/>
      <c r="CE558" s="61"/>
      <c r="CF558" s="62"/>
      <c r="CG558" s="62"/>
      <c r="CH558" s="62"/>
      <c r="CI558" s="62"/>
      <c r="CJ558" s="62"/>
      <c r="CK558" s="63"/>
      <c r="CL558" s="63"/>
      <c r="CM558" s="63"/>
      <c r="CN558" s="64"/>
      <c r="CO558" s="65"/>
      <c r="CP558" s="61"/>
      <c r="CQ558" s="61"/>
      <c r="CR558" s="61"/>
      <c r="CS558" s="62"/>
      <c r="CT558" s="62"/>
      <c r="CU558" s="62"/>
      <c r="CV558" s="62"/>
      <c r="CW558" s="62"/>
      <c r="CX558" s="63"/>
      <c r="CY558" s="63"/>
      <c r="CZ558" s="63"/>
      <c r="DA558" s="64"/>
      <c r="DB558" s="65"/>
      <c r="DC558" s="61"/>
      <c r="DD558" s="61"/>
      <c r="DE558" s="61"/>
      <c r="DF558" s="62"/>
      <c r="DG558" s="62"/>
      <c r="DH558" s="62"/>
      <c r="DI558" s="62"/>
      <c r="DJ558" s="62"/>
      <c r="DK558" s="63"/>
      <c r="DL558" s="63"/>
      <c r="DM558" s="63"/>
      <c r="DN558" s="64"/>
      <c r="DO558" s="65"/>
      <c r="DP558" s="61"/>
      <c r="DQ558" s="61"/>
      <c r="DR558" s="61"/>
      <c r="DS558" s="62"/>
      <c r="DT558" s="62"/>
      <c r="DU558" s="62"/>
      <c r="DV558" s="62"/>
      <c r="DW558" s="62"/>
      <c r="DX558" s="63"/>
      <c r="DY558" s="63"/>
      <c r="DZ558" s="63"/>
      <c r="EA558" s="64"/>
      <c r="EB558" s="65"/>
      <c r="EC558" s="61"/>
      <c r="ED558" s="61"/>
      <c r="EE558" s="61"/>
      <c r="EF558" s="62"/>
      <c r="EG558" s="62"/>
      <c r="EH558" s="62"/>
      <c r="EI558" s="62"/>
      <c r="EJ558" s="62"/>
      <c r="EK558" s="63"/>
      <c r="EL558" s="63"/>
      <c r="EM558" s="63"/>
      <c r="EN558" s="64"/>
      <c r="EO558" s="65"/>
      <c r="EP558" s="61"/>
      <c r="EQ558" s="61"/>
      <c r="ER558" s="61"/>
      <c r="ES558" s="62"/>
      <c r="ET558" s="62"/>
      <c r="EU558" s="62"/>
      <c r="EV558" s="62"/>
      <c r="EW558" s="62"/>
      <c r="EX558" s="63"/>
      <c r="EY558" s="63"/>
      <c r="EZ558" s="63"/>
      <c r="FA558" s="64"/>
      <c r="FB558" s="65"/>
      <c r="FC558" s="61"/>
      <c r="FD558" s="61"/>
      <c r="FE558" s="61"/>
      <c r="FF558" s="62"/>
      <c r="FG558" s="62"/>
      <c r="FH558" s="62"/>
      <c r="FI558" s="62"/>
      <c r="FJ558" s="62"/>
    </row>
    <row r="559" spans="1:166" ht="15" customHeight="1" x14ac:dyDescent="0.25">
      <c r="A559" s="245"/>
      <c r="B559" s="245"/>
      <c r="C559" s="251"/>
      <c r="D559" s="720"/>
      <c r="E559" s="47"/>
      <c r="F559" s="288" t="s">
        <v>161</v>
      </c>
      <c r="G559" s="183"/>
      <c r="H559" s="183"/>
      <c r="I559" s="183"/>
      <c r="J559" s="183"/>
      <c r="K559" s="63"/>
      <c r="L559" s="63"/>
      <c r="M559" s="63"/>
      <c r="N559" s="64"/>
      <c r="O559" s="65"/>
      <c r="P559" s="61"/>
      <c r="Q559" s="61"/>
      <c r="R559" s="61"/>
      <c r="S559" s="62"/>
      <c r="T559" s="62"/>
      <c r="U559" s="62"/>
      <c r="V559" s="62"/>
      <c r="W559" s="62"/>
      <c r="X559" s="63"/>
      <c r="Y559" s="63"/>
      <c r="Z559" s="63"/>
      <c r="AA559" s="64"/>
      <c r="AB559" s="65"/>
      <c r="AC559" s="61"/>
      <c r="AD559" s="61"/>
      <c r="AE559" s="61"/>
      <c r="AF559" s="62"/>
      <c r="AG559" s="62"/>
      <c r="AH559" s="62"/>
      <c r="AI559" s="62"/>
      <c r="AJ559" s="62"/>
      <c r="AK559" s="63"/>
      <c r="AL559" s="63"/>
      <c r="AM559" s="63"/>
      <c r="AN559" s="64"/>
      <c r="AO559" s="65"/>
      <c r="AP559" s="61"/>
      <c r="AQ559" s="61"/>
      <c r="AR559" s="61"/>
      <c r="AS559" s="62"/>
      <c r="AT559" s="62"/>
      <c r="AU559" s="62"/>
      <c r="AV559" s="62"/>
      <c r="AW559" s="62"/>
      <c r="AX559" s="63"/>
      <c r="AY559" s="63"/>
      <c r="AZ559" s="63"/>
      <c r="BA559" s="64"/>
      <c r="BB559" s="65"/>
      <c r="BC559" s="61"/>
      <c r="BD559" s="61"/>
      <c r="BE559" s="61"/>
      <c r="BF559" s="62"/>
      <c r="BG559" s="62"/>
      <c r="BH559" s="62"/>
      <c r="BI559" s="62"/>
      <c r="BJ559" s="62"/>
      <c r="BK559" s="63"/>
      <c r="BL559" s="63"/>
      <c r="BM559" s="63"/>
      <c r="BN559" s="64"/>
      <c r="BO559" s="65"/>
      <c r="BP559" s="61"/>
      <c r="BQ559" s="61"/>
      <c r="BR559" s="61"/>
      <c r="BS559" s="62"/>
      <c r="BT559" s="62"/>
      <c r="BU559" s="62"/>
      <c r="BV559" s="62"/>
      <c r="BW559" s="62"/>
      <c r="BX559" s="63"/>
      <c r="BY559" s="63"/>
      <c r="BZ559" s="63"/>
      <c r="CA559" s="64"/>
      <c r="CB559" s="65"/>
      <c r="CC559" s="61"/>
      <c r="CD559" s="61"/>
      <c r="CE559" s="61"/>
      <c r="CF559" s="62"/>
      <c r="CG559" s="62"/>
      <c r="CH559" s="62"/>
      <c r="CI559" s="62"/>
      <c r="CJ559" s="62"/>
      <c r="CK559" s="63"/>
      <c r="CL559" s="63"/>
      <c r="CM559" s="63"/>
      <c r="CN559" s="64"/>
      <c r="CO559" s="65"/>
      <c r="CP559" s="61"/>
      <c r="CQ559" s="61"/>
      <c r="CR559" s="61"/>
      <c r="CS559" s="62"/>
      <c r="CT559" s="62"/>
      <c r="CU559" s="62"/>
      <c r="CV559" s="62"/>
      <c r="CW559" s="62"/>
      <c r="CX559" s="63"/>
      <c r="CY559" s="63"/>
      <c r="CZ559" s="63"/>
      <c r="DA559" s="64"/>
      <c r="DB559" s="65"/>
      <c r="DC559" s="61"/>
      <c r="DD559" s="61"/>
      <c r="DE559" s="61"/>
      <c r="DF559" s="62"/>
      <c r="DG559" s="62"/>
      <c r="DH559" s="62"/>
      <c r="DI559" s="62"/>
      <c r="DJ559" s="62"/>
      <c r="DK559" s="63"/>
      <c r="DL559" s="63"/>
      <c r="DM559" s="63"/>
      <c r="DN559" s="64"/>
      <c r="DO559" s="65"/>
      <c r="DP559" s="61"/>
      <c r="DQ559" s="61"/>
      <c r="DR559" s="61"/>
      <c r="DS559" s="62"/>
      <c r="DT559" s="62"/>
      <c r="DU559" s="62"/>
      <c r="DV559" s="62"/>
      <c r="DW559" s="62"/>
      <c r="DX559" s="63"/>
      <c r="DY559" s="63"/>
      <c r="DZ559" s="63"/>
      <c r="EA559" s="64"/>
      <c r="EB559" s="65"/>
      <c r="EC559" s="61"/>
      <c r="ED559" s="61"/>
      <c r="EE559" s="61"/>
      <c r="EF559" s="62"/>
      <c r="EG559" s="62"/>
      <c r="EH559" s="62"/>
      <c r="EI559" s="62"/>
      <c r="EJ559" s="62"/>
      <c r="EK559" s="63"/>
      <c r="EL559" s="63"/>
      <c r="EM559" s="63"/>
      <c r="EN559" s="64"/>
      <c r="EO559" s="65"/>
      <c r="EP559" s="61"/>
      <c r="EQ559" s="61"/>
      <c r="ER559" s="61"/>
      <c r="ES559" s="62"/>
      <c r="ET559" s="62"/>
      <c r="EU559" s="62"/>
      <c r="EV559" s="62"/>
      <c r="EW559" s="62"/>
      <c r="EX559" s="63"/>
      <c r="EY559" s="63"/>
      <c r="EZ559" s="63"/>
      <c r="FA559" s="64"/>
      <c r="FB559" s="65"/>
      <c r="FC559" s="61"/>
      <c r="FD559" s="61"/>
      <c r="FE559" s="61"/>
      <c r="FF559" s="62"/>
      <c r="FG559" s="62"/>
      <c r="FH559" s="62"/>
      <c r="FI559" s="62"/>
      <c r="FJ559" s="62"/>
    </row>
    <row r="560" spans="1:166" ht="18" customHeight="1" x14ac:dyDescent="0.25">
      <c r="A560" s="348">
        <v>3721</v>
      </c>
      <c r="B560" s="348">
        <v>5169</v>
      </c>
      <c r="C560" s="203"/>
      <c r="D560" s="383"/>
      <c r="E560" s="46"/>
      <c r="F560" s="329" t="s">
        <v>162</v>
      </c>
      <c r="G560" s="343">
        <v>75</v>
      </c>
      <c r="H560" s="343">
        <v>75</v>
      </c>
      <c r="I560" s="343">
        <v>29.15</v>
      </c>
      <c r="J560" s="343">
        <f>Tabulka5424[[#This Row],[Skutečnost k 31.12.2019                    v tis. Kč]]/Tabulka5424[[#This Row],[Upravený rozpočet k 31.12.2019         v tis. Kč]]*100</f>
        <v>38.866666666666667</v>
      </c>
      <c r="K560" s="63"/>
      <c r="L560" s="63"/>
      <c r="M560" s="63"/>
      <c r="N560" s="64"/>
      <c r="O560" s="65"/>
      <c r="P560" s="61"/>
      <c r="Q560" s="61"/>
      <c r="R560" s="61"/>
      <c r="S560" s="62"/>
      <c r="T560" s="62"/>
      <c r="U560" s="62"/>
      <c r="V560" s="62"/>
      <c r="W560" s="62"/>
      <c r="X560" s="63"/>
      <c r="Y560" s="63"/>
      <c r="Z560" s="63"/>
      <c r="AA560" s="64"/>
      <c r="AB560" s="65"/>
      <c r="AC560" s="61"/>
      <c r="AD560" s="61"/>
      <c r="AE560" s="61"/>
      <c r="AF560" s="62"/>
      <c r="AG560" s="62"/>
      <c r="AH560" s="62"/>
      <c r="AI560" s="62"/>
      <c r="AJ560" s="62"/>
      <c r="AK560" s="63"/>
      <c r="AL560" s="63"/>
      <c r="AM560" s="63"/>
      <c r="AN560" s="64"/>
      <c r="AO560" s="65"/>
      <c r="AP560" s="61"/>
      <c r="AQ560" s="61"/>
      <c r="AR560" s="61"/>
      <c r="AS560" s="62"/>
      <c r="AT560" s="62"/>
      <c r="AU560" s="62"/>
      <c r="AV560" s="62"/>
      <c r="AW560" s="62"/>
      <c r="AX560" s="63"/>
      <c r="AY560" s="63"/>
      <c r="AZ560" s="63"/>
      <c r="BA560" s="64"/>
      <c r="BB560" s="65"/>
      <c r="BC560" s="61"/>
      <c r="BD560" s="61"/>
      <c r="BE560" s="61"/>
      <c r="BF560" s="62"/>
      <c r="BG560" s="62"/>
      <c r="BH560" s="62"/>
      <c r="BI560" s="62"/>
      <c r="BJ560" s="62"/>
      <c r="BK560" s="63"/>
      <c r="BL560" s="63"/>
      <c r="BM560" s="63"/>
      <c r="BN560" s="64"/>
      <c r="BO560" s="65"/>
      <c r="BP560" s="61"/>
      <c r="BQ560" s="61"/>
      <c r="BR560" s="61"/>
      <c r="BS560" s="62"/>
      <c r="BT560" s="62"/>
      <c r="BU560" s="62"/>
      <c r="BV560" s="62"/>
      <c r="BW560" s="62"/>
      <c r="BX560" s="63"/>
      <c r="BY560" s="63"/>
      <c r="BZ560" s="63"/>
      <c r="CA560" s="64"/>
      <c r="CB560" s="65"/>
      <c r="CC560" s="61"/>
      <c r="CD560" s="61"/>
      <c r="CE560" s="61"/>
      <c r="CF560" s="62"/>
      <c r="CG560" s="62"/>
      <c r="CH560" s="62"/>
      <c r="CI560" s="62"/>
      <c r="CJ560" s="62"/>
      <c r="CK560" s="63"/>
      <c r="CL560" s="63"/>
      <c r="CM560" s="63"/>
      <c r="CN560" s="64"/>
      <c r="CO560" s="65"/>
      <c r="CP560" s="61"/>
      <c r="CQ560" s="61"/>
      <c r="CR560" s="61"/>
      <c r="CS560" s="62"/>
      <c r="CT560" s="62"/>
      <c r="CU560" s="62"/>
      <c r="CV560" s="62"/>
      <c r="CW560" s="62"/>
      <c r="CX560" s="63"/>
      <c r="CY560" s="63"/>
      <c r="CZ560" s="63"/>
      <c r="DA560" s="64"/>
      <c r="DB560" s="65"/>
      <c r="DC560" s="61"/>
      <c r="DD560" s="61"/>
      <c r="DE560" s="61"/>
      <c r="DF560" s="62"/>
      <c r="DG560" s="62"/>
      <c r="DH560" s="62"/>
      <c r="DI560" s="62"/>
      <c r="DJ560" s="62"/>
      <c r="DK560" s="63"/>
      <c r="DL560" s="63"/>
      <c r="DM560" s="63"/>
      <c r="DN560" s="64"/>
      <c r="DO560" s="65"/>
      <c r="DP560" s="61"/>
      <c r="DQ560" s="61"/>
      <c r="DR560" s="61"/>
      <c r="DS560" s="62"/>
      <c r="DT560" s="62"/>
      <c r="DU560" s="62"/>
      <c r="DV560" s="62"/>
      <c r="DW560" s="62"/>
      <c r="DX560" s="63"/>
      <c r="DY560" s="63"/>
      <c r="DZ560" s="63"/>
      <c r="EA560" s="64"/>
      <c r="EB560" s="65"/>
      <c r="EC560" s="61"/>
      <c r="ED560" s="61"/>
      <c r="EE560" s="61"/>
      <c r="EF560" s="62"/>
      <c r="EG560" s="62"/>
      <c r="EH560" s="62"/>
      <c r="EI560" s="62"/>
      <c r="EJ560" s="62"/>
      <c r="EK560" s="63"/>
      <c r="EL560" s="63"/>
      <c r="EM560" s="63"/>
      <c r="EN560" s="64"/>
      <c r="EO560" s="65"/>
      <c r="EP560" s="61"/>
      <c r="EQ560" s="61"/>
      <c r="ER560" s="61"/>
      <c r="ES560" s="62"/>
      <c r="ET560" s="62"/>
      <c r="EU560" s="62"/>
      <c r="EV560" s="62"/>
      <c r="EW560" s="62"/>
      <c r="EX560" s="63"/>
      <c r="EY560" s="63"/>
      <c r="EZ560" s="63"/>
      <c r="FA560" s="64"/>
      <c r="FB560" s="65"/>
      <c r="FC560" s="61"/>
      <c r="FD560" s="61"/>
      <c r="FE560" s="61"/>
      <c r="FF560" s="62"/>
      <c r="FG560" s="62"/>
      <c r="FH560" s="62"/>
      <c r="FI560" s="62"/>
      <c r="FJ560" s="62"/>
    </row>
    <row r="561" spans="1:166" ht="15" customHeight="1" x14ac:dyDescent="0.25">
      <c r="A561" s="45">
        <v>3721</v>
      </c>
      <c r="B561" s="45"/>
      <c r="C561" s="266"/>
      <c r="D561" s="721"/>
      <c r="E561" s="46"/>
      <c r="F561" s="228" t="s">
        <v>589</v>
      </c>
      <c r="G561" s="264">
        <f>SUBTOTAL(109,G560:G560)</f>
        <v>75</v>
      </c>
      <c r="H561" s="264">
        <f>SUBTOTAL(109,H560:H560)</f>
        <v>75</v>
      </c>
      <c r="I561" s="264">
        <f>SUBTOTAL(109,I560:I560)</f>
        <v>29.15</v>
      </c>
      <c r="J561" s="264">
        <f>Tabulka5424[[#This Row],[Skutečnost k 31.12.2019                    v tis. Kč]]/Tabulka5424[[#This Row],[Upravený rozpočet k 31.12.2019         v tis. Kč]]*100</f>
        <v>38.866666666666667</v>
      </c>
      <c r="K561" s="63"/>
      <c r="L561" s="63"/>
      <c r="M561" s="63"/>
      <c r="N561" s="64"/>
      <c r="O561" s="65"/>
      <c r="P561" s="61"/>
      <c r="Q561" s="61"/>
      <c r="R561" s="61"/>
      <c r="S561" s="62"/>
      <c r="T561" s="62"/>
      <c r="U561" s="62"/>
      <c r="V561" s="62"/>
      <c r="W561" s="62"/>
      <c r="X561" s="63"/>
      <c r="Y561" s="63"/>
      <c r="Z561" s="63"/>
      <c r="AA561" s="64"/>
      <c r="AB561" s="65"/>
      <c r="AC561" s="61"/>
      <c r="AD561" s="61"/>
      <c r="AE561" s="61"/>
      <c r="AF561" s="62"/>
      <c r="AG561" s="62"/>
      <c r="AH561" s="62"/>
      <c r="AI561" s="62"/>
      <c r="AJ561" s="62"/>
      <c r="AK561" s="63"/>
      <c r="AL561" s="63"/>
      <c r="AM561" s="63"/>
      <c r="AN561" s="64"/>
      <c r="AO561" s="65"/>
      <c r="AP561" s="61"/>
      <c r="AQ561" s="61"/>
      <c r="AR561" s="61"/>
      <c r="AS561" s="62"/>
      <c r="AT561" s="62"/>
      <c r="AU561" s="62"/>
      <c r="AV561" s="62"/>
      <c r="AW561" s="62"/>
      <c r="AX561" s="63"/>
      <c r="AY561" s="63"/>
      <c r="AZ561" s="63"/>
      <c r="BA561" s="64"/>
      <c r="BB561" s="65"/>
      <c r="BC561" s="61"/>
      <c r="BD561" s="61"/>
      <c r="BE561" s="61"/>
      <c r="BF561" s="62"/>
      <c r="BG561" s="62"/>
      <c r="BH561" s="62"/>
      <c r="BI561" s="62"/>
      <c r="BJ561" s="62"/>
      <c r="BK561" s="63"/>
      <c r="BL561" s="63"/>
      <c r="BM561" s="63"/>
      <c r="BN561" s="64"/>
      <c r="BO561" s="65"/>
      <c r="BP561" s="61"/>
      <c r="BQ561" s="61"/>
      <c r="BR561" s="61"/>
      <c r="BS561" s="62"/>
      <c r="BT561" s="62"/>
      <c r="BU561" s="62"/>
      <c r="BV561" s="62"/>
      <c r="BW561" s="62"/>
      <c r="BX561" s="63"/>
      <c r="BY561" s="63"/>
      <c r="BZ561" s="63"/>
      <c r="CA561" s="64"/>
      <c r="CB561" s="65"/>
      <c r="CC561" s="61"/>
      <c r="CD561" s="61"/>
      <c r="CE561" s="61"/>
      <c r="CF561" s="62"/>
      <c r="CG561" s="62"/>
      <c r="CH561" s="62"/>
      <c r="CI561" s="62"/>
      <c r="CJ561" s="62"/>
      <c r="CK561" s="63"/>
      <c r="CL561" s="63"/>
      <c r="CM561" s="63"/>
      <c r="CN561" s="64"/>
      <c r="CO561" s="65"/>
      <c r="CP561" s="61"/>
      <c r="CQ561" s="61"/>
      <c r="CR561" s="61"/>
      <c r="CS561" s="62"/>
      <c r="CT561" s="62"/>
      <c r="CU561" s="62"/>
      <c r="CV561" s="62"/>
      <c r="CW561" s="62"/>
      <c r="CX561" s="63"/>
      <c r="CY561" s="63"/>
      <c r="CZ561" s="63"/>
      <c r="DA561" s="64"/>
      <c r="DB561" s="65"/>
      <c r="DC561" s="61"/>
      <c r="DD561" s="61"/>
      <c r="DE561" s="61"/>
      <c r="DF561" s="62"/>
      <c r="DG561" s="62"/>
      <c r="DH561" s="62"/>
      <c r="DI561" s="62"/>
      <c r="DJ561" s="62"/>
      <c r="DK561" s="63"/>
      <c r="DL561" s="63"/>
      <c r="DM561" s="63"/>
      <c r="DN561" s="64"/>
      <c r="DO561" s="65"/>
      <c r="DP561" s="61"/>
      <c r="DQ561" s="61"/>
      <c r="DR561" s="61"/>
      <c r="DS561" s="62"/>
      <c r="DT561" s="62"/>
      <c r="DU561" s="62"/>
      <c r="DV561" s="62"/>
      <c r="DW561" s="62"/>
      <c r="DX561" s="63"/>
      <c r="DY561" s="63"/>
      <c r="DZ561" s="63"/>
      <c r="EA561" s="64"/>
      <c r="EB561" s="65"/>
      <c r="EC561" s="61"/>
      <c r="ED561" s="61"/>
      <c r="EE561" s="61"/>
      <c r="EF561" s="62"/>
      <c r="EG561" s="62"/>
      <c r="EH561" s="62"/>
      <c r="EI561" s="62"/>
      <c r="EJ561" s="62"/>
      <c r="EK561" s="63"/>
      <c r="EL561" s="63"/>
      <c r="EM561" s="63"/>
      <c r="EN561" s="64"/>
      <c r="EO561" s="65"/>
      <c r="EP561" s="61"/>
      <c r="EQ561" s="61"/>
      <c r="ER561" s="61"/>
      <c r="ES561" s="62"/>
      <c r="ET561" s="62"/>
      <c r="EU561" s="62"/>
      <c r="EV561" s="62"/>
      <c r="EW561" s="62"/>
      <c r="EX561" s="63"/>
      <c r="EY561" s="63"/>
      <c r="EZ561" s="63"/>
      <c r="FA561" s="64"/>
      <c r="FB561" s="65"/>
      <c r="FC561" s="61"/>
      <c r="FD561" s="61"/>
      <c r="FE561" s="61"/>
      <c r="FF561" s="62"/>
      <c r="FG561" s="62"/>
      <c r="FH561" s="62"/>
      <c r="FI561" s="62"/>
      <c r="FJ561" s="62"/>
    </row>
    <row r="562" spans="1:166" ht="15" customHeight="1" x14ac:dyDescent="0.25">
      <c r="A562" s="348"/>
      <c r="B562" s="348"/>
      <c r="C562" s="203"/>
      <c r="D562" s="383"/>
      <c r="E562" s="46"/>
      <c r="F562" s="329"/>
      <c r="G562" s="264"/>
      <c r="H562" s="264"/>
      <c r="I562" s="264"/>
      <c r="J562" s="264"/>
      <c r="K562" s="63"/>
      <c r="L562" s="63"/>
      <c r="M562" s="63"/>
      <c r="N562" s="64"/>
      <c r="O562" s="65"/>
      <c r="P562" s="61"/>
      <c r="Q562" s="61"/>
      <c r="R562" s="61"/>
      <c r="S562" s="62"/>
      <c r="T562" s="62"/>
      <c r="U562" s="62"/>
      <c r="V562" s="62"/>
      <c r="W562" s="62"/>
      <c r="X562" s="63"/>
      <c r="Y562" s="63"/>
      <c r="Z562" s="63"/>
      <c r="AA562" s="64"/>
      <c r="AB562" s="65"/>
      <c r="AC562" s="61"/>
      <c r="AD562" s="61"/>
      <c r="AE562" s="61"/>
      <c r="AF562" s="62"/>
      <c r="AG562" s="62"/>
      <c r="AH562" s="62"/>
      <c r="AI562" s="62"/>
      <c r="AJ562" s="62"/>
      <c r="AK562" s="63"/>
      <c r="AL562" s="63"/>
      <c r="AM562" s="63"/>
      <c r="AN562" s="64"/>
      <c r="AO562" s="65"/>
      <c r="AP562" s="61"/>
      <c r="AQ562" s="61"/>
      <c r="AR562" s="61"/>
      <c r="AS562" s="62"/>
      <c r="AT562" s="62"/>
      <c r="AU562" s="62"/>
      <c r="AV562" s="62"/>
      <c r="AW562" s="62"/>
      <c r="AX562" s="63"/>
      <c r="AY562" s="63"/>
      <c r="AZ562" s="63"/>
      <c r="BA562" s="64"/>
      <c r="BB562" s="65"/>
      <c r="BC562" s="61"/>
      <c r="BD562" s="61"/>
      <c r="BE562" s="61"/>
      <c r="BF562" s="62"/>
      <c r="BG562" s="62"/>
      <c r="BH562" s="62"/>
      <c r="BI562" s="62"/>
      <c r="BJ562" s="62"/>
      <c r="BK562" s="63"/>
      <c r="BL562" s="63"/>
      <c r="BM562" s="63"/>
      <c r="BN562" s="64"/>
      <c r="BO562" s="65"/>
      <c r="BP562" s="61"/>
      <c r="BQ562" s="61"/>
      <c r="BR562" s="61"/>
      <c r="BS562" s="62"/>
      <c r="BT562" s="62"/>
      <c r="BU562" s="62"/>
      <c r="BV562" s="62"/>
      <c r="BW562" s="62"/>
      <c r="BX562" s="63"/>
      <c r="BY562" s="63"/>
      <c r="BZ562" s="63"/>
      <c r="CA562" s="64"/>
      <c r="CB562" s="65"/>
      <c r="CC562" s="61"/>
      <c r="CD562" s="61"/>
      <c r="CE562" s="61"/>
      <c r="CF562" s="62"/>
      <c r="CG562" s="62"/>
      <c r="CH562" s="62"/>
      <c r="CI562" s="62"/>
      <c r="CJ562" s="62"/>
      <c r="CK562" s="63"/>
      <c r="CL562" s="63"/>
      <c r="CM562" s="63"/>
      <c r="CN562" s="64"/>
      <c r="CO562" s="65"/>
      <c r="CP562" s="61"/>
      <c r="CQ562" s="61"/>
      <c r="CR562" s="61"/>
      <c r="CS562" s="62"/>
      <c r="CT562" s="62"/>
      <c r="CU562" s="62"/>
      <c r="CV562" s="62"/>
      <c r="CW562" s="62"/>
      <c r="CX562" s="63"/>
      <c r="CY562" s="63"/>
      <c r="CZ562" s="63"/>
      <c r="DA562" s="64"/>
      <c r="DB562" s="65"/>
      <c r="DC562" s="61"/>
      <c r="DD562" s="61"/>
      <c r="DE562" s="61"/>
      <c r="DF562" s="62"/>
      <c r="DG562" s="62"/>
      <c r="DH562" s="62"/>
      <c r="DI562" s="62"/>
      <c r="DJ562" s="62"/>
      <c r="DK562" s="63"/>
      <c r="DL562" s="63"/>
      <c r="DM562" s="63"/>
      <c r="DN562" s="64"/>
      <c r="DO562" s="65"/>
      <c r="DP562" s="61"/>
      <c r="DQ562" s="61"/>
      <c r="DR562" s="61"/>
      <c r="DS562" s="62"/>
      <c r="DT562" s="62"/>
      <c r="DU562" s="62"/>
      <c r="DV562" s="62"/>
      <c r="DW562" s="62"/>
      <c r="DX562" s="63"/>
      <c r="DY562" s="63"/>
      <c r="DZ562" s="63"/>
      <c r="EA562" s="64"/>
      <c r="EB562" s="65"/>
      <c r="EC562" s="61"/>
      <c r="ED562" s="61"/>
      <c r="EE562" s="61"/>
      <c r="EF562" s="62"/>
      <c r="EG562" s="62"/>
      <c r="EH562" s="62"/>
      <c r="EI562" s="62"/>
      <c r="EJ562" s="62"/>
      <c r="EK562" s="63"/>
      <c r="EL562" s="63"/>
      <c r="EM562" s="63"/>
      <c r="EN562" s="64"/>
      <c r="EO562" s="65"/>
      <c r="EP562" s="61"/>
      <c r="EQ562" s="61"/>
      <c r="ER562" s="61"/>
      <c r="ES562" s="62"/>
      <c r="ET562" s="62"/>
      <c r="EU562" s="62"/>
      <c r="EV562" s="62"/>
      <c r="EW562" s="62"/>
      <c r="EX562" s="63"/>
      <c r="EY562" s="63"/>
      <c r="EZ562" s="63"/>
      <c r="FA562" s="64"/>
      <c r="FB562" s="65"/>
      <c r="FC562" s="61"/>
      <c r="FD562" s="61"/>
      <c r="FE562" s="61"/>
      <c r="FF562" s="62"/>
      <c r="FG562" s="62"/>
      <c r="FH562" s="62"/>
      <c r="FI562" s="62"/>
      <c r="FJ562" s="62"/>
    </row>
    <row r="563" spans="1:166" ht="15" customHeight="1" x14ac:dyDescent="0.25">
      <c r="A563" s="348">
        <v>3722</v>
      </c>
      <c r="B563" s="348">
        <v>5137</v>
      </c>
      <c r="C563" s="203"/>
      <c r="D563" s="383"/>
      <c r="E563" s="46"/>
      <c r="F563" s="329" t="s">
        <v>164</v>
      </c>
      <c r="G563" s="343">
        <v>80</v>
      </c>
      <c r="H563" s="343">
        <v>80</v>
      </c>
      <c r="I563" s="343">
        <v>39.93</v>
      </c>
      <c r="J563" s="343">
        <f>Tabulka5424[[#This Row],[Skutečnost k 31.12.2019                    v tis. Kč]]/Tabulka5424[[#This Row],[Upravený rozpočet k 31.12.2019         v tis. Kč]]*100</f>
        <v>49.912500000000001</v>
      </c>
      <c r="K563" s="63"/>
      <c r="L563" s="63"/>
      <c r="M563" s="63"/>
      <c r="N563" s="64"/>
      <c r="O563" s="65"/>
      <c r="P563" s="61"/>
      <c r="Q563" s="61"/>
      <c r="R563" s="61"/>
      <c r="S563" s="62"/>
      <c r="T563" s="62"/>
      <c r="U563" s="62"/>
      <c r="V563" s="62"/>
      <c r="W563" s="62"/>
      <c r="X563" s="63"/>
      <c r="Y563" s="63"/>
      <c r="Z563" s="63"/>
      <c r="AA563" s="64"/>
      <c r="AB563" s="65"/>
      <c r="AC563" s="61"/>
      <c r="AD563" s="61"/>
      <c r="AE563" s="61"/>
      <c r="AF563" s="62"/>
      <c r="AG563" s="62"/>
      <c r="AH563" s="62"/>
      <c r="AI563" s="62"/>
      <c r="AJ563" s="62"/>
      <c r="AK563" s="63"/>
      <c r="AL563" s="63"/>
      <c r="AM563" s="63"/>
      <c r="AN563" s="64"/>
      <c r="AO563" s="65"/>
      <c r="AP563" s="61"/>
      <c r="AQ563" s="61"/>
      <c r="AR563" s="61"/>
      <c r="AS563" s="62"/>
      <c r="AT563" s="62"/>
      <c r="AU563" s="62"/>
      <c r="AV563" s="62"/>
      <c r="AW563" s="62"/>
      <c r="AX563" s="63"/>
      <c r="AY563" s="63"/>
      <c r="AZ563" s="63"/>
      <c r="BA563" s="64"/>
      <c r="BB563" s="65"/>
      <c r="BC563" s="61"/>
      <c r="BD563" s="61"/>
      <c r="BE563" s="61"/>
      <c r="BF563" s="62"/>
      <c r="BG563" s="62"/>
      <c r="BH563" s="62"/>
      <c r="BI563" s="62"/>
      <c r="BJ563" s="62"/>
      <c r="BK563" s="63"/>
      <c r="BL563" s="63"/>
      <c r="BM563" s="63"/>
      <c r="BN563" s="64"/>
      <c r="BO563" s="65"/>
      <c r="BP563" s="61"/>
      <c r="BQ563" s="61"/>
      <c r="BR563" s="61"/>
      <c r="BS563" s="62"/>
      <c r="BT563" s="62"/>
      <c r="BU563" s="62"/>
      <c r="BV563" s="62"/>
      <c r="BW563" s="62"/>
      <c r="BX563" s="63"/>
      <c r="BY563" s="63"/>
      <c r="BZ563" s="63"/>
      <c r="CA563" s="64"/>
      <c r="CB563" s="65"/>
      <c r="CC563" s="61"/>
      <c r="CD563" s="61"/>
      <c r="CE563" s="61"/>
      <c r="CF563" s="62"/>
      <c r="CG563" s="62"/>
      <c r="CH563" s="62"/>
      <c r="CI563" s="62"/>
      <c r="CJ563" s="62"/>
      <c r="CK563" s="63"/>
      <c r="CL563" s="63"/>
      <c r="CM563" s="63"/>
      <c r="CN563" s="64"/>
      <c r="CO563" s="65"/>
      <c r="CP563" s="61"/>
      <c r="CQ563" s="61"/>
      <c r="CR563" s="61"/>
      <c r="CS563" s="62"/>
      <c r="CT563" s="62"/>
      <c r="CU563" s="62"/>
      <c r="CV563" s="62"/>
      <c r="CW563" s="62"/>
      <c r="CX563" s="63"/>
      <c r="CY563" s="63"/>
      <c r="CZ563" s="63"/>
      <c r="DA563" s="64"/>
      <c r="DB563" s="65"/>
      <c r="DC563" s="61"/>
      <c r="DD563" s="61"/>
      <c r="DE563" s="61"/>
      <c r="DF563" s="62"/>
      <c r="DG563" s="62"/>
      <c r="DH563" s="62"/>
      <c r="DI563" s="62"/>
      <c r="DJ563" s="62"/>
      <c r="DK563" s="63"/>
      <c r="DL563" s="63"/>
      <c r="DM563" s="63"/>
      <c r="DN563" s="64"/>
      <c r="DO563" s="65"/>
      <c r="DP563" s="61"/>
      <c r="DQ563" s="61"/>
      <c r="DR563" s="61"/>
      <c r="DS563" s="62"/>
      <c r="DT563" s="62"/>
      <c r="DU563" s="62"/>
      <c r="DV563" s="62"/>
      <c r="DW563" s="62"/>
      <c r="DX563" s="63"/>
      <c r="DY563" s="63"/>
      <c r="DZ563" s="63"/>
      <c r="EA563" s="64"/>
      <c r="EB563" s="65"/>
      <c r="EC563" s="61"/>
      <c r="ED563" s="61"/>
      <c r="EE563" s="61"/>
      <c r="EF563" s="62"/>
      <c r="EG563" s="62"/>
      <c r="EH563" s="62"/>
      <c r="EI563" s="62"/>
      <c r="EJ563" s="62"/>
      <c r="EK563" s="63"/>
      <c r="EL563" s="63"/>
      <c r="EM563" s="63"/>
      <c r="EN563" s="64"/>
      <c r="EO563" s="65"/>
      <c r="EP563" s="61"/>
      <c r="EQ563" s="61"/>
      <c r="ER563" s="61"/>
      <c r="ES563" s="62"/>
      <c r="ET563" s="62"/>
      <c r="EU563" s="62"/>
      <c r="EV563" s="62"/>
      <c r="EW563" s="62"/>
      <c r="EX563" s="63"/>
      <c r="EY563" s="63"/>
      <c r="EZ563" s="63"/>
      <c r="FA563" s="64"/>
      <c r="FB563" s="65"/>
      <c r="FC563" s="61"/>
      <c r="FD563" s="61"/>
      <c r="FE563" s="61"/>
      <c r="FF563" s="62"/>
      <c r="FG563" s="62"/>
      <c r="FH563" s="62"/>
      <c r="FI563" s="62"/>
      <c r="FJ563" s="62"/>
    </row>
    <row r="564" spans="1:166" ht="15" customHeight="1" x14ac:dyDescent="0.25">
      <c r="A564" s="348">
        <v>3722</v>
      </c>
      <c r="B564" s="348">
        <v>5169</v>
      </c>
      <c r="C564" s="203"/>
      <c r="D564" s="383"/>
      <c r="E564" s="46"/>
      <c r="F564" s="329" t="s">
        <v>163</v>
      </c>
      <c r="G564" s="343">
        <v>6795</v>
      </c>
      <c r="H564" s="343">
        <v>6789.31</v>
      </c>
      <c r="I564" s="343">
        <v>6425.57</v>
      </c>
      <c r="J564" s="343">
        <f>Tabulka5424[[#This Row],[Skutečnost k 31.12.2019                    v tis. Kč]]/Tabulka5424[[#This Row],[Upravený rozpočet k 31.12.2019         v tis. Kč]]*100</f>
        <v>94.642459984887992</v>
      </c>
      <c r="K564" s="63"/>
      <c r="L564" s="63"/>
      <c r="M564" s="63"/>
      <c r="N564" s="64"/>
      <c r="O564" s="65"/>
      <c r="P564" s="61"/>
      <c r="Q564" s="61"/>
      <c r="R564" s="61"/>
      <c r="S564" s="62"/>
      <c r="T564" s="62"/>
      <c r="U564" s="62"/>
      <c r="V564" s="62"/>
      <c r="W564" s="62"/>
      <c r="X564" s="63"/>
      <c r="Y564" s="63"/>
      <c r="Z564" s="63"/>
      <c r="AA564" s="64"/>
      <c r="AB564" s="65"/>
      <c r="AC564" s="61"/>
      <c r="AD564" s="61"/>
      <c r="AE564" s="61"/>
      <c r="AF564" s="62"/>
      <c r="AG564" s="62"/>
      <c r="AH564" s="62"/>
      <c r="AI564" s="62"/>
      <c r="AJ564" s="62"/>
      <c r="AK564" s="63"/>
      <c r="AL564" s="63"/>
      <c r="AM564" s="63"/>
      <c r="AN564" s="64"/>
      <c r="AO564" s="65"/>
      <c r="AP564" s="61"/>
      <c r="AQ564" s="61"/>
      <c r="AR564" s="61"/>
      <c r="AS564" s="62"/>
      <c r="AT564" s="62"/>
      <c r="AU564" s="62"/>
      <c r="AV564" s="62"/>
      <c r="AW564" s="62"/>
      <c r="AX564" s="63"/>
      <c r="AY564" s="63"/>
      <c r="AZ564" s="63"/>
      <c r="BA564" s="64"/>
      <c r="BB564" s="65"/>
      <c r="BC564" s="61"/>
      <c r="BD564" s="61"/>
      <c r="BE564" s="61"/>
      <c r="BF564" s="62"/>
      <c r="BG564" s="62"/>
      <c r="BH564" s="62"/>
      <c r="BI564" s="62"/>
      <c r="BJ564" s="62"/>
      <c r="BK564" s="63"/>
      <c r="BL564" s="63"/>
      <c r="BM564" s="63"/>
      <c r="BN564" s="64"/>
      <c r="BO564" s="65"/>
      <c r="BP564" s="61"/>
      <c r="BQ564" s="61"/>
      <c r="BR564" s="61"/>
      <c r="BS564" s="62"/>
      <c r="BT564" s="62"/>
      <c r="BU564" s="62"/>
      <c r="BV564" s="62"/>
      <c r="BW564" s="62"/>
      <c r="BX564" s="63"/>
      <c r="BY564" s="63"/>
      <c r="BZ564" s="63"/>
      <c r="CA564" s="64"/>
      <c r="CB564" s="65"/>
      <c r="CC564" s="61"/>
      <c r="CD564" s="61"/>
      <c r="CE564" s="61"/>
      <c r="CF564" s="62"/>
      <c r="CG564" s="62"/>
      <c r="CH564" s="62"/>
      <c r="CI564" s="62"/>
      <c r="CJ564" s="62"/>
      <c r="CK564" s="63"/>
      <c r="CL564" s="63"/>
      <c r="CM564" s="63"/>
      <c r="CN564" s="64"/>
      <c r="CO564" s="65"/>
      <c r="CP564" s="61"/>
      <c r="CQ564" s="61"/>
      <c r="CR564" s="61"/>
      <c r="CS564" s="62"/>
      <c r="CT564" s="62"/>
      <c r="CU564" s="62"/>
      <c r="CV564" s="62"/>
      <c r="CW564" s="62"/>
      <c r="CX564" s="63"/>
      <c r="CY564" s="63"/>
      <c r="CZ564" s="63"/>
      <c r="DA564" s="64"/>
      <c r="DB564" s="65"/>
      <c r="DC564" s="61"/>
      <c r="DD564" s="61"/>
      <c r="DE564" s="61"/>
      <c r="DF564" s="62"/>
      <c r="DG564" s="62"/>
      <c r="DH564" s="62"/>
      <c r="DI564" s="62"/>
      <c r="DJ564" s="62"/>
      <c r="DK564" s="63"/>
      <c r="DL564" s="63"/>
      <c r="DM564" s="63"/>
      <c r="DN564" s="64"/>
      <c r="DO564" s="65"/>
      <c r="DP564" s="61"/>
      <c r="DQ564" s="61"/>
      <c r="DR564" s="61"/>
      <c r="DS564" s="62"/>
      <c r="DT564" s="62"/>
      <c r="DU564" s="62"/>
      <c r="DV564" s="62"/>
      <c r="DW564" s="62"/>
      <c r="DX564" s="63"/>
      <c r="DY564" s="63"/>
      <c r="DZ564" s="63"/>
      <c r="EA564" s="64"/>
      <c r="EB564" s="65"/>
      <c r="EC564" s="61"/>
      <c r="ED564" s="61"/>
      <c r="EE564" s="61"/>
      <c r="EF564" s="62"/>
      <c r="EG564" s="62"/>
      <c r="EH564" s="62"/>
      <c r="EI564" s="62"/>
      <c r="EJ564" s="62"/>
      <c r="EK564" s="63"/>
      <c r="EL564" s="63"/>
      <c r="EM564" s="63"/>
      <c r="EN564" s="64"/>
      <c r="EO564" s="65"/>
      <c r="EP564" s="61"/>
      <c r="EQ564" s="61"/>
      <c r="ER564" s="61"/>
      <c r="ES564" s="62"/>
      <c r="ET564" s="62"/>
      <c r="EU564" s="62"/>
      <c r="EV564" s="62"/>
      <c r="EW564" s="62"/>
      <c r="EX564" s="63"/>
      <c r="EY564" s="63"/>
      <c r="EZ564" s="63"/>
      <c r="FA564" s="64"/>
      <c r="FB564" s="65"/>
      <c r="FC564" s="61"/>
      <c r="FD564" s="61"/>
      <c r="FE564" s="61"/>
      <c r="FF564" s="62"/>
      <c r="FG564" s="62"/>
      <c r="FH564" s="62"/>
      <c r="FI564" s="62"/>
      <c r="FJ564" s="62"/>
    </row>
    <row r="565" spans="1:166" ht="15" customHeight="1" x14ac:dyDescent="0.25">
      <c r="A565" s="344">
        <v>3722</v>
      </c>
      <c r="B565" s="344">
        <v>5171</v>
      </c>
      <c r="C565" s="251"/>
      <c r="D565" s="383"/>
      <c r="E565" s="46"/>
      <c r="F565" s="346" t="s">
        <v>770</v>
      </c>
      <c r="G565" s="347">
        <v>0</v>
      </c>
      <c r="H565" s="347">
        <v>5.69</v>
      </c>
      <c r="I565" s="347">
        <v>5.69</v>
      </c>
      <c r="J565" s="347">
        <f>Tabulka5424[[#This Row],[Skutečnost k 31.12.2019                    v tis. Kč]]/Tabulka5424[[#This Row],[Upravený rozpočet k 31.12.2019         v tis. Kč]]*100</f>
        <v>100</v>
      </c>
      <c r="K565" s="63"/>
      <c r="L565" s="63"/>
      <c r="M565" s="63"/>
      <c r="N565" s="64"/>
      <c r="O565" s="65"/>
      <c r="P565" s="61"/>
      <c r="Q565" s="61"/>
      <c r="R565" s="61"/>
      <c r="S565" s="62"/>
      <c r="T565" s="62"/>
      <c r="U565" s="62"/>
      <c r="V565" s="62"/>
      <c r="W565" s="62"/>
      <c r="X565" s="63"/>
      <c r="Y565" s="63"/>
      <c r="Z565" s="63"/>
      <c r="AA565" s="64"/>
      <c r="AB565" s="65"/>
      <c r="AC565" s="61"/>
      <c r="AD565" s="61"/>
      <c r="AE565" s="61"/>
      <c r="AF565" s="62"/>
      <c r="AG565" s="62"/>
      <c r="AH565" s="62"/>
      <c r="AI565" s="62"/>
      <c r="AJ565" s="62"/>
      <c r="AK565" s="63"/>
      <c r="AL565" s="63"/>
      <c r="AM565" s="63"/>
      <c r="AN565" s="64"/>
      <c r="AO565" s="65"/>
      <c r="AP565" s="61"/>
      <c r="AQ565" s="61"/>
      <c r="AR565" s="61"/>
      <c r="AS565" s="62"/>
      <c r="AT565" s="62"/>
      <c r="AU565" s="62"/>
      <c r="AV565" s="62"/>
      <c r="AW565" s="62"/>
      <c r="AX565" s="63"/>
      <c r="AY565" s="63"/>
      <c r="AZ565" s="63"/>
      <c r="BA565" s="64"/>
      <c r="BB565" s="65"/>
      <c r="BC565" s="61"/>
      <c r="BD565" s="61"/>
      <c r="BE565" s="61"/>
      <c r="BF565" s="62"/>
      <c r="BG565" s="62"/>
      <c r="BH565" s="62"/>
      <c r="BI565" s="62"/>
      <c r="BJ565" s="62"/>
      <c r="BK565" s="63"/>
      <c r="BL565" s="63"/>
      <c r="BM565" s="63"/>
      <c r="BN565" s="64"/>
      <c r="BO565" s="65"/>
      <c r="BP565" s="61"/>
      <c r="BQ565" s="61"/>
      <c r="BR565" s="61"/>
      <c r="BS565" s="62"/>
      <c r="BT565" s="62"/>
      <c r="BU565" s="62"/>
      <c r="BV565" s="62"/>
      <c r="BW565" s="62"/>
      <c r="BX565" s="63"/>
      <c r="BY565" s="63"/>
      <c r="BZ565" s="63"/>
      <c r="CA565" s="64"/>
      <c r="CB565" s="65"/>
      <c r="CC565" s="61"/>
      <c r="CD565" s="61"/>
      <c r="CE565" s="61"/>
      <c r="CF565" s="62"/>
      <c r="CG565" s="62"/>
      <c r="CH565" s="62"/>
      <c r="CI565" s="62"/>
      <c r="CJ565" s="62"/>
      <c r="CK565" s="63"/>
      <c r="CL565" s="63"/>
      <c r="CM565" s="63"/>
      <c r="CN565" s="64"/>
      <c r="CO565" s="65"/>
      <c r="CP565" s="61"/>
      <c r="CQ565" s="61"/>
      <c r="CR565" s="61"/>
      <c r="CS565" s="62"/>
      <c r="CT565" s="62"/>
      <c r="CU565" s="62"/>
      <c r="CV565" s="62"/>
      <c r="CW565" s="62"/>
      <c r="CX565" s="63"/>
      <c r="CY565" s="63"/>
      <c r="CZ565" s="63"/>
      <c r="DA565" s="64"/>
      <c r="DB565" s="65"/>
      <c r="DC565" s="61"/>
      <c r="DD565" s="61"/>
      <c r="DE565" s="61"/>
      <c r="DF565" s="62"/>
      <c r="DG565" s="62"/>
      <c r="DH565" s="62"/>
      <c r="DI565" s="62"/>
      <c r="DJ565" s="62"/>
      <c r="DK565" s="63"/>
      <c r="DL565" s="63"/>
      <c r="DM565" s="63"/>
      <c r="DN565" s="64"/>
      <c r="DO565" s="65"/>
      <c r="DP565" s="61"/>
      <c r="DQ565" s="61"/>
      <c r="DR565" s="61"/>
      <c r="DS565" s="62"/>
      <c r="DT565" s="62"/>
      <c r="DU565" s="62"/>
      <c r="DV565" s="62"/>
      <c r="DW565" s="62"/>
      <c r="DX565" s="63"/>
      <c r="DY565" s="63"/>
      <c r="DZ565" s="63"/>
      <c r="EA565" s="64"/>
      <c r="EB565" s="65"/>
      <c r="EC565" s="61"/>
      <c r="ED565" s="61"/>
      <c r="EE565" s="61"/>
      <c r="EF565" s="62"/>
      <c r="EG565" s="62"/>
      <c r="EH565" s="62"/>
      <c r="EI565" s="62"/>
      <c r="EJ565" s="62"/>
      <c r="EK565" s="63"/>
      <c r="EL565" s="63"/>
      <c r="EM565" s="63"/>
      <c r="EN565" s="64"/>
      <c r="EO565" s="65"/>
      <c r="EP565" s="61"/>
      <c r="EQ565" s="61"/>
      <c r="ER565" s="61"/>
      <c r="ES565" s="62"/>
      <c r="ET565" s="62"/>
      <c r="EU565" s="62"/>
      <c r="EV565" s="62"/>
      <c r="EW565" s="62"/>
      <c r="EX565" s="63"/>
      <c r="EY565" s="63"/>
      <c r="EZ565" s="63"/>
      <c r="FA565" s="64"/>
      <c r="FB565" s="65"/>
      <c r="FC565" s="61"/>
      <c r="FD565" s="61"/>
      <c r="FE565" s="61"/>
      <c r="FF565" s="62"/>
      <c r="FG565" s="62"/>
      <c r="FH565" s="62"/>
      <c r="FI565" s="62"/>
      <c r="FJ565" s="62"/>
    </row>
    <row r="566" spans="1:166" ht="15" customHeight="1" x14ac:dyDescent="0.25">
      <c r="A566" s="45">
        <v>3722</v>
      </c>
      <c r="B566" s="45"/>
      <c r="C566" s="266"/>
      <c r="D566" s="721"/>
      <c r="E566" s="46"/>
      <c r="F566" s="228" t="s">
        <v>587</v>
      </c>
      <c r="G566" s="264">
        <f>SUBTOTAL(109,G563:G565)</f>
        <v>6875</v>
      </c>
      <c r="H566" s="264">
        <f>SUBTOTAL(109,H563:H565)</f>
        <v>6875</v>
      </c>
      <c r="I566" s="264">
        <f>SUBTOTAL(109,I563:I565)</f>
        <v>6471.19</v>
      </c>
      <c r="J566" s="264">
        <f>Tabulka5424[[#This Row],[Skutečnost k 31.12.2019                    v tis. Kč]]/Tabulka5424[[#This Row],[Upravený rozpočet k 31.12.2019         v tis. Kč]]*100</f>
        <v>94.126400000000004</v>
      </c>
      <c r="K566" s="63"/>
      <c r="L566" s="63"/>
      <c r="M566" s="63"/>
      <c r="N566" s="64"/>
      <c r="O566" s="65"/>
      <c r="P566" s="61"/>
      <c r="Q566" s="61"/>
      <c r="R566" s="61"/>
      <c r="S566" s="62"/>
      <c r="T566" s="62"/>
      <c r="U566" s="62"/>
      <c r="V566" s="62"/>
      <c r="W566" s="62"/>
      <c r="X566" s="63"/>
      <c r="Y566" s="63"/>
      <c r="Z566" s="63"/>
      <c r="AA566" s="64"/>
      <c r="AB566" s="65"/>
      <c r="AC566" s="61"/>
      <c r="AD566" s="61"/>
      <c r="AE566" s="61"/>
      <c r="AF566" s="62"/>
      <c r="AG566" s="62"/>
      <c r="AH566" s="62"/>
      <c r="AI566" s="62"/>
      <c r="AJ566" s="62"/>
      <c r="AK566" s="63"/>
      <c r="AL566" s="63"/>
      <c r="AM566" s="63"/>
      <c r="AN566" s="64"/>
      <c r="AO566" s="65"/>
      <c r="AP566" s="61"/>
      <c r="AQ566" s="61"/>
      <c r="AR566" s="61"/>
      <c r="AS566" s="62"/>
      <c r="AT566" s="62"/>
      <c r="AU566" s="62"/>
      <c r="AV566" s="62"/>
      <c r="AW566" s="62"/>
      <c r="AX566" s="63"/>
      <c r="AY566" s="63"/>
      <c r="AZ566" s="63"/>
      <c r="BA566" s="64"/>
      <c r="BB566" s="65"/>
      <c r="BC566" s="61"/>
      <c r="BD566" s="61"/>
      <c r="BE566" s="61"/>
      <c r="BF566" s="62"/>
      <c r="BG566" s="62"/>
      <c r="BH566" s="62"/>
      <c r="BI566" s="62"/>
      <c r="BJ566" s="62"/>
      <c r="BK566" s="63"/>
      <c r="BL566" s="63"/>
      <c r="BM566" s="63"/>
      <c r="BN566" s="64"/>
      <c r="BO566" s="65"/>
      <c r="BP566" s="61"/>
      <c r="BQ566" s="61"/>
      <c r="BR566" s="61"/>
      <c r="BS566" s="62"/>
      <c r="BT566" s="62"/>
      <c r="BU566" s="62"/>
      <c r="BV566" s="62"/>
      <c r="BW566" s="62"/>
      <c r="BX566" s="63"/>
      <c r="BY566" s="63"/>
      <c r="BZ566" s="63"/>
      <c r="CA566" s="64"/>
      <c r="CB566" s="65"/>
      <c r="CC566" s="61"/>
      <c r="CD566" s="61"/>
      <c r="CE566" s="61"/>
      <c r="CF566" s="62"/>
      <c r="CG566" s="62"/>
      <c r="CH566" s="62"/>
      <c r="CI566" s="62"/>
      <c r="CJ566" s="62"/>
      <c r="CK566" s="63"/>
      <c r="CL566" s="63"/>
      <c r="CM566" s="63"/>
      <c r="CN566" s="64"/>
      <c r="CO566" s="65"/>
      <c r="CP566" s="61"/>
      <c r="CQ566" s="61"/>
      <c r="CR566" s="61"/>
      <c r="CS566" s="62"/>
      <c r="CT566" s="62"/>
      <c r="CU566" s="62"/>
      <c r="CV566" s="62"/>
      <c r="CW566" s="62"/>
      <c r="CX566" s="63"/>
      <c r="CY566" s="63"/>
      <c r="CZ566" s="63"/>
      <c r="DA566" s="64"/>
      <c r="DB566" s="65"/>
      <c r="DC566" s="61"/>
      <c r="DD566" s="61"/>
      <c r="DE566" s="61"/>
      <c r="DF566" s="62"/>
      <c r="DG566" s="62"/>
      <c r="DH566" s="62"/>
      <c r="DI566" s="62"/>
      <c r="DJ566" s="62"/>
      <c r="DK566" s="63"/>
      <c r="DL566" s="63"/>
      <c r="DM566" s="63"/>
      <c r="DN566" s="64"/>
      <c r="DO566" s="65"/>
      <c r="DP566" s="61"/>
      <c r="DQ566" s="61"/>
      <c r="DR566" s="61"/>
      <c r="DS566" s="62"/>
      <c r="DT566" s="62"/>
      <c r="DU566" s="62"/>
      <c r="DV566" s="62"/>
      <c r="DW566" s="62"/>
      <c r="DX566" s="63"/>
      <c r="DY566" s="63"/>
      <c r="DZ566" s="63"/>
      <c r="EA566" s="64"/>
      <c r="EB566" s="65"/>
      <c r="EC566" s="61"/>
      <c r="ED566" s="61"/>
      <c r="EE566" s="61"/>
      <c r="EF566" s="62"/>
      <c r="EG566" s="62"/>
      <c r="EH566" s="62"/>
      <c r="EI566" s="62"/>
      <c r="EJ566" s="62"/>
      <c r="EK566" s="63"/>
      <c r="EL566" s="63"/>
      <c r="EM566" s="63"/>
      <c r="EN566" s="64"/>
      <c r="EO566" s="65"/>
      <c r="EP566" s="61"/>
      <c r="EQ566" s="61"/>
      <c r="ER566" s="61"/>
      <c r="ES566" s="62"/>
      <c r="ET566" s="62"/>
      <c r="EU566" s="62"/>
      <c r="EV566" s="62"/>
      <c r="EW566" s="62"/>
      <c r="EX566" s="63"/>
      <c r="EY566" s="63"/>
      <c r="EZ566" s="63"/>
      <c r="FA566" s="64"/>
      <c r="FB566" s="65"/>
      <c r="FC566" s="61"/>
      <c r="FD566" s="61"/>
      <c r="FE566" s="61"/>
      <c r="FF566" s="62"/>
      <c r="FG566" s="62"/>
      <c r="FH566" s="62"/>
      <c r="FI566" s="62"/>
      <c r="FJ566" s="62"/>
    </row>
    <row r="567" spans="1:166" ht="15" customHeight="1" x14ac:dyDescent="0.25">
      <c r="A567" s="348"/>
      <c r="B567" s="348"/>
      <c r="C567" s="203"/>
      <c r="D567" s="383"/>
      <c r="E567" s="46"/>
      <c r="F567" s="329"/>
      <c r="G567" s="264"/>
      <c r="H567" s="264"/>
      <c r="I567" s="264"/>
      <c r="J567" s="264"/>
      <c r="K567" s="63"/>
      <c r="L567" s="63"/>
      <c r="M567" s="63"/>
      <c r="N567" s="64"/>
      <c r="O567" s="65"/>
      <c r="P567" s="61"/>
      <c r="Q567" s="61"/>
      <c r="R567" s="61"/>
      <c r="S567" s="62"/>
      <c r="T567" s="62"/>
      <c r="U567" s="62"/>
      <c r="V567" s="62"/>
      <c r="W567" s="62"/>
      <c r="X567" s="63"/>
      <c r="Y567" s="63"/>
      <c r="Z567" s="63"/>
      <c r="AA567" s="64"/>
      <c r="AB567" s="65"/>
      <c r="AC567" s="61"/>
      <c r="AD567" s="61"/>
      <c r="AE567" s="61"/>
      <c r="AF567" s="62"/>
      <c r="AG567" s="62"/>
      <c r="AH567" s="62"/>
      <c r="AI567" s="62"/>
      <c r="AJ567" s="62"/>
      <c r="AK567" s="63"/>
      <c r="AL567" s="63"/>
      <c r="AM567" s="63"/>
      <c r="AN567" s="64"/>
      <c r="AO567" s="65"/>
      <c r="AP567" s="61"/>
      <c r="AQ567" s="61"/>
      <c r="AR567" s="61"/>
      <c r="AS567" s="62"/>
      <c r="AT567" s="62"/>
      <c r="AU567" s="62"/>
      <c r="AV567" s="62"/>
      <c r="AW567" s="62"/>
      <c r="AX567" s="63"/>
      <c r="AY567" s="63"/>
      <c r="AZ567" s="63"/>
      <c r="BA567" s="64"/>
      <c r="BB567" s="65"/>
      <c r="BC567" s="61"/>
      <c r="BD567" s="61"/>
      <c r="BE567" s="61"/>
      <c r="BF567" s="62"/>
      <c r="BG567" s="62"/>
      <c r="BH567" s="62"/>
      <c r="BI567" s="62"/>
      <c r="BJ567" s="62"/>
      <c r="BK567" s="63"/>
      <c r="BL567" s="63"/>
      <c r="BM567" s="63"/>
      <c r="BN567" s="64"/>
      <c r="BO567" s="65"/>
      <c r="BP567" s="61"/>
      <c r="BQ567" s="61"/>
      <c r="BR567" s="61"/>
      <c r="BS567" s="62"/>
      <c r="BT567" s="62"/>
      <c r="BU567" s="62"/>
      <c r="BV567" s="62"/>
      <c r="BW567" s="62"/>
      <c r="BX567" s="63"/>
      <c r="BY567" s="63"/>
      <c r="BZ567" s="63"/>
      <c r="CA567" s="64"/>
      <c r="CB567" s="65"/>
      <c r="CC567" s="61"/>
      <c r="CD567" s="61"/>
      <c r="CE567" s="61"/>
      <c r="CF567" s="62"/>
      <c r="CG567" s="62"/>
      <c r="CH567" s="62"/>
      <c r="CI567" s="62"/>
      <c r="CJ567" s="62"/>
      <c r="CK567" s="63"/>
      <c r="CL567" s="63"/>
      <c r="CM567" s="63"/>
      <c r="CN567" s="64"/>
      <c r="CO567" s="65"/>
      <c r="CP567" s="61"/>
      <c r="CQ567" s="61"/>
      <c r="CR567" s="61"/>
      <c r="CS567" s="62"/>
      <c r="CT567" s="62"/>
      <c r="CU567" s="62"/>
      <c r="CV567" s="62"/>
      <c r="CW567" s="62"/>
      <c r="CX567" s="63"/>
      <c r="CY567" s="63"/>
      <c r="CZ567" s="63"/>
      <c r="DA567" s="64"/>
      <c r="DB567" s="65"/>
      <c r="DC567" s="61"/>
      <c r="DD567" s="61"/>
      <c r="DE567" s="61"/>
      <c r="DF567" s="62"/>
      <c r="DG567" s="62"/>
      <c r="DH567" s="62"/>
      <c r="DI567" s="62"/>
      <c r="DJ567" s="62"/>
      <c r="DK567" s="63"/>
      <c r="DL567" s="63"/>
      <c r="DM567" s="63"/>
      <c r="DN567" s="64"/>
      <c r="DO567" s="65"/>
      <c r="DP567" s="61"/>
      <c r="DQ567" s="61"/>
      <c r="DR567" s="61"/>
      <c r="DS567" s="62"/>
      <c r="DT567" s="62"/>
      <c r="DU567" s="62"/>
      <c r="DV567" s="62"/>
      <c r="DW567" s="62"/>
      <c r="DX567" s="63"/>
      <c r="DY567" s="63"/>
      <c r="DZ567" s="63"/>
      <c r="EA567" s="64"/>
      <c r="EB567" s="65"/>
      <c r="EC567" s="61"/>
      <c r="ED567" s="61"/>
      <c r="EE567" s="61"/>
      <c r="EF567" s="62"/>
      <c r="EG567" s="62"/>
      <c r="EH567" s="62"/>
      <c r="EI567" s="62"/>
      <c r="EJ567" s="62"/>
      <c r="EK567" s="63"/>
      <c r="EL567" s="63"/>
      <c r="EM567" s="63"/>
      <c r="EN567" s="64"/>
      <c r="EO567" s="65"/>
      <c r="EP567" s="61"/>
      <c r="EQ567" s="61"/>
      <c r="ER567" s="61"/>
      <c r="ES567" s="62"/>
      <c r="ET567" s="62"/>
      <c r="EU567" s="62"/>
      <c r="EV567" s="62"/>
      <c r="EW567" s="62"/>
      <c r="EX567" s="63"/>
      <c r="EY567" s="63"/>
      <c r="EZ567" s="63"/>
      <c r="FA567" s="64"/>
      <c r="FB567" s="65"/>
      <c r="FC567" s="61"/>
      <c r="FD567" s="61"/>
      <c r="FE567" s="61"/>
      <c r="FF567" s="62"/>
      <c r="FG567" s="62"/>
      <c r="FH567" s="62"/>
      <c r="FI567" s="62"/>
      <c r="FJ567" s="62"/>
    </row>
    <row r="568" spans="1:166" ht="15" customHeight="1" x14ac:dyDescent="0.25">
      <c r="A568" s="348">
        <v>3723</v>
      </c>
      <c r="B568" s="348">
        <v>5151</v>
      </c>
      <c r="C568" s="203"/>
      <c r="D568" s="383"/>
      <c r="E568" s="46"/>
      <c r="F568" s="329" t="s">
        <v>244</v>
      </c>
      <c r="G568" s="343">
        <v>61.87</v>
      </c>
      <c r="H568" s="343">
        <v>61.87</v>
      </c>
      <c r="I568" s="343">
        <v>61.87</v>
      </c>
      <c r="J568" s="343">
        <f>Tabulka5424[[#This Row],[Skutečnost k 31.12.2019                    v tis. Kč]]/Tabulka5424[[#This Row],[Upravený rozpočet k 31.12.2019         v tis. Kč]]*100</f>
        <v>100</v>
      </c>
      <c r="K568" s="63"/>
      <c r="L568" s="63"/>
      <c r="M568" s="63"/>
      <c r="N568" s="64"/>
      <c r="O568" s="65"/>
      <c r="P568" s="61"/>
      <c r="Q568" s="61"/>
      <c r="R568" s="61"/>
      <c r="S568" s="62"/>
      <c r="T568" s="62"/>
      <c r="U568" s="62"/>
      <c r="V568" s="62"/>
      <c r="W568" s="62"/>
      <c r="X568" s="63"/>
      <c r="Y568" s="63"/>
      <c r="Z568" s="63"/>
      <c r="AA568" s="64"/>
      <c r="AB568" s="65"/>
      <c r="AC568" s="61"/>
      <c r="AD568" s="61"/>
      <c r="AE568" s="61"/>
      <c r="AF568" s="62"/>
      <c r="AG568" s="62"/>
      <c r="AH568" s="62"/>
      <c r="AI568" s="62"/>
      <c r="AJ568" s="62"/>
      <c r="AK568" s="63"/>
      <c r="AL568" s="63"/>
      <c r="AM568" s="63"/>
      <c r="AN568" s="64"/>
      <c r="AO568" s="65"/>
      <c r="AP568" s="61"/>
      <c r="AQ568" s="61"/>
      <c r="AR568" s="61"/>
      <c r="AS568" s="62"/>
      <c r="AT568" s="62"/>
      <c r="AU568" s="62"/>
      <c r="AV568" s="62"/>
      <c r="AW568" s="62"/>
      <c r="AX568" s="63"/>
      <c r="AY568" s="63"/>
      <c r="AZ568" s="63"/>
      <c r="BA568" s="64"/>
      <c r="BB568" s="65"/>
      <c r="BC568" s="61"/>
      <c r="BD568" s="61"/>
      <c r="BE568" s="61"/>
      <c r="BF568" s="62"/>
      <c r="BG568" s="62"/>
      <c r="BH568" s="62"/>
      <c r="BI568" s="62"/>
      <c r="BJ568" s="62"/>
      <c r="BK568" s="63"/>
      <c r="BL568" s="63"/>
      <c r="BM568" s="63"/>
      <c r="BN568" s="64"/>
      <c r="BO568" s="65"/>
      <c r="BP568" s="61"/>
      <c r="BQ568" s="61"/>
      <c r="BR568" s="61"/>
      <c r="BS568" s="62"/>
      <c r="BT568" s="62"/>
      <c r="BU568" s="62"/>
      <c r="BV568" s="62"/>
      <c r="BW568" s="62"/>
      <c r="BX568" s="63"/>
      <c r="BY568" s="63"/>
      <c r="BZ568" s="63"/>
      <c r="CA568" s="64"/>
      <c r="CB568" s="65"/>
      <c r="CC568" s="61"/>
      <c r="CD568" s="61"/>
      <c r="CE568" s="61"/>
      <c r="CF568" s="62"/>
      <c r="CG568" s="62"/>
      <c r="CH568" s="62"/>
      <c r="CI568" s="62"/>
      <c r="CJ568" s="62"/>
      <c r="CK568" s="63"/>
      <c r="CL568" s="63"/>
      <c r="CM568" s="63"/>
      <c r="CN568" s="64"/>
      <c r="CO568" s="65"/>
      <c r="CP568" s="61"/>
      <c r="CQ568" s="61"/>
      <c r="CR568" s="61"/>
      <c r="CS568" s="62"/>
      <c r="CT568" s="62"/>
      <c r="CU568" s="62"/>
      <c r="CV568" s="62"/>
      <c r="CW568" s="62"/>
      <c r="CX568" s="63"/>
      <c r="CY568" s="63"/>
      <c r="CZ568" s="63"/>
      <c r="DA568" s="64"/>
      <c r="DB568" s="65"/>
      <c r="DC568" s="61"/>
      <c r="DD568" s="61"/>
      <c r="DE568" s="61"/>
      <c r="DF568" s="62"/>
      <c r="DG568" s="62"/>
      <c r="DH568" s="62"/>
      <c r="DI568" s="62"/>
      <c r="DJ568" s="62"/>
      <c r="DK568" s="63"/>
      <c r="DL568" s="63"/>
      <c r="DM568" s="63"/>
      <c r="DN568" s="64"/>
      <c r="DO568" s="65"/>
      <c r="DP568" s="61"/>
      <c r="DQ568" s="61"/>
      <c r="DR568" s="61"/>
      <c r="DS568" s="62"/>
      <c r="DT568" s="62"/>
      <c r="DU568" s="62"/>
      <c r="DV568" s="62"/>
      <c r="DW568" s="62"/>
      <c r="DX568" s="63"/>
      <c r="DY568" s="63"/>
      <c r="DZ568" s="63"/>
      <c r="EA568" s="64"/>
      <c r="EB568" s="65"/>
      <c r="EC568" s="61"/>
      <c r="ED568" s="61"/>
      <c r="EE568" s="61"/>
      <c r="EF568" s="62"/>
      <c r="EG568" s="62"/>
      <c r="EH568" s="62"/>
      <c r="EI568" s="62"/>
      <c r="EJ568" s="62"/>
      <c r="EK568" s="63"/>
      <c r="EL568" s="63"/>
      <c r="EM568" s="63"/>
      <c r="EN568" s="64"/>
      <c r="EO568" s="65"/>
      <c r="EP568" s="61"/>
      <c r="EQ568" s="61"/>
      <c r="ER568" s="61"/>
      <c r="ES568" s="62"/>
      <c r="ET568" s="62"/>
      <c r="EU568" s="62"/>
      <c r="EV568" s="62"/>
      <c r="EW568" s="62"/>
      <c r="EX568" s="63"/>
      <c r="EY568" s="63"/>
      <c r="EZ568" s="63"/>
      <c r="FA568" s="64"/>
      <c r="FB568" s="65"/>
      <c r="FC568" s="61"/>
      <c r="FD568" s="61"/>
      <c r="FE568" s="61"/>
      <c r="FF568" s="62"/>
      <c r="FG568" s="62"/>
      <c r="FH568" s="62"/>
      <c r="FI568" s="62"/>
      <c r="FJ568" s="62"/>
    </row>
    <row r="569" spans="1:166" ht="15" customHeight="1" x14ac:dyDescent="0.25">
      <c r="A569" s="348">
        <v>3723</v>
      </c>
      <c r="B569" s="348">
        <v>5169</v>
      </c>
      <c r="C569" s="203"/>
      <c r="D569" s="383"/>
      <c r="E569" s="46"/>
      <c r="F569" s="329" t="s">
        <v>349</v>
      </c>
      <c r="G569" s="343">
        <v>2098.13</v>
      </c>
      <c r="H569" s="343">
        <v>2345.33</v>
      </c>
      <c r="I569" s="343">
        <v>2326.08</v>
      </c>
      <c r="J569" s="343">
        <f>Tabulka5424[[#This Row],[Skutečnost k 31.12.2019                    v tis. Kč]]/Tabulka5424[[#This Row],[Upravený rozpočet k 31.12.2019         v tis. Kč]]*100</f>
        <v>99.179219981836241</v>
      </c>
      <c r="K569" s="63"/>
      <c r="L569" s="63"/>
      <c r="M569" s="63"/>
      <c r="N569" s="64"/>
      <c r="O569" s="65"/>
      <c r="P569" s="61"/>
      <c r="Q569" s="61"/>
      <c r="R569" s="61"/>
      <c r="S569" s="62"/>
      <c r="T569" s="62"/>
      <c r="U569" s="62"/>
      <c r="V569" s="62"/>
      <c r="W569" s="62"/>
      <c r="X569" s="63"/>
      <c r="Y569" s="63"/>
      <c r="Z569" s="63"/>
      <c r="AA569" s="64"/>
      <c r="AB569" s="65"/>
      <c r="AC569" s="61"/>
      <c r="AD569" s="61"/>
      <c r="AE569" s="61"/>
      <c r="AF569" s="62"/>
      <c r="AG569" s="62"/>
      <c r="AH569" s="62"/>
      <c r="AI569" s="62"/>
      <c r="AJ569" s="62"/>
      <c r="AK569" s="63"/>
      <c r="AL569" s="63"/>
      <c r="AM569" s="63"/>
      <c r="AN569" s="64"/>
      <c r="AO569" s="65"/>
      <c r="AP569" s="61"/>
      <c r="AQ569" s="61"/>
      <c r="AR569" s="61"/>
      <c r="AS569" s="62"/>
      <c r="AT569" s="62"/>
      <c r="AU569" s="62"/>
      <c r="AV569" s="62"/>
      <c r="AW569" s="62"/>
      <c r="AX569" s="63"/>
      <c r="AY569" s="63"/>
      <c r="AZ569" s="63"/>
      <c r="BA569" s="64"/>
      <c r="BB569" s="65"/>
      <c r="BC569" s="61"/>
      <c r="BD569" s="61"/>
      <c r="BE569" s="61"/>
      <c r="BF569" s="62"/>
      <c r="BG569" s="62"/>
      <c r="BH569" s="62"/>
      <c r="BI569" s="62"/>
      <c r="BJ569" s="62"/>
      <c r="BK569" s="63"/>
      <c r="BL569" s="63"/>
      <c r="BM569" s="63"/>
      <c r="BN569" s="64"/>
      <c r="BO569" s="65"/>
      <c r="BP569" s="61"/>
      <c r="BQ569" s="61"/>
      <c r="BR569" s="61"/>
      <c r="BS569" s="62"/>
      <c r="BT569" s="62"/>
      <c r="BU569" s="62"/>
      <c r="BV569" s="62"/>
      <c r="BW569" s="62"/>
      <c r="BX569" s="63"/>
      <c r="BY569" s="63"/>
      <c r="BZ569" s="63"/>
      <c r="CA569" s="64"/>
      <c r="CB569" s="65"/>
      <c r="CC569" s="61"/>
      <c r="CD569" s="61"/>
      <c r="CE569" s="61"/>
      <c r="CF569" s="62"/>
      <c r="CG569" s="62"/>
      <c r="CH569" s="62"/>
      <c r="CI569" s="62"/>
      <c r="CJ569" s="62"/>
      <c r="CK569" s="63"/>
      <c r="CL569" s="63"/>
      <c r="CM569" s="63"/>
      <c r="CN569" s="64"/>
      <c r="CO569" s="65"/>
      <c r="CP569" s="61"/>
      <c r="CQ569" s="61"/>
      <c r="CR569" s="61"/>
      <c r="CS569" s="62"/>
      <c r="CT569" s="62"/>
      <c r="CU569" s="62"/>
      <c r="CV569" s="62"/>
      <c r="CW569" s="62"/>
      <c r="CX569" s="63"/>
      <c r="CY569" s="63"/>
      <c r="CZ569" s="63"/>
      <c r="DA569" s="64"/>
      <c r="DB569" s="65"/>
      <c r="DC569" s="61"/>
      <c r="DD569" s="61"/>
      <c r="DE569" s="61"/>
      <c r="DF569" s="62"/>
      <c r="DG569" s="62"/>
      <c r="DH569" s="62"/>
      <c r="DI569" s="62"/>
      <c r="DJ569" s="62"/>
      <c r="DK569" s="63"/>
      <c r="DL569" s="63"/>
      <c r="DM569" s="63"/>
      <c r="DN569" s="64"/>
      <c r="DO569" s="65"/>
      <c r="DP569" s="61"/>
      <c r="DQ569" s="61"/>
      <c r="DR569" s="61"/>
      <c r="DS569" s="62"/>
      <c r="DT569" s="62"/>
      <c r="DU569" s="62"/>
      <c r="DV569" s="62"/>
      <c r="DW569" s="62"/>
      <c r="DX569" s="63"/>
      <c r="DY569" s="63"/>
      <c r="DZ569" s="63"/>
      <c r="EA569" s="64"/>
      <c r="EB569" s="65"/>
      <c r="EC569" s="61"/>
      <c r="ED569" s="61"/>
      <c r="EE569" s="61"/>
      <c r="EF569" s="62"/>
      <c r="EG569" s="62"/>
      <c r="EH569" s="62"/>
      <c r="EI569" s="62"/>
      <c r="EJ569" s="62"/>
      <c r="EK569" s="63"/>
      <c r="EL569" s="63"/>
      <c r="EM569" s="63"/>
      <c r="EN569" s="64"/>
      <c r="EO569" s="65"/>
      <c r="EP569" s="61"/>
      <c r="EQ569" s="61"/>
      <c r="ER569" s="61"/>
      <c r="ES569" s="62"/>
      <c r="ET569" s="62"/>
      <c r="EU569" s="62"/>
      <c r="EV569" s="62"/>
      <c r="EW569" s="62"/>
      <c r="EX569" s="63"/>
      <c r="EY569" s="63"/>
      <c r="EZ569" s="63"/>
      <c r="FA569" s="64"/>
      <c r="FB569" s="65"/>
      <c r="FC569" s="61"/>
      <c r="FD569" s="61"/>
      <c r="FE569" s="61"/>
      <c r="FF569" s="62"/>
      <c r="FG569" s="62"/>
      <c r="FH569" s="62"/>
      <c r="FI569" s="62"/>
      <c r="FJ569" s="62"/>
    </row>
    <row r="570" spans="1:166" ht="15" customHeight="1" x14ac:dyDescent="0.25">
      <c r="A570" s="344">
        <v>3723</v>
      </c>
      <c r="B570" s="344">
        <v>5171</v>
      </c>
      <c r="C570" s="192"/>
      <c r="D570" s="383"/>
      <c r="E570" s="46"/>
      <c r="F570" s="346" t="s">
        <v>771</v>
      </c>
      <c r="G570" s="347">
        <v>0</v>
      </c>
      <c r="H570" s="347">
        <v>19.100000000000001</v>
      </c>
      <c r="I570" s="347">
        <v>19.100000000000001</v>
      </c>
      <c r="J570" s="347">
        <f>Tabulka5424[[#This Row],[Skutečnost k 31.12.2019                    v tis. Kč]]/Tabulka5424[[#This Row],[Upravený rozpočet k 31.12.2019         v tis. Kč]]*100</f>
        <v>100</v>
      </c>
      <c r="K570" s="63"/>
      <c r="L570" s="63"/>
      <c r="M570" s="63"/>
      <c r="N570" s="64"/>
      <c r="O570" s="65"/>
      <c r="P570" s="61"/>
      <c r="Q570" s="61"/>
      <c r="R570" s="61"/>
      <c r="S570" s="62"/>
      <c r="T570" s="62"/>
      <c r="U570" s="62"/>
      <c r="V570" s="62"/>
      <c r="W570" s="62"/>
      <c r="X570" s="63"/>
      <c r="Y570" s="63"/>
      <c r="Z570" s="63"/>
      <c r="AA570" s="64"/>
      <c r="AB570" s="65"/>
      <c r="AC570" s="61"/>
      <c r="AD570" s="61"/>
      <c r="AE570" s="61"/>
      <c r="AF570" s="62"/>
      <c r="AG570" s="62"/>
      <c r="AH570" s="62"/>
      <c r="AI570" s="62"/>
      <c r="AJ570" s="62"/>
      <c r="AK570" s="63"/>
      <c r="AL570" s="63"/>
      <c r="AM570" s="63"/>
      <c r="AN570" s="64"/>
      <c r="AO570" s="65"/>
      <c r="AP570" s="61"/>
      <c r="AQ570" s="61"/>
      <c r="AR570" s="61"/>
      <c r="AS570" s="62"/>
      <c r="AT570" s="62"/>
      <c r="AU570" s="62"/>
      <c r="AV570" s="62"/>
      <c r="AW570" s="62"/>
      <c r="AX570" s="63"/>
      <c r="AY570" s="63"/>
      <c r="AZ570" s="63"/>
      <c r="BA570" s="64"/>
      <c r="BB570" s="65"/>
      <c r="BC570" s="61"/>
      <c r="BD570" s="61"/>
      <c r="BE570" s="61"/>
      <c r="BF570" s="62"/>
      <c r="BG570" s="62"/>
      <c r="BH570" s="62"/>
      <c r="BI570" s="62"/>
      <c r="BJ570" s="62"/>
      <c r="BK570" s="63"/>
      <c r="BL570" s="63"/>
      <c r="BM570" s="63"/>
      <c r="BN570" s="64"/>
      <c r="BO570" s="65"/>
      <c r="BP570" s="61"/>
      <c r="BQ570" s="61"/>
      <c r="BR570" s="61"/>
      <c r="BS570" s="62"/>
      <c r="BT570" s="62"/>
      <c r="BU570" s="62"/>
      <c r="BV570" s="62"/>
      <c r="BW570" s="62"/>
      <c r="BX570" s="63"/>
      <c r="BY570" s="63"/>
      <c r="BZ570" s="63"/>
      <c r="CA570" s="64"/>
      <c r="CB570" s="65"/>
      <c r="CC570" s="61"/>
      <c r="CD570" s="61"/>
      <c r="CE570" s="61"/>
      <c r="CF570" s="62"/>
      <c r="CG570" s="62"/>
      <c r="CH570" s="62"/>
      <c r="CI570" s="62"/>
      <c r="CJ570" s="62"/>
      <c r="CK570" s="63"/>
      <c r="CL570" s="63"/>
      <c r="CM570" s="63"/>
      <c r="CN570" s="64"/>
      <c r="CO570" s="65"/>
      <c r="CP570" s="61"/>
      <c r="CQ570" s="61"/>
      <c r="CR570" s="61"/>
      <c r="CS570" s="62"/>
      <c r="CT570" s="62"/>
      <c r="CU570" s="62"/>
      <c r="CV570" s="62"/>
      <c r="CW570" s="62"/>
      <c r="CX570" s="63"/>
      <c r="CY570" s="63"/>
      <c r="CZ570" s="63"/>
      <c r="DA570" s="64"/>
      <c r="DB570" s="65"/>
      <c r="DC570" s="61"/>
      <c r="DD570" s="61"/>
      <c r="DE570" s="61"/>
      <c r="DF570" s="62"/>
      <c r="DG570" s="62"/>
      <c r="DH570" s="62"/>
      <c r="DI570" s="62"/>
      <c r="DJ570" s="62"/>
      <c r="DK570" s="63"/>
      <c r="DL570" s="63"/>
      <c r="DM570" s="63"/>
      <c r="DN570" s="64"/>
      <c r="DO570" s="65"/>
      <c r="DP570" s="61"/>
      <c r="DQ570" s="61"/>
      <c r="DR570" s="61"/>
      <c r="DS570" s="62"/>
      <c r="DT570" s="62"/>
      <c r="DU570" s="62"/>
      <c r="DV570" s="62"/>
      <c r="DW570" s="62"/>
      <c r="DX570" s="63"/>
      <c r="DY570" s="63"/>
      <c r="DZ570" s="63"/>
      <c r="EA570" s="64"/>
      <c r="EB570" s="65"/>
      <c r="EC570" s="61"/>
      <c r="ED570" s="61"/>
      <c r="EE570" s="61"/>
      <c r="EF570" s="62"/>
      <c r="EG570" s="62"/>
      <c r="EH570" s="62"/>
      <c r="EI570" s="62"/>
      <c r="EJ570" s="62"/>
      <c r="EK570" s="63"/>
      <c r="EL570" s="63"/>
      <c r="EM570" s="63"/>
      <c r="EN570" s="64"/>
      <c r="EO570" s="65"/>
      <c r="EP570" s="61"/>
      <c r="EQ570" s="61"/>
      <c r="ER570" s="61"/>
      <c r="ES570" s="62"/>
      <c r="ET570" s="62"/>
      <c r="EU570" s="62"/>
      <c r="EV570" s="62"/>
      <c r="EW570" s="62"/>
      <c r="EX570" s="63"/>
      <c r="EY570" s="63"/>
      <c r="EZ570" s="63"/>
      <c r="FA570" s="64"/>
      <c r="FB570" s="65"/>
      <c r="FC570" s="61"/>
      <c r="FD570" s="61"/>
      <c r="FE570" s="61"/>
      <c r="FF570" s="62"/>
      <c r="FG570" s="62"/>
      <c r="FH570" s="62"/>
      <c r="FI570" s="62"/>
      <c r="FJ570" s="62"/>
    </row>
    <row r="571" spans="1:166" ht="15" customHeight="1" x14ac:dyDescent="0.25">
      <c r="A571" s="45">
        <v>3723</v>
      </c>
      <c r="B571" s="45"/>
      <c r="C571" s="266"/>
      <c r="D571" s="721"/>
      <c r="E571" s="46"/>
      <c r="F571" s="228" t="s">
        <v>309</v>
      </c>
      <c r="G571" s="264">
        <f>SUM(G568:G570)</f>
        <v>2160</v>
      </c>
      <c r="H571" s="264">
        <f>SUM(H568:H570)</f>
        <v>2426.2999999999997</v>
      </c>
      <c r="I571" s="264">
        <f>SUM(I568:I570)</f>
        <v>2407.0499999999997</v>
      </c>
      <c r="J571" s="264">
        <f>Tabulka5424[[#This Row],[Skutečnost k 31.12.2019                    v tis. Kč]]/Tabulka5424[[#This Row],[Upravený rozpočet k 31.12.2019         v tis. Kč]]*100</f>
        <v>99.206610889007948</v>
      </c>
      <c r="K571" s="63"/>
      <c r="L571" s="63"/>
      <c r="M571" s="63"/>
      <c r="N571" s="64"/>
      <c r="O571" s="65"/>
      <c r="P571" s="61"/>
      <c r="Q571" s="61"/>
      <c r="R571" s="61"/>
      <c r="S571" s="62"/>
      <c r="T571" s="62"/>
      <c r="U571" s="62"/>
      <c r="V571" s="62"/>
      <c r="W571" s="62"/>
      <c r="X571" s="63"/>
      <c r="Y571" s="63"/>
      <c r="Z571" s="63"/>
      <c r="AA571" s="64"/>
      <c r="AB571" s="65"/>
      <c r="AC571" s="61"/>
      <c r="AD571" s="61"/>
      <c r="AE571" s="61"/>
      <c r="AF571" s="62"/>
      <c r="AG571" s="62"/>
      <c r="AH571" s="62"/>
      <c r="AI571" s="62"/>
      <c r="AJ571" s="62"/>
      <c r="AK571" s="63"/>
      <c r="AL571" s="63"/>
      <c r="AM571" s="63"/>
      <c r="AN571" s="64"/>
      <c r="AO571" s="65"/>
      <c r="AP571" s="61"/>
      <c r="AQ571" s="61"/>
      <c r="AR571" s="61"/>
      <c r="AS571" s="62"/>
      <c r="AT571" s="62"/>
      <c r="AU571" s="62"/>
      <c r="AV571" s="62"/>
      <c r="AW571" s="62"/>
      <c r="AX571" s="63"/>
      <c r="AY571" s="63"/>
      <c r="AZ571" s="63"/>
      <c r="BA571" s="64"/>
      <c r="BB571" s="65"/>
      <c r="BC571" s="61"/>
      <c r="BD571" s="61"/>
      <c r="BE571" s="61"/>
      <c r="BF571" s="62"/>
      <c r="BG571" s="62"/>
      <c r="BH571" s="62"/>
      <c r="BI571" s="62"/>
      <c r="BJ571" s="62"/>
      <c r="BK571" s="63"/>
      <c r="BL571" s="63"/>
      <c r="BM571" s="63"/>
      <c r="BN571" s="64"/>
      <c r="BO571" s="65"/>
      <c r="BP571" s="61"/>
      <c r="BQ571" s="61"/>
      <c r="BR571" s="61"/>
      <c r="BS571" s="62"/>
      <c r="BT571" s="62"/>
      <c r="BU571" s="62"/>
      <c r="BV571" s="62"/>
      <c r="BW571" s="62"/>
      <c r="BX571" s="63"/>
      <c r="BY571" s="63"/>
      <c r="BZ571" s="63"/>
      <c r="CA571" s="64"/>
      <c r="CB571" s="65"/>
      <c r="CC571" s="61"/>
      <c r="CD571" s="61"/>
      <c r="CE571" s="61"/>
      <c r="CF571" s="62"/>
      <c r="CG571" s="62"/>
      <c r="CH571" s="62"/>
      <c r="CI571" s="62"/>
      <c r="CJ571" s="62"/>
      <c r="CK571" s="63"/>
      <c r="CL571" s="63"/>
      <c r="CM571" s="63"/>
      <c r="CN571" s="64"/>
      <c r="CO571" s="65"/>
      <c r="CP571" s="61"/>
      <c r="CQ571" s="61"/>
      <c r="CR571" s="61"/>
      <c r="CS571" s="62"/>
      <c r="CT571" s="62"/>
      <c r="CU571" s="62"/>
      <c r="CV571" s="62"/>
      <c r="CW571" s="62"/>
      <c r="CX571" s="63"/>
      <c r="CY571" s="63"/>
      <c r="CZ571" s="63"/>
      <c r="DA571" s="64"/>
      <c r="DB571" s="65"/>
      <c r="DC571" s="61"/>
      <c r="DD571" s="61"/>
      <c r="DE571" s="61"/>
      <c r="DF571" s="62"/>
      <c r="DG571" s="62"/>
      <c r="DH571" s="62"/>
      <c r="DI571" s="62"/>
      <c r="DJ571" s="62"/>
      <c r="DK571" s="63"/>
      <c r="DL571" s="63"/>
      <c r="DM571" s="63"/>
      <c r="DN571" s="64"/>
      <c r="DO571" s="65"/>
      <c r="DP571" s="61"/>
      <c r="DQ571" s="61"/>
      <c r="DR571" s="61"/>
      <c r="DS571" s="62"/>
      <c r="DT571" s="62"/>
      <c r="DU571" s="62"/>
      <c r="DV571" s="62"/>
      <c r="DW571" s="62"/>
      <c r="DX571" s="63"/>
      <c r="DY571" s="63"/>
      <c r="DZ571" s="63"/>
      <c r="EA571" s="64"/>
      <c r="EB571" s="65"/>
      <c r="EC571" s="61"/>
      <c r="ED571" s="61"/>
      <c r="EE571" s="61"/>
      <c r="EF571" s="62"/>
      <c r="EG571" s="62"/>
      <c r="EH571" s="62"/>
      <c r="EI571" s="62"/>
      <c r="EJ571" s="62"/>
      <c r="EK571" s="63"/>
      <c r="EL571" s="63"/>
      <c r="EM571" s="63"/>
      <c r="EN571" s="64"/>
      <c r="EO571" s="65"/>
      <c r="EP571" s="61"/>
      <c r="EQ571" s="61"/>
      <c r="ER571" s="61"/>
      <c r="ES571" s="62"/>
      <c r="ET571" s="62"/>
      <c r="EU571" s="62"/>
      <c r="EV571" s="62"/>
      <c r="EW571" s="62"/>
      <c r="EX571" s="63"/>
      <c r="EY571" s="63"/>
      <c r="EZ571" s="63"/>
      <c r="FA571" s="64"/>
      <c r="FB571" s="65"/>
      <c r="FC571" s="61"/>
      <c r="FD571" s="61"/>
      <c r="FE571" s="61"/>
      <c r="FF571" s="62"/>
      <c r="FG571" s="62"/>
      <c r="FH571" s="62"/>
      <c r="FI571" s="62"/>
      <c r="FJ571" s="62"/>
    </row>
    <row r="572" spans="1:166" ht="15" customHeight="1" x14ac:dyDescent="0.25">
      <c r="A572" s="348"/>
      <c r="B572" s="348"/>
      <c r="C572" s="203"/>
      <c r="D572" s="383"/>
      <c r="E572" s="46"/>
      <c r="F572" s="329"/>
      <c r="G572" s="264"/>
      <c r="H572" s="264"/>
      <c r="I572" s="264"/>
      <c r="J572" s="264"/>
      <c r="K572" s="63"/>
      <c r="L572" s="63"/>
      <c r="M572" s="63"/>
      <c r="N572" s="64"/>
      <c r="O572" s="65"/>
      <c r="P572" s="61"/>
      <c r="Q572" s="61"/>
      <c r="R572" s="61"/>
      <c r="S572" s="62"/>
      <c r="T572" s="62"/>
      <c r="U572" s="62"/>
      <c r="V572" s="62"/>
      <c r="W572" s="62"/>
      <c r="X572" s="63"/>
      <c r="Y572" s="63"/>
      <c r="Z572" s="63"/>
      <c r="AA572" s="64"/>
      <c r="AB572" s="65"/>
      <c r="AC572" s="61"/>
      <c r="AD572" s="61"/>
      <c r="AE572" s="61"/>
      <c r="AF572" s="62"/>
      <c r="AG572" s="62"/>
      <c r="AH572" s="62"/>
      <c r="AI572" s="62"/>
      <c r="AJ572" s="62"/>
      <c r="AK572" s="63"/>
      <c r="AL572" s="63"/>
      <c r="AM572" s="63"/>
      <c r="AN572" s="64"/>
      <c r="AO572" s="65"/>
      <c r="AP572" s="61"/>
      <c r="AQ572" s="61"/>
      <c r="AR572" s="61"/>
      <c r="AS572" s="62"/>
      <c r="AT572" s="62"/>
      <c r="AU572" s="62"/>
      <c r="AV572" s="62"/>
      <c r="AW572" s="62"/>
      <c r="AX572" s="63"/>
      <c r="AY572" s="63"/>
      <c r="AZ572" s="63"/>
      <c r="BA572" s="64"/>
      <c r="BB572" s="65"/>
      <c r="BC572" s="61"/>
      <c r="BD572" s="61"/>
      <c r="BE572" s="61"/>
      <c r="BF572" s="62"/>
      <c r="BG572" s="62"/>
      <c r="BH572" s="62"/>
      <c r="BI572" s="62"/>
      <c r="BJ572" s="62"/>
      <c r="BK572" s="63"/>
      <c r="BL572" s="63"/>
      <c r="BM572" s="63"/>
      <c r="BN572" s="64"/>
      <c r="BO572" s="65"/>
      <c r="BP572" s="61"/>
      <c r="BQ572" s="61"/>
      <c r="BR572" s="61"/>
      <c r="BS572" s="62"/>
      <c r="BT572" s="62"/>
      <c r="BU572" s="62"/>
      <c r="BV572" s="62"/>
      <c r="BW572" s="62"/>
      <c r="BX572" s="63"/>
      <c r="BY572" s="63"/>
      <c r="BZ572" s="63"/>
      <c r="CA572" s="64"/>
      <c r="CB572" s="65"/>
      <c r="CC572" s="61"/>
      <c r="CD572" s="61"/>
      <c r="CE572" s="61"/>
      <c r="CF572" s="62"/>
      <c r="CG572" s="62"/>
      <c r="CH572" s="62"/>
      <c r="CI572" s="62"/>
      <c r="CJ572" s="62"/>
      <c r="CK572" s="63"/>
      <c r="CL572" s="63"/>
      <c r="CM572" s="63"/>
      <c r="CN572" s="64"/>
      <c r="CO572" s="65"/>
      <c r="CP572" s="61"/>
      <c r="CQ572" s="61"/>
      <c r="CR572" s="61"/>
      <c r="CS572" s="62"/>
      <c r="CT572" s="62"/>
      <c r="CU572" s="62"/>
      <c r="CV572" s="62"/>
      <c r="CW572" s="62"/>
      <c r="CX572" s="63"/>
      <c r="CY572" s="63"/>
      <c r="CZ572" s="63"/>
      <c r="DA572" s="64"/>
      <c r="DB572" s="65"/>
      <c r="DC572" s="61"/>
      <c r="DD572" s="61"/>
      <c r="DE572" s="61"/>
      <c r="DF572" s="62"/>
      <c r="DG572" s="62"/>
      <c r="DH572" s="62"/>
      <c r="DI572" s="62"/>
      <c r="DJ572" s="62"/>
      <c r="DK572" s="63"/>
      <c r="DL572" s="63"/>
      <c r="DM572" s="63"/>
      <c r="DN572" s="64"/>
      <c r="DO572" s="65"/>
      <c r="DP572" s="61"/>
      <c r="DQ572" s="61"/>
      <c r="DR572" s="61"/>
      <c r="DS572" s="62"/>
      <c r="DT572" s="62"/>
      <c r="DU572" s="62"/>
      <c r="DV572" s="62"/>
      <c r="DW572" s="62"/>
      <c r="DX572" s="63"/>
      <c r="DY572" s="63"/>
      <c r="DZ572" s="63"/>
      <c r="EA572" s="64"/>
      <c r="EB572" s="65"/>
      <c r="EC572" s="61"/>
      <c r="ED572" s="61"/>
      <c r="EE572" s="61"/>
      <c r="EF572" s="62"/>
      <c r="EG572" s="62"/>
      <c r="EH572" s="62"/>
      <c r="EI572" s="62"/>
      <c r="EJ572" s="62"/>
      <c r="EK572" s="63"/>
      <c r="EL572" s="63"/>
      <c r="EM572" s="63"/>
      <c r="EN572" s="64"/>
      <c r="EO572" s="65"/>
      <c r="EP572" s="61"/>
      <c r="EQ572" s="61"/>
      <c r="ER572" s="61"/>
      <c r="ES572" s="62"/>
      <c r="ET572" s="62"/>
      <c r="EU572" s="62"/>
      <c r="EV572" s="62"/>
      <c r="EW572" s="62"/>
      <c r="EX572" s="63"/>
      <c r="EY572" s="63"/>
      <c r="EZ572" s="63"/>
      <c r="FA572" s="64"/>
      <c r="FB572" s="65"/>
      <c r="FC572" s="61"/>
      <c r="FD572" s="61"/>
      <c r="FE572" s="61"/>
      <c r="FF572" s="62"/>
      <c r="FG572" s="62"/>
      <c r="FH572" s="62"/>
      <c r="FI572" s="62"/>
      <c r="FJ572" s="62"/>
    </row>
    <row r="573" spans="1:166" ht="15" customHeight="1" x14ac:dyDescent="0.25">
      <c r="A573" s="348">
        <v>3725</v>
      </c>
      <c r="B573" s="348">
        <v>5139</v>
      </c>
      <c r="C573" s="203"/>
      <c r="D573" s="383"/>
      <c r="E573" s="46"/>
      <c r="F573" s="329" t="s">
        <v>165</v>
      </c>
      <c r="G573" s="343">
        <v>35</v>
      </c>
      <c r="H573" s="343">
        <v>25.72</v>
      </c>
      <c r="I573" s="343">
        <v>0</v>
      </c>
      <c r="J573" s="343">
        <f>Tabulka5424[[#This Row],[Skutečnost k 31.12.2019                    v tis. Kč]]/Tabulka5424[[#This Row],[Upravený rozpočet k 31.12.2019         v tis. Kč]]*100</f>
        <v>0</v>
      </c>
      <c r="K573" s="63"/>
      <c r="L573" s="63"/>
      <c r="M573" s="63"/>
      <c r="N573" s="64"/>
      <c r="O573" s="65"/>
      <c r="P573" s="61"/>
      <c r="Q573" s="61"/>
      <c r="R573" s="61"/>
      <c r="S573" s="62"/>
      <c r="T573" s="62"/>
      <c r="U573" s="62"/>
      <c r="V573" s="62"/>
      <c r="W573" s="62"/>
      <c r="X573" s="63"/>
      <c r="Y573" s="63"/>
      <c r="Z573" s="63"/>
      <c r="AA573" s="64"/>
      <c r="AB573" s="65"/>
      <c r="AC573" s="61"/>
      <c r="AD573" s="61"/>
      <c r="AE573" s="61"/>
      <c r="AF573" s="62"/>
      <c r="AG573" s="62"/>
      <c r="AH573" s="62"/>
      <c r="AI573" s="62"/>
      <c r="AJ573" s="62"/>
      <c r="AK573" s="63"/>
      <c r="AL573" s="63"/>
      <c r="AM573" s="63"/>
      <c r="AN573" s="64"/>
      <c r="AO573" s="65"/>
      <c r="AP573" s="61"/>
      <c r="AQ573" s="61"/>
      <c r="AR573" s="61"/>
      <c r="AS573" s="62"/>
      <c r="AT573" s="62"/>
      <c r="AU573" s="62"/>
      <c r="AV573" s="62"/>
      <c r="AW573" s="62"/>
      <c r="AX573" s="63"/>
      <c r="AY573" s="63"/>
      <c r="AZ573" s="63"/>
      <c r="BA573" s="64"/>
      <c r="BB573" s="65"/>
      <c r="BC573" s="61"/>
      <c r="BD573" s="61"/>
      <c r="BE573" s="61"/>
      <c r="BF573" s="62"/>
      <c r="BG573" s="62"/>
      <c r="BH573" s="62"/>
      <c r="BI573" s="62"/>
      <c r="BJ573" s="62"/>
      <c r="BK573" s="63"/>
      <c r="BL573" s="63"/>
      <c r="BM573" s="63"/>
      <c r="BN573" s="64"/>
      <c r="BO573" s="65"/>
      <c r="BP573" s="61"/>
      <c r="BQ573" s="61"/>
      <c r="BR573" s="61"/>
      <c r="BS573" s="62"/>
      <c r="BT573" s="62"/>
      <c r="BU573" s="62"/>
      <c r="BV573" s="62"/>
      <c r="BW573" s="62"/>
      <c r="BX573" s="63"/>
      <c r="BY573" s="63"/>
      <c r="BZ573" s="63"/>
      <c r="CA573" s="64"/>
      <c r="CB573" s="65"/>
      <c r="CC573" s="61"/>
      <c r="CD573" s="61"/>
      <c r="CE573" s="61"/>
      <c r="CF573" s="62"/>
      <c r="CG573" s="62"/>
      <c r="CH573" s="62"/>
      <c r="CI573" s="62"/>
      <c r="CJ573" s="62"/>
      <c r="CK573" s="63"/>
      <c r="CL573" s="63"/>
      <c r="CM573" s="63"/>
      <c r="CN573" s="64"/>
      <c r="CO573" s="65"/>
      <c r="CP573" s="61"/>
      <c r="CQ573" s="61"/>
      <c r="CR573" s="61"/>
      <c r="CS573" s="62"/>
      <c r="CT573" s="62"/>
      <c r="CU573" s="62"/>
      <c r="CV573" s="62"/>
      <c r="CW573" s="62"/>
      <c r="CX573" s="63"/>
      <c r="CY573" s="63"/>
      <c r="CZ573" s="63"/>
      <c r="DA573" s="64"/>
      <c r="DB573" s="65"/>
      <c r="DC573" s="61"/>
      <c r="DD573" s="61"/>
      <c r="DE573" s="61"/>
      <c r="DF573" s="62"/>
      <c r="DG573" s="62"/>
      <c r="DH573" s="62"/>
      <c r="DI573" s="62"/>
      <c r="DJ573" s="62"/>
      <c r="DK573" s="63"/>
      <c r="DL573" s="63"/>
      <c r="DM573" s="63"/>
      <c r="DN573" s="64"/>
      <c r="DO573" s="65"/>
      <c r="DP573" s="61"/>
      <c r="DQ573" s="61"/>
      <c r="DR573" s="61"/>
      <c r="DS573" s="62"/>
      <c r="DT573" s="62"/>
      <c r="DU573" s="62"/>
      <c r="DV573" s="62"/>
      <c r="DW573" s="62"/>
      <c r="DX573" s="63"/>
      <c r="DY573" s="63"/>
      <c r="DZ573" s="63"/>
      <c r="EA573" s="64"/>
      <c r="EB573" s="65"/>
      <c r="EC573" s="61"/>
      <c r="ED573" s="61"/>
      <c r="EE573" s="61"/>
      <c r="EF573" s="62"/>
      <c r="EG573" s="62"/>
      <c r="EH573" s="62"/>
      <c r="EI573" s="62"/>
      <c r="EJ573" s="62"/>
      <c r="EK573" s="63"/>
      <c r="EL573" s="63"/>
      <c r="EM573" s="63"/>
      <c r="EN573" s="64"/>
      <c r="EO573" s="65"/>
      <c r="EP573" s="61"/>
      <c r="EQ573" s="61"/>
      <c r="ER573" s="61"/>
      <c r="ES573" s="62"/>
      <c r="ET573" s="62"/>
      <c r="EU573" s="62"/>
      <c r="EV573" s="62"/>
      <c r="EW573" s="62"/>
      <c r="EX573" s="63"/>
      <c r="EY573" s="63"/>
      <c r="EZ573" s="63"/>
      <c r="FA573" s="64"/>
      <c r="FB573" s="65"/>
      <c r="FC573" s="61"/>
      <c r="FD573" s="61"/>
      <c r="FE573" s="61"/>
      <c r="FF573" s="62"/>
      <c r="FG573" s="62"/>
      <c r="FH573" s="62"/>
      <c r="FI573" s="62"/>
      <c r="FJ573" s="62"/>
    </row>
    <row r="574" spans="1:166" ht="15" customHeight="1" x14ac:dyDescent="0.25">
      <c r="A574" s="348">
        <v>3725</v>
      </c>
      <c r="B574" s="348">
        <v>5169</v>
      </c>
      <c r="C574" s="203"/>
      <c r="D574" s="383"/>
      <c r="E574" s="46"/>
      <c r="F574" s="329" t="s">
        <v>830</v>
      </c>
      <c r="G574" s="343">
        <v>1500</v>
      </c>
      <c r="H574" s="343">
        <v>1500</v>
      </c>
      <c r="I574" s="343">
        <v>1278.6099999999999</v>
      </c>
      <c r="J574" s="343">
        <f>Tabulka5424[[#This Row],[Skutečnost k 31.12.2019                    v tis. Kč]]/Tabulka5424[[#This Row],[Upravený rozpočet k 31.12.2019         v tis. Kč]]*100</f>
        <v>85.240666666666669</v>
      </c>
      <c r="K574" s="63"/>
      <c r="L574" s="63"/>
      <c r="M574" s="63"/>
      <c r="N574" s="64"/>
      <c r="O574" s="65"/>
      <c r="P574" s="61"/>
      <c r="Q574" s="61"/>
      <c r="R574" s="61"/>
      <c r="S574" s="62"/>
      <c r="T574" s="62"/>
      <c r="U574" s="62"/>
      <c r="V574" s="62"/>
      <c r="W574" s="62"/>
      <c r="X574" s="63"/>
      <c r="Y574" s="63"/>
      <c r="Z574" s="63"/>
      <c r="AA574" s="64"/>
      <c r="AB574" s="65"/>
      <c r="AC574" s="61"/>
      <c r="AD574" s="61"/>
      <c r="AE574" s="61"/>
      <c r="AF574" s="62"/>
      <c r="AG574" s="62"/>
      <c r="AH574" s="62"/>
      <c r="AI574" s="62"/>
      <c r="AJ574" s="62"/>
      <c r="AK574" s="63"/>
      <c r="AL574" s="63"/>
      <c r="AM574" s="63"/>
      <c r="AN574" s="64"/>
      <c r="AO574" s="65"/>
      <c r="AP574" s="61"/>
      <c r="AQ574" s="61"/>
      <c r="AR574" s="61"/>
      <c r="AS574" s="62"/>
      <c r="AT574" s="62"/>
      <c r="AU574" s="62"/>
      <c r="AV574" s="62"/>
      <c r="AW574" s="62"/>
      <c r="AX574" s="63"/>
      <c r="AY574" s="63"/>
      <c r="AZ574" s="63"/>
      <c r="BA574" s="64"/>
      <c r="BB574" s="65"/>
      <c r="BC574" s="61"/>
      <c r="BD574" s="61"/>
      <c r="BE574" s="61"/>
      <c r="BF574" s="62"/>
      <c r="BG574" s="62"/>
      <c r="BH574" s="62"/>
      <c r="BI574" s="62"/>
      <c r="BJ574" s="62"/>
      <c r="BK574" s="63"/>
      <c r="BL574" s="63"/>
      <c r="BM574" s="63"/>
      <c r="BN574" s="64"/>
      <c r="BO574" s="65"/>
      <c r="BP574" s="61"/>
      <c r="BQ574" s="61"/>
      <c r="BR574" s="61"/>
      <c r="BS574" s="62"/>
      <c r="BT574" s="62"/>
      <c r="BU574" s="62"/>
      <c r="BV574" s="62"/>
      <c r="BW574" s="62"/>
      <c r="BX574" s="63"/>
      <c r="BY574" s="63"/>
      <c r="BZ574" s="63"/>
      <c r="CA574" s="64"/>
      <c r="CB574" s="65"/>
      <c r="CC574" s="61"/>
      <c r="CD574" s="61"/>
      <c r="CE574" s="61"/>
      <c r="CF574" s="62"/>
      <c r="CG574" s="62"/>
      <c r="CH574" s="62"/>
      <c r="CI574" s="62"/>
      <c r="CJ574" s="62"/>
      <c r="CK574" s="63"/>
      <c r="CL574" s="63"/>
      <c r="CM574" s="63"/>
      <c r="CN574" s="64"/>
      <c r="CO574" s="65"/>
      <c r="CP574" s="61"/>
      <c r="CQ574" s="61"/>
      <c r="CR574" s="61"/>
      <c r="CS574" s="62"/>
      <c r="CT574" s="62"/>
      <c r="CU574" s="62"/>
      <c r="CV574" s="62"/>
      <c r="CW574" s="62"/>
      <c r="CX574" s="63"/>
      <c r="CY574" s="63"/>
      <c r="CZ574" s="63"/>
      <c r="DA574" s="64"/>
      <c r="DB574" s="65"/>
      <c r="DC574" s="61"/>
      <c r="DD574" s="61"/>
      <c r="DE574" s="61"/>
      <c r="DF574" s="62"/>
      <c r="DG574" s="62"/>
      <c r="DH574" s="62"/>
      <c r="DI574" s="62"/>
      <c r="DJ574" s="62"/>
      <c r="DK574" s="63"/>
      <c r="DL574" s="63"/>
      <c r="DM574" s="63"/>
      <c r="DN574" s="64"/>
      <c r="DO574" s="65"/>
      <c r="DP574" s="61"/>
      <c r="DQ574" s="61"/>
      <c r="DR574" s="61"/>
      <c r="DS574" s="62"/>
      <c r="DT574" s="62"/>
      <c r="DU574" s="62"/>
      <c r="DV574" s="62"/>
      <c r="DW574" s="62"/>
      <c r="DX574" s="63"/>
      <c r="DY574" s="63"/>
      <c r="DZ574" s="63"/>
      <c r="EA574" s="64"/>
      <c r="EB574" s="65"/>
      <c r="EC574" s="61"/>
      <c r="ED574" s="61"/>
      <c r="EE574" s="61"/>
      <c r="EF574" s="62"/>
      <c r="EG574" s="62"/>
      <c r="EH574" s="62"/>
      <c r="EI574" s="62"/>
      <c r="EJ574" s="62"/>
      <c r="EK574" s="63"/>
      <c r="EL574" s="63"/>
      <c r="EM574" s="63"/>
      <c r="EN574" s="64"/>
      <c r="EO574" s="65"/>
      <c r="EP574" s="61"/>
      <c r="EQ574" s="61"/>
      <c r="ER574" s="61"/>
      <c r="ES574" s="62"/>
      <c r="ET574" s="62"/>
      <c r="EU574" s="62"/>
      <c r="EV574" s="62"/>
      <c r="EW574" s="62"/>
      <c r="EX574" s="63"/>
      <c r="EY574" s="63"/>
      <c r="EZ574" s="63"/>
      <c r="FA574" s="64"/>
      <c r="FB574" s="65"/>
      <c r="FC574" s="61"/>
      <c r="FD574" s="61"/>
      <c r="FE574" s="61"/>
      <c r="FF574" s="62"/>
      <c r="FG574" s="62"/>
      <c r="FH574" s="62"/>
      <c r="FI574" s="62"/>
      <c r="FJ574" s="62"/>
    </row>
    <row r="575" spans="1:166" ht="15" customHeight="1" x14ac:dyDescent="0.25">
      <c r="A575" s="348">
        <v>3725</v>
      </c>
      <c r="B575" s="16">
        <v>5192</v>
      </c>
      <c r="C575" s="192"/>
      <c r="D575" s="383"/>
      <c r="E575" s="46"/>
      <c r="F575" s="329" t="s">
        <v>593</v>
      </c>
      <c r="G575" s="343">
        <v>0</v>
      </c>
      <c r="H575" s="343">
        <v>9.2799999999999994</v>
      </c>
      <c r="I575" s="343">
        <v>9.2799999999999994</v>
      </c>
      <c r="J575" s="343">
        <f>Tabulka5424[[#This Row],[Skutečnost k 31.12.2019                    v tis. Kč]]/Tabulka5424[[#This Row],[Upravený rozpočet k 31.12.2019         v tis. Kč]]*100</f>
        <v>100</v>
      </c>
      <c r="K575" s="63"/>
      <c r="L575" s="63"/>
      <c r="M575" s="63"/>
      <c r="N575" s="64"/>
      <c r="O575" s="65"/>
      <c r="P575" s="61"/>
      <c r="Q575" s="61"/>
      <c r="R575" s="61"/>
      <c r="S575" s="62"/>
      <c r="T575" s="62"/>
      <c r="U575" s="62"/>
      <c r="V575" s="62"/>
      <c r="W575" s="62"/>
      <c r="X575" s="63"/>
      <c r="Y575" s="63"/>
      <c r="Z575" s="63"/>
      <c r="AA575" s="64"/>
      <c r="AB575" s="65"/>
      <c r="AC575" s="61"/>
      <c r="AD575" s="61"/>
      <c r="AE575" s="61"/>
      <c r="AF575" s="62"/>
      <c r="AG575" s="62"/>
      <c r="AH575" s="62"/>
      <c r="AI575" s="62"/>
      <c r="AJ575" s="62"/>
      <c r="AK575" s="63"/>
      <c r="AL575" s="63"/>
      <c r="AM575" s="63"/>
      <c r="AN575" s="64"/>
      <c r="AO575" s="65"/>
      <c r="AP575" s="61"/>
      <c r="AQ575" s="61"/>
      <c r="AR575" s="61"/>
      <c r="AS575" s="62"/>
      <c r="AT575" s="62"/>
      <c r="AU575" s="62"/>
      <c r="AV575" s="62"/>
      <c r="AW575" s="62"/>
      <c r="AX575" s="63"/>
      <c r="AY575" s="63"/>
      <c r="AZ575" s="63"/>
      <c r="BA575" s="64"/>
      <c r="BB575" s="65"/>
      <c r="BC575" s="61"/>
      <c r="BD575" s="61"/>
      <c r="BE575" s="61"/>
      <c r="BF575" s="62"/>
      <c r="BG575" s="62"/>
      <c r="BH575" s="62"/>
      <c r="BI575" s="62"/>
      <c r="BJ575" s="62"/>
      <c r="BK575" s="63"/>
      <c r="BL575" s="63"/>
      <c r="BM575" s="63"/>
      <c r="BN575" s="64"/>
      <c r="BO575" s="65"/>
      <c r="BP575" s="61"/>
      <c r="BQ575" s="61"/>
      <c r="BR575" s="61"/>
      <c r="BS575" s="62"/>
      <c r="BT575" s="62"/>
      <c r="BU575" s="62"/>
      <c r="BV575" s="62"/>
      <c r="BW575" s="62"/>
      <c r="BX575" s="63"/>
      <c r="BY575" s="63"/>
      <c r="BZ575" s="63"/>
      <c r="CA575" s="64"/>
      <c r="CB575" s="65"/>
      <c r="CC575" s="61"/>
      <c r="CD575" s="61"/>
      <c r="CE575" s="61"/>
      <c r="CF575" s="62"/>
      <c r="CG575" s="62"/>
      <c r="CH575" s="62"/>
      <c r="CI575" s="62"/>
      <c r="CJ575" s="62"/>
      <c r="CK575" s="63"/>
      <c r="CL575" s="63"/>
      <c r="CM575" s="63"/>
      <c r="CN575" s="64"/>
      <c r="CO575" s="65"/>
      <c r="CP575" s="61"/>
      <c r="CQ575" s="61"/>
      <c r="CR575" s="61"/>
      <c r="CS575" s="62"/>
      <c r="CT575" s="62"/>
      <c r="CU575" s="62"/>
      <c r="CV575" s="62"/>
      <c r="CW575" s="62"/>
      <c r="CX575" s="63"/>
      <c r="CY575" s="63"/>
      <c r="CZ575" s="63"/>
      <c r="DA575" s="64"/>
      <c r="DB575" s="65"/>
      <c r="DC575" s="61"/>
      <c r="DD575" s="61"/>
      <c r="DE575" s="61"/>
      <c r="DF575" s="62"/>
      <c r="DG575" s="62"/>
      <c r="DH575" s="62"/>
      <c r="DI575" s="62"/>
      <c r="DJ575" s="62"/>
      <c r="DK575" s="63"/>
      <c r="DL575" s="63"/>
      <c r="DM575" s="63"/>
      <c r="DN575" s="64"/>
      <c r="DO575" s="65"/>
      <c r="DP575" s="61"/>
      <c r="DQ575" s="61"/>
      <c r="DR575" s="61"/>
      <c r="DS575" s="62"/>
      <c r="DT575" s="62"/>
      <c r="DU575" s="62"/>
      <c r="DV575" s="62"/>
      <c r="DW575" s="62"/>
      <c r="DX575" s="63"/>
      <c r="DY575" s="63"/>
      <c r="DZ575" s="63"/>
      <c r="EA575" s="64"/>
      <c r="EB575" s="65"/>
      <c r="EC575" s="61"/>
      <c r="ED575" s="61"/>
      <c r="EE575" s="61"/>
      <c r="EF575" s="62"/>
      <c r="EG575" s="62"/>
      <c r="EH575" s="62"/>
      <c r="EI575" s="62"/>
      <c r="EJ575" s="62"/>
      <c r="EK575" s="63"/>
      <c r="EL575" s="63"/>
      <c r="EM575" s="63"/>
      <c r="EN575" s="64"/>
      <c r="EO575" s="65"/>
      <c r="EP575" s="61"/>
      <c r="EQ575" s="61"/>
      <c r="ER575" s="61"/>
      <c r="ES575" s="62"/>
      <c r="ET575" s="62"/>
      <c r="EU575" s="62"/>
      <c r="EV575" s="62"/>
      <c r="EW575" s="62"/>
      <c r="EX575" s="63"/>
      <c r="EY575" s="63"/>
      <c r="EZ575" s="63"/>
      <c r="FA575" s="64"/>
      <c r="FB575" s="65"/>
      <c r="FC575" s="61"/>
      <c r="FD575" s="61"/>
      <c r="FE575" s="61"/>
      <c r="FF575" s="62"/>
      <c r="FG575" s="62"/>
      <c r="FH575" s="62"/>
      <c r="FI575" s="62"/>
      <c r="FJ575" s="62"/>
    </row>
    <row r="576" spans="1:166" ht="15" customHeight="1" x14ac:dyDescent="0.25">
      <c r="A576" s="45">
        <v>3725</v>
      </c>
      <c r="B576" s="45"/>
      <c r="C576" s="266"/>
      <c r="D576" s="45"/>
      <c r="E576" s="46"/>
      <c r="F576" s="228" t="s">
        <v>588</v>
      </c>
      <c r="G576" s="264">
        <f>SUM(G573:G575)</f>
        <v>1535</v>
      </c>
      <c r="H576" s="264">
        <f>SUM(H573:H575)</f>
        <v>1535</v>
      </c>
      <c r="I576" s="264">
        <f>SUM(I573:I575)</f>
        <v>1287.8899999999999</v>
      </c>
      <c r="J576" s="264">
        <f>Tabulka5424[[#This Row],[Skutečnost k 31.12.2019                    v tis. Kč]]/Tabulka5424[[#This Row],[Upravený rozpočet k 31.12.2019         v tis. Kč]]*100</f>
        <v>83.901628664495107</v>
      </c>
      <c r="K576" s="63"/>
      <c r="L576" s="63"/>
      <c r="M576" s="63"/>
      <c r="N576" s="64"/>
      <c r="O576" s="65"/>
      <c r="P576" s="61"/>
      <c r="Q576" s="61"/>
      <c r="R576" s="61"/>
      <c r="S576" s="62"/>
      <c r="T576" s="62"/>
      <c r="U576" s="62"/>
      <c r="V576" s="62"/>
      <c r="W576" s="62"/>
      <c r="X576" s="63"/>
      <c r="Y576" s="63"/>
      <c r="Z576" s="63"/>
      <c r="AA576" s="64"/>
      <c r="AB576" s="65"/>
      <c r="AC576" s="61"/>
      <c r="AD576" s="61"/>
      <c r="AE576" s="61"/>
      <c r="AF576" s="62"/>
      <c r="AG576" s="62"/>
      <c r="AH576" s="62"/>
      <c r="AI576" s="62"/>
      <c r="AJ576" s="62"/>
      <c r="AK576" s="63"/>
      <c r="AL576" s="63"/>
      <c r="AM576" s="63"/>
      <c r="AN576" s="64"/>
      <c r="AO576" s="65"/>
      <c r="AP576" s="61"/>
      <c r="AQ576" s="61"/>
      <c r="AR576" s="61"/>
      <c r="AS576" s="62"/>
      <c r="AT576" s="62"/>
      <c r="AU576" s="62"/>
      <c r="AV576" s="62"/>
      <c r="AW576" s="62"/>
      <c r="AX576" s="63"/>
      <c r="AY576" s="63"/>
      <c r="AZ576" s="63"/>
      <c r="BA576" s="64"/>
      <c r="BB576" s="65"/>
      <c r="BC576" s="61"/>
      <c r="BD576" s="61"/>
      <c r="BE576" s="61"/>
      <c r="BF576" s="62"/>
      <c r="BG576" s="62"/>
      <c r="BH576" s="62"/>
      <c r="BI576" s="62"/>
      <c r="BJ576" s="62"/>
      <c r="BK576" s="63"/>
      <c r="BL576" s="63"/>
      <c r="BM576" s="63"/>
      <c r="BN576" s="64"/>
      <c r="BO576" s="65"/>
      <c r="BP576" s="61"/>
      <c r="BQ576" s="61"/>
      <c r="BR576" s="61"/>
      <c r="BS576" s="62"/>
      <c r="BT576" s="62"/>
      <c r="BU576" s="62"/>
      <c r="BV576" s="62"/>
      <c r="BW576" s="62"/>
      <c r="BX576" s="63"/>
      <c r="BY576" s="63"/>
      <c r="BZ576" s="63"/>
      <c r="CA576" s="64"/>
      <c r="CB576" s="65"/>
      <c r="CC576" s="61"/>
      <c r="CD576" s="61"/>
      <c r="CE576" s="61"/>
      <c r="CF576" s="62"/>
      <c r="CG576" s="62"/>
      <c r="CH576" s="62"/>
      <c r="CI576" s="62"/>
      <c r="CJ576" s="62"/>
      <c r="CK576" s="63"/>
      <c r="CL576" s="63"/>
      <c r="CM576" s="63"/>
      <c r="CN576" s="64"/>
      <c r="CO576" s="65"/>
      <c r="CP576" s="61"/>
      <c r="CQ576" s="61"/>
      <c r="CR576" s="61"/>
      <c r="CS576" s="62"/>
      <c r="CT576" s="62"/>
      <c r="CU576" s="62"/>
      <c r="CV576" s="62"/>
      <c r="CW576" s="62"/>
      <c r="CX576" s="63"/>
      <c r="CY576" s="63"/>
      <c r="CZ576" s="63"/>
      <c r="DA576" s="64"/>
      <c r="DB576" s="65"/>
      <c r="DC576" s="61"/>
      <c r="DD576" s="61"/>
      <c r="DE576" s="61"/>
      <c r="DF576" s="62"/>
      <c r="DG576" s="62"/>
      <c r="DH576" s="62"/>
      <c r="DI576" s="62"/>
      <c r="DJ576" s="62"/>
      <c r="DK576" s="63"/>
      <c r="DL576" s="63"/>
      <c r="DM576" s="63"/>
      <c r="DN576" s="64"/>
      <c r="DO576" s="65"/>
      <c r="DP576" s="61"/>
      <c r="DQ576" s="61"/>
      <c r="DR576" s="61"/>
      <c r="DS576" s="62"/>
      <c r="DT576" s="62"/>
      <c r="DU576" s="62"/>
      <c r="DV576" s="62"/>
      <c r="DW576" s="62"/>
      <c r="DX576" s="63"/>
      <c r="DY576" s="63"/>
      <c r="DZ576" s="63"/>
      <c r="EA576" s="64"/>
      <c r="EB576" s="65"/>
      <c r="EC576" s="61"/>
      <c r="ED576" s="61"/>
      <c r="EE576" s="61"/>
      <c r="EF576" s="62"/>
      <c r="EG576" s="62"/>
      <c r="EH576" s="62"/>
      <c r="EI576" s="62"/>
      <c r="EJ576" s="62"/>
      <c r="EK576" s="63"/>
      <c r="EL576" s="63"/>
      <c r="EM576" s="63"/>
      <c r="EN576" s="64"/>
      <c r="EO576" s="65"/>
      <c r="EP576" s="61"/>
      <c r="EQ576" s="61"/>
      <c r="ER576" s="61"/>
      <c r="ES576" s="62"/>
      <c r="ET576" s="62"/>
      <c r="EU576" s="62"/>
      <c r="EV576" s="62"/>
      <c r="EW576" s="62"/>
      <c r="EX576" s="63"/>
      <c r="EY576" s="63"/>
      <c r="EZ576" s="63"/>
      <c r="FA576" s="64"/>
      <c r="FB576" s="65"/>
      <c r="FC576" s="61"/>
      <c r="FD576" s="61"/>
      <c r="FE576" s="61"/>
      <c r="FF576" s="62"/>
      <c r="FG576" s="62"/>
      <c r="FH576" s="62"/>
      <c r="FI576" s="62"/>
      <c r="FJ576" s="62"/>
    </row>
    <row r="577" spans="1:166" ht="15" customHeight="1" x14ac:dyDescent="0.25">
      <c r="A577" s="348"/>
      <c r="B577" s="348"/>
      <c r="C577" s="203"/>
      <c r="D577" s="348"/>
      <c r="E577" s="46"/>
      <c r="F577" s="329"/>
      <c r="G577" s="264"/>
      <c r="H577" s="264"/>
      <c r="I577" s="264"/>
      <c r="J577" s="264"/>
      <c r="K577" s="63"/>
      <c r="L577" s="63"/>
      <c r="M577" s="63"/>
      <c r="N577" s="64"/>
      <c r="O577" s="65"/>
      <c r="P577" s="61"/>
      <c r="Q577" s="61"/>
      <c r="R577" s="61"/>
      <c r="S577" s="62"/>
      <c r="T577" s="62"/>
      <c r="U577" s="62"/>
      <c r="V577" s="62"/>
      <c r="W577" s="62"/>
      <c r="X577" s="63"/>
      <c r="Y577" s="63"/>
      <c r="Z577" s="63"/>
      <c r="AA577" s="64"/>
      <c r="AB577" s="65"/>
      <c r="AC577" s="61"/>
      <c r="AD577" s="61"/>
      <c r="AE577" s="61"/>
      <c r="AF577" s="62"/>
      <c r="AG577" s="62"/>
      <c r="AH577" s="62"/>
      <c r="AI577" s="62"/>
      <c r="AJ577" s="62"/>
      <c r="AK577" s="63"/>
      <c r="AL577" s="63"/>
      <c r="AM577" s="63"/>
      <c r="AN577" s="64"/>
      <c r="AO577" s="65"/>
      <c r="AP577" s="61"/>
      <c r="AQ577" s="61"/>
      <c r="AR577" s="61"/>
      <c r="AS577" s="62"/>
      <c r="AT577" s="62"/>
      <c r="AU577" s="62"/>
      <c r="AV577" s="62"/>
      <c r="AW577" s="62"/>
      <c r="AX577" s="63"/>
      <c r="AY577" s="63"/>
      <c r="AZ577" s="63"/>
      <c r="BA577" s="64"/>
      <c r="BB577" s="65"/>
      <c r="BC577" s="61"/>
      <c r="BD577" s="61"/>
      <c r="BE577" s="61"/>
      <c r="BF577" s="62"/>
      <c r="BG577" s="62"/>
      <c r="BH577" s="62"/>
      <c r="BI577" s="62"/>
      <c r="BJ577" s="62"/>
      <c r="BK577" s="63"/>
      <c r="BL577" s="63"/>
      <c r="BM577" s="63"/>
      <c r="BN577" s="64"/>
      <c r="BO577" s="65"/>
      <c r="BP577" s="61"/>
      <c r="BQ577" s="61"/>
      <c r="BR577" s="61"/>
      <c r="BS577" s="62"/>
      <c r="BT577" s="62"/>
      <c r="BU577" s="62"/>
      <c r="BV577" s="62"/>
      <c r="BW577" s="62"/>
      <c r="BX577" s="63"/>
      <c r="BY577" s="63"/>
      <c r="BZ577" s="63"/>
      <c r="CA577" s="64"/>
      <c r="CB577" s="65"/>
      <c r="CC577" s="61"/>
      <c r="CD577" s="61"/>
      <c r="CE577" s="61"/>
      <c r="CF577" s="62"/>
      <c r="CG577" s="62"/>
      <c r="CH577" s="62"/>
      <c r="CI577" s="62"/>
      <c r="CJ577" s="62"/>
      <c r="CK577" s="63"/>
      <c r="CL577" s="63"/>
      <c r="CM577" s="63"/>
      <c r="CN577" s="64"/>
      <c r="CO577" s="65"/>
      <c r="CP577" s="61"/>
      <c r="CQ577" s="61"/>
      <c r="CR577" s="61"/>
      <c r="CS577" s="62"/>
      <c r="CT577" s="62"/>
      <c r="CU577" s="62"/>
      <c r="CV577" s="62"/>
      <c r="CW577" s="62"/>
      <c r="CX577" s="63"/>
      <c r="CY577" s="63"/>
      <c r="CZ577" s="63"/>
      <c r="DA577" s="64"/>
      <c r="DB577" s="65"/>
      <c r="DC577" s="61"/>
      <c r="DD577" s="61"/>
      <c r="DE577" s="61"/>
      <c r="DF577" s="62"/>
      <c r="DG577" s="62"/>
      <c r="DH577" s="62"/>
      <c r="DI577" s="62"/>
      <c r="DJ577" s="62"/>
      <c r="DK577" s="63"/>
      <c r="DL577" s="63"/>
      <c r="DM577" s="63"/>
      <c r="DN577" s="64"/>
      <c r="DO577" s="65"/>
      <c r="DP577" s="61"/>
      <c r="DQ577" s="61"/>
      <c r="DR577" s="61"/>
      <c r="DS577" s="62"/>
      <c r="DT577" s="62"/>
      <c r="DU577" s="62"/>
      <c r="DV577" s="62"/>
      <c r="DW577" s="62"/>
      <c r="DX577" s="63"/>
      <c r="DY577" s="63"/>
      <c r="DZ577" s="63"/>
      <c r="EA577" s="64"/>
      <c r="EB577" s="65"/>
      <c r="EC577" s="61"/>
      <c r="ED577" s="61"/>
      <c r="EE577" s="61"/>
      <c r="EF577" s="62"/>
      <c r="EG577" s="62"/>
      <c r="EH577" s="62"/>
      <c r="EI577" s="62"/>
      <c r="EJ577" s="62"/>
      <c r="EK577" s="63"/>
      <c r="EL577" s="63"/>
      <c r="EM577" s="63"/>
      <c r="EN577" s="64"/>
      <c r="EO577" s="65"/>
      <c r="EP577" s="61"/>
      <c r="EQ577" s="61"/>
      <c r="ER577" s="61"/>
      <c r="ES577" s="62"/>
      <c r="ET577" s="62"/>
      <c r="EU577" s="62"/>
      <c r="EV577" s="62"/>
      <c r="EW577" s="62"/>
      <c r="EX577" s="63"/>
      <c r="EY577" s="63"/>
      <c r="EZ577" s="63"/>
      <c r="FA577" s="64"/>
      <c r="FB577" s="65"/>
      <c r="FC577" s="61"/>
      <c r="FD577" s="61"/>
      <c r="FE577" s="61"/>
      <c r="FF577" s="62"/>
      <c r="FG577" s="62"/>
      <c r="FH577" s="62"/>
      <c r="FI577" s="62"/>
      <c r="FJ577" s="62"/>
    </row>
    <row r="578" spans="1:166" ht="15" customHeight="1" x14ac:dyDescent="0.25">
      <c r="A578" s="348">
        <v>3726</v>
      </c>
      <c r="B578" s="348">
        <v>5137</v>
      </c>
      <c r="C578" s="203"/>
      <c r="D578" s="383"/>
      <c r="E578" s="46">
        <v>840</v>
      </c>
      <c r="F578" s="329" t="s">
        <v>760</v>
      </c>
      <c r="G578" s="343">
        <v>200</v>
      </c>
      <c r="H578" s="343">
        <v>0</v>
      </c>
      <c r="I578" s="343">
        <v>0</v>
      </c>
      <c r="J578" s="343">
        <v>0</v>
      </c>
      <c r="K578" s="63"/>
      <c r="L578" s="63"/>
      <c r="M578" s="63"/>
      <c r="N578" s="64"/>
      <c r="O578" s="65"/>
      <c r="P578" s="61"/>
      <c r="Q578" s="61"/>
      <c r="R578" s="61"/>
      <c r="S578" s="62"/>
      <c r="T578" s="62"/>
      <c r="U578" s="62"/>
      <c r="V578" s="62"/>
      <c r="W578" s="62"/>
      <c r="X578" s="63"/>
      <c r="Y578" s="63"/>
      <c r="Z578" s="63"/>
      <c r="AA578" s="64"/>
      <c r="AB578" s="65"/>
      <c r="AC578" s="61"/>
      <c r="AD578" s="61"/>
      <c r="AE578" s="61"/>
      <c r="AF578" s="62"/>
      <c r="AG578" s="62"/>
      <c r="AH578" s="62"/>
      <c r="AI578" s="62"/>
      <c r="AJ578" s="62"/>
      <c r="AK578" s="63"/>
      <c r="AL578" s="63"/>
      <c r="AM578" s="63"/>
      <c r="AN578" s="64"/>
      <c r="AO578" s="65"/>
      <c r="AP578" s="61"/>
      <c r="AQ578" s="61"/>
      <c r="AR578" s="61"/>
      <c r="AS578" s="62"/>
      <c r="AT578" s="62"/>
      <c r="AU578" s="62"/>
      <c r="AV578" s="62"/>
      <c r="AW578" s="62"/>
      <c r="AX578" s="63"/>
      <c r="AY578" s="63"/>
      <c r="AZ578" s="63"/>
      <c r="BA578" s="64"/>
      <c r="BB578" s="65"/>
      <c r="BC578" s="61"/>
      <c r="BD578" s="61"/>
      <c r="BE578" s="61"/>
      <c r="BF578" s="62"/>
      <c r="BG578" s="62"/>
      <c r="BH578" s="62"/>
      <c r="BI578" s="62"/>
      <c r="BJ578" s="62"/>
      <c r="BK578" s="63"/>
      <c r="BL578" s="63"/>
      <c r="BM578" s="63"/>
      <c r="BN578" s="64"/>
      <c r="BO578" s="65"/>
      <c r="BP578" s="61"/>
      <c r="BQ578" s="61"/>
      <c r="BR578" s="61"/>
      <c r="BS578" s="62"/>
      <c r="BT578" s="62"/>
      <c r="BU578" s="62"/>
      <c r="BV578" s="62"/>
      <c r="BW578" s="62"/>
      <c r="BX578" s="63"/>
      <c r="BY578" s="63"/>
      <c r="BZ578" s="63"/>
      <c r="CA578" s="64"/>
      <c r="CB578" s="65"/>
      <c r="CC578" s="61"/>
      <c r="CD578" s="61"/>
      <c r="CE578" s="61"/>
      <c r="CF578" s="62"/>
      <c r="CG578" s="62"/>
      <c r="CH578" s="62"/>
      <c r="CI578" s="62"/>
      <c r="CJ578" s="62"/>
      <c r="CK578" s="63"/>
      <c r="CL578" s="63"/>
      <c r="CM578" s="63"/>
      <c r="CN578" s="64"/>
      <c r="CO578" s="65"/>
      <c r="CP578" s="61"/>
      <c r="CQ578" s="61"/>
      <c r="CR578" s="61"/>
      <c r="CS578" s="62"/>
      <c r="CT578" s="62"/>
      <c r="CU578" s="62"/>
      <c r="CV578" s="62"/>
      <c r="CW578" s="62"/>
      <c r="CX578" s="63"/>
      <c r="CY578" s="63"/>
      <c r="CZ578" s="63"/>
      <c r="DA578" s="64"/>
      <c r="DB578" s="65"/>
      <c r="DC578" s="61"/>
      <c r="DD578" s="61"/>
      <c r="DE578" s="61"/>
      <c r="DF578" s="62"/>
      <c r="DG578" s="62"/>
      <c r="DH578" s="62"/>
      <c r="DI578" s="62"/>
      <c r="DJ578" s="62"/>
      <c r="DK578" s="63"/>
      <c r="DL578" s="63"/>
      <c r="DM578" s="63"/>
      <c r="DN578" s="64"/>
      <c r="DO578" s="65"/>
      <c r="DP578" s="61"/>
      <c r="DQ578" s="61"/>
      <c r="DR578" s="61"/>
      <c r="DS578" s="62"/>
      <c r="DT578" s="62"/>
      <c r="DU578" s="62"/>
      <c r="DV578" s="62"/>
      <c r="DW578" s="62"/>
      <c r="DX578" s="63"/>
      <c r="DY578" s="63"/>
      <c r="DZ578" s="63"/>
      <c r="EA578" s="64"/>
      <c r="EB578" s="65"/>
      <c r="EC578" s="61"/>
      <c r="ED578" s="61"/>
      <c r="EE578" s="61"/>
      <c r="EF578" s="62"/>
      <c r="EG578" s="62"/>
      <c r="EH578" s="62"/>
      <c r="EI578" s="62"/>
      <c r="EJ578" s="62"/>
      <c r="EK578" s="63"/>
      <c r="EL578" s="63"/>
      <c r="EM578" s="63"/>
      <c r="EN578" s="64"/>
      <c r="EO578" s="65"/>
      <c r="EP578" s="61"/>
      <c r="EQ578" s="61"/>
      <c r="ER578" s="61"/>
      <c r="ES578" s="62"/>
      <c r="ET578" s="62"/>
      <c r="EU578" s="62"/>
      <c r="EV578" s="62"/>
      <c r="EW578" s="62"/>
      <c r="EX578" s="63"/>
      <c r="EY578" s="63"/>
      <c r="EZ578" s="63"/>
      <c r="FA578" s="64"/>
      <c r="FB578" s="65"/>
      <c r="FC578" s="61"/>
      <c r="FD578" s="61"/>
      <c r="FE578" s="61"/>
      <c r="FF578" s="62"/>
      <c r="FG578" s="62"/>
      <c r="FH578" s="62"/>
      <c r="FI578" s="62"/>
      <c r="FJ578" s="62"/>
    </row>
    <row r="579" spans="1:166" ht="15" customHeight="1" x14ac:dyDescent="0.25">
      <c r="A579" s="283">
        <v>3726</v>
      </c>
      <c r="B579" s="283">
        <v>5137</v>
      </c>
      <c r="C579" s="414">
        <v>106100000</v>
      </c>
      <c r="D579" s="383"/>
      <c r="E579" s="46">
        <v>840</v>
      </c>
      <c r="F579" s="397" t="s">
        <v>758</v>
      </c>
      <c r="G579" s="398">
        <v>0</v>
      </c>
      <c r="H579" s="398">
        <v>157.9</v>
      </c>
      <c r="I579" s="398">
        <v>157.9</v>
      </c>
      <c r="J579" s="398">
        <f>Tabulka5424[[#This Row],[Skutečnost k 31.12.2019                    v tis. Kč]]/Tabulka5424[[#This Row],[Upravený rozpočet k 31.12.2019         v tis. Kč]]*100</f>
        <v>100</v>
      </c>
      <c r="K579" s="63"/>
      <c r="L579" s="63"/>
      <c r="M579" s="63"/>
      <c r="N579" s="64"/>
      <c r="O579" s="65"/>
      <c r="P579" s="61"/>
      <c r="Q579" s="61"/>
      <c r="R579" s="61"/>
      <c r="S579" s="62"/>
      <c r="T579" s="62"/>
      <c r="U579" s="62"/>
      <c r="V579" s="62"/>
      <c r="W579" s="62"/>
      <c r="X579" s="63"/>
      <c r="Y579" s="63"/>
      <c r="Z579" s="63"/>
      <c r="AA579" s="64"/>
      <c r="AB579" s="65"/>
      <c r="AC579" s="61"/>
      <c r="AD579" s="61"/>
      <c r="AE579" s="61"/>
      <c r="AF579" s="62"/>
      <c r="AG579" s="62"/>
      <c r="AH579" s="62"/>
      <c r="AI579" s="62"/>
      <c r="AJ579" s="62"/>
      <c r="AK579" s="63"/>
      <c r="AL579" s="63"/>
      <c r="AM579" s="63"/>
      <c r="AN579" s="64"/>
      <c r="AO579" s="65"/>
      <c r="AP579" s="61"/>
      <c r="AQ579" s="61"/>
      <c r="AR579" s="61"/>
      <c r="AS579" s="62"/>
      <c r="AT579" s="62"/>
      <c r="AU579" s="62"/>
      <c r="AV579" s="62"/>
      <c r="AW579" s="62"/>
      <c r="AX579" s="63"/>
      <c r="AY579" s="63"/>
      <c r="AZ579" s="63"/>
      <c r="BA579" s="64"/>
      <c r="BB579" s="65"/>
      <c r="BC579" s="61"/>
      <c r="BD579" s="61"/>
      <c r="BE579" s="61"/>
      <c r="BF579" s="62"/>
      <c r="BG579" s="62"/>
      <c r="BH579" s="62"/>
      <c r="BI579" s="62"/>
      <c r="BJ579" s="62"/>
      <c r="BK579" s="63"/>
      <c r="BL579" s="63"/>
      <c r="BM579" s="63"/>
      <c r="BN579" s="64"/>
      <c r="BO579" s="65"/>
      <c r="BP579" s="61"/>
      <c r="BQ579" s="61"/>
      <c r="BR579" s="61"/>
      <c r="BS579" s="62"/>
      <c r="BT579" s="62"/>
      <c r="BU579" s="62"/>
      <c r="BV579" s="62"/>
      <c r="BW579" s="62"/>
      <c r="BX579" s="63"/>
      <c r="BY579" s="63"/>
      <c r="BZ579" s="63"/>
      <c r="CA579" s="64"/>
      <c r="CB579" s="65"/>
      <c r="CC579" s="61"/>
      <c r="CD579" s="61"/>
      <c r="CE579" s="61"/>
      <c r="CF579" s="62"/>
      <c r="CG579" s="62"/>
      <c r="CH579" s="62"/>
      <c r="CI579" s="62"/>
      <c r="CJ579" s="62"/>
      <c r="CK579" s="63"/>
      <c r="CL579" s="63"/>
      <c r="CM579" s="63"/>
      <c r="CN579" s="64"/>
      <c r="CO579" s="65"/>
      <c r="CP579" s="61"/>
      <c r="CQ579" s="61"/>
      <c r="CR579" s="61"/>
      <c r="CS579" s="62"/>
      <c r="CT579" s="62"/>
      <c r="CU579" s="62"/>
      <c r="CV579" s="62"/>
      <c r="CW579" s="62"/>
      <c r="CX579" s="63"/>
      <c r="CY579" s="63"/>
      <c r="CZ579" s="63"/>
      <c r="DA579" s="64"/>
      <c r="DB579" s="65"/>
      <c r="DC579" s="61"/>
      <c r="DD579" s="61"/>
      <c r="DE579" s="61"/>
      <c r="DF579" s="62"/>
      <c r="DG579" s="62"/>
      <c r="DH579" s="62"/>
      <c r="DI579" s="62"/>
      <c r="DJ579" s="62"/>
      <c r="DK579" s="63"/>
      <c r="DL579" s="63"/>
      <c r="DM579" s="63"/>
      <c r="DN579" s="64"/>
      <c r="DO579" s="65"/>
      <c r="DP579" s="61"/>
      <c r="DQ579" s="61"/>
      <c r="DR579" s="61"/>
      <c r="DS579" s="62"/>
      <c r="DT579" s="62"/>
      <c r="DU579" s="62"/>
      <c r="DV579" s="62"/>
      <c r="DW579" s="62"/>
      <c r="DX579" s="63"/>
      <c r="DY579" s="63"/>
      <c r="DZ579" s="63"/>
      <c r="EA579" s="64"/>
      <c r="EB579" s="65"/>
      <c r="EC579" s="61"/>
      <c r="ED579" s="61"/>
      <c r="EE579" s="61"/>
      <c r="EF579" s="62"/>
      <c r="EG579" s="62"/>
      <c r="EH579" s="62"/>
      <c r="EI579" s="62"/>
      <c r="EJ579" s="62"/>
      <c r="EK579" s="63"/>
      <c r="EL579" s="63"/>
      <c r="EM579" s="63"/>
      <c r="EN579" s="64"/>
      <c r="EO579" s="65"/>
      <c r="EP579" s="61"/>
      <c r="EQ579" s="61"/>
      <c r="ER579" s="61"/>
      <c r="ES579" s="62"/>
      <c r="ET579" s="62"/>
      <c r="EU579" s="62"/>
      <c r="EV579" s="62"/>
      <c r="EW579" s="62"/>
      <c r="EX579" s="63"/>
      <c r="EY579" s="63"/>
      <c r="EZ579" s="63"/>
      <c r="FA579" s="64"/>
      <c r="FB579" s="65"/>
      <c r="FC579" s="61"/>
      <c r="FD579" s="61"/>
      <c r="FE579" s="61"/>
      <c r="FF579" s="62"/>
      <c r="FG579" s="62"/>
      <c r="FH579" s="62"/>
      <c r="FI579" s="62"/>
      <c r="FJ579" s="62"/>
    </row>
    <row r="580" spans="1:166" ht="15" customHeight="1" x14ac:dyDescent="0.25">
      <c r="A580" s="367">
        <v>3726</v>
      </c>
      <c r="B580" s="367">
        <v>5137</v>
      </c>
      <c r="C580" s="368">
        <v>106515011</v>
      </c>
      <c r="D580" s="383"/>
      <c r="E580" s="369">
        <v>840</v>
      </c>
      <c r="F580" s="370" t="s">
        <v>759</v>
      </c>
      <c r="G580" s="390">
        <v>0</v>
      </c>
      <c r="H580" s="390">
        <v>894.8</v>
      </c>
      <c r="I580" s="390">
        <v>894.8</v>
      </c>
      <c r="J580" s="390">
        <f>Tabulka5424[[#This Row],[Skutečnost k 31.12.2019                    v tis. Kč]]/Tabulka5424[[#This Row],[Upravený rozpočet k 31.12.2019         v tis. Kč]]*100</f>
        <v>100</v>
      </c>
      <c r="K580" s="63"/>
      <c r="L580" s="63"/>
      <c r="M580" s="63"/>
      <c r="N580" s="64"/>
      <c r="O580" s="65"/>
      <c r="P580" s="61"/>
      <c r="Q580" s="61"/>
      <c r="R580" s="61"/>
      <c r="S580" s="62"/>
      <c r="T580" s="62"/>
      <c r="U580" s="62"/>
      <c r="V580" s="62"/>
      <c r="W580" s="62"/>
      <c r="X580" s="63"/>
      <c r="Y580" s="63"/>
      <c r="Z580" s="63"/>
      <c r="AA580" s="64"/>
      <c r="AB580" s="65"/>
      <c r="AC580" s="61"/>
      <c r="AD580" s="61"/>
      <c r="AE580" s="61"/>
      <c r="AF580" s="62"/>
      <c r="AG580" s="62"/>
      <c r="AH580" s="62"/>
      <c r="AI580" s="62"/>
      <c r="AJ580" s="62"/>
      <c r="AK580" s="63"/>
      <c r="AL580" s="63"/>
      <c r="AM580" s="63"/>
      <c r="AN580" s="64"/>
      <c r="AO580" s="65"/>
      <c r="AP580" s="61"/>
      <c r="AQ580" s="61"/>
      <c r="AR580" s="61"/>
      <c r="AS580" s="62"/>
      <c r="AT580" s="62"/>
      <c r="AU580" s="62"/>
      <c r="AV580" s="62"/>
      <c r="AW580" s="62"/>
      <c r="AX580" s="63"/>
      <c r="AY580" s="63"/>
      <c r="AZ580" s="63"/>
      <c r="BA580" s="64"/>
      <c r="BB580" s="65"/>
      <c r="BC580" s="61"/>
      <c r="BD580" s="61"/>
      <c r="BE580" s="61"/>
      <c r="BF580" s="62"/>
      <c r="BG580" s="62"/>
      <c r="BH580" s="62"/>
      <c r="BI580" s="62"/>
      <c r="BJ580" s="62"/>
      <c r="BK580" s="63"/>
      <c r="BL580" s="63"/>
      <c r="BM580" s="63"/>
      <c r="BN580" s="64"/>
      <c r="BO580" s="65"/>
      <c r="BP580" s="61"/>
      <c r="BQ580" s="61"/>
      <c r="BR580" s="61"/>
      <c r="BS580" s="62"/>
      <c r="BT580" s="62"/>
      <c r="BU580" s="62"/>
      <c r="BV580" s="62"/>
      <c r="BW580" s="62"/>
      <c r="BX580" s="63"/>
      <c r="BY580" s="63"/>
      <c r="BZ580" s="63"/>
      <c r="CA580" s="64"/>
      <c r="CB580" s="65"/>
      <c r="CC580" s="61"/>
      <c r="CD580" s="61"/>
      <c r="CE580" s="61"/>
      <c r="CF580" s="62"/>
      <c r="CG580" s="62"/>
      <c r="CH580" s="62"/>
      <c r="CI580" s="62"/>
      <c r="CJ580" s="62"/>
      <c r="CK580" s="63"/>
      <c r="CL580" s="63"/>
      <c r="CM580" s="63"/>
      <c r="CN580" s="64"/>
      <c r="CO580" s="65"/>
      <c r="CP580" s="61"/>
      <c r="CQ580" s="61"/>
      <c r="CR580" s="61"/>
      <c r="CS580" s="62"/>
      <c r="CT580" s="62"/>
      <c r="CU580" s="62"/>
      <c r="CV580" s="62"/>
      <c r="CW580" s="62"/>
      <c r="CX580" s="63"/>
      <c r="CY580" s="63"/>
      <c r="CZ580" s="63"/>
      <c r="DA580" s="64"/>
      <c r="DB580" s="65"/>
      <c r="DC580" s="61"/>
      <c r="DD580" s="61"/>
      <c r="DE580" s="61"/>
      <c r="DF580" s="62"/>
      <c r="DG580" s="62"/>
      <c r="DH580" s="62"/>
      <c r="DI580" s="62"/>
      <c r="DJ580" s="62"/>
      <c r="DK580" s="63"/>
      <c r="DL580" s="63"/>
      <c r="DM580" s="63"/>
      <c r="DN580" s="64"/>
      <c r="DO580" s="65"/>
      <c r="DP580" s="61"/>
      <c r="DQ580" s="61"/>
      <c r="DR580" s="61"/>
      <c r="DS580" s="62"/>
      <c r="DT580" s="62"/>
      <c r="DU580" s="62"/>
      <c r="DV580" s="62"/>
      <c r="DW580" s="62"/>
      <c r="DX580" s="63"/>
      <c r="DY580" s="63"/>
      <c r="DZ580" s="63"/>
      <c r="EA580" s="64"/>
      <c r="EB580" s="65"/>
      <c r="EC580" s="61"/>
      <c r="ED580" s="61"/>
      <c r="EE580" s="61"/>
      <c r="EF580" s="62"/>
      <c r="EG580" s="62"/>
      <c r="EH580" s="62"/>
      <c r="EI580" s="62"/>
      <c r="EJ580" s="62"/>
      <c r="EK580" s="63"/>
      <c r="EL580" s="63"/>
      <c r="EM580" s="63"/>
      <c r="EN580" s="64"/>
      <c r="EO580" s="65"/>
      <c r="EP580" s="61"/>
      <c r="EQ580" s="61"/>
      <c r="ER580" s="61"/>
      <c r="ES580" s="62"/>
      <c r="ET580" s="62"/>
      <c r="EU580" s="62"/>
      <c r="EV580" s="62"/>
      <c r="EW580" s="62"/>
      <c r="EX580" s="63"/>
      <c r="EY580" s="63"/>
      <c r="EZ580" s="63"/>
      <c r="FA580" s="64"/>
      <c r="FB580" s="65"/>
      <c r="FC580" s="61"/>
      <c r="FD580" s="61"/>
      <c r="FE580" s="61"/>
      <c r="FF580" s="62"/>
      <c r="FG580" s="62"/>
      <c r="FH580" s="62"/>
      <c r="FI580" s="62"/>
      <c r="FJ580" s="62"/>
    </row>
    <row r="581" spans="1:166" ht="15" customHeight="1" x14ac:dyDescent="0.25">
      <c r="A581" s="348">
        <v>3726</v>
      </c>
      <c r="B581" s="348">
        <v>5166</v>
      </c>
      <c r="C581" s="203"/>
      <c r="D581" s="383"/>
      <c r="E581" s="46">
        <v>840</v>
      </c>
      <c r="F581" s="329" t="s">
        <v>324</v>
      </c>
      <c r="G581" s="343">
        <v>30</v>
      </c>
      <c r="H581" s="343">
        <v>0</v>
      </c>
      <c r="I581" s="343">
        <v>0</v>
      </c>
      <c r="J581" s="343">
        <v>0</v>
      </c>
      <c r="K581" s="63"/>
      <c r="L581" s="63"/>
      <c r="M581" s="63"/>
      <c r="N581" s="64"/>
      <c r="O581" s="65"/>
      <c r="P581" s="61"/>
      <c r="Q581" s="61"/>
      <c r="R581" s="61"/>
      <c r="S581" s="62"/>
      <c r="T581" s="62"/>
      <c r="U581" s="62"/>
      <c r="V581" s="62"/>
      <c r="W581" s="62"/>
      <c r="X581" s="63"/>
      <c r="Y581" s="63"/>
      <c r="Z581" s="63"/>
      <c r="AA581" s="64"/>
      <c r="AB581" s="65"/>
      <c r="AC581" s="61"/>
      <c r="AD581" s="61"/>
      <c r="AE581" s="61"/>
      <c r="AF581" s="62"/>
      <c r="AG581" s="62"/>
      <c r="AH581" s="62"/>
      <c r="AI581" s="62"/>
      <c r="AJ581" s="62"/>
      <c r="AK581" s="63"/>
      <c r="AL581" s="63"/>
      <c r="AM581" s="63"/>
      <c r="AN581" s="64"/>
      <c r="AO581" s="65"/>
      <c r="AP581" s="61"/>
      <c r="AQ581" s="61"/>
      <c r="AR581" s="61"/>
      <c r="AS581" s="62"/>
      <c r="AT581" s="62"/>
      <c r="AU581" s="62"/>
      <c r="AV581" s="62"/>
      <c r="AW581" s="62"/>
      <c r="AX581" s="63"/>
      <c r="AY581" s="63"/>
      <c r="AZ581" s="63"/>
      <c r="BA581" s="64"/>
      <c r="BB581" s="65"/>
      <c r="BC581" s="61"/>
      <c r="BD581" s="61"/>
      <c r="BE581" s="61"/>
      <c r="BF581" s="62"/>
      <c r="BG581" s="62"/>
      <c r="BH581" s="62"/>
      <c r="BI581" s="62"/>
      <c r="BJ581" s="62"/>
      <c r="BK581" s="63"/>
      <c r="BL581" s="63"/>
      <c r="BM581" s="63"/>
      <c r="BN581" s="64"/>
      <c r="BO581" s="65"/>
      <c r="BP581" s="61"/>
      <c r="BQ581" s="61"/>
      <c r="BR581" s="61"/>
      <c r="BS581" s="62"/>
      <c r="BT581" s="62"/>
      <c r="BU581" s="62"/>
      <c r="BV581" s="62"/>
      <c r="BW581" s="62"/>
      <c r="BX581" s="63"/>
      <c r="BY581" s="63"/>
      <c r="BZ581" s="63"/>
      <c r="CA581" s="64"/>
      <c r="CB581" s="65"/>
      <c r="CC581" s="61"/>
      <c r="CD581" s="61"/>
      <c r="CE581" s="61"/>
      <c r="CF581" s="62"/>
      <c r="CG581" s="62"/>
      <c r="CH581" s="62"/>
      <c r="CI581" s="62"/>
      <c r="CJ581" s="62"/>
      <c r="CK581" s="63"/>
      <c r="CL581" s="63"/>
      <c r="CM581" s="63"/>
      <c r="CN581" s="64"/>
      <c r="CO581" s="65"/>
      <c r="CP581" s="61"/>
      <c r="CQ581" s="61"/>
      <c r="CR581" s="61"/>
      <c r="CS581" s="62"/>
      <c r="CT581" s="62"/>
      <c r="CU581" s="62"/>
      <c r="CV581" s="62"/>
      <c r="CW581" s="62"/>
      <c r="CX581" s="63"/>
      <c r="CY581" s="63"/>
      <c r="CZ581" s="63"/>
      <c r="DA581" s="64"/>
      <c r="DB581" s="65"/>
      <c r="DC581" s="61"/>
      <c r="DD581" s="61"/>
      <c r="DE581" s="61"/>
      <c r="DF581" s="62"/>
      <c r="DG581" s="62"/>
      <c r="DH581" s="62"/>
      <c r="DI581" s="62"/>
      <c r="DJ581" s="62"/>
      <c r="DK581" s="63"/>
      <c r="DL581" s="63"/>
      <c r="DM581" s="63"/>
      <c r="DN581" s="64"/>
      <c r="DO581" s="65"/>
      <c r="DP581" s="61"/>
      <c r="DQ581" s="61"/>
      <c r="DR581" s="61"/>
      <c r="DS581" s="62"/>
      <c r="DT581" s="62"/>
      <c r="DU581" s="62"/>
      <c r="DV581" s="62"/>
      <c r="DW581" s="62"/>
      <c r="DX581" s="63"/>
      <c r="DY581" s="63"/>
      <c r="DZ581" s="63"/>
      <c r="EA581" s="64"/>
      <c r="EB581" s="65"/>
      <c r="EC581" s="61"/>
      <c r="ED581" s="61"/>
      <c r="EE581" s="61"/>
      <c r="EF581" s="62"/>
      <c r="EG581" s="62"/>
      <c r="EH581" s="62"/>
      <c r="EI581" s="62"/>
      <c r="EJ581" s="62"/>
      <c r="EK581" s="63"/>
      <c r="EL581" s="63"/>
      <c r="EM581" s="63"/>
      <c r="EN581" s="64"/>
      <c r="EO581" s="65"/>
      <c r="EP581" s="61"/>
      <c r="EQ581" s="61"/>
      <c r="ER581" s="61"/>
      <c r="ES581" s="62"/>
      <c r="ET581" s="62"/>
      <c r="EU581" s="62"/>
      <c r="EV581" s="62"/>
      <c r="EW581" s="62"/>
      <c r="EX581" s="63"/>
      <c r="EY581" s="63"/>
      <c r="EZ581" s="63"/>
      <c r="FA581" s="64"/>
      <c r="FB581" s="65"/>
      <c r="FC581" s="61"/>
      <c r="FD581" s="61"/>
      <c r="FE581" s="61"/>
      <c r="FF581" s="62"/>
      <c r="FG581" s="62"/>
      <c r="FH581" s="62"/>
      <c r="FI581" s="62"/>
      <c r="FJ581" s="62"/>
    </row>
    <row r="582" spans="1:166" ht="15" customHeight="1" x14ac:dyDescent="0.25">
      <c r="A582" s="348">
        <v>3726</v>
      </c>
      <c r="B582" s="348">
        <v>5169</v>
      </c>
      <c r="C582" s="203"/>
      <c r="D582" s="383"/>
      <c r="E582" s="46"/>
      <c r="F582" s="329" t="s">
        <v>166</v>
      </c>
      <c r="G582" s="343">
        <v>330</v>
      </c>
      <c r="H582" s="343">
        <v>320.32</v>
      </c>
      <c r="I582" s="343">
        <v>241.53</v>
      </c>
      <c r="J582" s="343">
        <f>Tabulka5424[[#This Row],[Skutečnost k 31.12.2019                    v tis. Kč]]/Tabulka5424[[#This Row],[Upravený rozpočet k 31.12.2019         v tis. Kč]]*100</f>
        <v>75.402722277722276</v>
      </c>
      <c r="K582" s="63"/>
      <c r="L582" s="63"/>
      <c r="M582" s="63"/>
      <c r="N582" s="64"/>
      <c r="O582" s="65"/>
      <c r="P582" s="61"/>
      <c r="Q582" s="61"/>
      <c r="R582" s="61"/>
      <c r="S582" s="62"/>
      <c r="T582" s="62"/>
      <c r="U582" s="62"/>
      <c r="V582" s="62"/>
      <c r="W582" s="62"/>
      <c r="X582" s="63"/>
      <c r="Y582" s="63"/>
      <c r="Z582" s="63"/>
      <c r="AA582" s="64"/>
      <c r="AB582" s="65"/>
      <c r="AC582" s="61"/>
      <c r="AD582" s="61"/>
      <c r="AE582" s="61"/>
      <c r="AF582" s="62"/>
      <c r="AG582" s="62"/>
      <c r="AH582" s="62"/>
      <c r="AI582" s="62"/>
      <c r="AJ582" s="62"/>
      <c r="AK582" s="63"/>
      <c r="AL582" s="63"/>
      <c r="AM582" s="63"/>
      <c r="AN582" s="64"/>
      <c r="AO582" s="65"/>
      <c r="AP582" s="61"/>
      <c r="AQ582" s="61"/>
      <c r="AR582" s="61"/>
      <c r="AS582" s="62"/>
      <c r="AT582" s="62"/>
      <c r="AU582" s="62"/>
      <c r="AV582" s="62"/>
      <c r="AW582" s="62"/>
      <c r="AX582" s="63"/>
      <c r="AY582" s="63"/>
      <c r="AZ582" s="63"/>
      <c r="BA582" s="64"/>
      <c r="BB582" s="65"/>
      <c r="BC582" s="61"/>
      <c r="BD582" s="61"/>
      <c r="BE582" s="61"/>
      <c r="BF582" s="62"/>
      <c r="BG582" s="62"/>
      <c r="BH582" s="62"/>
      <c r="BI582" s="62"/>
      <c r="BJ582" s="62"/>
      <c r="BK582" s="63"/>
      <c r="BL582" s="63"/>
      <c r="BM582" s="63"/>
      <c r="BN582" s="64"/>
      <c r="BO582" s="65"/>
      <c r="BP582" s="61"/>
      <c r="BQ582" s="61"/>
      <c r="BR582" s="61"/>
      <c r="BS582" s="62"/>
      <c r="BT582" s="62"/>
      <c r="BU582" s="62"/>
      <c r="BV582" s="62"/>
      <c r="BW582" s="62"/>
      <c r="BX582" s="63"/>
      <c r="BY582" s="63"/>
      <c r="BZ582" s="63"/>
      <c r="CA582" s="64"/>
      <c r="CB582" s="65"/>
      <c r="CC582" s="61"/>
      <c r="CD582" s="61"/>
      <c r="CE582" s="61"/>
      <c r="CF582" s="62"/>
      <c r="CG582" s="62"/>
      <c r="CH582" s="62"/>
      <c r="CI582" s="62"/>
      <c r="CJ582" s="62"/>
      <c r="CK582" s="63"/>
      <c r="CL582" s="63"/>
      <c r="CM582" s="63"/>
      <c r="CN582" s="64"/>
      <c r="CO582" s="65"/>
      <c r="CP582" s="61"/>
      <c r="CQ582" s="61"/>
      <c r="CR582" s="61"/>
      <c r="CS582" s="62"/>
      <c r="CT582" s="62"/>
      <c r="CU582" s="62"/>
      <c r="CV582" s="62"/>
      <c r="CW582" s="62"/>
      <c r="CX582" s="63"/>
      <c r="CY582" s="63"/>
      <c r="CZ582" s="63"/>
      <c r="DA582" s="64"/>
      <c r="DB582" s="65"/>
      <c r="DC582" s="61"/>
      <c r="DD582" s="61"/>
      <c r="DE582" s="61"/>
      <c r="DF582" s="62"/>
      <c r="DG582" s="62"/>
      <c r="DH582" s="62"/>
      <c r="DI582" s="62"/>
      <c r="DJ582" s="62"/>
      <c r="DK582" s="63"/>
      <c r="DL582" s="63"/>
      <c r="DM582" s="63"/>
      <c r="DN582" s="64"/>
      <c r="DO582" s="65"/>
      <c r="DP582" s="61"/>
      <c r="DQ582" s="61"/>
      <c r="DR582" s="61"/>
      <c r="DS582" s="62"/>
      <c r="DT582" s="62"/>
      <c r="DU582" s="62"/>
      <c r="DV582" s="62"/>
      <c r="DW582" s="62"/>
      <c r="DX582" s="63"/>
      <c r="DY582" s="63"/>
      <c r="DZ582" s="63"/>
      <c r="EA582" s="64"/>
      <c r="EB582" s="65"/>
      <c r="EC582" s="61"/>
      <c r="ED582" s="61"/>
      <c r="EE582" s="61"/>
      <c r="EF582" s="62"/>
      <c r="EG582" s="62"/>
      <c r="EH582" s="62"/>
      <c r="EI582" s="62"/>
      <c r="EJ582" s="62"/>
      <c r="EK582" s="63"/>
      <c r="EL582" s="63"/>
      <c r="EM582" s="63"/>
      <c r="EN582" s="64"/>
      <c r="EO582" s="65"/>
      <c r="EP582" s="61"/>
      <c r="EQ582" s="61"/>
      <c r="ER582" s="61"/>
      <c r="ES582" s="62"/>
      <c r="ET582" s="62"/>
      <c r="EU582" s="62"/>
      <c r="EV582" s="62"/>
      <c r="EW582" s="62"/>
      <c r="EX582" s="63"/>
      <c r="EY582" s="63"/>
      <c r="EZ582" s="63"/>
      <c r="FA582" s="64"/>
      <c r="FB582" s="65"/>
      <c r="FC582" s="61"/>
      <c r="FD582" s="61"/>
      <c r="FE582" s="61"/>
      <c r="FF582" s="62"/>
      <c r="FG582" s="62"/>
      <c r="FH582" s="62"/>
      <c r="FI582" s="62"/>
      <c r="FJ582" s="62"/>
    </row>
    <row r="583" spans="1:166" ht="15" customHeight="1" x14ac:dyDescent="0.25">
      <c r="A583" s="45">
        <v>3726</v>
      </c>
      <c r="B583" s="45"/>
      <c r="C583" s="266"/>
      <c r="D583" s="45"/>
      <c r="E583" s="46"/>
      <c r="F583" s="228" t="s">
        <v>310</v>
      </c>
      <c r="G583" s="264">
        <f>SUM(G578:G582)</f>
        <v>560</v>
      </c>
      <c r="H583" s="264">
        <f>SUM(H578:H582)</f>
        <v>1373.02</v>
      </c>
      <c r="I583" s="264">
        <f>SUM(I578:I582)</f>
        <v>1294.23</v>
      </c>
      <c r="J583" s="264">
        <f>Tabulka5424[[#This Row],[Skutečnost k 31.12.2019                    v tis. Kč]]/Tabulka5424[[#This Row],[Upravený rozpočet k 31.12.2019         v tis. Kč]]*100</f>
        <v>94.261554820760068</v>
      </c>
      <c r="K583" s="63"/>
      <c r="L583" s="63"/>
      <c r="M583" s="63"/>
      <c r="N583" s="64"/>
      <c r="O583" s="65"/>
      <c r="P583" s="61"/>
      <c r="Q583" s="61"/>
      <c r="R583" s="61"/>
      <c r="S583" s="62"/>
      <c r="T583" s="62"/>
      <c r="U583" s="62"/>
      <c r="V583" s="62"/>
      <c r="W583" s="62"/>
      <c r="X583" s="63"/>
      <c r="Y583" s="63"/>
      <c r="Z583" s="63"/>
      <c r="AA583" s="64"/>
      <c r="AB583" s="65"/>
      <c r="AC583" s="61"/>
      <c r="AD583" s="61"/>
      <c r="AE583" s="61"/>
      <c r="AF583" s="62"/>
      <c r="AG583" s="62"/>
      <c r="AH583" s="62"/>
      <c r="AI583" s="62"/>
      <c r="AJ583" s="62"/>
      <c r="AK583" s="63"/>
      <c r="AL583" s="63"/>
      <c r="AM583" s="63"/>
      <c r="AN583" s="64"/>
      <c r="AO583" s="65"/>
      <c r="AP583" s="61"/>
      <c r="AQ583" s="61"/>
      <c r="AR583" s="61"/>
      <c r="AS583" s="62"/>
      <c r="AT583" s="62"/>
      <c r="AU583" s="62"/>
      <c r="AV583" s="62"/>
      <c r="AW583" s="62"/>
      <c r="AX583" s="63"/>
      <c r="AY583" s="63"/>
      <c r="AZ583" s="63"/>
      <c r="BA583" s="64"/>
      <c r="BB583" s="65"/>
      <c r="BC583" s="61"/>
      <c r="BD583" s="61"/>
      <c r="BE583" s="61"/>
      <c r="BF583" s="62"/>
      <c r="BG583" s="62"/>
      <c r="BH583" s="62"/>
      <c r="BI583" s="62"/>
      <c r="BJ583" s="62"/>
      <c r="BK583" s="63"/>
      <c r="BL583" s="63"/>
      <c r="BM583" s="63"/>
      <c r="BN583" s="64"/>
      <c r="BO583" s="65"/>
      <c r="BP583" s="61"/>
      <c r="BQ583" s="61"/>
      <c r="BR583" s="61"/>
      <c r="BS583" s="62"/>
      <c r="BT583" s="62"/>
      <c r="BU583" s="62"/>
      <c r="BV583" s="62"/>
      <c r="BW583" s="62"/>
      <c r="BX583" s="63"/>
      <c r="BY583" s="63"/>
      <c r="BZ583" s="63"/>
      <c r="CA583" s="64"/>
      <c r="CB583" s="65"/>
      <c r="CC583" s="61"/>
      <c r="CD583" s="61"/>
      <c r="CE583" s="61"/>
      <c r="CF583" s="62"/>
      <c r="CG583" s="62"/>
      <c r="CH583" s="62"/>
      <c r="CI583" s="62"/>
      <c r="CJ583" s="62"/>
      <c r="CK583" s="63"/>
      <c r="CL583" s="63"/>
      <c r="CM583" s="63"/>
      <c r="CN583" s="64"/>
      <c r="CO583" s="65"/>
      <c r="CP583" s="61"/>
      <c r="CQ583" s="61"/>
      <c r="CR583" s="61"/>
      <c r="CS583" s="62"/>
      <c r="CT583" s="62"/>
      <c r="CU583" s="62"/>
      <c r="CV583" s="62"/>
      <c r="CW583" s="62"/>
      <c r="CX583" s="63"/>
      <c r="CY583" s="63"/>
      <c r="CZ583" s="63"/>
      <c r="DA583" s="64"/>
      <c r="DB583" s="65"/>
      <c r="DC583" s="61"/>
      <c r="DD583" s="61"/>
      <c r="DE583" s="61"/>
      <c r="DF583" s="62"/>
      <c r="DG583" s="62"/>
      <c r="DH583" s="62"/>
      <c r="DI583" s="62"/>
      <c r="DJ583" s="62"/>
      <c r="DK583" s="63"/>
      <c r="DL583" s="63"/>
      <c r="DM583" s="63"/>
      <c r="DN583" s="64"/>
      <c r="DO583" s="65"/>
      <c r="DP583" s="61"/>
      <c r="DQ583" s="61"/>
      <c r="DR583" s="61"/>
      <c r="DS583" s="62"/>
      <c r="DT583" s="62"/>
      <c r="DU583" s="62"/>
      <c r="DV583" s="62"/>
      <c r="DW583" s="62"/>
      <c r="DX583" s="63"/>
      <c r="DY583" s="63"/>
      <c r="DZ583" s="63"/>
      <c r="EA583" s="64"/>
      <c r="EB583" s="65"/>
      <c r="EC583" s="61"/>
      <c r="ED583" s="61"/>
      <c r="EE583" s="61"/>
      <c r="EF583" s="62"/>
      <c r="EG583" s="62"/>
      <c r="EH583" s="62"/>
      <c r="EI583" s="62"/>
      <c r="EJ583" s="62"/>
      <c r="EK583" s="63"/>
      <c r="EL583" s="63"/>
      <c r="EM583" s="63"/>
      <c r="EN583" s="64"/>
      <c r="EO583" s="65"/>
      <c r="EP583" s="61"/>
      <c r="EQ583" s="61"/>
      <c r="ER583" s="61"/>
      <c r="ES583" s="62"/>
      <c r="ET583" s="62"/>
      <c r="EU583" s="62"/>
      <c r="EV583" s="62"/>
      <c r="EW583" s="62"/>
      <c r="EX583" s="63"/>
      <c r="EY583" s="63"/>
      <c r="EZ583" s="63"/>
      <c r="FA583" s="64"/>
      <c r="FB583" s="65"/>
      <c r="FC583" s="61"/>
      <c r="FD583" s="61"/>
      <c r="FE583" s="61"/>
      <c r="FF583" s="62"/>
      <c r="FG583" s="62"/>
      <c r="FH583" s="62"/>
      <c r="FI583" s="62"/>
      <c r="FJ583" s="62"/>
    </row>
    <row r="584" spans="1:166" ht="15" customHeight="1" x14ac:dyDescent="0.25">
      <c r="A584" s="45"/>
      <c r="B584" s="16"/>
      <c r="C584" s="192"/>
      <c r="D584" s="16"/>
      <c r="E584" s="46"/>
      <c r="F584" s="228"/>
      <c r="G584" s="264"/>
      <c r="H584" s="343"/>
      <c r="I584" s="264"/>
      <c r="J584" s="264"/>
      <c r="K584" s="63"/>
      <c r="L584" s="63"/>
      <c r="M584" s="63"/>
      <c r="N584" s="64"/>
      <c r="O584" s="65"/>
      <c r="P584" s="61"/>
      <c r="Q584" s="61"/>
      <c r="R584" s="61"/>
      <c r="S584" s="62"/>
      <c r="T584" s="62"/>
      <c r="U584" s="62"/>
      <c r="V584" s="62"/>
      <c r="W584" s="62"/>
      <c r="X584" s="63"/>
      <c r="Y584" s="63"/>
      <c r="Z584" s="63"/>
      <c r="AA584" s="64"/>
      <c r="AB584" s="65"/>
      <c r="AC584" s="61"/>
      <c r="AD584" s="61"/>
      <c r="AE584" s="61"/>
      <c r="AF584" s="62"/>
      <c r="AG584" s="62"/>
      <c r="AH584" s="62"/>
      <c r="AI584" s="62"/>
      <c r="AJ584" s="62"/>
      <c r="AK584" s="63"/>
      <c r="AL584" s="63"/>
      <c r="AM584" s="63"/>
      <c r="AN584" s="64"/>
      <c r="AO584" s="65"/>
      <c r="AP584" s="61"/>
      <c r="AQ584" s="61"/>
      <c r="AR584" s="61"/>
      <c r="AS584" s="62"/>
      <c r="AT584" s="62"/>
      <c r="AU584" s="62"/>
      <c r="AV584" s="62"/>
      <c r="AW584" s="62"/>
      <c r="AX584" s="63"/>
      <c r="AY584" s="63"/>
      <c r="AZ584" s="63"/>
      <c r="BA584" s="64"/>
      <c r="BB584" s="65"/>
      <c r="BC584" s="61"/>
      <c r="BD584" s="61"/>
      <c r="BE584" s="61"/>
      <c r="BF584" s="62"/>
      <c r="BG584" s="62"/>
      <c r="BH584" s="62"/>
      <c r="BI584" s="62"/>
      <c r="BJ584" s="62"/>
      <c r="BK584" s="63"/>
      <c r="BL584" s="63"/>
      <c r="BM584" s="63"/>
      <c r="BN584" s="64"/>
      <c r="BO584" s="65"/>
      <c r="BP584" s="61"/>
      <c r="BQ584" s="61"/>
      <c r="BR584" s="61"/>
      <c r="BS584" s="62"/>
      <c r="BT584" s="62"/>
      <c r="BU584" s="62"/>
      <c r="BV584" s="62"/>
      <c r="BW584" s="62"/>
      <c r="BX584" s="63"/>
      <c r="BY584" s="63"/>
      <c r="BZ584" s="63"/>
      <c r="CA584" s="64"/>
      <c r="CB584" s="65"/>
      <c r="CC584" s="61"/>
      <c r="CD584" s="61"/>
      <c r="CE584" s="61"/>
      <c r="CF584" s="62"/>
      <c r="CG584" s="62"/>
      <c r="CH584" s="62"/>
      <c r="CI584" s="62"/>
      <c r="CJ584" s="62"/>
      <c r="CK584" s="63"/>
      <c r="CL584" s="63"/>
      <c r="CM584" s="63"/>
      <c r="CN584" s="64"/>
      <c r="CO584" s="65"/>
      <c r="CP584" s="61"/>
      <c r="CQ584" s="61"/>
      <c r="CR584" s="61"/>
      <c r="CS584" s="62"/>
      <c r="CT584" s="62"/>
      <c r="CU584" s="62"/>
      <c r="CV584" s="62"/>
      <c r="CW584" s="62"/>
      <c r="CX584" s="63"/>
      <c r="CY584" s="63"/>
      <c r="CZ584" s="63"/>
      <c r="DA584" s="64"/>
      <c r="DB584" s="65"/>
      <c r="DC584" s="61"/>
      <c r="DD584" s="61"/>
      <c r="DE584" s="61"/>
      <c r="DF584" s="62"/>
      <c r="DG584" s="62"/>
      <c r="DH584" s="62"/>
      <c r="DI584" s="62"/>
      <c r="DJ584" s="62"/>
      <c r="DK584" s="63"/>
      <c r="DL584" s="63"/>
      <c r="DM584" s="63"/>
      <c r="DN584" s="64"/>
      <c r="DO584" s="65"/>
      <c r="DP584" s="61"/>
      <c r="DQ584" s="61"/>
      <c r="DR584" s="61"/>
      <c r="DS584" s="62"/>
      <c r="DT584" s="62"/>
      <c r="DU584" s="62"/>
      <c r="DV584" s="62"/>
      <c r="DW584" s="62"/>
      <c r="DX584" s="63"/>
      <c r="DY584" s="63"/>
      <c r="DZ584" s="63"/>
      <c r="EA584" s="64"/>
      <c r="EB584" s="65"/>
      <c r="EC584" s="61"/>
      <c r="ED584" s="61"/>
      <c r="EE584" s="61"/>
      <c r="EF584" s="62"/>
      <c r="EG584" s="62"/>
      <c r="EH584" s="62"/>
      <c r="EI584" s="62"/>
      <c r="EJ584" s="62"/>
      <c r="EK584" s="63"/>
      <c r="EL584" s="63"/>
      <c r="EM584" s="63"/>
      <c r="EN584" s="64"/>
      <c r="EO584" s="65"/>
      <c r="EP584" s="61"/>
      <c r="EQ584" s="61"/>
      <c r="ER584" s="61"/>
      <c r="ES584" s="62"/>
      <c r="ET584" s="62"/>
      <c r="EU584" s="62"/>
      <c r="EV584" s="62"/>
      <c r="EW584" s="62"/>
      <c r="EX584" s="63"/>
      <c r="EY584" s="63"/>
      <c r="EZ584" s="63"/>
      <c r="FA584" s="64"/>
      <c r="FB584" s="65"/>
      <c r="FC584" s="61"/>
      <c r="FD584" s="61"/>
      <c r="FE584" s="61"/>
      <c r="FF584" s="62"/>
      <c r="FG584" s="62"/>
      <c r="FH584" s="62"/>
      <c r="FI584" s="62"/>
      <c r="FJ584" s="62"/>
    </row>
    <row r="585" spans="1:166" ht="15" customHeight="1" x14ac:dyDescent="0.25">
      <c r="A585" s="344"/>
      <c r="B585" s="344"/>
      <c r="C585" s="251"/>
      <c r="D585" s="688"/>
      <c r="E585" s="46"/>
      <c r="F585" s="346"/>
      <c r="G585" s="347"/>
      <c r="H585" s="347"/>
      <c r="I585" s="347"/>
      <c r="J585" s="347"/>
      <c r="K585" s="63"/>
      <c r="L585" s="63"/>
      <c r="M585" s="63"/>
      <c r="N585" s="64"/>
      <c r="O585" s="65"/>
      <c r="P585" s="61"/>
      <c r="Q585" s="61"/>
      <c r="R585" s="61"/>
      <c r="S585" s="62"/>
      <c r="T585" s="62"/>
      <c r="U585" s="62"/>
      <c r="V585" s="62"/>
      <c r="W585" s="62"/>
      <c r="X585" s="63"/>
      <c r="Y585" s="63"/>
      <c r="Z585" s="63"/>
      <c r="AA585" s="64"/>
      <c r="AB585" s="65"/>
      <c r="AC585" s="61"/>
      <c r="AD585" s="61"/>
      <c r="AE585" s="61"/>
      <c r="AF585" s="62"/>
      <c r="AG585" s="62"/>
      <c r="AH585" s="62"/>
      <c r="AI585" s="62"/>
      <c r="AJ585" s="62"/>
      <c r="AK585" s="63"/>
      <c r="AL585" s="63"/>
      <c r="AM585" s="63"/>
      <c r="AN585" s="64"/>
      <c r="AO585" s="65"/>
      <c r="AP585" s="61"/>
      <c r="AQ585" s="61"/>
      <c r="AR585" s="61"/>
      <c r="AS585" s="62"/>
      <c r="AT585" s="62"/>
      <c r="AU585" s="62"/>
      <c r="AV585" s="62"/>
      <c r="AW585" s="62"/>
      <c r="AX585" s="63"/>
      <c r="AY585" s="63"/>
      <c r="AZ585" s="63"/>
      <c r="BA585" s="64"/>
      <c r="BB585" s="65"/>
      <c r="BC585" s="61"/>
      <c r="BD585" s="61"/>
      <c r="BE585" s="61"/>
      <c r="BF585" s="62"/>
      <c r="BG585" s="62"/>
      <c r="BH585" s="62"/>
      <c r="BI585" s="62"/>
      <c r="BJ585" s="62"/>
      <c r="BK585" s="63"/>
      <c r="BL585" s="63"/>
      <c r="BM585" s="63"/>
      <c r="BN585" s="64"/>
      <c r="BO585" s="65"/>
      <c r="BP585" s="61"/>
      <c r="BQ585" s="61"/>
      <c r="BR585" s="61"/>
      <c r="BS585" s="62"/>
      <c r="BT585" s="62"/>
      <c r="BU585" s="62"/>
      <c r="BV585" s="62"/>
      <c r="BW585" s="62"/>
      <c r="BX585" s="63"/>
      <c r="BY585" s="63"/>
      <c r="BZ585" s="63"/>
      <c r="CA585" s="64"/>
      <c r="CB585" s="65"/>
      <c r="CC585" s="61"/>
      <c r="CD585" s="61"/>
      <c r="CE585" s="61"/>
      <c r="CF585" s="62"/>
      <c r="CG585" s="62"/>
      <c r="CH585" s="62"/>
      <c r="CI585" s="62"/>
      <c r="CJ585" s="62"/>
      <c r="CK585" s="63"/>
      <c r="CL585" s="63"/>
      <c r="CM585" s="63"/>
      <c r="CN585" s="64"/>
      <c r="CO585" s="65"/>
      <c r="CP585" s="61"/>
      <c r="CQ585" s="61"/>
      <c r="CR585" s="61"/>
      <c r="CS585" s="62"/>
      <c r="CT585" s="62"/>
      <c r="CU585" s="62"/>
      <c r="CV585" s="62"/>
      <c r="CW585" s="62"/>
      <c r="CX585" s="63"/>
      <c r="CY585" s="63"/>
      <c r="CZ585" s="63"/>
      <c r="DA585" s="64"/>
      <c r="DB585" s="65"/>
      <c r="DC585" s="61"/>
      <c r="DD585" s="61"/>
      <c r="DE585" s="61"/>
      <c r="DF585" s="62"/>
      <c r="DG585" s="62"/>
      <c r="DH585" s="62"/>
      <c r="DI585" s="62"/>
      <c r="DJ585" s="62"/>
      <c r="DK585" s="63"/>
      <c r="DL585" s="63"/>
      <c r="DM585" s="63"/>
      <c r="DN585" s="64"/>
      <c r="DO585" s="65"/>
      <c r="DP585" s="61"/>
      <c r="DQ585" s="61"/>
      <c r="DR585" s="61"/>
      <c r="DS585" s="62"/>
      <c r="DT585" s="62"/>
      <c r="DU585" s="62"/>
      <c r="DV585" s="62"/>
      <c r="DW585" s="62"/>
      <c r="DX585" s="63"/>
      <c r="DY585" s="63"/>
      <c r="DZ585" s="63"/>
      <c r="EA585" s="64"/>
      <c r="EB585" s="65"/>
      <c r="EC585" s="61"/>
      <c r="ED585" s="61"/>
      <c r="EE585" s="61"/>
      <c r="EF585" s="62"/>
      <c r="EG585" s="62"/>
      <c r="EH585" s="62"/>
      <c r="EI585" s="62"/>
      <c r="EJ585" s="62"/>
      <c r="EK585" s="63"/>
      <c r="EL585" s="63"/>
      <c r="EM585" s="63"/>
      <c r="EN585" s="64"/>
      <c r="EO585" s="65"/>
      <c r="EP585" s="61"/>
      <c r="EQ585" s="61"/>
      <c r="ER585" s="61"/>
      <c r="ES585" s="62"/>
      <c r="ET585" s="62"/>
      <c r="EU585" s="62"/>
      <c r="EV585" s="62"/>
      <c r="EW585" s="62"/>
      <c r="EX585" s="63"/>
      <c r="EY585" s="63"/>
      <c r="EZ585" s="63"/>
      <c r="FA585" s="64"/>
      <c r="FB585" s="65"/>
      <c r="FC585" s="61"/>
      <c r="FD585" s="61"/>
      <c r="FE585" s="61"/>
      <c r="FF585" s="62"/>
      <c r="FG585" s="62"/>
      <c r="FH585" s="62"/>
      <c r="FI585" s="62"/>
      <c r="FJ585" s="62"/>
    </row>
    <row r="586" spans="1:166" ht="15" customHeight="1" x14ac:dyDescent="0.25">
      <c r="A586" s="348">
        <v>3729</v>
      </c>
      <c r="B586" s="348">
        <v>5164</v>
      </c>
      <c r="C586" s="203"/>
      <c r="D586" s="383"/>
      <c r="E586" s="46"/>
      <c r="F586" s="329" t="s">
        <v>167</v>
      </c>
      <c r="G586" s="343">
        <v>50</v>
      </c>
      <c r="H586" s="343">
        <v>50</v>
      </c>
      <c r="I586" s="343">
        <v>38.96</v>
      </c>
      <c r="J586" s="343">
        <f>Tabulka5424[[#This Row],[Skutečnost k 31.12.2019                    v tis. Kč]]/Tabulka5424[[#This Row],[Upravený rozpočet k 31.12.2019         v tis. Kč]]*100</f>
        <v>77.92</v>
      </c>
      <c r="K586" s="63"/>
      <c r="L586" s="63"/>
      <c r="M586" s="63"/>
      <c r="N586" s="64"/>
      <c r="O586" s="65"/>
      <c r="P586" s="61"/>
      <c r="Q586" s="61"/>
      <c r="R586" s="61"/>
      <c r="S586" s="62"/>
      <c r="T586" s="62"/>
      <c r="U586" s="62"/>
      <c r="V586" s="62"/>
      <c r="W586" s="62"/>
      <c r="X586" s="63"/>
      <c r="Y586" s="63"/>
      <c r="Z586" s="63"/>
      <c r="AA586" s="64"/>
      <c r="AB586" s="65"/>
      <c r="AC586" s="61"/>
      <c r="AD586" s="61"/>
      <c r="AE586" s="61"/>
      <c r="AF586" s="62"/>
      <c r="AG586" s="62"/>
      <c r="AH586" s="62"/>
      <c r="AI586" s="62"/>
      <c r="AJ586" s="62"/>
      <c r="AK586" s="63"/>
      <c r="AL586" s="63"/>
      <c r="AM586" s="63"/>
      <c r="AN586" s="64"/>
      <c r="AO586" s="65"/>
      <c r="AP586" s="61"/>
      <c r="AQ586" s="61"/>
      <c r="AR586" s="61"/>
      <c r="AS586" s="62"/>
      <c r="AT586" s="62"/>
      <c r="AU586" s="62"/>
      <c r="AV586" s="62"/>
      <c r="AW586" s="62"/>
      <c r="AX586" s="63"/>
      <c r="AY586" s="63"/>
      <c r="AZ586" s="63"/>
      <c r="BA586" s="64"/>
      <c r="BB586" s="65"/>
      <c r="BC586" s="61"/>
      <c r="BD586" s="61"/>
      <c r="BE586" s="61"/>
      <c r="BF586" s="62"/>
      <c r="BG586" s="62"/>
      <c r="BH586" s="62"/>
      <c r="BI586" s="62"/>
      <c r="BJ586" s="62"/>
      <c r="BK586" s="63"/>
      <c r="BL586" s="63"/>
      <c r="BM586" s="63"/>
      <c r="BN586" s="64"/>
      <c r="BO586" s="65"/>
      <c r="BP586" s="61"/>
      <c r="BQ586" s="61"/>
      <c r="BR586" s="61"/>
      <c r="BS586" s="62"/>
      <c r="BT586" s="62"/>
      <c r="BU586" s="62"/>
      <c r="BV586" s="62"/>
      <c r="BW586" s="62"/>
      <c r="BX586" s="63"/>
      <c r="BY586" s="63"/>
      <c r="BZ586" s="63"/>
      <c r="CA586" s="64"/>
      <c r="CB586" s="65"/>
      <c r="CC586" s="61"/>
      <c r="CD586" s="61"/>
      <c r="CE586" s="61"/>
      <c r="CF586" s="62"/>
      <c r="CG586" s="62"/>
      <c r="CH586" s="62"/>
      <c r="CI586" s="62"/>
      <c r="CJ586" s="62"/>
      <c r="CK586" s="63"/>
      <c r="CL586" s="63"/>
      <c r="CM586" s="63"/>
      <c r="CN586" s="64"/>
      <c r="CO586" s="65"/>
      <c r="CP586" s="61"/>
      <c r="CQ586" s="61"/>
      <c r="CR586" s="61"/>
      <c r="CS586" s="62"/>
      <c r="CT586" s="62"/>
      <c r="CU586" s="62"/>
      <c r="CV586" s="62"/>
      <c r="CW586" s="62"/>
      <c r="CX586" s="63"/>
      <c r="CY586" s="63"/>
      <c r="CZ586" s="63"/>
      <c r="DA586" s="64"/>
      <c r="DB586" s="65"/>
      <c r="DC586" s="61"/>
      <c r="DD586" s="61"/>
      <c r="DE586" s="61"/>
      <c r="DF586" s="62"/>
      <c r="DG586" s="62"/>
      <c r="DH586" s="62"/>
      <c r="DI586" s="62"/>
      <c r="DJ586" s="62"/>
      <c r="DK586" s="63"/>
      <c r="DL586" s="63"/>
      <c r="DM586" s="63"/>
      <c r="DN586" s="64"/>
      <c r="DO586" s="65"/>
      <c r="DP586" s="61"/>
      <c r="DQ586" s="61"/>
      <c r="DR586" s="61"/>
      <c r="DS586" s="62"/>
      <c r="DT586" s="62"/>
      <c r="DU586" s="62"/>
      <c r="DV586" s="62"/>
      <c r="DW586" s="62"/>
      <c r="DX586" s="63"/>
      <c r="DY586" s="63"/>
      <c r="DZ586" s="63"/>
      <c r="EA586" s="64"/>
      <c r="EB586" s="65"/>
      <c r="EC586" s="61"/>
      <c r="ED586" s="61"/>
      <c r="EE586" s="61"/>
      <c r="EF586" s="62"/>
      <c r="EG586" s="62"/>
      <c r="EH586" s="62"/>
      <c r="EI586" s="62"/>
      <c r="EJ586" s="62"/>
      <c r="EK586" s="63"/>
      <c r="EL586" s="63"/>
      <c r="EM586" s="63"/>
      <c r="EN586" s="64"/>
      <c r="EO586" s="65"/>
      <c r="EP586" s="61"/>
      <c r="EQ586" s="61"/>
      <c r="ER586" s="61"/>
      <c r="ES586" s="62"/>
      <c r="ET586" s="62"/>
      <c r="EU586" s="62"/>
      <c r="EV586" s="62"/>
      <c r="EW586" s="62"/>
      <c r="EX586" s="63"/>
      <c r="EY586" s="63"/>
      <c r="EZ586" s="63"/>
      <c r="FA586" s="64"/>
      <c r="FB586" s="65"/>
      <c r="FC586" s="61"/>
      <c r="FD586" s="61"/>
      <c r="FE586" s="61"/>
      <c r="FF586" s="62"/>
      <c r="FG586" s="62"/>
      <c r="FH586" s="62"/>
      <c r="FI586" s="62"/>
      <c r="FJ586" s="62"/>
    </row>
    <row r="587" spans="1:166" ht="15" customHeight="1" x14ac:dyDescent="0.25">
      <c r="A587" s="348">
        <v>3729</v>
      </c>
      <c r="B587" s="348">
        <v>5169</v>
      </c>
      <c r="C587" s="203"/>
      <c r="D587" s="383"/>
      <c r="E587" s="46"/>
      <c r="F587" s="329" t="s">
        <v>168</v>
      </c>
      <c r="G587" s="343">
        <v>50</v>
      </c>
      <c r="H587" s="343">
        <v>50</v>
      </c>
      <c r="I587" s="343">
        <v>32.19</v>
      </c>
      <c r="J587" s="343">
        <f>Tabulka5424[[#This Row],[Skutečnost k 31.12.2019                    v tis. Kč]]/Tabulka5424[[#This Row],[Upravený rozpočet k 31.12.2019         v tis. Kč]]*100</f>
        <v>64.38</v>
      </c>
      <c r="K587" s="63"/>
      <c r="L587" s="63"/>
      <c r="M587" s="63"/>
      <c r="N587" s="64"/>
      <c r="O587" s="65"/>
      <c r="P587" s="61"/>
      <c r="Q587" s="61"/>
      <c r="R587" s="61"/>
      <c r="S587" s="62"/>
      <c r="T587" s="62"/>
      <c r="U587" s="62"/>
      <c r="V587" s="62"/>
      <c r="W587" s="62"/>
      <c r="X587" s="63"/>
      <c r="Y587" s="63"/>
      <c r="Z587" s="63"/>
      <c r="AA587" s="64"/>
      <c r="AB587" s="65"/>
      <c r="AC587" s="61"/>
      <c r="AD587" s="61"/>
      <c r="AE587" s="61"/>
      <c r="AF587" s="62"/>
      <c r="AG587" s="62"/>
      <c r="AH587" s="62"/>
      <c r="AI587" s="62"/>
      <c r="AJ587" s="62"/>
      <c r="AK587" s="63"/>
      <c r="AL587" s="63"/>
      <c r="AM587" s="63"/>
      <c r="AN587" s="64"/>
      <c r="AO587" s="65"/>
      <c r="AP587" s="61"/>
      <c r="AQ587" s="61"/>
      <c r="AR587" s="61"/>
      <c r="AS587" s="62"/>
      <c r="AT587" s="62"/>
      <c r="AU587" s="62"/>
      <c r="AV587" s="62"/>
      <c r="AW587" s="62"/>
      <c r="AX587" s="63"/>
      <c r="AY587" s="63"/>
      <c r="AZ587" s="63"/>
      <c r="BA587" s="64"/>
      <c r="BB587" s="65"/>
      <c r="BC587" s="61"/>
      <c r="BD587" s="61"/>
      <c r="BE587" s="61"/>
      <c r="BF587" s="62"/>
      <c r="BG587" s="62"/>
      <c r="BH587" s="62"/>
      <c r="BI587" s="62"/>
      <c r="BJ587" s="62"/>
      <c r="BK587" s="63"/>
      <c r="BL587" s="63"/>
      <c r="BM587" s="63"/>
      <c r="BN587" s="64"/>
      <c r="BO587" s="65"/>
      <c r="BP587" s="61"/>
      <c r="BQ587" s="61"/>
      <c r="BR587" s="61"/>
      <c r="BS587" s="62"/>
      <c r="BT587" s="62"/>
      <c r="BU587" s="62"/>
      <c r="BV587" s="62"/>
      <c r="BW587" s="62"/>
      <c r="BX587" s="63"/>
      <c r="BY587" s="63"/>
      <c r="BZ587" s="63"/>
      <c r="CA587" s="64"/>
      <c r="CB587" s="65"/>
      <c r="CC587" s="61"/>
      <c r="CD587" s="61"/>
      <c r="CE587" s="61"/>
      <c r="CF587" s="62"/>
      <c r="CG587" s="62"/>
      <c r="CH587" s="62"/>
      <c r="CI587" s="62"/>
      <c r="CJ587" s="62"/>
      <c r="CK587" s="63"/>
      <c r="CL587" s="63"/>
      <c r="CM587" s="63"/>
      <c r="CN587" s="64"/>
      <c r="CO587" s="65"/>
      <c r="CP587" s="61"/>
      <c r="CQ587" s="61"/>
      <c r="CR587" s="61"/>
      <c r="CS587" s="62"/>
      <c r="CT587" s="62"/>
      <c r="CU587" s="62"/>
      <c r="CV587" s="62"/>
      <c r="CW587" s="62"/>
      <c r="CX587" s="63"/>
      <c r="CY587" s="63"/>
      <c r="CZ587" s="63"/>
      <c r="DA587" s="64"/>
      <c r="DB587" s="65"/>
      <c r="DC587" s="61"/>
      <c r="DD587" s="61"/>
      <c r="DE587" s="61"/>
      <c r="DF587" s="62"/>
      <c r="DG587" s="62"/>
      <c r="DH587" s="62"/>
      <c r="DI587" s="62"/>
      <c r="DJ587" s="62"/>
      <c r="DK587" s="63"/>
      <c r="DL587" s="63"/>
      <c r="DM587" s="63"/>
      <c r="DN587" s="64"/>
      <c r="DO587" s="65"/>
      <c r="DP587" s="61"/>
      <c r="DQ587" s="61"/>
      <c r="DR587" s="61"/>
      <c r="DS587" s="62"/>
      <c r="DT587" s="62"/>
      <c r="DU587" s="62"/>
      <c r="DV587" s="62"/>
      <c r="DW587" s="62"/>
      <c r="DX587" s="63"/>
      <c r="DY587" s="63"/>
      <c r="DZ587" s="63"/>
      <c r="EA587" s="64"/>
      <c r="EB587" s="65"/>
      <c r="EC587" s="61"/>
      <c r="ED587" s="61"/>
      <c r="EE587" s="61"/>
      <c r="EF587" s="62"/>
      <c r="EG587" s="62"/>
      <c r="EH587" s="62"/>
      <c r="EI587" s="62"/>
      <c r="EJ587" s="62"/>
      <c r="EK587" s="63"/>
      <c r="EL587" s="63"/>
      <c r="EM587" s="63"/>
      <c r="EN587" s="64"/>
      <c r="EO587" s="65"/>
      <c r="EP587" s="61"/>
      <c r="EQ587" s="61"/>
      <c r="ER587" s="61"/>
      <c r="ES587" s="62"/>
      <c r="ET587" s="62"/>
      <c r="EU587" s="62"/>
      <c r="EV587" s="62"/>
      <c r="EW587" s="62"/>
      <c r="EX587" s="63"/>
      <c r="EY587" s="63"/>
      <c r="EZ587" s="63"/>
      <c r="FA587" s="64"/>
      <c r="FB587" s="65"/>
      <c r="FC587" s="61"/>
      <c r="FD587" s="61"/>
      <c r="FE587" s="61"/>
      <c r="FF587" s="62"/>
      <c r="FG587" s="62"/>
      <c r="FH587" s="62"/>
      <c r="FI587" s="62"/>
      <c r="FJ587" s="62"/>
    </row>
    <row r="588" spans="1:166" ht="15" customHeight="1" x14ac:dyDescent="0.25">
      <c r="A588" s="45">
        <v>3729</v>
      </c>
      <c r="B588" s="45"/>
      <c r="C588" s="266"/>
      <c r="D588" s="45"/>
      <c r="E588" s="46"/>
      <c r="F588" s="228" t="s">
        <v>311</v>
      </c>
      <c r="G588" s="264">
        <f>SUM(G586:G587)</f>
        <v>100</v>
      </c>
      <c r="H588" s="264">
        <f>SUM(H586:H587)</f>
        <v>100</v>
      </c>
      <c r="I588" s="264">
        <f>SUM(I586:I587)</f>
        <v>71.150000000000006</v>
      </c>
      <c r="J588" s="264">
        <f>Tabulka5424[[#This Row],[Skutečnost k 31.12.2019                    v tis. Kč]]/Tabulka5424[[#This Row],[Upravený rozpočet k 31.12.2019         v tis. Kč]]*100</f>
        <v>71.150000000000006</v>
      </c>
      <c r="K588" s="63"/>
      <c r="L588" s="63"/>
      <c r="M588" s="63"/>
      <c r="N588" s="64"/>
      <c r="O588" s="65"/>
      <c r="P588" s="61"/>
      <c r="Q588" s="61"/>
      <c r="R588" s="61"/>
      <c r="S588" s="62"/>
      <c r="T588" s="62"/>
      <c r="U588" s="62"/>
      <c r="V588" s="62"/>
      <c r="W588" s="62"/>
      <c r="X588" s="63"/>
      <c r="Y588" s="63"/>
      <c r="Z588" s="63"/>
      <c r="AA588" s="64"/>
      <c r="AB588" s="65"/>
      <c r="AC588" s="61"/>
      <c r="AD588" s="61"/>
      <c r="AE588" s="61"/>
      <c r="AF588" s="62"/>
      <c r="AG588" s="62"/>
      <c r="AH588" s="62"/>
      <c r="AI588" s="62"/>
      <c r="AJ588" s="62"/>
      <c r="AK588" s="63"/>
      <c r="AL588" s="63"/>
      <c r="AM588" s="63"/>
      <c r="AN588" s="64"/>
      <c r="AO588" s="65"/>
      <c r="AP588" s="61"/>
      <c r="AQ588" s="61"/>
      <c r="AR588" s="61"/>
      <c r="AS588" s="62"/>
      <c r="AT588" s="62"/>
      <c r="AU588" s="62"/>
      <c r="AV588" s="62"/>
      <c r="AW588" s="62"/>
      <c r="AX588" s="63"/>
      <c r="AY588" s="63"/>
      <c r="AZ588" s="63"/>
      <c r="BA588" s="64"/>
      <c r="BB588" s="65"/>
      <c r="BC588" s="61"/>
      <c r="BD588" s="61"/>
      <c r="BE588" s="61"/>
      <c r="BF588" s="62"/>
      <c r="BG588" s="62"/>
      <c r="BH588" s="62"/>
      <c r="BI588" s="62"/>
      <c r="BJ588" s="62"/>
      <c r="BK588" s="63"/>
      <c r="BL588" s="63"/>
      <c r="BM588" s="63"/>
      <c r="BN588" s="64"/>
      <c r="BO588" s="65"/>
      <c r="BP588" s="61"/>
      <c r="BQ588" s="61"/>
      <c r="BR588" s="61"/>
      <c r="BS588" s="62"/>
      <c r="BT588" s="62"/>
      <c r="BU588" s="62"/>
      <c r="BV588" s="62"/>
      <c r="BW588" s="62"/>
      <c r="BX588" s="63"/>
      <c r="BY588" s="63"/>
      <c r="BZ588" s="63"/>
      <c r="CA588" s="64"/>
      <c r="CB588" s="65"/>
      <c r="CC588" s="61"/>
      <c r="CD588" s="61"/>
      <c r="CE588" s="61"/>
      <c r="CF588" s="62"/>
      <c r="CG588" s="62"/>
      <c r="CH588" s="62"/>
      <c r="CI588" s="62"/>
      <c r="CJ588" s="62"/>
      <c r="CK588" s="63"/>
      <c r="CL588" s="63"/>
      <c r="CM588" s="63"/>
      <c r="CN588" s="64"/>
      <c r="CO588" s="65"/>
      <c r="CP588" s="61"/>
      <c r="CQ588" s="61"/>
      <c r="CR588" s="61"/>
      <c r="CS588" s="62"/>
      <c r="CT588" s="62"/>
      <c r="CU588" s="62"/>
      <c r="CV588" s="62"/>
      <c r="CW588" s="62"/>
      <c r="CX588" s="63"/>
      <c r="CY588" s="63"/>
      <c r="CZ588" s="63"/>
      <c r="DA588" s="64"/>
      <c r="DB588" s="65"/>
      <c r="DC588" s="61"/>
      <c r="DD588" s="61"/>
      <c r="DE588" s="61"/>
      <c r="DF588" s="62"/>
      <c r="DG588" s="62"/>
      <c r="DH588" s="62"/>
      <c r="DI588" s="62"/>
      <c r="DJ588" s="62"/>
      <c r="DK588" s="63"/>
      <c r="DL588" s="63"/>
      <c r="DM588" s="63"/>
      <c r="DN588" s="64"/>
      <c r="DO588" s="65"/>
      <c r="DP588" s="61"/>
      <c r="DQ588" s="61"/>
      <c r="DR588" s="61"/>
      <c r="DS588" s="62"/>
      <c r="DT588" s="62"/>
      <c r="DU588" s="62"/>
      <c r="DV588" s="62"/>
      <c r="DW588" s="62"/>
      <c r="DX588" s="63"/>
      <c r="DY588" s="63"/>
      <c r="DZ588" s="63"/>
      <c r="EA588" s="64"/>
      <c r="EB588" s="65"/>
      <c r="EC588" s="61"/>
      <c r="ED588" s="61"/>
      <c r="EE588" s="61"/>
      <c r="EF588" s="62"/>
      <c r="EG588" s="62"/>
      <c r="EH588" s="62"/>
      <c r="EI588" s="62"/>
      <c r="EJ588" s="62"/>
      <c r="EK588" s="63"/>
      <c r="EL588" s="63"/>
      <c r="EM588" s="63"/>
      <c r="EN588" s="64"/>
      <c r="EO588" s="65"/>
      <c r="EP588" s="61"/>
      <c r="EQ588" s="61"/>
      <c r="ER588" s="61"/>
      <c r="ES588" s="62"/>
      <c r="ET588" s="62"/>
      <c r="EU588" s="62"/>
      <c r="EV588" s="62"/>
      <c r="EW588" s="62"/>
      <c r="EX588" s="63"/>
      <c r="EY588" s="63"/>
      <c r="EZ588" s="63"/>
      <c r="FA588" s="64"/>
      <c r="FB588" s="65"/>
      <c r="FC588" s="61"/>
      <c r="FD588" s="61"/>
      <c r="FE588" s="61"/>
      <c r="FF588" s="62"/>
      <c r="FG588" s="62"/>
      <c r="FH588" s="62"/>
      <c r="FI588" s="62"/>
      <c r="FJ588" s="62"/>
    </row>
    <row r="589" spans="1:166" ht="15" customHeight="1" x14ac:dyDescent="0.25">
      <c r="A589" s="245"/>
      <c r="B589" s="245"/>
      <c r="C589" s="251"/>
      <c r="D589" s="690"/>
      <c r="E589" s="47"/>
      <c r="F589" s="288" t="s">
        <v>169</v>
      </c>
      <c r="G589" s="391">
        <f>G561+G566+G571+G576+G583+G588</f>
        <v>11305</v>
      </c>
      <c r="H589" s="391">
        <f>H561+H566+H571+H576+H583+H588</f>
        <v>12384.32</v>
      </c>
      <c r="I589" s="391">
        <f>I561+I566+I571+I576+I583+I588</f>
        <v>11560.659999999998</v>
      </c>
      <c r="J589" s="391">
        <f>Tabulka5424[[#This Row],[Skutečnost k 31.12.2019                    v tis. Kč]]/Tabulka5424[[#This Row],[Upravený rozpočet k 31.12.2019         v tis. Kč]]*100</f>
        <v>93.349170564068089</v>
      </c>
      <c r="K589" s="63"/>
      <c r="L589" s="63"/>
      <c r="M589" s="63"/>
      <c r="N589" s="64"/>
      <c r="O589" s="65"/>
      <c r="P589" s="61"/>
      <c r="Q589" s="61"/>
      <c r="R589" s="61"/>
      <c r="S589" s="62"/>
      <c r="T589" s="62"/>
      <c r="U589" s="62"/>
      <c r="V589" s="62"/>
      <c r="W589" s="62"/>
      <c r="X589" s="63"/>
      <c r="Y589" s="63"/>
      <c r="Z589" s="63"/>
      <c r="AA589" s="64"/>
      <c r="AB589" s="65"/>
      <c r="AC589" s="61"/>
      <c r="AD589" s="61"/>
      <c r="AE589" s="61"/>
      <c r="AF589" s="62"/>
      <c r="AG589" s="62"/>
      <c r="AH589" s="62"/>
      <c r="AI589" s="62"/>
      <c r="AJ589" s="62"/>
      <c r="AK589" s="63"/>
      <c r="AL589" s="63"/>
      <c r="AM589" s="63"/>
      <c r="AN589" s="64"/>
      <c r="AO589" s="65"/>
      <c r="AP589" s="61"/>
      <c r="AQ589" s="61"/>
      <c r="AR589" s="61"/>
      <c r="AS589" s="62"/>
      <c r="AT589" s="62"/>
      <c r="AU589" s="62"/>
      <c r="AV589" s="62"/>
      <c r="AW589" s="62"/>
      <c r="AX589" s="63"/>
      <c r="AY589" s="63"/>
      <c r="AZ589" s="63"/>
      <c r="BA589" s="64"/>
      <c r="BB589" s="65"/>
      <c r="BC589" s="61"/>
      <c r="BD589" s="61"/>
      <c r="BE589" s="61"/>
      <c r="BF589" s="62"/>
      <c r="BG589" s="62"/>
      <c r="BH589" s="62"/>
      <c r="BI589" s="62"/>
      <c r="BJ589" s="62"/>
      <c r="BK589" s="63"/>
      <c r="BL589" s="63"/>
      <c r="BM589" s="63"/>
      <c r="BN589" s="64"/>
      <c r="BO589" s="65"/>
      <c r="BP589" s="61"/>
      <c r="BQ589" s="61"/>
      <c r="BR589" s="61"/>
      <c r="BS589" s="62"/>
      <c r="BT589" s="62"/>
      <c r="BU589" s="62"/>
      <c r="BV589" s="62"/>
      <c r="BW589" s="62"/>
      <c r="BX589" s="63"/>
      <c r="BY589" s="63"/>
      <c r="BZ589" s="63"/>
      <c r="CA589" s="64"/>
      <c r="CB589" s="65"/>
      <c r="CC589" s="61"/>
      <c r="CD589" s="61"/>
      <c r="CE589" s="61"/>
      <c r="CF589" s="62"/>
      <c r="CG589" s="62"/>
      <c r="CH589" s="62"/>
      <c r="CI589" s="62"/>
      <c r="CJ589" s="62"/>
      <c r="CK589" s="63"/>
      <c r="CL589" s="63"/>
      <c r="CM589" s="63"/>
      <c r="CN589" s="64"/>
      <c r="CO589" s="65"/>
      <c r="CP589" s="61"/>
      <c r="CQ589" s="61"/>
      <c r="CR589" s="61"/>
      <c r="CS589" s="62"/>
      <c r="CT589" s="62"/>
      <c r="CU589" s="62"/>
      <c r="CV589" s="62"/>
      <c r="CW589" s="62"/>
      <c r="CX589" s="63"/>
      <c r="CY589" s="63"/>
      <c r="CZ589" s="63"/>
      <c r="DA589" s="64"/>
      <c r="DB589" s="65"/>
      <c r="DC589" s="61"/>
      <c r="DD589" s="61"/>
      <c r="DE589" s="61"/>
      <c r="DF589" s="62"/>
      <c r="DG589" s="62"/>
      <c r="DH589" s="62"/>
      <c r="DI589" s="62"/>
      <c r="DJ589" s="62"/>
      <c r="DK589" s="63"/>
      <c r="DL589" s="63"/>
      <c r="DM589" s="63"/>
      <c r="DN589" s="64"/>
      <c r="DO589" s="65"/>
      <c r="DP589" s="61"/>
      <c r="DQ589" s="61"/>
      <c r="DR589" s="61"/>
      <c r="DS589" s="62"/>
      <c r="DT589" s="62"/>
      <c r="DU589" s="62"/>
      <c r="DV589" s="62"/>
      <c r="DW589" s="62"/>
      <c r="DX589" s="63"/>
      <c r="DY589" s="63"/>
      <c r="DZ589" s="63"/>
      <c r="EA589" s="64"/>
      <c r="EB589" s="65"/>
      <c r="EC589" s="61"/>
      <c r="ED589" s="61"/>
      <c r="EE589" s="61"/>
      <c r="EF589" s="62"/>
      <c r="EG589" s="62"/>
      <c r="EH589" s="62"/>
      <c r="EI589" s="62"/>
      <c r="EJ589" s="62"/>
      <c r="EK589" s="63"/>
      <c r="EL589" s="63"/>
      <c r="EM589" s="63"/>
      <c r="EN589" s="64"/>
      <c r="EO589" s="65"/>
      <c r="EP589" s="61"/>
      <c r="EQ589" s="61"/>
      <c r="ER589" s="61"/>
      <c r="ES589" s="62"/>
      <c r="ET589" s="62"/>
      <c r="EU589" s="62"/>
      <c r="EV589" s="62"/>
      <c r="EW589" s="62"/>
      <c r="EX589" s="63"/>
      <c r="EY589" s="63"/>
      <c r="EZ589" s="63"/>
      <c r="FA589" s="64"/>
      <c r="FB589" s="65"/>
      <c r="FC589" s="61"/>
      <c r="FD589" s="61"/>
      <c r="FE589" s="61"/>
      <c r="FF589" s="62"/>
      <c r="FG589" s="62"/>
      <c r="FH589" s="62"/>
      <c r="FI589" s="62"/>
      <c r="FJ589" s="62"/>
    </row>
    <row r="590" spans="1:166" ht="15" customHeight="1" x14ac:dyDescent="0.25">
      <c r="A590" s="245"/>
      <c r="B590" s="245"/>
      <c r="C590" s="251"/>
      <c r="D590" s="690"/>
      <c r="E590" s="47"/>
      <c r="F590" s="244"/>
      <c r="G590" s="183"/>
      <c r="H590" s="183"/>
      <c r="I590" s="183"/>
      <c r="J590" s="183"/>
      <c r="K590" s="63"/>
      <c r="L590" s="63"/>
      <c r="M590" s="63"/>
      <c r="N590" s="64"/>
      <c r="O590" s="65"/>
      <c r="P590" s="61"/>
      <c r="Q590" s="61"/>
      <c r="R590" s="61"/>
      <c r="S590" s="62"/>
      <c r="T590" s="62"/>
      <c r="U590" s="62"/>
      <c r="V590" s="62"/>
      <c r="W590" s="62"/>
      <c r="X590" s="63"/>
      <c r="Y590" s="63"/>
      <c r="Z590" s="63"/>
      <c r="AA590" s="64"/>
      <c r="AB590" s="65"/>
      <c r="AC590" s="61"/>
      <c r="AD590" s="61"/>
      <c r="AE590" s="61"/>
      <c r="AF590" s="62"/>
      <c r="AG590" s="62"/>
      <c r="AH590" s="62"/>
      <c r="AI590" s="62"/>
      <c r="AJ590" s="62"/>
      <c r="AK590" s="63"/>
      <c r="AL590" s="63"/>
      <c r="AM590" s="63"/>
      <c r="AN590" s="64"/>
      <c r="AO590" s="65"/>
      <c r="AP590" s="61"/>
      <c r="AQ590" s="61"/>
      <c r="AR590" s="61"/>
      <c r="AS590" s="62"/>
      <c r="AT590" s="62"/>
      <c r="AU590" s="62"/>
      <c r="AV590" s="62"/>
      <c r="AW590" s="62"/>
      <c r="AX590" s="63"/>
      <c r="AY590" s="63"/>
      <c r="AZ590" s="63"/>
      <c r="BA590" s="64"/>
      <c r="BB590" s="65"/>
      <c r="BC590" s="61"/>
      <c r="BD590" s="61"/>
      <c r="BE590" s="61"/>
      <c r="BF590" s="62"/>
      <c r="BG590" s="62"/>
      <c r="BH590" s="62"/>
      <c r="BI590" s="62"/>
      <c r="BJ590" s="62"/>
      <c r="BK590" s="63"/>
      <c r="BL590" s="63"/>
      <c r="BM590" s="63"/>
      <c r="BN590" s="64"/>
      <c r="BO590" s="65"/>
      <c r="BP590" s="61"/>
      <c r="BQ590" s="61"/>
      <c r="BR590" s="61"/>
      <c r="BS590" s="62"/>
      <c r="BT590" s="62"/>
      <c r="BU590" s="62"/>
      <c r="BV590" s="62"/>
      <c r="BW590" s="62"/>
      <c r="BX590" s="63"/>
      <c r="BY590" s="63"/>
      <c r="BZ590" s="63"/>
      <c r="CA590" s="64"/>
      <c r="CB590" s="65"/>
      <c r="CC590" s="61"/>
      <c r="CD590" s="61"/>
      <c r="CE590" s="61"/>
      <c r="CF590" s="62"/>
      <c r="CG590" s="62"/>
      <c r="CH590" s="62"/>
      <c r="CI590" s="62"/>
      <c r="CJ590" s="62"/>
      <c r="CK590" s="63"/>
      <c r="CL590" s="63"/>
      <c r="CM590" s="63"/>
      <c r="CN590" s="64"/>
      <c r="CO590" s="65"/>
      <c r="CP590" s="61"/>
      <c r="CQ590" s="61"/>
      <c r="CR590" s="61"/>
      <c r="CS590" s="62"/>
      <c r="CT590" s="62"/>
      <c r="CU590" s="62"/>
      <c r="CV590" s="62"/>
      <c r="CW590" s="62"/>
      <c r="CX590" s="63"/>
      <c r="CY590" s="63"/>
      <c r="CZ590" s="63"/>
      <c r="DA590" s="64"/>
      <c r="DB590" s="65"/>
      <c r="DC590" s="61"/>
      <c r="DD590" s="61"/>
      <c r="DE590" s="61"/>
      <c r="DF590" s="62"/>
      <c r="DG590" s="62"/>
      <c r="DH590" s="62"/>
      <c r="DI590" s="62"/>
      <c r="DJ590" s="62"/>
      <c r="DK590" s="63"/>
      <c r="DL590" s="63"/>
      <c r="DM590" s="63"/>
      <c r="DN590" s="64"/>
      <c r="DO590" s="65"/>
      <c r="DP590" s="61"/>
      <c r="DQ590" s="61"/>
      <c r="DR590" s="61"/>
      <c r="DS590" s="62"/>
      <c r="DT590" s="62"/>
      <c r="DU590" s="62"/>
      <c r="DV590" s="62"/>
      <c r="DW590" s="62"/>
      <c r="DX590" s="63"/>
      <c r="DY590" s="63"/>
      <c r="DZ590" s="63"/>
      <c r="EA590" s="64"/>
      <c r="EB590" s="65"/>
      <c r="EC590" s="61"/>
      <c r="ED590" s="61"/>
      <c r="EE590" s="61"/>
      <c r="EF590" s="62"/>
      <c r="EG590" s="62"/>
      <c r="EH590" s="62"/>
      <c r="EI590" s="62"/>
      <c r="EJ590" s="62"/>
      <c r="EK590" s="63"/>
      <c r="EL590" s="63"/>
      <c r="EM590" s="63"/>
      <c r="EN590" s="64"/>
      <c r="EO590" s="65"/>
      <c r="EP590" s="61"/>
      <c r="EQ590" s="61"/>
      <c r="ER590" s="61"/>
      <c r="ES590" s="62"/>
      <c r="ET590" s="62"/>
      <c r="EU590" s="62"/>
      <c r="EV590" s="62"/>
      <c r="EW590" s="62"/>
      <c r="EX590" s="63"/>
      <c r="EY590" s="63"/>
      <c r="EZ590" s="63"/>
      <c r="FA590" s="64"/>
      <c r="FB590" s="65"/>
      <c r="FC590" s="61"/>
      <c r="FD590" s="61"/>
      <c r="FE590" s="61"/>
      <c r="FF590" s="62"/>
      <c r="FG590" s="62"/>
      <c r="FH590" s="62"/>
      <c r="FI590" s="62"/>
      <c r="FJ590" s="62"/>
    </row>
    <row r="591" spans="1:166" ht="15" customHeight="1" x14ac:dyDescent="0.25">
      <c r="A591" s="348">
        <v>3742</v>
      </c>
      <c r="B591" s="348">
        <v>5021</v>
      </c>
      <c r="C591" s="203"/>
      <c r="D591" s="383"/>
      <c r="E591" s="46"/>
      <c r="F591" s="329" t="s">
        <v>170</v>
      </c>
      <c r="G591" s="343">
        <v>7</v>
      </c>
      <c r="H591" s="343">
        <v>7</v>
      </c>
      <c r="I591" s="343">
        <v>7</v>
      </c>
      <c r="J591" s="343">
        <f>Tabulka5424[[#This Row],[Skutečnost k 31.12.2019                    v tis. Kč]]/Tabulka5424[[#This Row],[Upravený rozpočet k 31.12.2019         v tis. Kč]]*100</f>
        <v>100</v>
      </c>
      <c r="K591" s="63"/>
      <c r="L591" s="63"/>
      <c r="M591" s="63"/>
      <c r="N591" s="64"/>
      <c r="O591" s="65"/>
      <c r="P591" s="61"/>
      <c r="Q591" s="61"/>
      <c r="R591" s="61"/>
      <c r="S591" s="62"/>
      <c r="T591" s="62"/>
      <c r="U591" s="62"/>
      <c r="V591" s="62"/>
      <c r="W591" s="62"/>
      <c r="X591" s="63"/>
      <c r="Y591" s="63"/>
      <c r="Z591" s="63"/>
      <c r="AA591" s="64"/>
      <c r="AB591" s="65"/>
      <c r="AC591" s="61"/>
      <c r="AD591" s="61"/>
      <c r="AE591" s="61"/>
      <c r="AF591" s="62"/>
      <c r="AG591" s="62"/>
      <c r="AH591" s="62"/>
      <c r="AI591" s="62"/>
      <c r="AJ591" s="62"/>
      <c r="AK591" s="63"/>
      <c r="AL591" s="63"/>
      <c r="AM591" s="63"/>
      <c r="AN591" s="64"/>
      <c r="AO591" s="65"/>
      <c r="AP591" s="61"/>
      <c r="AQ591" s="61"/>
      <c r="AR591" s="61"/>
      <c r="AS591" s="62"/>
      <c r="AT591" s="62"/>
      <c r="AU591" s="62"/>
      <c r="AV591" s="62"/>
      <c r="AW591" s="62"/>
      <c r="AX591" s="63"/>
      <c r="AY591" s="63"/>
      <c r="AZ591" s="63"/>
      <c r="BA591" s="64"/>
      <c r="BB591" s="65"/>
      <c r="BC591" s="61"/>
      <c r="BD591" s="61"/>
      <c r="BE591" s="61"/>
      <c r="BF591" s="62"/>
      <c r="BG591" s="62"/>
      <c r="BH591" s="62"/>
      <c r="BI591" s="62"/>
      <c r="BJ591" s="62"/>
      <c r="BK591" s="63"/>
      <c r="BL591" s="63"/>
      <c r="BM591" s="63"/>
      <c r="BN591" s="64"/>
      <c r="BO591" s="65"/>
      <c r="BP591" s="61"/>
      <c r="BQ591" s="61"/>
      <c r="BR591" s="61"/>
      <c r="BS591" s="62"/>
      <c r="BT591" s="62"/>
      <c r="BU591" s="62"/>
      <c r="BV591" s="62"/>
      <c r="BW591" s="62"/>
      <c r="BX591" s="63"/>
      <c r="BY591" s="63"/>
      <c r="BZ591" s="63"/>
      <c r="CA591" s="64"/>
      <c r="CB591" s="65"/>
      <c r="CC591" s="61"/>
      <c r="CD591" s="61"/>
      <c r="CE591" s="61"/>
      <c r="CF591" s="62"/>
      <c r="CG591" s="62"/>
      <c r="CH591" s="62"/>
      <c r="CI591" s="62"/>
      <c r="CJ591" s="62"/>
      <c r="CK591" s="63"/>
      <c r="CL591" s="63"/>
      <c r="CM591" s="63"/>
      <c r="CN591" s="64"/>
      <c r="CO591" s="65"/>
      <c r="CP591" s="61"/>
      <c r="CQ591" s="61"/>
      <c r="CR591" s="61"/>
      <c r="CS591" s="62"/>
      <c r="CT591" s="62"/>
      <c r="CU591" s="62"/>
      <c r="CV591" s="62"/>
      <c r="CW591" s="62"/>
      <c r="CX591" s="63"/>
      <c r="CY591" s="63"/>
      <c r="CZ591" s="63"/>
      <c r="DA591" s="64"/>
      <c r="DB591" s="65"/>
      <c r="DC591" s="61"/>
      <c r="DD591" s="61"/>
      <c r="DE591" s="61"/>
      <c r="DF591" s="62"/>
      <c r="DG591" s="62"/>
      <c r="DH591" s="62"/>
      <c r="DI591" s="62"/>
      <c r="DJ591" s="62"/>
      <c r="DK591" s="63"/>
      <c r="DL591" s="63"/>
      <c r="DM591" s="63"/>
      <c r="DN591" s="64"/>
      <c r="DO591" s="65"/>
      <c r="DP591" s="61"/>
      <c r="DQ591" s="61"/>
      <c r="DR591" s="61"/>
      <c r="DS591" s="62"/>
      <c r="DT591" s="62"/>
      <c r="DU591" s="62"/>
      <c r="DV591" s="62"/>
      <c r="DW591" s="62"/>
      <c r="DX591" s="63"/>
      <c r="DY591" s="63"/>
      <c r="DZ591" s="63"/>
      <c r="EA591" s="64"/>
      <c r="EB591" s="65"/>
      <c r="EC591" s="61"/>
      <c r="ED591" s="61"/>
      <c r="EE591" s="61"/>
      <c r="EF591" s="62"/>
      <c r="EG591" s="62"/>
      <c r="EH591" s="62"/>
      <c r="EI591" s="62"/>
      <c r="EJ591" s="62"/>
      <c r="EK591" s="63"/>
      <c r="EL591" s="63"/>
      <c r="EM591" s="63"/>
      <c r="EN591" s="64"/>
      <c r="EO591" s="65"/>
      <c r="EP591" s="61"/>
      <c r="EQ591" s="61"/>
      <c r="ER591" s="61"/>
      <c r="ES591" s="62"/>
      <c r="ET591" s="62"/>
      <c r="EU591" s="62"/>
      <c r="EV591" s="62"/>
      <c r="EW591" s="62"/>
      <c r="EX591" s="63"/>
      <c r="EY591" s="63"/>
      <c r="EZ591" s="63"/>
      <c r="FA591" s="64"/>
      <c r="FB591" s="65"/>
      <c r="FC591" s="61"/>
      <c r="FD591" s="61"/>
      <c r="FE591" s="61"/>
      <c r="FF591" s="62"/>
      <c r="FG591" s="62"/>
      <c r="FH591" s="62"/>
      <c r="FI591" s="62"/>
      <c r="FJ591" s="62"/>
    </row>
    <row r="592" spans="1:166" ht="15" customHeight="1" x14ac:dyDescent="0.25">
      <c r="A592" s="348">
        <v>3742</v>
      </c>
      <c r="B592" s="348">
        <v>5169</v>
      </c>
      <c r="C592" s="203"/>
      <c r="D592" s="383"/>
      <c r="E592" s="46"/>
      <c r="F592" s="329" t="s">
        <v>171</v>
      </c>
      <c r="G592" s="343">
        <v>20</v>
      </c>
      <c r="H592" s="343">
        <v>20</v>
      </c>
      <c r="I592" s="343">
        <v>0</v>
      </c>
      <c r="J592" s="343">
        <f>Tabulka5424[[#This Row],[Skutečnost k 31.12.2019                    v tis. Kč]]/Tabulka5424[[#This Row],[Upravený rozpočet k 31.12.2019         v tis. Kč]]*100</f>
        <v>0</v>
      </c>
      <c r="K592" s="63"/>
      <c r="L592" s="63"/>
      <c r="M592" s="63"/>
      <c r="N592" s="64"/>
      <c r="O592" s="65"/>
      <c r="P592" s="61"/>
      <c r="Q592" s="61"/>
      <c r="R592" s="61"/>
      <c r="S592" s="62"/>
      <c r="T592" s="62"/>
      <c r="U592" s="62"/>
      <c r="V592" s="62"/>
      <c r="W592" s="62"/>
      <c r="X592" s="63"/>
      <c r="Y592" s="63"/>
      <c r="Z592" s="63"/>
      <c r="AA592" s="64"/>
      <c r="AB592" s="65"/>
      <c r="AC592" s="61"/>
      <c r="AD592" s="61"/>
      <c r="AE592" s="61"/>
      <c r="AF592" s="62"/>
      <c r="AG592" s="62"/>
      <c r="AH592" s="62"/>
      <c r="AI592" s="62"/>
      <c r="AJ592" s="62"/>
      <c r="AK592" s="63"/>
      <c r="AL592" s="63"/>
      <c r="AM592" s="63"/>
      <c r="AN592" s="64"/>
      <c r="AO592" s="65"/>
      <c r="AP592" s="61"/>
      <c r="AQ592" s="61"/>
      <c r="AR592" s="61"/>
      <c r="AS592" s="62"/>
      <c r="AT592" s="62"/>
      <c r="AU592" s="62"/>
      <c r="AV592" s="62"/>
      <c r="AW592" s="62"/>
      <c r="AX592" s="63"/>
      <c r="AY592" s="63"/>
      <c r="AZ592" s="63"/>
      <c r="BA592" s="64"/>
      <c r="BB592" s="65"/>
      <c r="BC592" s="61"/>
      <c r="BD592" s="61"/>
      <c r="BE592" s="61"/>
      <c r="BF592" s="62"/>
      <c r="BG592" s="62"/>
      <c r="BH592" s="62"/>
      <c r="BI592" s="62"/>
      <c r="BJ592" s="62"/>
      <c r="BK592" s="63"/>
      <c r="BL592" s="63"/>
      <c r="BM592" s="63"/>
      <c r="BN592" s="64"/>
      <c r="BO592" s="65"/>
      <c r="BP592" s="61"/>
      <c r="BQ592" s="61"/>
      <c r="BR592" s="61"/>
      <c r="BS592" s="62"/>
      <c r="BT592" s="62"/>
      <c r="BU592" s="62"/>
      <c r="BV592" s="62"/>
      <c r="BW592" s="62"/>
      <c r="BX592" s="63"/>
      <c r="BY592" s="63"/>
      <c r="BZ592" s="63"/>
      <c r="CA592" s="64"/>
      <c r="CB592" s="65"/>
      <c r="CC592" s="61"/>
      <c r="CD592" s="61"/>
      <c r="CE592" s="61"/>
      <c r="CF592" s="62"/>
      <c r="CG592" s="62"/>
      <c r="CH592" s="62"/>
      <c r="CI592" s="62"/>
      <c r="CJ592" s="62"/>
      <c r="CK592" s="63"/>
      <c r="CL592" s="63"/>
      <c r="CM592" s="63"/>
      <c r="CN592" s="64"/>
      <c r="CO592" s="65"/>
      <c r="CP592" s="61"/>
      <c r="CQ592" s="61"/>
      <c r="CR592" s="61"/>
      <c r="CS592" s="62"/>
      <c r="CT592" s="62"/>
      <c r="CU592" s="62"/>
      <c r="CV592" s="62"/>
      <c r="CW592" s="62"/>
      <c r="CX592" s="63"/>
      <c r="CY592" s="63"/>
      <c r="CZ592" s="63"/>
      <c r="DA592" s="64"/>
      <c r="DB592" s="65"/>
      <c r="DC592" s="61"/>
      <c r="DD592" s="61"/>
      <c r="DE592" s="61"/>
      <c r="DF592" s="62"/>
      <c r="DG592" s="62"/>
      <c r="DH592" s="62"/>
      <c r="DI592" s="62"/>
      <c r="DJ592" s="62"/>
      <c r="DK592" s="63"/>
      <c r="DL592" s="63"/>
      <c r="DM592" s="63"/>
      <c r="DN592" s="64"/>
      <c r="DO592" s="65"/>
      <c r="DP592" s="61"/>
      <c r="DQ592" s="61"/>
      <c r="DR592" s="61"/>
      <c r="DS592" s="62"/>
      <c r="DT592" s="62"/>
      <c r="DU592" s="62"/>
      <c r="DV592" s="62"/>
      <c r="DW592" s="62"/>
      <c r="DX592" s="63"/>
      <c r="DY592" s="63"/>
      <c r="DZ592" s="63"/>
      <c r="EA592" s="64"/>
      <c r="EB592" s="65"/>
      <c r="EC592" s="61"/>
      <c r="ED592" s="61"/>
      <c r="EE592" s="61"/>
      <c r="EF592" s="62"/>
      <c r="EG592" s="62"/>
      <c r="EH592" s="62"/>
      <c r="EI592" s="62"/>
      <c r="EJ592" s="62"/>
      <c r="EK592" s="63"/>
      <c r="EL592" s="63"/>
      <c r="EM592" s="63"/>
      <c r="EN592" s="64"/>
      <c r="EO592" s="65"/>
      <c r="EP592" s="61"/>
      <c r="EQ592" s="61"/>
      <c r="ER592" s="61"/>
      <c r="ES592" s="62"/>
      <c r="ET592" s="62"/>
      <c r="EU592" s="62"/>
      <c r="EV592" s="62"/>
      <c r="EW592" s="62"/>
      <c r="EX592" s="63"/>
      <c r="EY592" s="63"/>
      <c r="EZ592" s="63"/>
      <c r="FA592" s="64"/>
      <c r="FB592" s="65"/>
      <c r="FC592" s="61"/>
      <c r="FD592" s="61"/>
      <c r="FE592" s="61"/>
      <c r="FF592" s="62"/>
      <c r="FG592" s="62"/>
      <c r="FH592" s="62"/>
      <c r="FI592" s="62"/>
      <c r="FJ592" s="62"/>
    </row>
    <row r="593" spans="1:166" ht="15" customHeight="1" x14ac:dyDescent="0.25">
      <c r="A593" s="45">
        <v>3742</v>
      </c>
      <c r="B593" s="45"/>
      <c r="C593" s="266"/>
      <c r="D593" s="45"/>
      <c r="E593" s="46"/>
      <c r="F593" s="228" t="s">
        <v>312</v>
      </c>
      <c r="G593" s="264">
        <f>SUBTOTAL(109,G591:G592)</f>
        <v>27</v>
      </c>
      <c r="H593" s="264">
        <f>SUBTOTAL(109,H591:H592)</f>
        <v>27</v>
      </c>
      <c r="I593" s="264">
        <f>SUBTOTAL(109,I591:I592)</f>
        <v>7</v>
      </c>
      <c r="J593" s="264">
        <f>Tabulka5424[[#This Row],[Skutečnost k 31.12.2019                    v tis. Kč]]/Tabulka5424[[#This Row],[Upravený rozpočet k 31.12.2019         v tis. Kč]]*100</f>
        <v>25.925925925925924</v>
      </c>
      <c r="K593" s="63"/>
      <c r="L593" s="63"/>
      <c r="M593" s="63"/>
      <c r="N593" s="64"/>
      <c r="O593" s="65"/>
      <c r="P593" s="61"/>
      <c r="Q593" s="61"/>
      <c r="R593" s="61"/>
      <c r="S593" s="62"/>
      <c r="T593" s="62"/>
      <c r="U593" s="62"/>
      <c r="V593" s="62"/>
      <c r="W593" s="62"/>
      <c r="X593" s="63"/>
      <c r="Y593" s="63"/>
      <c r="Z593" s="63"/>
      <c r="AA593" s="64"/>
      <c r="AB593" s="65"/>
      <c r="AC593" s="61"/>
      <c r="AD593" s="61"/>
      <c r="AE593" s="61"/>
      <c r="AF593" s="62"/>
      <c r="AG593" s="62"/>
      <c r="AH593" s="62"/>
      <c r="AI593" s="62"/>
      <c r="AJ593" s="62"/>
      <c r="AK593" s="63"/>
      <c r="AL593" s="63"/>
      <c r="AM593" s="63"/>
      <c r="AN593" s="64"/>
      <c r="AO593" s="65"/>
      <c r="AP593" s="61"/>
      <c r="AQ593" s="61"/>
      <c r="AR593" s="61"/>
      <c r="AS593" s="62"/>
      <c r="AT593" s="62"/>
      <c r="AU593" s="62"/>
      <c r="AV593" s="62"/>
      <c r="AW593" s="62"/>
      <c r="AX593" s="63"/>
      <c r="AY593" s="63"/>
      <c r="AZ593" s="63"/>
      <c r="BA593" s="64"/>
      <c r="BB593" s="65"/>
      <c r="BC593" s="61"/>
      <c r="BD593" s="61"/>
      <c r="BE593" s="61"/>
      <c r="BF593" s="62"/>
      <c r="BG593" s="62"/>
      <c r="BH593" s="62"/>
      <c r="BI593" s="62"/>
      <c r="BJ593" s="62"/>
      <c r="BK593" s="63"/>
      <c r="BL593" s="63"/>
      <c r="BM593" s="63"/>
      <c r="BN593" s="64"/>
      <c r="BO593" s="65"/>
      <c r="BP593" s="61"/>
      <c r="BQ593" s="61"/>
      <c r="BR593" s="61"/>
      <c r="BS593" s="62"/>
      <c r="BT593" s="62"/>
      <c r="BU593" s="62"/>
      <c r="BV593" s="62"/>
      <c r="BW593" s="62"/>
      <c r="BX593" s="63"/>
      <c r="BY593" s="63"/>
      <c r="BZ593" s="63"/>
      <c r="CA593" s="64"/>
      <c r="CB593" s="65"/>
      <c r="CC593" s="61"/>
      <c r="CD593" s="61"/>
      <c r="CE593" s="61"/>
      <c r="CF593" s="62"/>
      <c r="CG593" s="62"/>
      <c r="CH593" s="62"/>
      <c r="CI593" s="62"/>
      <c r="CJ593" s="62"/>
      <c r="CK593" s="63"/>
      <c r="CL593" s="63"/>
      <c r="CM593" s="63"/>
      <c r="CN593" s="64"/>
      <c r="CO593" s="65"/>
      <c r="CP593" s="61"/>
      <c r="CQ593" s="61"/>
      <c r="CR593" s="61"/>
      <c r="CS593" s="62"/>
      <c r="CT593" s="62"/>
      <c r="CU593" s="62"/>
      <c r="CV593" s="62"/>
      <c r="CW593" s="62"/>
      <c r="CX593" s="63"/>
      <c r="CY593" s="63"/>
      <c r="CZ593" s="63"/>
      <c r="DA593" s="64"/>
      <c r="DB593" s="65"/>
      <c r="DC593" s="61"/>
      <c r="DD593" s="61"/>
      <c r="DE593" s="61"/>
      <c r="DF593" s="62"/>
      <c r="DG593" s="62"/>
      <c r="DH593" s="62"/>
      <c r="DI593" s="62"/>
      <c r="DJ593" s="62"/>
      <c r="DK593" s="63"/>
      <c r="DL593" s="63"/>
      <c r="DM593" s="63"/>
      <c r="DN593" s="64"/>
      <c r="DO593" s="65"/>
      <c r="DP593" s="61"/>
      <c r="DQ593" s="61"/>
      <c r="DR593" s="61"/>
      <c r="DS593" s="62"/>
      <c r="DT593" s="62"/>
      <c r="DU593" s="62"/>
      <c r="DV593" s="62"/>
      <c r="DW593" s="62"/>
      <c r="DX593" s="63"/>
      <c r="DY593" s="63"/>
      <c r="DZ593" s="63"/>
      <c r="EA593" s="64"/>
      <c r="EB593" s="65"/>
      <c r="EC593" s="61"/>
      <c r="ED593" s="61"/>
      <c r="EE593" s="61"/>
      <c r="EF593" s="62"/>
      <c r="EG593" s="62"/>
      <c r="EH593" s="62"/>
      <c r="EI593" s="62"/>
      <c r="EJ593" s="62"/>
      <c r="EK593" s="63"/>
      <c r="EL593" s="63"/>
      <c r="EM593" s="63"/>
      <c r="EN593" s="64"/>
      <c r="EO593" s="65"/>
      <c r="EP593" s="61"/>
      <c r="EQ593" s="61"/>
      <c r="ER593" s="61"/>
      <c r="ES593" s="62"/>
      <c r="ET593" s="62"/>
      <c r="EU593" s="62"/>
      <c r="EV593" s="62"/>
      <c r="EW593" s="62"/>
      <c r="EX593" s="63"/>
      <c r="EY593" s="63"/>
      <c r="EZ593" s="63"/>
      <c r="FA593" s="64"/>
      <c r="FB593" s="65"/>
      <c r="FC593" s="61"/>
      <c r="FD593" s="61"/>
      <c r="FE593" s="61"/>
      <c r="FF593" s="62"/>
      <c r="FG593" s="62"/>
      <c r="FH593" s="62"/>
      <c r="FI593" s="62"/>
      <c r="FJ593" s="62"/>
    </row>
    <row r="594" spans="1:166" ht="15" customHeight="1" x14ac:dyDescent="0.25">
      <c r="A594" s="344"/>
      <c r="B594" s="344"/>
      <c r="C594" s="251"/>
      <c r="D594" s="688"/>
      <c r="E594" s="46"/>
      <c r="F594" s="346"/>
      <c r="G594" s="347"/>
      <c r="H594" s="347"/>
      <c r="I594" s="347"/>
      <c r="J594" s="347"/>
      <c r="K594" s="63"/>
      <c r="L594" s="63"/>
      <c r="M594" s="63"/>
      <c r="N594" s="64"/>
      <c r="O594" s="65"/>
      <c r="P594" s="61"/>
      <c r="Q594" s="61"/>
      <c r="R594" s="61"/>
      <c r="S594" s="62"/>
      <c r="T594" s="62"/>
      <c r="U594" s="62"/>
      <c r="V594" s="62"/>
      <c r="W594" s="62"/>
      <c r="X594" s="63"/>
      <c r="Y594" s="63"/>
      <c r="Z594" s="63"/>
      <c r="AA594" s="64"/>
      <c r="AB594" s="65"/>
      <c r="AC594" s="61"/>
      <c r="AD594" s="61"/>
      <c r="AE594" s="61"/>
      <c r="AF594" s="62"/>
      <c r="AG594" s="62"/>
      <c r="AH594" s="62"/>
      <c r="AI594" s="62"/>
      <c r="AJ594" s="62"/>
      <c r="AK594" s="63"/>
      <c r="AL594" s="63"/>
      <c r="AM594" s="63"/>
      <c r="AN594" s="64"/>
      <c r="AO594" s="65"/>
      <c r="AP594" s="61"/>
      <c r="AQ594" s="61"/>
      <c r="AR594" s="61"/>
      <c r="AS594" s="62"/>
      <c r="AT594" s="62"/>
      <c r="AU594" s="62"/>
      <c r="AV594" s="62"/>
      <c r="AW594" s="62"/>
      <c r="AX594" s="63"/>
      <c r="AY594" s="63"/>
      <c r="AZ594" s="63"/>
      <c r="BA594" s="64"/>
      <c r="BB594" s="65"/>
      <c r="BC594" s="61"/>
      <c r="BD594" s="61"/>
      <c r="BE594" s="61"/>
      <c r="BF594" s="62"/>
      <c r="BG594" s="62"/>
      <c r="BH594" s="62"/>
      <c r="BI594" s="62"/>
      <c r="BJ594" s="62"/>
      <c r="BK594" s="63"/>
      <c r="BL594" s="63"/>
      <c r="BM594" s="63"/>
      <c r="BN594" s="64"/>
      <c r="BO594" s="65"/>
      <c r="BP594" s="61"/>
      <c r="BQ594" s="61"/>
      <c r="BR594" s="61"/>
      <c r="BS594" s="62"/>
      <c r="BT594" s="62"/>
      <c r="BU594" s="62"/>
      <c r="BV594" s="62"/>
      <c r="BW594" s="62"/>
      <c r="BX594" s="63"/>
      <c r="BY594" s="63"/>
      <c r="BZ594" s="63"/>
      <c r="CA594" s="64"/>
      <c r="CB594" s="65"/>
      <c r="CC594" s="61"/>
      <c r="CD594" s="61"/>
      <c r="CE594" s="61"/>
      <c r="CF594" s="62"/>
      <c r="CG594" s="62"/>
      <c r="CH594" s="62"/>
      <c r="CI594" s="62"/>
      <c r="CJ594" s="62"/>
      <c r="CK594" s="63"/>
      <c r="CL594" s="63"/>
      <c r="CM594" s="63"/>
      <c r="CN594" s="64"/>
      <c r="CO594" s="65"/>
      <c r="CP594" s="61"/>
      <c r="CQ594" s="61"/>
      <c r="CR594" s="61"/>
      <c r="CS594" s="62"/>
      <c r="CT594" s="62"/>
      <c r="CU594" s="62"/>
      <c r="CV594" s="62"/>
      <c r="CW594" s="62"/>
      <c r="CX594" s="63"/>
      <c r="CY594" s="63"/>
      <c r="CZ594" s="63"/>
      <c r="DA594" s="64"/>
      <c r="DB594" s="65"/>
      <c r="DC594" s="61"/>
      <c r="DD594" s="61"/>
      <c r="DE594" s="61"/>
      <c r="DF594" s="62"/>
      <c r="DG594" s="62"/>
      <c r="DH594" s="62"/>
      <c r="DI594" s="62"/>
      <c r="DJ594" s="62"/>
      <c r="DK594" s="63"/>
      <c r="DL594" s="63"/>
      <c r="DM594" s="63"/>
      <c r="DN594" s="64"/>
      <c r="DO594" s="65"/>
      <c r="DP594" s="61"/>
      <c r="DQ594" s="61"/>
      <c r="DR594" s="61"/>
      <c r="DS594" s="62"/>
      <c r="DT594" s="62"/>
      <c r="DU594" s="62"/>
      <c r="DV594" s="62"/>
      <c r="DW594" s="62"/>
      <c r="DX594" s="63"/>
      <c r="DY594" s="63"/>
      <c r="DZ594" s="63"/>
      <c r="EA594" s="64"/>
      <c r="EB594" s="65"/>
      <c r="EC594" s="61"/>
      <c r="ED594" s="61"/>
      <c r="EE594" s="61"/>
      <c r="EF594" s="62"/>
      <c r="EG594" s="62"/>
      <c r="EH594" s="62"/>
      <c r="EI594" s="62"/>
      <c r="EJ594" s="62"/>
      <c r="EK594" s="63"/>
      <c r="EL594" s="63"/>
      <c r="EM594" s="63"/>
      <c r="EN594" s="64"/>
      <c r="EO594" s="65"/>
      <c r="EP594" s="61"/>
      <c r="EQ594" s="61"/>
      <c r="ER594" s="61"/>
      <c r="ES594" s="62"/>
      <c r="ET594" s="62"/>
      <c r="EU594" s="62"/>
      <c r="EV594" s="62"/>
      <c r="EW594" s="62"/>
      <c r="EX594" s="63"/>
      <c r="EY594" s="63"/>
      <c r="EZ594" s="63"/>
      <c r="FA594" s="64"/>
      <c r="FB594" s="65"/>
      <c r="FC594" s="61"/>
      <c r="FD594" s="61"/>
      <c r="FE594" s="61"/>
      <c r="FF594" s="62"/>
      <c r="FG594" s="62"/>
      <c r="FH594" s="62"/>
      <c r="FI594" s="62"/>
      <c r="FJ594" s="62"/>
    </row>
    <row r="595" spans="1:166" ht="15" customHeight="1" x14ac:dyDescent="0.25">
      <c r="A595" s="348">
        <v>3744</v>
      </c>
      <c r="B595" s="348">
        <v>5139</v>
      </c>
      <c r="C595" s="203"/>
      <c r="D595" s="688"/>
      <c r="E595" s="46"/>
      <c r="F595" s="329" t="s">
        <v>460</v>
      </c>
      <c r="G595" s="343">
        <v>10</v>
      </c>
      <c r="H595" s="343">
        <v>10</v>
      </c>
      <c r="I595" s="343">
        <v>0</v>
      </c>
      <c r="J595" s="343">
        <f>Tabulka5424[[#This Row],[Skutečnost k 31.12.2019                    v tis. Kč]]/Tabulka5424[[#This Row],[Upravený rozpočet k 31.12.2019         v tis. Kč]]*100</f>
        <v>0</v>
      </c>
      <c r="K595" s="63"/>
      <c r="L595" s="63"/>
      <c r="M595" s="63"/>
      <c r="N595" s="64"/>
      <c r="O595" s="65"/>
      <c r="P595" s="61"/>
      <c r="Q595" s="61"/>
      <c r="R595" s="61"/>
      <c r="S595" s="62"/>
      <c r="T595" s="62"/>
      <c r="U595" s="62"/>
      <c r="V595" s="62"/>
      <c r="W595" s="62"/>
      <c r="X595" s="63"/>
      <c r="Y595" s="63"/>
      <c r="Z595" s="63"/>
      <c r="AA595" s="64"/>
      <c r="AB595" s="65"/>
      <c r="AC595" s="61"/>
      <c r="AD595" s="61"/>
      <c r="AE595" s="61"/>
      <c r="AF595" s="62"/>
      <c r="AG595" s="62"/>
      <c r="AH595" s="62"/>
      <c r="AI595" s="62"/>
      <c r="AJ595" s="62"/>
      <c r="AK595" s="63"/>
      <c r="AL595" s="63"/>
      <c r="AM595" s="63"/>
      <c r="AN595" s="64"/>
      <c r="AO595" s="65"/>
      <c r="AP595" s="61"/>
      <c r="AQ595" s="61"/>
      <c r="AR595" s="61"/>
      <c r="AS595" s="62"/>
      <c r="AT595" s="62"/>
      <c r="AU595" s="62"/>
      <c r="AV595" s="62"/>
      <c r="AW595" s="62"/>
      <c r="AX595" s="63"/>
      <c r="AY595" s="63"/>
      <c r="AZ595" s="63"/>
      <c r="BA595" s="64"/>
      <c r="BB595" s="65"/>
      <c r="BC595" s="61"/>
      <c r="BD595" s="61"/>
      <c r="BE595" s="61"/>
      <c r="BF595" s="62"/>
      <c r="BG595" s="62"/>
      <c r="BH595" s="62"/>
      <c r="BI595" s="62"/>
      <c r="BJ595" s="62"/>
      <c r="BK595" s="63"/>
      <c r="BL595" s="63"/>
      <c r="BM595" s="63"/>
      <c r="BN595" s="64"/>
      <c r="BO595" s="65"/>
      <c r="BP595" s="61"/>
      <c r="BQ595" s="61"/>
      <c r="BR595" s="61"/>
      <c r="BS595" s="62"/>
      <c r="BT595" s="62"/>
      <c r="BU595" s="62"/>
      <c r="BV595" s="62"/>
      <c r="BW595" s="62"/>
      <c r="BX595" s="63"/>
      <c r="BY595" s="63"/>
      <c r="BZ595" s="63"/>
      <c r="CA595" s="64"/>
      <c r="CB595" s="65"/>
      <c r="CC595" s="61"/>
      <c r="CD595" s="61"/>
      <c r="CE595" s="61"/>
      <c r="CF595" s="62"/>
      <c r="CG595" s="62"/>
      <c r="CH595" s="62"/>
      <c r="CI595" s="62"/>
      <c r="CJ595" s="62"/>
      <c r="CK595" s="63"/>
      <c r="CL595" s="63"/>
      <c r="CM595" s="63"/>
      <c r="CN595" s="64"/>
      <c r="CO595" s="65"/>
      <c r="CP595" s="61"/>
      <c r="CQ595" s="61"/>
      <c r="CR595" s="61"/>
      <c r="CS595" s="62"/>
      <c r="CT595" s="62"/>
      <c r="CU595" s="62"/>
      <c r="CV595" s="62"/>
      <c r="CW595" s="62"/>
      <c r="CX595" s="63"/>
      <c r="CY595" s="63"/>
      <c r="CZ595" s="63"/>
      <c r="DA595" s="64"/>
      <c r="DB595" s="65"/>
      <c r="DC595" s="61"/>
      <c r="DD595" s="61"/>
      <c r="DE595" s="61"/>
      <c r="DF595" s="62"/>
      <c r="DG595" s="62"/>
      <c r="DH595" s="62"/>
      <c r="DI595" s="62"/>
      <c r="DJ595" s="62"/>
      <c r="DK595" s="63"/>
      <c r="DL595" s="63"/>
      <c r="DM595" s="63"/>
      <c r="DN595" s="64"/>
      <c r="DO595" s="65"/>
      <c r="DP595" s="61"/>
      <c r="DQ595" s="61"/>
      <c r="DR595" s="61"/>
      <c r="DS595" s="62"/>
      <c r="DT595" s="62"/>
      <c r="DU595" s="62"/>
      <c r="DV595" s="62"/>
      <c r="DW595" s="62"/>
      <c r="DX595" s="63"/>
      <c r="DY595" s="63"/>
      <c r="DZ595" s="63"/>
      <c r="EA595" s="64"/>
      <c r="EB595" s="65"/>
      <c r="EC595" s="61"/>
      <c r="ED595" s="61"/>
      <c r="EE595" s="61"/>
      <c r="EF595" s="62"/>
      <c r="EG595" s="62"/>
      <c r="EH595" s="62"/>
      <c r="EI595" s="62"/>
      <c r="EJ595" s="62"/>
      <c r="EK595" s="63"/>
      <c r="EL595" s="63"/>
      <c r="EM595" s="63"/>
      <c r="EN595" s="64"/>
      <c r="EO595" s="65"/>
      <c r="EP595" s="61"/>
      <c r="EQ595" s="61"/>
      <c r="ER595" s="61"/>
      <c r="ES595" s="62"/>
      <c r="ET595" s="62"/>
      <c r="EU595" s="62"/>
      <c r="EV595" s="62"/>
      <c r="EW595" s="62"/>
      <c r="EX595" s="63"/>
      <c r="EY595" s="63"/>
      <c r="EZ595" s="63"/>
      <c r="FA595" s="64"/>
      <c r="FB595" s="65"/>
      <c r="FC595" s="61"/>
      <c r="FD595" s="61"/>
      <c r="FE595" s="61"/>
      <c r="FF595" s="62"/>
      <c r="FG595" s="62"/>
      <c r="FH595" s="62"/>
      <c r="FI595" s="62"/>
      <c r="FJ595" s="62"/>
    </row>
    <row r="596" spans="1:166" ht="15" customHeight="1" x14ac:dyDescent="0.25">
      <c r="A596" s="348">
        <v>3744</v>
      </c>
      <c r="B596" s="348">
        <v>5169</v>
      </c>
      <c r="C596" s="203"/>
      <c r="D596" s="688"/>
      <c r="E596" s="46"/>
      <c r="F596" s="329" t="s">
        <v>792</v>
      </c>
      <c r="G596" s="343">
        <v>10</v>
      </c>
      <c r="H596" s="343">
        <v>10</v>
      </c>
      <c r="I596" s="343">
        <v>0</v>
      </c>
      <c r="J596" s="343">
        <f>Tabulka5424[[#This Row],[Skutečnost k 31.12.2019                    v tis. Kč]]/Tabulka5424[[#This Row],[Upravený rozpočet k 31.12.2019         v tis. Kč]]*100</f>
        <v>0</v>
      </c>
      <c r="K596" s="63"/>
      <c r="L596" s="63"/>
      <c r="M596" s="63"/>
      <c r="N596" s="64"/>
      <c r="O596" s="65"/>
      <c r="P596" s="61"/>
      <c r="Q596" s="61"/>
      <c r="R596" s="61"/>
      <c r="S596" s="62"/>
      <c r="T596" s="62"/>
      <c r="U596" s="62"/>
      <c r="V596" s="62"/>
      <c r="W596" s="62"/>
      <c r="X596" s="63"/>
      <c r="Y596" s="63"/>
      <c r="Z596" s="63"/>
      <c r="AA596" s="64"/>
      <c r="AB596" s="65"/>
      <c r="AC596" s="61"/>
      <c r="AD596" s="61"/>
      <c r="AE596" s="61"/>
      <c r="AF596" s="62"/>
      <c r="AG596" s="62"/>
      <c r="AH596" s="62"/>
      <c r="AI596" s="62"/>
      <c r="AJ596" s="62"/>
      <c r="AK596" s="63"/>
      <c r="AL596" s="63"/>
      <c r="AM596" s="63"/>
      <c r="AN596" s="64"/>
      <c r="AO596" s="65"/>
      <c r="AP596" s="61"/>
      <c r="AQ596" s="61"/>
      <c r="AR596" s="61"/>
      <c r="AS596" s="62"/>
      <c r="AT596" s="62"/>
      <c r="AU596" s="62"/>
      <c r="AV596" s="62"/>
      <c r="AW596" s="62"/>
      <c r="AX596" s="63"/>
      <c r="AY596" s="63"/>
      <c r="AZ596" s="63"/>
      <c r="BA596" s="64"/>
      <c r="BB596" s="65"/>
      <c r="BC596" s="61"/>
      <c r="BD596" s="61"/>
      <c r="BE596" s="61"/>
      <c r="BF596" s="62"/>
      <c r="BG596" s="62"/>
      <c r="BH596" s="62"/>
      <c r="BI596" s="62"/>
      <c r="BJ596" s="62"/>
      <c r="BK596" s="63"/>
      <c r="BL596" s="63"/>
      <c r="BM596" s="63"/>
      <c r="BN596" s="64"/>
      <c r="BO596" s="65"/>
      <c r="BP596" s="61"/>
      <c r="BQ596" s="61"/>
      <c r="BR596" s="61"/>
      <c r="BS596" s="62"/>
      <c r="BT596" s="62"/>
      <c r="BU596" s="62"/>
      <c r="BV596" s="62"/>
      <c r="BW596" s="62"/>
      <c r="BX596" s="63"/>
      <c r="BY596" s="63"/>
      <c r="BZ596" s="63"/>
      <c r="CA596" s="64"/>
      <c r="CB596" s="65"/>
      <c r="CC596" s="61"/>
      <c r="CD596" s="61"/>
      <c r="CE596" s="61"/>
      <c r="CF596" s="62"/>
      <c r="CG596" s="62"/>
      <c r="CH596" s="62"/>
      <c r="CI596" s="62"/>
      <c r="CJ596" s="62"/>
      <c r="CK596" s="63"/>
      <c r="CL596" s="63"/>
      <c r="CM596" s="63"/>
      <c r="CN596" s="64"/>
      <c r="CO596" s="65"/>
      <c r="CP596" s="61"/>
      <c r="CQ596" s="61"/>
      <c r="CR596" s="61"/>
      <c r="CS596" s="62"/>
      <c r="CT596" s="62"/>
      <c r="CU596" s="62"/>
      <c r="CV596" s="62"/>
      <c r="CW596" s="62"/>
      <c r="CX596" s="63"/>
      <c r="CY596" s="63"/>
      <c r="CZ596" s="63"/>
      <c r="DA596" s="64"/>
      <c r="DB596" s="65"/>
      <c r="DC596" s="61"/>
      <c r="DD596" s="61"/>
      <c r="DE596" s="61"/>
      <c r="DF596" s="62"/>
      <c r="DG596" s="62"/>
      <c r="DH596" s="62"/>
      <c r="DI596" s="62"/>
      <c r="DJ596" s="62"/>
      <c r="DK596" s="63"/>
      <c r="DL596" s="63"/>
      <c r="DM596" s="63"/>
      <c r="DN596" s="64"/>
      <c r="DO596" s="65"/>
      <c r="DP596" s="61"/>
      <c r="DQ596" s="61"/>
      <c r="DR596" s="61"/>
      <c r="DS596" s="62"/>
      <c r="DT596" s="62"/>
      <c r="DU596" s="62"/>
      <c r="DV596" s="62"/>
      <c r="DW596" s="62"/>
      <c r="DX596" s="63"/>
      <c r="DY596" s="63"/>
      <c r="DZ596" s="63"/>
      <c r="EA596" s="64"/>
      <c r="EB596" s="65"/>
      <c r="EC596" s="61"/>
      <c r="ED596" s="61"/>
      <c r="EE596" s="61"/>
      <c r="EF596" s="62"/>
      <c r="EG596" s="62"/>
      <c r="EH596" s="62"/>
      <c r="EI596" s="62"/>
      <c r="EJ596" s="62"/>
      <c r="EK596" s="63"/>
      <c r="EL596" s="63"/>
      <c r="EM596" s="63"/>
      <c r="EN596" s="64"/>
      <c r="EO596" s="65"/>
      <c r="EP596" s="61"/>
      <c r="EQ596" s="61"/>
      <c r="ER596" s="61"/>
      <c r="ES596" s="62"/>
      <c r="ET596" s="62"/>
      <c r="EU596" s="62"/>
      <c r="EV596" s="62"/>
      <c r="EW596" s="62"/>
      <c r="EX596" s="63"/>
      <c r="EY596" s="63"/>
      <c r="EZ596" s="63"/>
      <c r="FA596" s="64"/>
      <c r="FB596" s="65"/>
      <c r="FC596" s="61"/>
      <c r="FD596" s="61"/>
      <c r="FE596" s="61"/>
      <c r="FF596" s="62"/>
      <c r="FG596" s="62"/>
      <c r="FH596" s="62"/>
      <c r="FI596" s="62"/>
      <c r="FJ596" s="62"/>
    </row>
    <row r="597" spans="1:166" ht="15" customHeight="1" x14ac:dyDescent="0.25">
      <c r="A597" s="348">
        <v>3744</v>
      </c>
      <c r="B597" s="16">
        <v>5169</v>
      </c>
      <c r="C597" s="192"/>
      <c r="D597" s="383"/>
      <c r="E597" s="46">
        <v>364</v>
      </c>
      <c r="F597" s="329" t="s">
        <v>823</v>
      </c>
      <c r="G597" s="343">
        <v>0</v>
      </c>
      <c r="H597" s="343">
        <v>100</v>
      </c>
      <c r="I597" s="343">
        <v>0</v>
      </c>
      <c r="J597" s="343">
        <f>Tabulka5424[[#This Row],[Skutečnost k 31.12.2019                    v tis. Kč]]/Tabulka5424[[#This Row],[Upravený rozpočet k 31.12.2019         v tis. Kč]]*100</f>
        <v>0</v>
      </c>
      <c r="K597" s="63"/>
      <c r="L597" s="63"/>
      <c r="M597" s="63"/>
      <c r="N597" s="64"/>
      <c r="O597" s="65"/>
      <c r="P597" s="61"/>
      <c r="Q597" s="61"/>
      <c r="R597" s="61"/>
      <c r="S597" s="62"/>
      <c r="T597" s="62"/>
      <c r="U597" s="62"/>
      <c r="V597" s="62"/>
      <c r="W597" s="62"/>
      <c r="X597" s="63"/>
      <c r="Y597" s="63"/>
      <c r="Z597" s="63"/>
      <c r="AA597" s="64"/>
      <c r="AB597" s="65"/>
      <c r="AC597" s="61"/>
      <c r="AD597" s="61"/>
      <c r="AE597" s="61"/>
      <c r="AF597" s="62"/>
      <c r="AG597" s="62"/>
      <c r="AH597" s="62"/>
      <c r="AI597" s="62"/>
      <c r="AJ597" s="62"/>
      <c r="AK597" s="63"/>
      <c r="AL597" s="63"/>
      <c r="AM597" s="63"/>
      <c r="AN597" s="64"/>
      <c r="AO597" s="65"/>
      <c r="AP597" s="61"/>
      <c r="AQ597" s="61"/>
      <c r="AR597" s="61"/>
      <c r="AS597" s="62"/>
      <c r="AT597" s="62"/>
      <c r="AU597" s="62"/>
      <c r="AV597" s="62"/>
      <c r="AW597" s="62"/>
      <c r="AX597" s="63"/>
      <c r="AY597" s="63"/>
      <c r="AZ597" s="63"/>
      <c r="BA597" s="64"/>
      <c r="BB597" s="65"/>
      <c r="BC597" s="61"/>
      <c r="BD597" s="61"/>
      <c r="BE597" s="61"/>
      <c r="BF597" s="62"/>
      <c r="BG597" s="62"/>
      <c r="BH597" s="62"/>
      <c r="BI597" s="62"/>
      <c r="BJ597" s="62"/>
      <c r="BK597" s="63"/>
      <c r="BL597" s="63"/>
      <c r="BM597" s="63"/>
      <c r="BN597" s="64"/>
      <c r="BO597" s="65"/>
      <c r="BP597" s="61"/>
      <c r="BQ597" s="61"/>
      <c r="BR597" s="61"/>
      <c r="BS597" s="62"/>
      <c r="BT597" s="62"/>
      <c r="BU597" s="62"/>
      <c r="BV597" s="62"/>
      <c r="BW597" s="62"/>
      <c r="BX597" s="63"/>
      <c r="BY597" s="63"/>
      <c r="BZ597" s="63"/>
      <c r="CA597" s="64"/>
      <c r="CB597" s="65"/>
      <c r="CC597" s="61"/>
      <c r="CD597" s="61"/>
      <c r="CE597" s="61"/>
      <c r="CF597" s="62"/>
      <c r="CG597" s="62"/>
      <c r="CH597" s="62"/>
      <c r="CI597" s="62"/>
      <c r="CJ597" s="62"/>
      <c r="CK597" s="63"/>
      <c r="CL597" s="63"/>
      <c r="CM597" s="63"/>
      <c r="CN597" s="64"/>
      <c r="CO597" s="65"/>
      <c r="CP597" s="61"/>
      <c r="CQ597" s="61"/>
      <c r="CR597" s="61"/>
      <c r="CS597" s="62"/>
      <c r="CT597" s="62"/>
      <c r="CU597" s="62"/>
      <c r="CV597" s="62"/>
      <c r="CW597" s="62"/>
      <c r="CX597" s="63"/>
      <c r="CY597" s="63"/>
      <c r="CZ597" s="63"/>
      <c r="DA597" s="64"/>
      <c r="DB597" s="65"/>
      <c r="DC597" s="61"/>
      <c r="DD597" s="61"/>
      <c r="DE597" s="61"/>
      <c r="DF597" s="62"/>
      <c r="DG597" s="62"/>
      <c r="DH597" s="62"/>
      <c r="DI597" s="62"/>
      <c r="DJ597" s="62"/>
      <c r="DK597" s="63"/>
      <c r="DL597" s="63"/>
      <c r="DM597" s="63"/>
      <c r="DN597" s="64"/>
      <c r="DO597" s="65"/>
      <c r="DP597" s="61"/>
      <c r="DQ597" s="61"/>
      <c r="DR597" s="61"/>
      <c r="DS597" s="62"/>
      <c r="DT597" s="62"/>
      <c r="DU597" s="62"/>
      <c r="DV597" s="62"/>
      <c r="DW597" s="62"/>
      <c r="DX597" s="63"/>
      <c r="DY597" s="63"/>
      <c r="DZ597" s="63"/>
      <c r="EA597" s="64"/>
      <c r="EB597" s="65"/>
      <c r="EC597" s="61"/>
      <c r="ED597" s="61"/>
      <c r="EE597" s="61"/>
      <c r="EF597" s="62"/>
      <c r="EG597" s="62"/>
      <c r="EH597" s="62"/>
      <c r="EI597" s="62"/>
      <c r="EJ597" s="62"/>
      <c r="EK597" s="63"/>
      <c r="EL597" s="63"/>
      <c r="EM597" s="63"/>
      <c r="EN597" s="64"/>
      <c r="EO597" s="65"/>
      <c r="EP597" s="61"/>
      <c r="EQ597" s="61"/>
      <c r="ER597" s="61"/>
      <c r="ES597" s="62"/>
      <c r="ET597" s="62"/>
      <c r="EU597" s="62"/>
      <c r="EV597" s="62"/>
      <c r="EW597" s="62"/>
      <c r="EX597" s="63"/>
      <c r="EY597" s="63"/>
      <c r="EZ597" s="63"/>
      <c r="FA597" s="64"/>
      <c r="FB597" s="65"/>
      <c r="FC597" s="61"/>
      <c r="FD597" s="61"/>
      <c r="FE597" s="61"/>
      <c r="FF597" s="62"/>
      <c r="FG597" s="62"/>
      <c r="FH597" s="62"/>
      <c r="FI597" s="62"/>
      <c r="FJ597" s="62"/>
    </row>
    <row r="598" spans="1:166" ht="15" customHeight="1" x14ac:dyDescent="0.25">
      <c r="A598" s="363">
        <v>3744</v>
      </c>
      <c r="B598" s="363">
        <v>6121</v>
      </c>
      <c r="C598" s="192"/>
      <c r="D598" s="383"/>
      <c r="E598" s="381">
        <v>847</v>
      </c>
      <c r="F598" s="364" t="s">
        <v>749</v>
      </c>
      <c r="G598" s="382">
        <v>4893.8999999999996</v>
      </c>
      <c r="H598" s="382">
        <v>1819.65</v>
      </c>
      <c r="I598" s="382">
        <v>1819.65</v>
      </c>
      <c r="J598" s="382">
        <f>Tabulka5424[[#This Row],[Skutečnost k 31.12.2019                    v tis. Kč]]/Tabulka5424[[#This Row],[Upravený rozpočet k 31.12.2019         v tis. Kč]]*100</f>
        <v>100</v>
      </c>
      <c r="K598" s="63"/>
      <c r="L598" s="63"/>
      <c r="M598" s="63"/>
      <c r="N598" s="64"/>
      <c r="O598" s="65"/>
      <c r="P598" s="61"/>
      <c r="Q598" s="61"/>
      <c r="R598" s="61"/>
      <c r="S598" s="62"/>
      <c r="T598" s="62"/>
      <c r="U598" s="62"/>
      <c r="V598" s="62"/>
      <c r="W598" s="62"/>
      <c r="X598" s="63"/>
      <c r="Y598" s="63"/>
      <c r="Z598" s="63"/>
      <c r="AA598" s="64"/>
      <c r="AB598" s="65"/>
      <c r="AC598" s="61"/>
      <c r="AD598" s="61"/>
      <c r="AE598" s="61"/>
      <c r="AF598" s="62"/>
      <c r="AG598" s="62"/>
      <c r="AH598" s="62"/>
      <c r="AI598" s="62"/>
      <c r="AJ598" s="62"/>
      <c r="AK598" s="63"/>
      <c r="AL598" s="63"/>
      <c r="AM598" s="63"/>
      <c r="AN598" s="64"/>
      <c r="AO598" s="65"/>
      <c r="AP598" s="61"/>
      <c r="AQ598" s="61"/>
      <c r="AR598" s="61"/>
      <c r="AS598" s="62"/>
      <c r="AT598" s="62"/>
      <c r="AU598" s="62"/>
      <c r="AV598" s="62"/>
      <c r="AW598" s="62"/>
      <c r="AX598" s="63"/>
      <c r="AY598" s="63"/>
      <c r="AZ598" s="63"/>
      <c r="BA598" s="64"/>
      <c r="BB598" s="65"/>
      <c r="BC598" s="61"/>
      <c r="BD598" s="61"/>
      <c r="BE598" s="61"/>
      <c r="BF598" s="62"/>
      <c r="BG598" s="62"/>
      <c r="BH598" s="62"/>
      <c r="BI598" s="62"/>
      <c r="BJ598" s="62"/>
      <c r="BK598" s="63"/>
      <c r="BL598" s="63"/>
      <c r="BM598" s="63"/>
      <c r="BN598" s="64"/>
      <c r="BO598" s="65"/>
      <c r="BP598" s="61"/>
      <c r="BQ598" s="61"/>
      <c r="BR598" s="61"/>
      <c r="BS598" s="62"/>
      <c r="BT598" s="62"/>
      <c r="BU598" s="62"/>
      <c r="BV598" s="62"/>
      <c r="BW598" s="62"/>
      <c r="BX598" s="63"/>
      <c r="BY598" s="63"/>
      <c r="BZ598" s="63"/>
      <c r="CA598" s="64"/>
      <c r="CB598" s="65"/>
      <c r="CC598" s="61"/>
      <c r="CD598" s="61"/>
      <c r="CE598" s="61"/>
      <c r="CF598" s="62"/>
      <c r="CG598" s="62"/>
      <c r="CH598" s="62"/>
      <c r="CI598" s="62"/>
      <c r="CJ598" s="62"/>
      <c r="CK598" s="63"/>
      <c r="CL598" s="63"/>
      <c r="CM598" s="63"/>
      <c r="CN598" s="64"/>
      <c r="CO598" s="65"/>
      <c r="CP598" s="61"/>
      <c r="CQ598" s="61"/>
      <c r="CR598" s="61"/>
      <c r="CS598" s="62"/>
      <c r="CT598" s="62"/>
      <c r="CU598" s="62"/>
      <c r="CV598" s="62"/>
      <c r="CW598" s="62"/>
      <c r="CX598" s="63"/>
      <c r="CY598" s="63"/>
      <c r="CZ598" s="63"/>
      <c r="DA598" s="64"/>
      <c r="DB598" s="65"/>
      <c r="DC598" s="61"/>
      <c r="DD598" s="61"/>
      <c r="DE598" s="61"/>
      <c r="DF598" s="62"/>
      <c r="DG598" s="62"/>
      <c r="DH598" s="62"/>
      <c r="DI598" s="62"/>
      <c r="DJ598" s="62"/>
      <c r="DK598" s="63"/>
      <c r="DL598" s="63"/>
      <c r="DM598" s="63"/>
      <c r="DN598" s="64"/>
      <c r="DO598" s="65"/>
      <c r="DP598" s="61"/>
      <c r="DQ598" s="61"/>
      <c r="DR598" s="61"/>
      <c r="DS598" s="62"/>
      <c r="DT598" s="62"/>
      <c r="DU598" s="62"/>
      <c r="DV598" s="62"/>
      <c r="DW598" s="62"/>
      <c r="DX598" s="63"/>
      <c r="DY598" s="63"/>
      <c r="DZ598" s="63"/>
      <c r="EA598" s="64"/>
      <c r="EB598" s="65"/>
      <c r="EC598" s="61"/>
      <c r="ED598" s="61"/>
      <c r="EE598" s="61"/>
      <c r="EF598" s="62"/>
      <c r="EG598" s="62"/>
      <c r="EH598" s="62"/>
      <c r="EI598" s="62"/>
      <c r="EJ598" s="62"/>
      <c r="EK598" s="63"/>
      <c r="EL598" s="63"/>
      <c r="EM598" s="63"/>
      <c r="EN598" s="64"/>
      <c r="EO598" s="65"/>
      <c r="EP598" s="61"/>
      <c r="EQ598" s="61"/>
      <c r="ER598" s="61"/>
      <c r="ES598" s="62"/>
      <c r="ET598" s="62"/>
      <c r="EU598" s="62"/>
      <c r="EV598" s="62"/>
      <c r="EW598" s="62"/>
      <c r="EX598" s="63"/>
      <c r="EY598" s="63"/>
      <c r="EZ598" s="63"/>
      <c r="FA598" s="64"/>
      <c r="FB598" s="65"/>
      <c r="FC598" s="61"/>
      <c r="FD598" s="61"/>
      <c r="FE598" s="61"/>
      <c r="FF598" s="62"/>
      <c r="FG598" s="62"/>
      <c r="FH598" s="62"/>
      <c r="FI598" s="62"/>
      <c r="FJ598" s="62"/>
    </row>
    <row r="599" spans="1:166" ht="15" customHeight="1" x14ac:dyDescent="0.25">
      <c r="A599" s="385">
        <v>3744</v>
      </c>
      <c r="B599" s="385">
        <v>6121</v>
      </c>
      <c r="C599" s="386">
        <v>106515974</v>
      </c>
      <c r="D599" s="383"/>
      <c r="E599" s="387">
        <v>847</v>
      </c>
      <c r="F599" s="388" t="s">
        <v>870</v>
      </c>
      <c r="G599" s="389">
        <v>14573.62</v>
      </c>
      <c r="H599" s="389">
        <v>17982.16</v>
      </c>
      <c r="I599" s="389">
        <v>17982.16</v>
      </c>
      <c r="J599" s="389">
        <f>Tabulka5424[[#This Row],[Skutečnost k 31.12.2019                    v tis. Kč]]/Tabulka5424[[#This Row],[Upravený rozpočet k 31.12.2019         v tis. Kč]]*100</f>
        <v>100</v>
      </c>
      <c r="K599" s="63"/>
      <c r="L599" s="63"/>
      <c r="M599" s="63"/>
      <c r="N599" s="64"/>
      <c r="O599" s="65"/>
      <c r="P599" s="61"/>
      <c r="Q599" s="61"/>
      <c r="R599" s="61"/>
      <c r="S599" s="62"/>
      <c r="T599" s="62"/>
      <c r="U599" s="62"/>
      <c r="V599" s="62"/>
      <c r="W599" s="62"/>
      <c r="X599" s="63"/>
      <c r="Y599" s="63"/>
      <c r="Z599" s="63"/>
      <c r="AA599" s="64"/>
      <c r="AB599" s="65"/>
      <c r="AC599" s="61"/>
      <c r="AD599" s="61"/>
      <c r="AE599" s="61"/>
      <c r="AF599" s="62"/>
      <c r="AG599" s="62"/>
      <c r="AH599" s="62"/>
      <c r="AI599" s="62"/>
      <c r="AJ599" s="62"/>
      <c r="AK599" s="63"/>
      <c r="AL599" s="63"/>
      <c r="AM599" s="63"/>
      <c r="AN599" s="64"/>
      <c r="AO599" s="65"/>
      <c r="AP599" s="61"/>
      <c r="AQ599" s="61"/>
      <c r="AR599" s="61"/>
      <c r="AS599" s="62"/>
      <c r="AT599" s="62"/>
      <c r="AU599" s="62"/>
      <c r="AV599" s="62"/>
      <c r="AW599" s="62"/>
      <c r="AX599" s="63"/>
      <c r="AY599" s="63"/>
      <c r="AZ599" s="63"/>
      <c r="BA599" s="64"/>
      <c r="BB599" s="65"/>
      <c r="BC599" s="61"/>
      <c r="BD599" s="61"/>
      <c r="BE599" s="61"/>
      <c r="BF599" s="62"/>
      <c r="BG599" s="62"/>
      <c r="BH599" s="62"/>
      <c r="BI599" s="62"/>
      <c r="BJ599" s="62"/>
      <c r="BK599" s="63"/>
      <c r="BL599" s="63"/>
      <c r="BM599" s="63"/>
      <c r="BN599" s="64"/>
      <c r="BO599" s="65"/>
      <c r="BP599" s="61"/>
      <c r="BQ599" s="61"/>
      <c r="BR599" s="61"/>
      <c r="BS599" s="62"/>
      <c r="BT599" s="62"/>
      <c r="BU599" s="62"/>
      <c r="BV599" s="62"/>
      <c r="BW599" s="62"/>
      <c r="BX599" s="63"/>
      <c r="BY599" s="63"/>
      <c r="BZ599" s="63"/>
      <c r="CA599" s="64"/>
      <c r="CB599" s="65"/>
      <c r="CC599" s="61"/>
      <c r="CD599" s="61"/>
      <c r="CE599" s="61"/>
      <c r="CF599" s="62"/>
      <c r="CG599" s="62"/>
      <c r="CH599" s="62"/>
      <c r="CI599" s="62"/>
      <c r="CJ599" s="62"/>
      <c r="CK599" s="63"/>
      <c r="CL599" s="63"/>
      <c r="CM599" s="63"/>
      <c r="CN599" s="64"/>
      <c r="CO599" s="65"/>
      <c r="CP599" s="61"/>
      <c r="CQ599" s="61"/>
      <c r="CR599" s="61"/>
      <c r="CS599" s="62"/>
      <c r="CT599" s="62"/>
      <c r="CU599" s="62"/>
      <c r="CV599" s="62"/>
      <c r="CW599" s="62"/>
      <c r="CX599" s="63"/>
      <c r="CY599" s="63"/>
      <c r="CZ599" s="63"/>
      <c r="DA599" s="64"/>
      <c r="DB599" s="65"/>
      <c r="DC599" s="61"/>
      <c r="DD599" s="61"/>
      <c r="DE599" s="61"/>
      <c r="DF599" s="62"/>
      <c r="DG599" s="62"/>
      <c r="DH599" s="62"/>
      <c r="DI599" s="62"/>
      <c r="DJ599" s="62"/>
      <c r="DK599" s="63"/>
      <c r="DL599" s="63"/>
      <c r="DM599" s="63"/>
      <c r="DN599" s="64"/>
      <c r="DO599" s="65"/>
      <c r="DP599" s="61"/>
      <c r="DQ599" s="61"/>
      <c r="DR599" s="61"/>
      <c r="DS599" s="62"/>
      <c r="DT599" s="62"/>
      <c r="DU599" s="62"/>
      <c r="DV599" s="62"/>
      <c r="DW599" s="62"/>
      <c r="DX599" s="63"/>
      <c r="DY599" s="63"/>
      <c r="DZ599" s="63"/>
      <c r="EA599" s="64"/>
      <c r="EB599" s="65"/>
      <c r="EC599" s="61"/>
      <c r="ED599" s="61"/>
      <c r="EE599" s="61"/>
      <c r="EF599" s="62"/>
      <c r="EG599" s="62"/>
      <c r="EH599" s="62"/>
      <c r="EI599" s="62"/>
      <c r="EJ599" s="62"/>
      <c r="EK599" s="63"/>
      <c r="EL599" s="63"/>
      <c r="EM599" s="63"/>
      <c r="EN599" s="64"/>
      <c r="EO599" s="65"/>
      <c r="EP599" s="61"/>
      <c r="EQ599" s="61"/>
      <c r="ER599" s="61"/>
      <c r="ES599" s="62"/>
      <c r="ET599" s="62"/>
      <c r="EU599" s="62"/>
      <c r="EV599" s="62"/>
      <c r="EW599" s="62"/>
      <c r="EX599" s="63"/>
      <c r="EY599" s="63"/>
      <c r="EZ599" s="63"/>
      <c r="FA599" s="64"/>
      <c r="FB599" s="65"/>
      <c r="FC599" s="61"/>
      <c r="FD599" s="61"/>
      <c r="FE599" s="61"/>
      <c r="FF599" s="62"/>
      <c r="FG599" s="62"/>
      <c r="FH599" s="62"/>
      <c r="FI599" s="62"/>
      <c r="FJ599" s="62"/>
    </row>
    <row r="600" spans="1:166" ht="15" customHeight="1" x14ac:dyDescent="0.25">
      <c r="A600" s="385">
        <v>3744</v>
      </c>
      <c r="B600" s="385">
        <v>6121</v>
      </c>
      <c r="C600" s="386">
        <v>106100000</v>
      </c>
      <c r="D600" s="383"/>
      <c r="E600" s="387">
        <v>847</v>
      </c>
      <c r="F600" s="388" t="s">
        <v>871</v>
      </c>
      <c r="G600" s="389">
        <v>2571.8200000000002</v>
      </c>
      <c r="H600" s="389">
        <v>3173.32</v>
      </c>
      <c r="I600" s="389">
        <v>3173.32</v>
      </c>
      <c r="J600" s="389">
        <f>Tabulka5424[[#This Row],[Skutečnost k 31.12.2019                    v tis. Kč]]/Tabulka5424[[#This Row],[Upravený rozpočet k 31.12.2019         v tis. Kč]]*100</f>
        <v>100</v>
      </c>
      <c r="K600" s="63"/>
      <c r="L600" s="63"/>
      <c r="M600" s="63"/>
      <c r="N600" s="64"/>
      <c r="O600" s="65"/>
      <c r="P600" s="61"/>
      <c r="Q600" s="61"/>
      <c r="R600" s="61"/>
      <c r="S600" s="62"/>
      <c r="T600" s="62"/>
      <c r="U600" s="62"/>
      <c r="V600" s="62"/>
      <c r="W600" s="62"/>
      <c r="X600" s="63"/>
      <c r="Y600" s="63"/>
      <c r="Z600" s="63"/>
      <c r="AA600" s="64"/>
      <c r="AB600" s="65"/>
      <c r="AC600" s="61"/>
      <c r="AD600" s="61"/>
      <c r="AE600" s="61"/>
      <c r="AF600" s="62"/>
      <c r="AG600" s="62"/>
      <c r="AH600" s="62"/>
      <c r="AI600" s="62"/>
      <c r="AJ600" s="62"/>
      <c r="AK600" s="63"/>
      <c r="AL600" s="63"/>
      <c r="AM600" s="63"/>
      <c r="AN600" s="64"/>
      <c r="AO600" s="65"/>
      <c r="AP600" s="61"/>
      <c r="AQ600" s="61"/>
      <c r="AR600" s="61"/>
      <c r="AS600" s="62"/>
      <c r="AT600" s="62"/>
      <c r="AU600" s="62"/>
      <c r="AV600" s="62"/>
      <c r="AW600" s="62"/>
      <c r="AX600" s="63"/>
      <c r="AY600" s="63"/>
      <c r="AZ600" s="63"/>
      <c r="BA600" s="64"/>
      <c r="BB600" s="65"/>
      <c r="BC600" s="61"/>
      <c r="BD600" s="61"/>
      <c r="BE600" s="61"/>
      <c r="BF600" s="62"/>
      <c r="BG600" s="62"/>
      <c r="BH600" s="62"/>
      <c r="BI600" s="62"/>
      <c r="BJ600" s="62"/>
      <c r="BK600" s="63"/>
      <c r="BL600" s="63"/>
      <c r="BM600" s="63"/>
      <c r="BN600" s="64"/>
      <c r="BO600" s="65"/>
      <c r="BP600" s="61"/>
      <c r="BQ600" s="61"/>
      <c r="BR600" s="61"/>
      <c r="BS600" s="62"/>
      <c r="BT600" s="62"/>
      <c r="BU600" s="62"/>
      <c r="BV600" s="62"/>
      <c r="BW600" s="62"/>
      <c r="BX600" s="63"/>
      <c r="BY600" s="63"/>
      <c r="BZ600" s="63"/>
      <c r="CA600" s="64"/>
      <c r="CB600" s="65"/>
      <c r="CC600" s="61"/>
      <c r="CD600" s="61"/>
      <c r="CE600" s="61"/>
      <c r="CF600" s="62"/>
      <c r="CG600" s="62"/>
      <c r="CH600" s="62"/>
      <c r="CI600" s="62"/>
      <c r="CJ600" s="62"/>
      <c r="CK600" s="63"/>
      <c r="CL600" s="63"/>
      <c r="CM600" s="63"/>
      <c r="CN600" s="64"/>
      <c r="CO600" s="65"/>
      <c r="CP600" s="61"/>
      <c r="CQ600" s="61"/>
      <c r="CR600" s="61"/>
      <c r="CS600" s="62"/>
      <c r="CT600" s="62"/>
      <c r="CU600" s="62"/>
      <c r="CV600" s="62"/>
      <c r="CW600" s="62"/>
      <c r="CX600" s="63"/>
      <c r="CY600" s="63"/>
      <c r="CZ600" s="63"/>
      <c r="DA600" s="64"/>
      <c r="DB600" s="65"/>
      <c r="DC600" s="61"/>
      <c r="DD600" s="61"/>
      <c r="DE600" s="61"/>
      <c r="DF600" s="62"/>
      <c r="DG600" s="62"/>
      <c r="DH600" s="62"/>
      <c r="DI600" s="62"/>
      <c r="DJ600" s="62"/>
      <c r="DK600" s="63"/>
      <c r="DL600" s="63"/>
      <c r="DM600" s="63"/>
      <c r="DN600" s="64"/>
      <c r="DO600" s="65"/>
      <c r="DP600" s="61"/>
      <c r="DQ600" s="61"/>
      <c r="DR600" s="61"/>
      <c r="DS600" s="62"/>
      <c r="DT600" s="62"/>
      <c r="DU600" s="62"/>
      <c r="DV600" s="62"/>
      <c r="DW600" s="62"/>
      <c r="DX600" s="63"/>
      <c r="DY600" s="63"/>
      <c r="DZ600" s="63"/>
      <c r="EA600" s="64"/>
      <c r="EB600" s="65"/>
      <c r="EC600" s="61"/>
      <c r="ED600" s="61"/>
      <c r="EE600" s="61"/>
      <c r="EF600" s="62"/>
      <c r="EG600" s="62"/>
      <c r="EH600" s="62"/>
      <c r="EI600" s="62"/>
      <c r="EJ600" s="62"/>
      <c r="EK600" s="63"/>
      <c r="EL600" s="63"/>
      <c r="EM600" s="63"/>
      <c r="EN600" s="64"/>
      <c r="EO600" s="65"/>
      <c r="EP600" s="61"/>
      <c r="EQ600" s="61"/>
      <c r="ER600" s="61"/>
      <c r="ES600" s="62"/>
      <c r="ET600" s="62"/>
      <c r="EU600" s="62"/>
      <c r="EV600" s="62"/>
      <c r="EW600" s="62"/>
      <c r="EX600" s="63"/>
      <c r="EY600" s="63"/>
      <c r="EZ600" s="63"/>
      <c r="FA600" s="64"/>
      <c r="FB600" s="65"/>
      <c r="FC600" s="61"/>
      <c r="FD600" s="61"/>
      <c r="FE600" s="61"/>
      <c r="FF600" s="62"/>
      <c r="FG600" s="62"/>
      <c r="FH600" s="62"/>
      <c r="FI600" s="62"/>
      <c r="FJ600" s="62"/>
    </row>
    <row r="601" spans="1:166" ht="15" customHeight="1" x14ac:dyDescent="0.25">
      <c r="A601" s="363">
        <v>3744</v>
      </c>
      <c r="B601" s="363">
        <v>6121</v>
      </c>
      <c r="C601" s="192"/>
      <c r="D601" s="383"/>
      <c r="E601" s="381">
        <v>880</v>
      </c>
      <c r="F601" s="364" t="s">
        <v>782</v>
      </c>
      <c r="G601" s="382">
        <v>0</v>
      </c>
      <c r="H601" s="382">
        <v>300</v>
      </c>
      <c r="I601" s="382">
        <v>263.17</v>
      </c>
      <c r="J601" s="382">
        <f>Tabulka5424[[#This Row],[Skutečnost k 31.12.2019                    v tis. Kč]]/Tabulka5424[[#This Row],[Upravený rozpočet k 31.12.2019         v tis. Kč]]*100</f>
        <v>87.723333333333343</v>
      </c>
      <c r="K601" s="63"/>
      <c r="L601" s="63"/>
      <c r="M601" s="63"/>
      <c r="N601" s="64"/>
      <c r="O601" s="65"/>
      <c r="P601" s="61"/>
      <c r="Q601" s="61"/>
      <c r="R601" s="61"/>
      <c r="S601" s="62"/>
      <c r="T601" s="62"/>
      <c r="U601" s="62"/>
      <c r="V601" s="62"/>
      <c r="W601" s="62"/>
      <c r="X601" s="63"/>
      <c r="Y601" s="63"/>
      <c r="Z601" s="63"/>
      <c r="AA601" s="64"/>
      <c r="AB601" s="65"/>
      <c r="AC601" s="61"/>
      <c r="AD601" s="61"/>
      <c r="AE601" s="61"/>
      <c r="AF601" s="62"/>
      <c r="AG601" s="62"/>
      <c r="AH601" s="62"/>
      <c r="AI601" s="62"/>
      <c r="AJ601" s="62"/>
      <c r="AK601" s="63"/>
      <c r="AL601" s="63"/>
      <c r="AM601" s="63"/>
      <c r="AN601" s="64"/>
      <c r="AO601" s="65"/>
      <c r="AP601" s="61"/>
      <c r="AQ601" s="61"/>
      <c r="AR601" s="61"/>
      <c r="AS601" s="62"/>
      <c r="AT601" s="62"/>
      <c r="AU601" s="62"/>
      <c r="AV601" s="62"/>
      <c r="AW601" s="62"/>
      <c r="AX601" s="63"/>
      <c r="AY601" s="63"/>
      <c r="AZ601" s="63"/>
      <c r="BA601" s="64"/>
      <c r="BB601" s="65"/>
      <c r="BC601" s="61"/>
      <c r="BD601" s="61"/>
      <c r="BE601" s="61"/>
      <c r="BF601" s="62"/>
      <c r="BG601" s="62"/>
      <c r="BH601" s="62"/>
      <c r="BI601" s="62"/>
      <c r="BJ601" s="62"/>
      <c r="BK601" s="63"/>
      <c r="BL601" s="63"/>
      <c r="BM601" s="63"/>
      <c r="BN601" s="64"/>
      <c r="BO601" s="65"/>
      <c r="BP601" s="61"/>
      <c r="BQ601" s="61"/>
      <c r="BR601" s="61"/>
      <c r="BS601" s="62"/>
      <c r="BT601" s="62"/>
      <c r="BU601" s="62"/>
      <c r="BV601" s="62"/>
      <c r="BW601" s="62"/>
      <c r="BX601" s="63"/>
      <c r="BY601" s="63"/>
      <c r="BZ601" s="63"/>
      <c r="CA601" s="64"/>
      <c r="CB601" s="65"/>
      <c r="CC601" s="61"/>
      <c r="CD601" s="61"/>
      <c r="CE601" s="61"/>
      <c r="CF601" s="62"/>
      <c r="CG601" s="62"/>
      <c r="CH601" s="62"/>
      <c r="CI601" s="62"/>
      <c r="CJ601" s="62"/>
      <c r="CK601" s="63"/>
      <c r="CL601" s="63"/>
      <c r="CM601" s="63"/>
      <c r="CN601" s="64"/>
      <c r="CO601" s="65"/>
      <c r="CP601" s="61"/>
      <c r="CQ601" s="61"/>
      <c r="CR601" s="61"/>
      <c r="CS601" s="62"/>
      <c r="CT601" s="62"/>
      <c r="CU601" s="62"/>
      <c r="CV601" s="62"/>
      <c r="CW601" s="62"/>
      <c r="CX601" s="63"/>
      <c r="CY601" s="63"/>
      <c r="CZ601" s="63"/>
      <c r="DA601" s="64"/>
      <c r="DB601" s="65"/>
      <c r="DC601" s="61"/>
      <c r="DD601" s="61"/>
      <c r="DE601" s="61"/>
      <c r="DF601" s="62"/>
      <c r="DG601" s="62"/>
      <c r="DH601" s="62"/>
      <c r="DI601" s="62"/>
      <c r="DJ601" s="62"/>
      <c r="DK601" s="63"/>
      <c r="DL601" s="63"/>
      <c r="DM601" s="63"/>
      <c r="DN601" s="64"/>
      <c r="DO601" s="65"/>
      <c r="DP601" s="61"/>
      <c r="DQ601" s="61"/>
      <c r="DR601" s="61"/>
      <c r="DS601" s="62"/>
      <c r="DT601" s="62"/>
      <c r="DU601" s="62"/>
      <c r="DV601" s="62"/>
      <c r="DW601" s="62"/>
      <c r="DX601" s="63"/>
      <c r="DY601" s="63"/>
      <c r="DZ601" s="63"/>
      <c r="EA601" s="64"/>
      <c r="EB601" s="65"/>
      <c r="EC601" s="61"/>
      <c r="ED601" s="61"/>
      <c r="EE601" s="61"/>
      <c r="EF601" s="62"/>
      <c r="EG601" s="62"/>
      <c r="EH601" s="62"/>
      <c r="EI601" s="62"/>
      <c r="EJ601" s="62"/>
      <c r="EK601" s="63"/>
      <c r="EL601" s="63"/>
      <c r="EM601" s="63"/>
      <c r="EN601" s="64"/>
      <c r="EO601" s="65"/>
      <c r="EP601" s="61"/>
      <c r="EQ601" s="61"/>
      <c r="ER601" s="61"/>
      <c r="ES601" s="62"/>
      <c r="ET601" s="62"/>
      <c r="EU601" s="62"/>
      <c r="EV601" s="62"/>
      <c r="EW601" s="62"/>
      <c r="EX601" s="63"/>
      <c r="EY601" s="63"/>
      <c r="EZ601" s="63"/>
      <c r="FA601" s="64"/>
      <c r="FB601" s="65"/>
      <c r="FC601" s="61"/>
      <c r="FD601" s="61"/>
      <c r="FE601" s="61"/>
      <c r="FF601" s="62"/>
      <c r="FG601" s="62"/>
      <c r="FH601" s="62"/>
      <c r="FI601" s="62"/>
      <c r="FJ601" s="62"/>
    </row>
    <row r="602" spans="1:166" ht="15" customHeight="1" x14ac:dyDescent="0.25">
      <c r="A602" s="45">
        <v>3744</v>
      </c>
      <c r="B602" s="45"/>
      <c r="C602" s="266"/>
      <c r="D602" s="45"/>
      <c r="E602" s="46"/>
      <c r="F602" s="228" t="s">
        <v>172</v>
      </c>
      <c r="G602" s="264">
        <f>SUBTOTAL(109,G595:G601)</f>
        <v>22059.34</v>
      </c>
      <c r="H602" s="264">
        <f>SUBTOTAL(109,H595:H601)</f>
        <v>23395.13</v>
      </c>
      <c r="I602" s="264">
        <f>SUBTOTAL(109,I595:I601)</f>
        <v>23238.3</v>
      </c>
      <c r="J602" s="264">
        <f>Tabulka5424[[#This Row],[Skutečnost k 31.12.2019                    v tis. Kč]]/Tabulka5424[[#This Row],[Upravený rozpočet k 31.12.2019         v tis. Kč]]*100</f>
        <v>99.329646811109825</v>
      </c>
      <c r="K602" s="63"/>
      <c r="L602" s="63"/>
      <c r="M602" s="63"/>
      <c r="N602" s="64"/>
      <c r="O602" s="65"/>
      <c r="P602" s="61"/>
      <c r="Q602" s="61"/>
      <c r="R602" s="61"/>
      <c r="S602" s="62"/>
      <c r="T602" s="62"/>
      <c r="U602" s="62"/>
      <c r="V602" s="62"/>
      <c r="W602" s="62"/>
      <c r="X602" s="63"/>
      <c r="Y602" s="63"/>
      <c r="Z602" s="63"/>
      <c r="AA602" s="64"/>
      <c r="AB602" s="65"/>
      <c r="AC602" s="61"/>
      <c r="AD602" s="61"/>
      <c r="AE602" s="61"/>
      <c r="AF602" s="62"/>
      <c r="AG602" s="62"/>
      <c r="AH602" s="62"/>
      <c r="AI602" s="62"/>
      <c r="AJ602" s="62"/>
      <c r="AK602" s="63"/>
      <c r="AL602" s="63"/>
      <c r="AM602" s="63"/>
      <c r="AN602" s="64"/>
      <c r="AO602" s="65"/>
      <c r="AP602" s="61"/>
      <c r="AQ602" s="61"/>
      <c r="AR602" s="61"/>
      <c r="AS602" s="62"/>
      <c r="AT602" s="62"/>
      <c r="AU602" s="62"/>
      <c r="AV602" s="62"/>
      <c r="AW602" s="62"/>
      <c r="AX602" s="63"/>
      <c r="AY602" s="63"/>
      <c r="AZ602" s="63"/>
      <c r="BA602" s="64"/>
      <c r="BB602" s="65"/>
      <c r="BC602" s="61"/>
      <c r="BD602" s="61"/>
      <c r="BE602" s="61"/>
      <c r="BF602" s="62"/>
      <c r="BG602" s="62"/>
      <c r="BH602" s="62"/>
      <c r="BI602" s="62"/>
      <c r="BJ602" s="62"/>
      <c r="BK602" s="63"/>
      <c r="BL602" s="63"/>
      <c r="BM602" s="63"/>
      <c r="BN602" s="64"/>
      <c r="BO602" s="65"/>
      <c r="BP602" s="61"/>
      <c r="BQ602" s="61"/>
      <c r="BR602" s="61"/>
      <c r="BS602" s="62"/>
      <c r="BT602" s="62"/>
      <c r="BU602" s="62"/>
      <c r="BV602" s="62"/>
      <c r="BW602" s="62"/>
      <c r="BX602" s="63"/>
      <c r="BY602" s="63"/>
      <c r="BZ602" s="63"/>
      <c r="CA602" s="64"/>
      <c r="CB602" s="65"/>
      <c r="CC602" s="61"/>
      <c r="CD602" s="61"/>
      <c r="CE602" s="61"/>
      <c r="CF602" s="62"/>
      <c r="CG602" s="62"/>
      <c r="CH602" s="62"/>
      <c r="CI602" s="62"/>
      <c r="CJ602" s="62"/>
      <c r="CK602" s="63"/>
      <c r="CL602" s="63"/>
      <c r="CM602" s="63"/>
      <c r="CN602" s="64"/>
      <c r="CO602" s="65"/>
      <c r="CP602" s="61"/>
      <c r="CQ602" s="61"/>
      <c r="CR602" s="61"/>
      <c r="CS602" s="62"/>
      <c r="CT602" s="62"/>
      <c r="CU602" s="62"/>
      <c r="CV602" s="62"/>
      <c r="CW602" s="62"/>
      <c r="CX602" s="63"/>
      <c r="CY602" s="63"/>
      <c r="CZ602" s="63"/>
      <c r="DA602" s="64"/>
      <c r="DB602" s="65"/>
      <c r="DC602" s="61"/>
      <c r="DD602" s="61"/>
      <c r="DE602" s="61"/>
      <c r="DF602" s="62"/>
      <c r="DG602" s="62"/>
      <c r="DH602" s="62"/>
      <c r="DI602" s="62"/>
      <c r="DJ602" s="62"/>
      <c r="DK602" s="63"/>
      <c r="DL602" s="63"/>
      <c r="DM602" s="63"/>
      <c r="DN602" s="64"/>
      <c r="DO602" s="65"/>
      <c r="DP602" s="61"/>
      <c r="DQ602" s="61"/>
      <c r="DR602" s="61"/>
      <c r="DS602" s="62"/>
      <c r="DT602" s="62"/>
      <c r="DU602" s="62"/>
      <c r="DV602" s="62"/>
      <c r="DW602" s="62"/>
      <c r="DX602" s="63"/>
      <c r="DY602" s="63"/>
      <c r="DZ602" s="63"/>
      <c r="EA602" s="64"/>
      <c r="EB602" s="65"/>
      <c r="EC602" s="61"/>
      <c r="ED602" s="61"/>
      <c r="EE602" s="61"/>
      <c r="EF602" s="62"/>
      <c r="EG602" s="62"/>
      <c r="EH602" s="62"/>
      <c r="EI602" s="62"/>
      <c r="EJ602" s="62"/>
      <c r="EK602" s="63"/>
      <c r="EL602" s="63"/>
      <c r="EM602" s="63"/>
      <c r="EN602" s="64"/>
      <c r="EO602" s="65"/>
      <c r="EP602" s="61"/>
      <c r="EQ602" s="61"/>
      <c r="ER602" s="61"/>
      <c r="ES602" s="62"/>
      <c r="ET602" s="62"/>
      <c r="EU602" s="62"/>
      <c r="EV602" s="62"/>
      <c r="EW602" s="62"/>
      <c r="EX602" s="63"/>
      <c r="EY602" s="63"/>
      <c r="EZ602" s="63"/>
      <c r="FA602" s="64"/>
      <c r="FB602" s="65"/>
      <c r="FC602" s="61"/>
      <c r="FD602" s="61"/>
      <c r="FE602" s="61"/>
      <c r="FF602" s="62"/>
      <c r="FG602" s="62"/>
      <c r="FH602" s="62"/>
      <c r="FI602" s="62"/>
      <c r="FJ602" s="62"/>
    </row>
    <row r="603" spans="1:166" ht="15" customHeight="1" x14ac:dyDescent="0.25">
      <c r="A603" s="344"/>
      <c r="B603" s="344"/>
      <c r="C603" s="251"/>
      <c r="D603" s="688"/>
      <c r="E603" s="46"/>
      <c r="F603" s="346"/>
      <c r="G603" s="347"/>
      <c r="H603" s="347"/>
      <c r="I603" s="347"/>
      <c r="J603" s="347"/>
      <c r="K603" s="63"/>
      <c r="L603" s="63"/>
      <c r="M603" s="63"/>
      <c r="N603" s="64"/>
      <c r="O603" s="65"/>
      <c r="P603" s="61"/>
      <c r="Q603" s="61"/>
      <c r="R603" s="61"/>
      <c r="S603" s="62"/>
      <c r="T603" s="62"/>
      <c r="U603" s="62"/>
      <c r="V603" s="62"/>
      <c r="W603" s="62"/>
      <c r="X603" s="63"/>
      <c r="Y603" s="63"/>
      <c r="Z603" s="63"/>
      <c r="AA603" s="64"/>
      <c r="AB603" s="65"/>
      <c r="AC603" s="61"/>
      <c r="AD603" s="61"/>
      <c r="AE603" s="61"/>
      <c r="AF603" s="62"/>
      <c r="AG603" s="62"/>
      <c r="AH603" s="62"/>
      <c r="AI603" s="62"/>
      <c r="AJ603" s="62"/>
      <c r="AK603" s="63"/>
      <c r="AL603" s="63"/>
      <c r="AM603" s="63"/>
      <c r="AN603" s="64"/>
      <c r="AO603" s="65"/>
      <c r="AP603" s="61"/>
      <c r="AQ603" s="61"/>
      <c r="AR603" s="61"/>
      <c r="AS603" s="62"/>
      <c r="AT603" s="62"/>
      <c r="AU603" s="62"/>
      <c r="AV603" s="62"/>
      <c r="AW603" s="62"/>
      <c r="AX603" s="63"/>
      <c r="AY603" s="63"/>
      <c r="AZ603" s="63"/>
      <c r="BA603" s="64"/>
      <c r="BB603" s="65"/>
      <c r="BC603" s="61"/>
      <c r="BD603" s="61"/>
      <c r="BE603" s="61"/>
      <c r="BF603" s="62"/>
      <c r="BG603" s="62"/>
      <c r="BH603" s="62"/>
      <c r="BI603" s="62"/>
      <c r="BJ603" s="62"/>
      <c r="BK603" s="63"/>
      <c r="BL603" s="63"/>
      <c r="BM603" s="63"/>
      <c r="BN603" s="64"/>
      <c r="BO603" s="65"/>
      <c r="BP603" s="61"/>
      <c r="BQ603" s="61"/>
      <c r="BR603" s="61"/>
      <c r="BS603" s="62"/>
      <c r="BT603" s="62"/>
      <c r="BU603" s="62"/>
      <c r="BV603" s="62"/>
      <c r="BW603" s="62"/>
      <c r="BX603" s="63"/>
      <c r="BY603" s="63"/>
      <c r="BZ603" s="63"/>
      <c r="CA603" s="64"/>
      <c r="CB603" s="65"/>
      <c r="CC603" s="61"/>
      <c r="CD603" s="61"/>
      <c r="CE603" s="61"/>
      <c r="CF603" s="62"/>
      <c r="CG603" s="62"/>
      <c r="CH603" s="62"/>
      <c r="CI603" s="62"/>
      <c r="CJ603" s="62"/>
      <c r="CK603" s="63"/>
      <c r="CL603" s="63"/>
      <c r="CM603" s="63"/>
      <c r="CN603" s="64"/>
      <c r="CO603" s="65"/>
      <c r="CP603" s="61"/>
      <c r="CQ603" s="61"/>
      <c r="CR603" s="61"/>
      <c r="CS603" s="62"/>
      <c r="CT603" s="62"/>
      <c r="CU603" s="62"/>
      <c r="CV603" s="62"/>
      <c r="CW603" s="62"/>
      <c r="CX603" s="63"/>
      <c r="CY603" s="63"/>
      <c r="CZ603" s="63"/>
      <c r="DA603" s="64"/>
      <c r="DB603" s="65"/>
      <c r="DC603" s="61"/>
      <c r="DD603" s="61"/>
      <c r="DE603" s="61"/>
      <c r="DF603" s="62"/>
      <c r="DG603" s="62"/>
      <c r="DH603" s="62"/>
      <c r="DI603" s="62"/>
      <c r="DJ603" s="62"/>
      <c r="DK603" s="63"/>
      <c r="DL603" s="63"/>
      <c r="DM603" s="63"/>
      <c r="DN603" s="64"/>
      <c r="DO603" s="65"/>
      <c r="DP603" s="61"/>
      <c r="DQ603" s="61"/>
      <c r="DR603" s="61"/>
      <c r="DS603" s="62"/>
      <c r="DT603" s="62"/>
      <c r="DU603" s="62"/>
      <c r="DV603" s="62"/>
      <c r="DW603" s="62"/>
      <c r="DX603" s="63"/>
      <c r="DY603" s="63"/>
      <c r="DZ603" s="63"/>
      <c r="EA603" s="64"/>
      <c r="EB603" s="65"/>
      <c r="EC603" s="61"/>
      <c r="ED603" s="61"/>
      <c r="EE603" s="61"/>
      <c r="EF603" s="62"/>
      <c r="EG603" s="62"/>
      <c r="EH603" s="62"/>
      <c r="EI603" s="62"/>
      <c r="EJ603" s="62"/>
      <c r="EK603" s="63"/>
      <c r="EL603" s="63"/>
      <c r="EM603" s="63"/>
      <c r="EN603" s="64"/>
      <c r="EO603" s="65"/>
      <c r="EP603" s="61"/>
      <c r="EQ603" s="61"/>
      <c r="ER603" s="61"/>
      <c r="ES603" s="62"/>
      <c r="ET603" s="62"/>
      <c r="EU603" s="62"/>
      <c r="EV603" s="62"/>
      <c r="EW603" s="62"/>
      <c r="EX603" s="63"/>
      <c r="EY603" s="63"/>
      <c r="EZ603" s="63"/>
      <c r="FA603" s="64"/>
      <c r="FB603" s="65"/>
      <c r="FC603" s="61"/>
      <c r="FD603" s="61"/>
      <c r="FE603" s="61"/>
      <c r="FF603" s="62"/>
      <c r="FG603" s="62"/>
      <c r="FH603" s="62"/>
      <c r="FI603" s="62"/>
      <c r="FJ603" s="62"/>
    </row>
    <row r="604" spans="1:166" ht="15" customHeight="1" x14ac:dyDescent="0.25">
      <c r="A604" s="344"/>
      <c r="B604" s="344"/>
      <c r="C604" s="251"/>
      <c r="D604" s="688"/>
      <c r="E604" s="46"/>
      <c r="F604" s="94" t="s">
        <v>289</v>
      </c>
      <c r="G604" s="347"/>
      <c r="H604" s="347"/>
      <c r="I604" s="347"/>
      <c r="J604" s="347"/>
      <c r="K604" s="63"/>
      <c r="L604" s="63"/>
      <c r="M604" s="63"/>
      <c r="N604" s="64"/>
      <c r="O604" s="65"/>
      <c r="P604" s="61"/>
      <c r="Q604" s="61"/>
      <c r="R604" s="61"/>
      <c r="S604" s="62"/>
      <c r="T604" s="62"/>
      <c r="U604" s="62"/>
      <c r="V604" s="62"/>
      <c r="W604" s="62"/>
      <c r="X604" s="63"/>
      <c r="Y604" s="63"/>
      <c r="Z604" s="63"/>
      <c r="AA604" s="64"/>
      <c r="AB604" s="65"/>
      <c r="AC604" s="61"/>
      <c r="AD604" s="61"/>
      <c r="AE604" s="61"/>
      <c r="AF604" s="62"/>
      <c r="AG604" s="62"/>
      <c r="AH604" s="62"/>
      <c r="AI604" s="62"/>
      <c r="AJ604" s="62"/>
      <c r="AK604" s="63"/>
      <c r="AL604" s="63"/>
      <c r="AM604" s="63"/>
      <c r="AN604" s="64"/>
      <c r="AO604" s="65"/>
      <c r="AP604" s="61"/>
      <c r="AQ604" s="61"/>
      <c r="AR604" s="61"/>
      <c r="AS604" s="62"/>
      <c r="AT604" s="62"/>
      <c r="AU604" s="62"/>
      <c r="AV604" s="62"/>
      <c r="AW604" s="62"/>
      <c r="AX604" s="63"/>
      <c r="AY604" s="63"/>
      <c r="AZ604" s="63"/>
      <c r="BA604" s="64"/>
      <c r="BB604" s="65"/>
      <c r="BC604" s="61"/>
      <c r="BD604" s="61"/>
      <c r="BE604" s="61"/>
      <c r="BF604" s="62"/>
      <c r="BG604" s="62"/>
      <c r="BH604" s="62"/>
      <c r="BI604" s="62"/>
      <c r="BJ604" s="62"/>
      <c r="BK604" s="63"/>
      <c r="BL604" s="63"/>
      <c r="BM604" s="63"/>
      <c r="BN604" s="64"/>
      <c r="BO604" s="65"/>
      <c r="BP604" s="61"/>
      <c r="BQ604" s="61"/>
      <c r="BR604" s="61"/>
      <c r="BS604" s="62"/>
      <c r="BT604" s="62"/>
      <c r="BU604" s="62"/>
      <c r="BV604" s="62"/>
      <c r="BW604" s="62"/>
      <c r="BX604" s="63"/>
      <c r="BY604" s="63"/>
      <c r="BZ604" s="63"/>
      <c r="CA604" s="64"/>
      <c r="CB604" s="65"/>
      <c r="CC604" s="61"/>
      <c r="CD604" s="61"/>
      <c r="CE604" s="61"/>
      <c r="CF604" s="62"/>
      <c r="CG604" s="62"/>
      <c r="CH604" s="62"/>
      <c r="CI604" s="62"/>
      <c r="CJ604" s="62"/>
      <c r="CK604" s="63"/>
      <c r="CL604" s="63"/>
      <c r="CM604" s="63"/>
      <c r="CN604" s="64"/>
      <c r="CO604" s="65"/>
      <c r="CP604" s="61"/>
      <c r="CQ604" s="61"/>
      <c r="CR604" s="61"/>
      <c r="CS604" s="62"/>
      <c r="CT604" s="62"/>
      <c r="CU604" s="62"/>
      <c r="CV604" s="62"/>
      <c r="CW604" s="62"/>
      <c r="CX604" s="63"/>
      <c r="CY604" s="63"/>
      <c r="CZ604" s="63"/>
      <c r="DA604" s="64"/>
      <c r="DB604" s="65"/>
      <c r="DC604" s="61"/>
      <c r="DD604" s="61"/>
      <c r="DE604" s="61"/>
      <c r="DF604" s="62"/>
      <c r="DG604" s="62"/>
      <c r="DH604" s="62"/>
      <c r="DI604" s="62"/>
      <c r="DJ604" s="62"/>
      <c r="DK604" s="63"/>
      <c r="DL604" s="63"/>
      <c r="DM604" s="63"/>
      <c r="DN604" s="64"/>
      <c r="DO604" s="65"/>
      <c r="DP604" s="61"/>
      <c r="DQ604" s="61"/>
      <c r="DR604" s="61"/>
      <c r="DS604" s="62"/>
      <c r="DT604" s="62"/>
      <c r="DU604" s="62"/>
      <c r="DV604" s="62"/>
      <c r="DW604" s="62"/>
      <c r="DX604" s="63"/>
      <c r="DY604" s="63"/>
      <c r="DZ604" s="63"/>
      <c r="EA604" s="64"/>
      <c r="EB604" s="65"/>
      <c r="EC604" s="61"/>
      <c r="ED604" s="61"/>
      <c r="EE604" s="61"/>
      <c r="EF604" s="62"/>
      <c r="EG604" s="62"/>
      <c r="EH604" s="62"/>
      <c r="EI604" s="62"/>
      <c r="EJ604" s="62"/>
      <c r="EK604" s="63"/>
      <c r="EL604" s="63"/>
      <c r="EM604" s="63"/>
      <c r="EN604" s="64"/>
      <c r="EO604" s="65"/>
      <c r="EP604" s="61"/>
      <c r="EQ604" s="61"/>
      <c r="ER604" s="61"/>
      <c r="ES604" s="62"/>
      <c r="ET604" s="62"/>
      <c r="EU604" s="62"/>
      <c r="EV604" s="62"/>
      <c r="EW604" s="62"/>
      <c r="EX604" s="63"/>
      <c r="EY604" s="63"/>
      <c r="EZ604" s="63"/>
      <c r="FA604" s="64"/>
      <c r="FB604" s="65"/>
      <c r="FC604" s="61"/>
      <c r="FD604" s="61"/>
      <c r="FE604" s="61"/>
      <c r="FF604" s="62"/>
      <c r="FG604" s="62"/>
      <c r="FH604" s="62"/>
      <c r="FI604" s="62"/>
      <c r="FJ604" s="62"/>
    </row>
    <row r="605" spans="1:166" ht="15" customHeight="1" x14ac:dyDescent="0.25">
      <c r="A605" s="367">
        <v>3745</v>
      </c>
      <c r="B605" s="367">
        <v>5011</v>
      </c>
      <c r="C605" s="392">
        <v>13101</v>
      </c>
      <c r="D605" s="339"/>
      <c r="E605" s="46"/>
      <c r="F605" s="370" t="s">
        <v>562</v>
      </c>
      <c r="G605" s="389">
        <v>78.86</v>
      </c>
      <c r="H605" s="389">
        <v>588.32000000000005</v>
      </c>
      <c r="I605" s="389">
        <v>588.32000000000005</v>
      </c>
      <c r="J605" s="389">
        <f>Tabulka5424[[#This Row],[Skutečnost k 31.12.2019                    v tis. Kč]]/Tabulka5424[[#This Row],[Upravený rozpočet k 31.12.2019         v tis. Kč]]*100</f>
        <v>100</v>
      </c>
      <c r="K605" s="63"/>
      <c r="L605" s="63"/>
      <c r="M605" s="63"/>
      <c r="N605" s="64"/>
      <c r="O605" s="65"/>
      <c r="P605" s="61"/>
      <c r="Q605" s="61"/>
      <c r="R605" s="61"/>
      <c r="S605" s="62"/>
      <c r="T605" s="62"/>
      <c r="U605" s="62"/>
      <c r="V605" s="62"/>
      <c r="W605" s="62"/>
      <c r="X605" s="63"/>
      <c r="Y605" s="63"/>
      <c r="Z605" s="63"/>
      <c r="AA605" s="64"/>
      <c r="AB605" s="65"/>
      <c r="AC605" s="61"/>
      <c r="AD605" s="61"/>
      <c r="AE605" s="61"/>
      <c r="AF605" s="62"/>
      <c r="AG605" s="62"/>
      <c r="AH605" s="62"/>
      <c r="AI605" s="62"/>
      <c r="AJ605" s="62"/>
      <c r="AK605" s="63"/>
      <c r="AL605" s="63"/>
      <c r="AM605" s="63"/>
      <c r="AN605" s="64"/>
      <c r="AO605" s="65"/>
      <c r="AP605" s="61"/>
      <c r="AQ605" s="61"/>
      <c r="AR605" s="61"/>
      <c r="AS605" s="62"/>
      <c r="AT605" s="62"/>
      <c r="AU605" s="62"/>
      <c r="AV605" s="62"/>
      <c r="AW605" s="62"/>
      <c r="AX605" s="63"/>
      <c r="AY605" s="63"/>
      <c r="AZ605" s="63"/>
      <c r="BA605" s="64"/>
      <c r="BB605" s="65"/>
      <c r="BC605" s="61"/>
      <c r="BD605" s="61"/>
      <c r="BE605" s="61"/>
      <c r="BF605" s="62"/>
      <c r="BG605" s="62"/>
      <c r="BH605" s="62"/>
      <c r="BI605" s="62"/>
      <c r="BJ605" s="62"/>
      <c r="BK605" s="63"/>
      <c r="BL605" s="63"/>
      <c r="BM605" s="63"/>
      <c r="BN605" s="64"/>
      <c r="BO605" s="65"/>
      <c r="BP605" s="61"/>
      <c r="BQ605" s="61"/>
      <c r="BR605" s="61"/>
      <c r="BS605" s="62"/>
      <c r="BT605" s="62"/>
      <c r="BU605" s="62"/>
      <c r="BV605" s="62"/>
      <c r="BW605" s="62"/>
      <c r="BX605" s="63"/>
      <c r="BY605" s="63"/>
      <c r="BZ605" s="63"/>
      <c r="CA605" s="64"/>
      <c r="CB605" s="65"/>
      <c r="CC605" s="61"/>
      <c r="CD605" s="61"/>
      <c r="CE605" s="61"/>
      <c r="CF605" s="62"/>
      <c r="CG605" s="62"/>
      <c r="CH605" s="62"/>
      <c r="CI605" s="62"/>
      <c r="CJ605" s="62"/>
      <c r="CK605" s="63"/>
      <c r="CL605" s="63"/>
      <c r="CM605" s="63"/>
      <c r="CN605" s="64"/>
      <c r="CO605" s="65"/>
      <c r="CP605" s="61"/>
      <c r="CQ605" s="61"/>
      <c r="CR605" s="61"/>
      <c r="CS605" s="62"/>
      <c r="CT605" s="62"/>
      <c r="CU605" s="62"/>
      <c r="CV605" s="62"/>
      <c r="CW605" s="62"/>
      <c r="CX605" s="63"/>
      <c r="CY605" s="63"/>
      <c r="CZ605" s="63"/>
      <c r="DA605" s="64"/>
      <c r="DB605" s="65"/>
      <c r="DC605" s="61"/>
      <c r="DD605" s="61"/>
      <c r="DE605" s="61"/>
      <c r="DF605" s="62"/>
      <c r="DG605" s="62"/>
      <c r="DH605" s="62"/>
      <c r="DI605" s="62"/>
      <c r="DJ605" s="62"/>
      <c r="DK605" s="63"/>
      <c r="DL605" s="63"/>
      <c r="DM605" s="63"/>
      <c r="DN605" s="64"/>
      <c r="DO605" s="65"/>
      <c r="DP605" s="61"/>
      <c r="DQ605" s="61"/>
      <c r="DR605" s="61"/>
      <c r="DS605" s="62"/>
      <c r="DT605" s="62"/>
      <c r="DU605" s="62"/>
      <c r="DV605" s="62"/>
      <c r="DW605" s="62"/>
      <c r="DX605" s="63"/>
      <c r="DY605" s="63"/>
      <c r="DZ605" s="63"/>
      <c r="EA605" s="64"/>
      <c r="EB605" s="65"/>
      <c r="EC605" s="61"/>
      <c r="ED605" s="61"/>
      <c r="EE605" s="61"/>
      <c r="EF605" s="62"/>
      <c r="EG605" s="62"/>
      <c r="EH605" s="62"/>
      <c r="EI605" s="62"/>
      <c r="EJ605" s="62"/>
      <c r="EK605" s="63"/>
      <c r="EL605" s="63"/>
      <c r="EM605" s="63"/>
      <c r="EN605" s="64"/>
      <c r="EO605" s="65"/>
      <c r="EP605" s="61"/>
      <c r="EQ605" s="61"/>
      <c r="ER605" s="61"/>
      <c r="ES605" s="62"/>
      <c r="ET605" s="62"/>
      <c r="EU605" s="62"/>
      <c r="EV605" s="62"/>
      <c r="EW605" s="62"/>
      <c r="EX605" s="63"/>
      <c r="EY605" s="63"/>
      <c r="EZ605" s="63"/>
      <c r="FA605" s="64"/>
      <c r="FB605" s="65"/>
      <c r="FC605" s="61"/>
      <c r="FD605" s="61"/>
      <c r="FE605" s="61"/>
      <c r="FF605" s="62"/>
      <c r="FG605" s="62"/>
      <c r="FH605" s="62"/>
      <c r="FI605" s="62"/>
      <c r="FJ605" s="62"/>
    </row>
    <row r="606" spans="1:166" ht="15" customHeight="1" x14ac:dyDescent="0.25">
      <c r="A606" s="367">
        <v>3745</v>
      </c>
      <c r="B606" s="367">
        <v>5031</v>
      </c>
      <c r="C606" s="392">
        <v>13101</v>
      </c>
      <c r="D606" s="339"/>
      <c r="E606" s="46"/>
      <c r="F606" s="370" t="s">
        <v>563</v>
      </c>
      <c r="G606" s="389">
        <v>19.72</v>
      </c>
      <c r="H606" s="389">
        <v>146.47999999999999</v>
      </c>
      <c r="I606" s="389">
        <v>146.47999999999999</v>
      </c>
      <c r="J606" s="389">
        <f>Tabulka5424[[#This Row],[Skutečnost k 31.12.2019                    v tis. Kč]]/Tabulka5424[[#This Row],[Upravený rozpočet k 31.12.2019         v tis. Kč]]*100</f>
        <v>100</v>
      </c>
      <c r="K606" s="63"/>
      <c r="L606" s="63"/>
      <c r="M606" s="63"/>
      <c r="N606" s="64"/>
      <c r="O606" s="65"/>
      <c r="P606" s="61"/>
      <c r="Q606" s="61"/>
      <c r="R606" s="61"/>
      <c r="S606" s="62"/>
      <c r="T606" s="62"/>
      <c r="U606" s="62"/>
      <c r="V606" s="62"/>
      <c r="W606" s="62"/>
      <c r="X606" s="63"/>
      <c r="Y606" s="63"/>
      <c r="Z606" s="63"/>
      <c r="AA606" s="64"/>
      <c r="AB606" s="65"/>
      <c r="AC606" s="61"/>
      <c r="AD606" s="61"/>
      <c r="AE606" s="61"/>
      <c r="AF606" s="62"/>
      <c r="AG606" s="62"/>
      <c r="AH606" s="62"/>
      <c r="AI606" s="62"/>
      <c r="AJ606" s="62"/>
      <c r="AK606" s="63"/>
      <c r="AL606" s="63"/>
      <c r="AM606" s="63"/>
      <c r="AN606" s="64"/>
      <c r="AO606" s="65"/>
      <c r="AP606" s="61"/>
      <c r="AQ606" s="61"/>
      <c r="AR606" s="61"/>
      <c r="AS606" s="62"/>
      <c r="AT606" s="62"/>
      <c r="AU606" s="62"/>
      <c r="AV606" s="62"/>
      <c r="AW606" s="62"/>
      <c r="AX606" s="63"/>
      <c r="AY606" s="63"/>
      <c r="AZ606" s="63"/>
      <c r="BA606" s="64"/>
      <c r="BB606" s="65"/>
      <c r="BC606" s="61"/>
      <c r="BD606" s="61"/>
      <c r="BE606" s="61"/>
      <c r="BF606" s="62"/>
      <c r="BG606" s="62"/>
      <c r="BH606" s="62"/>
      <c r="BI606" s="62"/>
      <c r="BJ606" s="62"/>
      <c r="BK606" s="63"/>
      <c r="BL606" s="63"/>
      <c r="BM606" s="63"/>
      <c r="BN606" s="64"/>
      <c r="BO606" s="65"/>
      <c r="BP606" s="61"/>
      <c r="BQ606" s="61"/>
      <c r="BR606" s="61"/>
      <c r="BS606" s="62"/>
      <c r="BT606" s="62"/>
      <c r="BU606" s="62"/>
      <c r="BV606" s="62"/>
      <c r="BW606" s="62"/>
      <c r="BX606" s="63"/>
      <c r="BY606" s="63"/>
      <c r="BZ606" s="63"/>
      <c r="CA606" s="64"/>
      <c r="CB606" s="65"/>
      <c r="CC606" s="61"/>
      <c r="CD606" s="61"/>
      <c r="CE606" s="61"/>
      <c r="CF606" s="62"/>
      <c r="CG606" s="62"/>
      <c r="CH606" s="62"/>
      <c r="CI606" s="62"/>
      <c r="CJ606" s="62"/>
      <c r="CK606" s="63"/>
      <c r="CL606" s="63"/>
      <c r="CM606" s="63"/>
      <c r="CN606" s="64"/>
      <c r="CO606" s="65"/>
      <c r="CP606" s="61"/>
      <c r="CQ606" s="61"/>
      <c r="CR606" s="61"/>
      <c r="CS606" s="62"/>
      <c r="CT606" s="62"/>
      <c r="CU606" s="62"/>
      <c r="CV606" s="62"/>
      <c r="CW606" s="62"/>
      <c r="CX606" s="63"/>
      <c r="CY606" s="63"/>
      <c r="CZ606" s="63"/>
      <c r="DA606" s="64"/>
      <c r="DB606" s="65"/>
      <c r="DC606" s="61"/>
      <c r="DD606" s="61"/>
      <c r="DE606" s="61"/>
      <c r="DF606" s="62"/>
      <c r="DG606" s="62"/>
      <c r="DH606" s="62"/>
      <c r="DI606" s="62"/>
      <c r="DJ606" s="62"/>
      <c r="DK606" s="63"/>
      <c r="DL606" s="63"/>
      <c r="DM606" s="63"/>
      <c r="DN606" s="64"/>
      <c r="DO606" s="65"/>
      <c r="DP606" s="61"/>
      <c r="DQ606" s="61"/>
      <c r="DR606" s="61"/>
      <c r="DS606" s="62"/>
      <c r="DT606" s="62"/>
      <c r="DU606" s="62"/>
      <c r="DV606" s="62"/>
      <c r="DW606" s="62"/>
      <c r="DX606" s="63"/>
      <c r="DY606" s="63"/>
      <c r="DZ606" s="63"/>
      <c r="EA606" s="64"/>
      <c r="EB606" s="65"/>
      <c r="EC606" s="61"/>
      <c r="ED606" s="61"/>
      <c r="EE606" s="61"/>
      <c r="EF606" s="62"/>
      <c r="EG606" s="62"/>
      <c r="EH606" s="62"/>
      <c r="EI606" s="62"/>
      <c r="EJ606" s="62"/>
      <c r="EK606" s="63"/>
      <c r="EL606" s="63"/>
      <c r="EM606" s="63"/>
      <c r="EN606" s="64"/>
      <c r="EO606" s="65"/>
      <c r="EP606" s="61"/>
      <c r="EQ606" s="61"/>
      <c r="ER606" s="61"/>
      <c r="ES606" s="62"/>
      <c r="ET606" s="62"/>
      <c r="EU606" s="62"/>
      <c r="EV606" s="62"/>
      <c r="EW606" s="62"/>
      <c r="EX606" s="63"/>
      <c r="EY606" s="63"/>
      <c r="EZ606" s="63"/>
      <c r="FA606" s="64"/>
      <c r="FB606" s="65"/>
      <c r="FC606" s="61"/>
      <c r="FD606" s="61"/>
      <c r="FE606" s="61"/>
      <c r="FF606" s="62"/>
      <c r="FG606" s="62"/>
      <c r="FH606" s="62"/>
      <c r="FI606" s="62"/>
      <c r="FJ606" s="62"/>
    </row>
    <row r="607" spans="1:166" ht="15" customHeight="1" x14ac:dyDescent="0.25">
      <c r="A607" s="367">
        <v>3745</v>
      </c>
      <c r="B607" s="367">
        <v>5032</v>
      </c>
      <c r="C607" s="392">
        <v>13101</v>
      </c>
      <c r="D607" s="339"/>
      <c r="E607" s="46"/>
      <c r="F607" s="370" t="s">
        <v>564</v>
      </c>
      <c r="G607" s="389">
        <v>7.1</v>
      </c>
      <c r="H607" s="389">
        <v>52.96</v>
      </c>
      <c r="I607" s="389">
        <v>52.96</v>
      </c>
      <c r="J607" s="389">
        <f>Tabulka5424[[#This Row],[Skutečnost k 31.12.2019                    v tis. Kč]]/Tabulka5424[[#This Row],[Upravený rozpočet k 31.12.2019         v tis. Kč]]*100</f>
        <v>100</v>
      </c>
      <c r="K607" s="63"/>
      <c r="L607" s="63"/>
      <c r="M607" s="63"/>
      <c r="N607" s="64"/>
      <c r="O607" s="65"/>
      <c r="P607" s="61"/>
      <c r="Q607" s="61"/>
      <c r="R607" s="61"/>
      <c r="S607" s="62"/>
      <c r="T607" s="62"/>
      <c r="U607" s="62"/>
      <c r="V607" s="62"/>
      <c r="W607" s="62"/>
      <c r="X607" s="63"/>
      <c r="Y607" s="63"/>
      <c r="Z607" s="63"/>
      <c r="AA607" s="64"/>
      <c r="AB607" s="65"/>
      <c r="AC607" s="61"/>
      <c r="AD607" s="61"/>
      <c r="AE607" s="61"/>
      <c r="AF607" s="62"/>
      <c r="AG607" s="62"/>
      <c r="AH607" s="62"/>
      <c r="AI607" s="62"/>
      <c r="AJ607" s="62"/>
      <c r="AK607" s="63"/>
      <c r="AL607" s="63"/>
      <c r="AM607" s="63"/>
      <c r="AN607" s="64"/>
      <c r="AO607" s="65"/>
      <c r="AP607" s="61"/>
      <c r="AQ607" s="61"/>
      <c r="AR607" s="61"/>
      <c r="AS607" s="62"/>
      <c r="AT607" s="62"/>
      <c r="AU607" s="62"/>
      <c r="AV607" s="62"/>
      <c r="AW607" s="62"/>
      <c r="AX607" s="63"/>
      <c r="AY607" s="63"/>
      <c r="AZ607" s="63"/>
      <c r="BA607" s="64"/>
      <c r="BB607" s="65"/>
      <c r="BC607" s="61"/>
      <c r="BD607" s="61"/>
      <c r="BE607" s="61"/>
      <c r="BF607" s="62"/>
      <c r="BG607" s="62"/>
      <c r="BH607" s="62"/>
      <c r="BI607" s="62"/>
      <c r="BJ607" s="62"/>
      <c r="BK607" s="63"/>
      <c r="BL607" s="63"/>
      <c r="BM607" s="63"/>
      <c r="BN607" s="64"/>
      <c r="BO607" s="65"/>
      <c r="BP607" s="61"/>
      <c r="BQ607" s="61"/>
      <c r="BR607" s="61"/>
      <c r="BS607" s="62"/>
      <c r="BT607" s="62"/>
      <c r="BU607" s="62"/>
      <c r="BV607" s="62"/>
      <c r="BW607" s="62"/>
      <c r="BX607" s="63"/>
      <c r="BY607" s="63"/>
      <c r="BZ607" s="63"/>
      <c r="CA607" s="64"/>
      <c r="CB607" s="65"/>
      <c r="CC607" s="61"/>
      <c r="CD607" s="61"/>
      <c r="CE607" s="61"/>
      <c r="CF607" s="62"/>
      <c r="CG607" s="62"/>
      <c r="CH607" s="62"/>
      <c r="CI607" s="62"/>
      <c r="CJ607" s="62"/>
      <c r="CK607" s="63"/>
      <c r="CL607" s="63"/>
      <c r="CM607" s="63"/>
      <c r="CN607" s="64"/>
      <c r="CO607" s="65"/>
      <c r="CP607" s="61"/>
      <c r="CQ607" s="61"/>
      <c r="CR607" s="61"/>
      <c r="CS607" s="62"/>
      <c r="CT607" s="62"/>
      <c r="CU607" s="62"/>
      <c r="CV607" s="62"/>
      <c r="CW607" s="62"/>
      <c r="CX607" s="63"/>
      <c r="CY607" s="63"/>
      <c r="CZ607" s="63"/>
      <c r="DA607" s="64"/>
      <c r="DB607" s="65"/>
      <c r="DC607" s="61"/>
      <c r="DD607" s="61"/>
      <c r="DE607" s="61"/>
      <c r="DF607" s="62"/>
      <c r="DG607" s="62"/>
      <c r="DH607" s="62"/>
      <c r="DI607" s="62"/>
      <c r="DJ607" s="62"/>
      <c r="DK607" s="63"/>
      <c r="DL607" s="63"/>
      <c r="DM607" s="63"/>
      <c r="DN607" s="64"/>
      <c r="DO607" s="65"/>
      <c r="DP607" s="61"/>
      <c r="DQ607" s="61"/>
      <c r="DR607" s="61"/>
      <c r="DS607" s="62"/>
      <c r="DT607" s="62"/>
      <c r="DU607" s="62"/>
      <c r="DV607" s="62"/>
      <c r="DW607" s="62"/>
      <c r="DX607" s="63"/>
      <c r="DY607" s="63"/>
      <c r="DZ607" s="63"/>
      <c r="EA607" s="64"/>
      <c r="EB607" s="65"/>
      <c r="EC607" s="61"/>
      <c r="ED607" s="61"/>
      <c r="EE607" s="61"/>
      <c r="EF607" s="62"/>
      <c r="EG607" s="62"/>
      <c r="EH607" s="62"/>
      <c r="EI607" s="62"/>
      <c r="EJ607" s="62"/>
      <c r="EK607" s="63"/>
      <c r="EL607" s="63"/>
      <c r="EM607" s="63"/>
      <c r="EN607" s="64"/>
      <c r="EO607" s="65"/>
      <c r="EP607" s="61"/>
      <c r="EQ607" s="61"/>
      <c r="ER607" s="61"/>
      <c r="ES607" s="62"/>
      <c r="ET607" s="62"/>
      <c r="EU607" s="62"/>
      <c r="EV607" s="62"/>
      <c r="EW607" s="62"/>
      <c r="EX607" s="63"/>
      <c r="EY607" s="63"/>
      <c r="EZ607" s="63"/>
      <c r="FA607" s="64"/>
      <c r="FB607" s="65"/>
      <c r="FC607" s="61"/>
      <c r="FD607" s="61"/>
      <c r="FE607" s="61"/>
      <c r="FF607" s="62"/>
      <c r="FG607" s="62"/>
      <c r="FH607" s="62"/>
      <c r="FI607" s="62"/>
      <c r="FJ607" s="62"/>
    </row>
    <row r="608" spans="1:166" s="55" customFormat="1" ht="15" customHeight="1" x14ac:dyDescent="0.25">
      <c r="A608" s="367">
        <v>3745</v>
      </c>
      <c r="B608" s="367">
        <v>5424</v>
      </c>
      <c r="C608" s="392">
        <v>13101</v>
      </c>
      <c r="D608" s="339"/>
      <c r="E608" s="46"/>
      <c r="F608" s="370" t="s">
        <v>678</v>
      </c>
      <c r="G608" s="389">
        <v>0</v>
      </c>
      <c r="H608" s="389">
        <v>14.32</v>
      </c>
      <c r="I608" s="389">
        <v>14.32</v>
      </c>
      <c r="J608" s="389">
        <f>Tabulka5424[[#This Row],[Skutečnost k 31.12.2019                    v tis. Kč]]/Tabulka5424[[#This Row],[Upravený rozpočet k 31.12.2019         v tis. Kč]]*100</f>
        <v>100</v>
      </c>
      <c r="K608" s="68"/>
      <c r="L608" s="68"/>
      <c r="M608" s="68"/>
      <c r="N608" s="69"/>
      <c r="O608" s="70"/>
      <c r="P608" s="66"/>
      <c r="Q608" s="66"/>
      <c r="R608" s="66"/>
      <c r="S608" s="67"/>
      <c r="T608" s="67"/>
      <c r="U608" s="67"/>
      <c r="V608" s="67"/>
      <c r="W608" s="67"/>
      <c r="X608" s="68"/>
      <c r="Y608" s="68"/>
      <c r="Z608" s="68"/>
      <c r="AA608" s="69"/>
      <c r="AB608" s="70"/>
      <c r="AC608" s="66"/>
      <c r="AD608" s="66"/>
      <c r="AE608" s="66"/>
      <c r="AF608" s="67"/>
      <c r="AG608" s="67"/>
      <c r="AH608" s="67"/>
      <c r="AI608" s="67"/>
      <c r="AJ608" s="67"/>
      <c r="AK608" s="68"/>
      <c r="AL608" s="68"/>
      <c r="AM608" s="68"/>
      <c r="AN608" s="69"/>
      <c r="AO608" s="70"/>
      <c r="AP608" s="66"/>
      <c r="AQ608" s="66"/>
      <c r="AR608" s="66"/>
      <c r="AS608" s="67"/>
      <c r="AT608" s="67"/>
      <c r="AU608" s="67"/>
      <c r="AV608" s="67"/>
      <c r="AW608" s="67"/>
      <c r="AX608" s="68"/>
      <c r="AY608" s="68"/>
      <c r="AZ608" s="68"/>
      <c r="BA608" s="69"/>
      <c r="BB608" s="70"/>
      <c r="BC608" s="66"/>
      <c r="BD608" s="66"/>
      <c r="BE608" s="66"/>
      <c r="BF608" s="67"/>
      <c r="BG608" s="67"/>
      <c r="BH608" s="67"/>
      <c r="BI608" s="67"/>
      <c r="BJ608" s="67"/>
      <c r="BK608" s="68"/>
      <c r="BL608" s="68"/>
      <c r="BM608" s="68"/>
      <c r="BN608" s="69"/>
      <c r="BO608" s="70"/>
      <c r="BP608" s="66"/>
      <c r="BQ608" s="66"/>
      <c r="BR608" s="66"/>
      <c r="BS608" s="67"/>
      <c r="BT608" s="67"/>
      <c r="BU608" s="67"/>
      <c r="BV608" s="67"/>
      <c r="BW608" s="67"/>
      <c r="BX608" s="68"/>
      <c r="BY608" s="68"/>
      <c r="BZ608" s="68"/>
      <c r="CA608" s="69"/>
      <c r="CB608" s="70"/>
      <c r="CC608" s="66"/>
      <c r="CD608" s="66"/>
      <c r="CE608" s="66"/>
      <c r="CF608" s="67"/>
      <c r="CG608" s="67"/>
      <c r="CH608" s="67"/>
      <c r="CI608" s="67"/>
      <c r="CJ608" s="67"/>
      <c r="CK608" s="68"/>
      <c r="CL608" s="68"/>
      <c r="CM608" s="68"/>
      <c r="CN608" s="69"/>
      <c r="CO608" s="70"/>
      <c r="CP608" s="66"/>
      <c r="CQ608" s="66"/>
      <c r="CR608" s="66"/>
      <c r="CS608" s="67"/>
      <c r="CT608" s="67"/>
      <c r="CU608" s="67"/>
      <c r="CV608" s="67"/>
      <c r="CW608" s="67"/>
      <c r="CX608" s="68"/>
      <c r="CY608" s="68"/>
      <c r="CZ608" s="68"/>
      <c r="DA608" s="69"/>
      <c r="DB608" s="70"/>
      <c r="DC608" s="66"/>
      <c r="DD608" s="66"/>
      <c r="DE608" s="66"/>
      <c r="DF608" s="67"/>
      <c r="DG608" s="67"/>
      <c r="DH608" s="67"/>
      <c r="DI608" s="67"/>
      <c r="DJ608" s="67"/>
      <c r="DK608" s="68"/>
      <c r="DL608" s="68"/>
      <c r="DM608" s="68"/>
      <c r="DN608" s="69"/>
      <c r="DO608" s="70"/>
      <c r="DP608" s="66"/>
      <c r="DQ608" s="66"/>
      <c r="DR608" s="66"/>
      <c r="DS608" s="67"/>
      <c r="DT608" s="67"/>
      <c r="DU608" s="67"/>
      <c r="DV608" s="67"/>
      <c r="DW608" s="67"/>
      <c r="DX608" s="68"/>
      <c r="DY608" s="68"/>
      <c r="DZ608" s="68"/>
      <c r="EA608" s="69"/>
      <c r="EB608" s="70"/>
      <c r="EC608" s="66"/>
      <c r="ED608" s="66"/>
      <c r="EE608" s="66"/>
      <c r="EF608" s="67"/>
      <c r="EG608" s="67"/>
      <c r="EH608" s="67"/>
      <c r="EI608" s="67"/>
      <c r="EJ608" s="67"/>
      <c r="EK608" s="68"/>
      <c r="EL608" s="68"/>
      <c r="EM608" s="68"/>
      <c r="EN608" s="69"/>
      <c r="EO608" s="70"/>
      <c r="EP608" s="66"/>
      <c r="EQ608" s="66"/>
      <c r="ER608" s="66"/>
      <c r="ES608" s="67"/>
      <c r="ET608" s="67"/>
      <c r="EU608" s="67"/>
      <c r="EV608" s="67"/>
      <c r="EW608" s="67"/>
      <c r="EX608" s="68"/>
      <c r="EY608" s="68"/>
      <c r="EZ608" s="68"/>
      <c r="FA608" s="69"/>
      <c r="FB608" s="70"/>
      <c r="FC608" s="66"/>
      <c r="FD608" s="66"/>
      <c r="FE608" s="66"/>
      <c r="FF608" s="67"/>
      <c r="FG608" s="67"/>
      <c r="FH608" s="67"/>
      <c r="FI608" s="67"/>
      <c r="FJ608" s="67"/>
    </row>
    <row r="609" spans="1:166" s="55" customFormat="1" ht="15" customHeight="1" x14ac:dyDescent="0.25">
      <c r="A609" s="344"/>
      <c r="B609" s="344"/>
      <c r="C609" s="251"/>
      <c r="D609" s="688"/>
      <c r="E609" s="46"/>
      <c r="F609" s="94" t="s">
        <v>590</v>
      </c>
      <c r="G609" s="265">
        <f>SUBTOTAL(109,G605:G608)</f>
        <v>105.67999999999999</v>
      </c>
      <c r="H609" s="265">
        <f>SUBTOTAL(109,H605:H608)</f>
        <v>802.08000000000015</v>
      </c>
      <c r="I609" s="265">
        <f>SUBTOTAL(109,I605:I608)</f>
        <v>802.08000000000015</v>
      </c>
      <c r="J609" s="265">
        <f>Tabulka5424[[#This Row],[Skutečnost k 31.12.2019                    v tis. Kč]]/Tabulka5424[[#This Row],[Upravený rozpočet k 31.12.2019         v tis. Kč]]*100</f>
        <v>100</v>
      </c>
      <c r="K609" s="68"/>
      <c r="L609" s="68"/>
      <c r="M609" s="68"/>
      <c r="N609" s="69"/>
      <c r="O609" s="70"/>
      <c r="P609" s="66"/>
      <c r="Q609" s="66"/>
      <c r="R609" s="66"/>
      <c r="S609" s="67"/>
      <c r="T609" s="67"/>
      <c r="U609" s="67"/>
      <c r="V609" s="67"/>
      <c r="W609" s="67"/>
      <c r="X609" s="68"/>
      <c r="Y609" s="68"/>
      <c r="Z609" s="68"/>
      <c r="AA609" s="69"/>
      <c r="AB609" s="70"/>
      <c r="AC609" s="66"/>
      <c r="AD609" s="66"/>
      <c r="AE609" s="66"/>
      <c r="AF609" s="67"/>
      <c r="AG609" s="67"/>
      <c r="AH609" s="67"/>
      <c r="AI609" s="67"/>
      <c r="AJ609" s="67"/>
      <c r="AK609" s="68"/>
      <c r="AL609" s="68"/>
      <c r="AM609" s="68"/>
      <c r="AN609" s="69"/>
      <c r="AO609" s="70"/>
      <c r="AP609" s="66"/>
      <c r="AQ609" s="66"/>
      <c r="AR609" s="66"/>
      <c r="AS609" s="67"/>
      <c r="AT609" s="67"/>
      <c r="AU609" s="67"/>
      <c r="AV609" s="67"/>
      <c r="AW609" s="67"/>
      <c r="AX609" s="68"/>
      <c r="AY609" s="68"/>
      <c r="AZ609" s="68"/>
      <c r="BA609" s="69"/>
      <c r="BB609" s="70"/>
      <c r="BC609" s="66"/>
      <c r="BD609" s="66"/>
      <c r="BE609" s="66"/>
      <c r="BF609" s="67"/>
      <c r="BG609" s="67"/>
      <c r="BH609" s="67"/>
      <c r="BI609" s="67"/>
      <c r="BJ609" s="67"/>
      <c r="BK609" s="68"/>
      <c r="BL609" s="68"/>
      <c r="BM609" s="68"/>
      <c r="BN609" s="69"/>
      <c r="BO609" s="70"/>
      <c r="BP609" s="66"/>
      <c r="BQ609" s="66"/>
      <c r="BR609" s="66"/>
      <c r="BS609" s="67"/>
      <c r="BT609" s="67"/>
      <c r="BU609" s="67"/>
      <c r="BV609" s="67"/>
      <c r="BW609" s="67"/>
      <c r="BX609" s="68"/>
      <c r="BY609" s="68"/>
      <c r="BZ609" s="68"/>
      <c r="CA609" s="69"/>
      <c r="CB609" s="70"/>
      <c r="CC609" s="66"/>
      <c r="CD609" s="66"/>
      <c r="CE609" s="66"/>
      <c r="CF609" s="67"/>
      <c r="CG609" s="67"/>
      <c r="CH609" s="67"/>
      <c r="CI609" s="67"/>
      <c r="CJ609" s="67"/>
      <c r="CK609" s="68"/>
      <c r="CL609" s="68"/>
      <c r="CM609" s="68"/>
      <c r="CN609" s="69"/>
      <c r="CO609" s="70"/>
      <c r="CP609" s="66"/>
      <c r="CQ609" s="66"/>
      <c r="CR609" s="66"/>
      <c r="CS609" s="67"/>
      <c r="CT609" s="67"/>
      <c r="CU609" s="67"/>
      <c r="CV609" s="67"/>
      <c r="CW609" s="67"/>
      <c r="CX609" s="68"/>
      <c r="CY609" s="68"/>
      <c r="CZ609" s="68"/>
      <c r="DA609" s="69"/>
      <c r="DB609" s="70"/>
      <c r="DC609" s="66"/>
      <c r="DD609" s="66"/>
      <c r="DE609" s="66"/>
      <c r="DF609" s="67"/>
      <c r="DG609" s="67"/>
      <c r="DH609" s="67"/>
      <c r="DI609" s="67"/>
      <c r="DJ609" s="67"/>
      <c r="DK609" s="68"/>
      <c r="DL609" s="68"/>
      <c r="DM609" s="68"/>
      <c r="DN609" s="69"/>
      <c r="DO609" s="70"/>
      <c r="DP609" s="66"/>
      <c r="DQ609" s="66"/>
      <c r="DR609" s="66"/>
      <c r="DS609" s="67"/>
      <c r="DT609" s="67"/>
      <c r="DU609" s="67"/>
      <c r="DV609" s="67"/>
      <c r="DW609" s="67"/>
      <c r="DX609" s="68"/>
      <c r="DY609" s="68"/>
      <c r="DZ609" s="68"/>
      <c r="EA609" s="69"/>
      <c r="EB609" s="70"/>
      <c r="EC609" s="66"/>
      <c r="ED609" s="66"/>
      <c r="EE609" s="66"/>
      <c r="EF609" s="67"/>
      <c r="EG609" s="67"/>
      <c r="EH609" s="67"/>
      <c r="EI609" s="67"/>
      <c r="EJ609" s="67"/>
      <c r="EK609" s="68"/>
      <c r="EL609" s="68"/>
      <c r="EM609" s="68"/>
      <c r="EN609" s="69"/>
      <c r="EO609" s="70"/>
      <c r="EP609" s="66"/>
      <c r="EQ609" s="66"/>
      <c r="ER609" s="66"/>
      <c r="ES609" s="67"/>
      <c r="ET609" s="67"/>
      <c r="EU609" s="67"/>
      <c r="EV609" s="67"/>
      <c r="EW609" s="67"/>
      <c r="EX609" s="68"/>
      <c r="EY609" s="68"/>
      <c r="EZ609" s="68"/>
      <c r="FA609" s="69"/>
      <c r="FB609" s="70"/>
      <c r="FC609" s="66"/>
      <c r="FD609" s="66"/>
      <c r="FE609" s="66"/>
      <c r="FF609" s="67"/>
      <c r="FG609" s="67"/>
      <c r="FH609" s="67"/>
      <c r="FI609" s="67"/>
      <c r="FJ609" s="67"/>
    </row>
    <row r="610" spans="1:166" s="137" customFormat="1" ht="15" customHeight="1" x14ac:dyDescent="0.25">
      <c r="A610" s="344"/>
      <c r="B610" s="344"/>
      <c r="C610" s="251"/>
      <c r="D610" s="688"/>
      <c r="E610" s="46"/>
      <c r="F610" s="346"/>
      <c r="G610" s="347"/>
      <c r="H610" s="347"/>
      <c r="I610" s="347"/>
      <c r="J610" s="347"/>
      <c r="K610" s="140"/>
      <c r="L610" s="140"/>
      <c r="M610" s="140"/>
      <c r="N610" s="140"/>
      <c r="O610" s="141"/>
      <c r="P610" s="138"/>
      <c r="Q610" s="138"/>
      <c r="R610" s="138"/>
      <c r="S610" s="139"/>
      <c r="T610" s="139"/>
      <c r="U610" s="139"/>
      <c r="V610" s="139"/>
      <c r="W610" s="139"/>
      <c r="X610" s="140"/>
      <c r="Y610" s="140"/>
      <c r="Z610" s="140"/>
      <c r="AA610" s="140"/>
      <c r="AB610" s="141"/>
      <c r="AC610" s="138"/>
      <c r="AD610" s="138"/>
      <c r="AE610" s="138"/>
      <c r="AF610" s="139"/>
      <c r="AG610" s="139"/>
      <c r="AH610" s="139"/>
      <c r="AI610" s="139"/>
      <c r="AJ610" s="139"/>
      <c r="AK610" s="140"/>
      <c r="AL610" s="140"/>
      <c r="AM610" s="140"/>
      <c r="AN610" s="140"/>
      <c r="AO610" s="141"/>
      <c r="AP610" s="138"/>
      <c r="AQ610" s="138"/>
      <c r="AR610" s="138"/>
      <c r="AS610" s="139"/>
      <c r="AT610" s="139"/>
      <c r="AU610" s="139"/>
      <c r="AV610" s="139"/>
      <c r="AW610" s="139"/>
      <c r="AX610" s="140"/>
      <c r="AY610" s="140"/>
      <c r="AZ610" s="140"/>
      <c r="BA610" s="140"/>
      <c r="BB610" s="141"/>
      <c r="BC610" s="138"/>
      <c r="BD610" s="138"/>
      <c r="BE610" s="138"/>
      <c r="BF610" s="139"/>
      <c r="BG610" s="139"/>
      <c r="BH610" s="139"/>
      <c r="BI610" s="139"/>
      <c r="BJ610" s="139"/>
      <c r="BK610" s="140"/>
      <c r="BL610" s="140"/>
      <c r="BM610" s="140"/>
      <c r="BN610" s="140"/>
      <c r="BO610" s="141"/>
      <c r="BP610" s="138"/>
      <c r="BQ610" s="138"/>
      <c r="BR610" s="138"/>
      <c r="BS610" s="139"/>
      <c r="BT610" s="139"/>
      <c r="BU610" s="139"/>
      <c r="BV610" s="139"/>
      <c r="BW610" s="139"/>
      <c r="BX610" s="140"/>
      <c r="BY610" s="140"/>
      <c r="BZ610" s="140"/>
      <c r="CA610" s="140"/>
      <c r="CB610" s="141"/>
      <c r="CC610" s="138"/>
      <c r="CD610" s="138"/>
      <c r="CE610" s="138"/>
      <c r="CF610" s="139"/>
      <c r="CG610" s="139"/>
      <c r="CH610" s="139"/>
      <c r="CI610" s="139"/>
      <c r="CJ610" s="139"/>
      <c r="CK610" s="140"/>
      <c r="CL610" s="140"/>
      <c r="CM610" s="140"/>
      <c r="CN610" s="140"/>
      <c r="CO610" s="141"/>
      <c r="CP610" s="138"/>
      <c r="CQ610" s="138"/>
      <c r="CR610" s="138"/>
      <c r="CS610" s="139"/>
      <c r="CT610" s="139"/>
      <c r="CU610" s="139"/>
      <c r="CV610" s="139"/>
      <c r="CW610" s="139"/>
      <c r="CX610" s="140"/>
      <c r="CY610" s="140"/>
      <c r="CZ610" s="140"/>
      <c r="DA610" s="140"/>
      <c r="DB610" s="141"/>
      <c r="DC610" s="138"/>
      <c r="DD610" s="138"/>
      <c r="DE610" s="138"/>
      <c r="DF610" s="139"/>
      <c r="DG610" s="139"/>
      <c r="DH610" s="139"/>
      <c r="DI610" s="139"/>
      <c r="DJ610" s="139"/>
      <c r="DK610" s="140"/>
      <c r="DL610" s="140"/>
      <c r="DM610" s="140"/>
      <c r="DN610" s="140"/>
      <c r="DO610" s="141"/>
      <c r="DP610" s="138"/>
      <c r="DQ610" s="138"/>
      <c r="DR610" s="138"/>
      <c r="DS610" s="139"/>
      <c r="DT610" s="139"/>
      <c r="DU610" s="139"/>
      <c r="DV610" s="139"/>
      <c r="DW610" s="139"/>
      <c r="DX610" s="140"/>
      <c r="DY610" s="140"/>
      <c r="DZ610" s="140"/>
      <c r="EA610" s="140"/>
      <c r="EB610" s="141"/>
      <c r="EC610" s="138"/>
      <c r="ED610" s="138"/>
      <c r="EE610" s="138"/>
      <c r="EF610" s="139"/>
      <c r="EG610" s="139"/>
      <c r="EH610" s="139"/>
      <c r="EI610" s="139"/>
      <c r="EJ610" s="139"/>
      <c r="EK610" s="140"/>
      <c r="EL610" s="140"/>
      <c r="EM610" s="140"/>
      <c r="EN610" s="140"/>
      <c r="EO610" s="141"/>
      <c r="EP610" s="138"/>
      <c r="EQ610" s="138"/>
      <c r="ER610" s="138"/>
      <c r="ES610" s="139"/>
      <c r="ET610" s="139"/>
      <c r="EU610" s="139"/>
      <c r="EV610" s="139"/>
      <c r="EW610" s="139"/>
      <c r="EX610" s="140"/>
      <c r="EY610" s="140"/>
      <c r="EZ610" s="140"/>
      <c r="FA610" s="140"/>
      <c r="FB610" s="141"/>
      <c r="FC610" s="138"/>
      <c r="FD610" s="138"/>
      <c r="FE610" s="138"/>
      <c r="FF610" s="139"/>
      <c r="FG610" s="139"/>
      <c r="FH610" s="139"/>
      <c r="FI610" s="139"/>
      <c r="FJ610" s="139"/>
    </row>
    <row r="611" spans="1:166" s="137" customFormat="1" ht="15" customHeight="1" x14ac:dyDescent="0.25">
      <c r="A611" s="344"/>
      <c r="B611" s="344"/>
      <c r="C611" s="251"/>
      <c r="D611" s="688"/>
      <c r="E611" s="46"/>
      <c r="F611" s="94" t="s">
        <v>350</v>
      </c>
      <c r="G611" s="347"/>
      <c r="H611" s="347"/>
      <c r="I611" s="347"/>
      <c r="J611" s="347"/>
      <c r="K611" s="140"/>
      <c r="L611" s="140"/>
      <c r="M611" s="140"/>
      <c r="N611" s="140"/>
      <c r="O611" s="141"/>
      <c r="P611" s="138"/>
      <c r="Q611" s="138"/>
      <c r="R611" s="138"/>
      <c r="S611" s="139"/>
      <c r="T611" s="139"/>
      <c r="U611" s="139"/>
      <c r="V611" s="139"/>
      <c r="W611" s="139"/>
      <c r="X611" s="140"/>
      <c r="Y611" s="140"/>
      <c r="Z611" s="140"/>
      <c r="AA611" s="140"/>
      <c r="AB611" s="141"/>
      <c r="AC611" s="138"/>
      <c r="AD611" s="138"/>
      <c r="AE611" s="138"/>
      <c r="AF611" s="139"/>
      <c r="AG611" s="139"/>
      <c r="AH611" s="139"/>
      <c r="AI611" s="139"/>
      <c r="AJ611" s="139"/>
      <c r="AK611" s="140"/>
      <c r="AL611" s="140"/>
      <c r="AM611" s="140"/>
      <c r="AN611" s="140"/>
      <c r="AO611" s="141"/>
      <c r="AP611" s="138"/>
      <c r="AQ611" s="138"/>
      <c r="AR611" s="138"/>
      <c r="AS611" s="139"/>
      <c r="AT611" s="139"/>
      <c r="AU611" s="139"/>
      <c r="AV611" s="139"/>
      <c r="AW611" s="139"/>
      <c r="AX611" s="140"/>
      <c r="AY611" s="140"/>
      <c r="AZ611" s="140"/>
      <c r="BA611" s="140"/>
      <c r="BB611" s="141"/>
      <c r="BC611" s="138"/>
      <c r="BD611" s="138"/>
      <c r="BE611" s="138"/>
      <c r="BF611" s="139"/>
      <c r="BG611" s="139"/>
      <c r="BH611" s="139"/>
      <c r="BI611" s="139"/>
      <c r="BJ611" s="139"/>
      <c r="BK611" s="140"/>
      <c r="BL611" s="140"/>
      <c r="BM611" s="140"/>
      <c r="BN611" s="140"/>
      <c r="BO611" s="141"/>
      <c r="BP611" s="138"/>
      <c r="BQ611" s="138"/>
      <c r="BR611" s="138"/>
      <c r="BS611" s="139"/>
      <c r="BT611" s="139"/>
      <c r="BU611" s="139"/>
      <c r="BV611" s="139"/>
      <c r="BW611" s="139"/>
      <c r="BX611" s="140"/>
      <c r="BY611" s="140"/>
      <c r="BZ611" s="140"/>
      <c r="CA611" s="140"/>
      <c r="CB611" s="141"/>
      <c r="CC611" s="138"/>
      <c r="CD611" s="138"/>
      <c r="CE611" s="138"/>
      <c r="CF611" s="139"/>
      <c r="CG611" s="139"/>
      <c r="CH611" s="139"/>
      <c r="CI611" s="139"/>
      <c r="CJ611" s="139"/>
      <c r="CK611" s="140"/>
      <c r="CL611" s="140"/>
      <c r="CM611" s="140"/>
      <c r="CN611" s="140"/>
      <c r="CO611" s="141"/>
      <c r="CP611" s="138"/>
      <c r="CQ611" s="138"/>
      <c r="CR611" s="138"/>
      <c r="CS611" s="139"/>
      <c r="CT611" s="139"/>
      <c r="CU611" s="139"/>
      <c r="CV611" s="139"/>
      <c r="CW611" s="139"/>
      <c r="CX611" s="140"/>
      <c r="CY611" s="140"/>
      <c r="CZ611" s="140"/>
      <c r="DA611" s="140"/>
      <c r="DB611" s="141"/>
      <c r="DC611" s="138"/>
      <c r="DD611" s="138"/>
      <c r="DE611" s="138"/>
      <c r="DF611" s="139"/>
      <c r="DG611" s="139"/>
      <c r="DH611" s="139"/>
      <c r="DI611" s="139"/>
      <c r="DJ611" s="139"/>
      <c r="DK611" s="140"/>
      <c r="DL611" s="140"/>
      <c r="DM611" s="140"/>
      <c r="DN611" s="140"/>
      <c r="DO611" s="141"/>
      <c r="DP611" s="138"/>
      <c r="DQ611" s="138"/>
      <c r="DR611" s="138"/>
      <c r="DS611" s="139"/>
      <c r="DT611" s="139"/>
      <c r="DU611" s="139"/>
      <c r="DV611" s="139"/>
      <c r="DW611" s="139"/>
      <c r="DX611" s="140"/>
      <c r="DY611" s="140"/>
      <c r="DZ611" s="140"/>
      <c r="EA611" s="140"/>
      <c r="EB611" s="141"/>
      <c r="EC611" s="138"/>
      <c r="ED611" s="138"/>
      <c r="EE611" s="138"/>
      <c r="EF611" s="139"/>
      <c r="EG611" s="139"/>
      <c r="EH611" s="139"/>
      <c r="EI611" s="139"/>
      <c r="EJ611" s="139"/>
      <c r="EK611" s="140"/>
      <c r="EL611" s="140"/>
      <c r="EM611" s="140"/>
      <c r="EN611" s="140"/>
      <c r="EO611" s="141"/>
      <c r="EP611" s="138"/>
      <c r="EQ611" s="138"/>
      <c r="ER611" s="138"/>
      <c r="ES611" s="139"/>
      <c r="ET611" s="139"/>
      <c r="EU611" s="139"/>
      <c r="EV611" s="139"/>
      <c r="EW611" s="139"/>
      <c r="EX611" s="140"/>
      <c r="EY611" s="140"/>
      <c r="EZ611" s="140"/>
      <c r="FA611" s="140"/>
      <c r="FB611" s="141"/>
      <c r="FC611" s="138"/>
      <c r="FD611" s="138"/>
      <c r="FE611" s="138"/>
      <c r="FF611" s="139"/>
      <c r="FG611" s="139"/>
      <c r="FH611" s="139"/>
      <c r="FI611" s="139"/>
      <c r="FJ611" s="139"/>
    </row>
    <row r="612" spans="1:166" s="137" customFormat="1" ht="15" customHeight="1" x14ac:dyDescent="0.25">
      <c r="A612" s="348">
        <v>3745</v>
      </c>
      <c r="B612" s="348">
        <v>5011</v>
      </c>
      <c r="C612" s="203"/>
      <c r="D612" s="339"/>
      <c r="E612" s="46">
        <v>902</v>
      </c>
      <c r="F612" s="329" t="s">
        <v>174</v>
      </c>
      <c r="G612" s="343">
        <v>50</v>
      </c>
      <c r="H612" s="343">
        <v>50</v>
      </c>
      <c r="I612" s="343">
        <v>42.23</v>
      </c>
      <c r="J612" s="343">
        <f>Tabulka5424[[#This Row],[Skutečnost k 31.12.2019                    v tis. Kč]]/Tabulka5424[[#This Row],[Upravený rozpočet k 31.12.2019         v tis. Kč]]*100</f>
        <v>84.46</v>
      </c>
      <c r="K612" s="140"/>
      <c r="L612" s="140"/>
      <c r="M612" s="140"/>
      <c r="N612" s="140"/>
      <c r="O612" s="141"/>
      <c r="P612" s="138"/>
      <c r="Q612" s="138"/>
      <c r="R612" s="138"/>
      <c r="S612" s="139"/>
      <c r="T612" s="139"/>
      <c r="U612" s="139"/>
      <c r="V612" s="139"/>
      <c r="W612" s="139"/>
      <c r="X612" s="140"/>
      <c r="Y612" s="140"/>
      <c r="Z612" s="140"/>
      <c r="AA612" s="140"/>
      <c r="AB612" s="141"/>
      <c r="AC612" s="138"/>
      <c r="AD612" s="138"/>
      <c r="AE612" s="138"/>
      <c r="AF612" s="139"/>
      <c r="AG612" s="139"/>
      <c r="AH612" s="139"/>
      <c r="AI612" s="139"/>
      <c r="AJ612" s="139"/>
      <c r="AK612" s="140"/>
      <c r="AL612" s="140"/>
      <c r="AM612" s="140"/>
      <c r="AN612" s="140"/>
      <c r="AO612" s="141"/>
      <c r="AP612" s="138"/>
      <c r="AQ612" s="138"/>
      <c r="AR612" s="138"/>
      <c r="AS612" s="139"/>
      <c r="AT612" s="139"/>
      <c r="AU612" s="139"/>
      <c r="AV612" s="139"/>
      <c r="AW612" s="139"/>
      <c r="AX612" s="140"/>
      <c r="AY612" s="140"/>
      <c r="AZ612" s="140"/>
      <c r="BA612" s="140"/>
      <c r="BB612" s="141"/>
      <c r="BC612" s="138"/>
      <c r="BD612" s="138"/>
      <c r="BE612" s="138"/>
      <c r="BF612" s="139"/>
      <c r="BG612" s="139"/>
      <c r="BH612" s="139"/>
      <c r="BI612" s="139"/>
      <c r="BJ612" s="139"/>
      <c r="BK612" s="140"/>
      <c r="BL612" s="140"/>
      <c r="BM612" s="140"/>
      <c r="BN612" s="140"/>
      <c r="BO612" s="141"/>
      <c r="BP612" s="138"/>
      <c r="BQ612" s="138"/>
      <c r="BR612" s="138"/>
      <c r="BS612" s="139"/>
      <c r="BT612" s="139"/>
      <c r="BU612" s="139"/>
      <c r="BV612" s="139"/>
      <c r="BW612" s="139"/>
      <c r="BX612" s="140"/>
      <c r="BY612" s="140"/>
      <c r="BZ612" s="140"/>
      <c r="CA612" s="140"/>
      <c r="CB612" s="141"/>
      <c r="CC612" s="138"/>
      <c r="CD612" s="138"/>
      <c r="CE612" s="138"/>
      <c r="CF612" s="139"/>
      <c r="CG612" s="139"/>
      <c r="CH612" s="139"/>
      <c r="CI612" s="139"/>
      <c r="CJ612" s="139"/>
      <c r="CK612" s="140"/>
      <c r="CL612" s="140"/>
      <c r="CM612" s="140"/>
      <c r="CN612" s="140"/>
      <c r="CO612" s="141"/>
      <c r="CP612" s="138"/>
      <c r="CQ612" s="138"/>
      <c r="CR612" s="138"/>
      <c r="CS612" s="139"/>
      <c r="CT612" s="139"/>
      <c r="CU612" s="139"/>
      <c r="CV612" s="139"/>
      <c r="CW612" s="139"/>
      <c r="CX612" s="140"/>
      <c r="CY612" s="140"/>
      <c r="CZ612" s="140"/>
      <c r="DA612" s="140"/>
      <c r="DB612" s="141"/>
      <c r="DC612" s="138"/>
      <c r="DD612" s="138"/>
      <c r="DE612" s="138"/>
      <c r="DF612" s="139"/>
      <c r="DG612" s="139"/>
      <c r="DH612" s="139"/>
      <c r="DI612" s="139"/>
      <c r="DJ612" s="139"/>
      <c r="DK612" s="140"/>
      <c r="DL612" s="140"/>
      <c r="DM612" s="140"/>
      <c r="DN612" s="140"/>
      <c r="DO612" s="141"/>
      <c r="DP612" s="138"/>
      <c r="DQ612" s="138"/>
      <c r="DR612" s="138"/>
      <c r="DS612" s="139"/>
      <c r="DT612" s="139"/>
      <c r="DU612" s="139"/>
      <c r="DV612" s="139"/>
      <c r="DW612" s="139"/>
      <c r="DX612" s="140"/>
      <c r="DY612" s="140"/>
      <c r="DZ612" s="140"/>
      <c r="EA612" s="140"/>
      <c r="EB612" s="141"/>
      <c r="EC612" s="138"/>
      <c r="ED612" s="138"/>
      <c r="EE612" s="138"/>
      <c r="EF612" s="139"/>
      <c r="EG612" s="139"/>
      <c r="EH612" s="139"/>
      <c r="EI612" s="139"/>
      <c r="EJ612" s="139"/>
      <c r="EK612" s="140"/>
      <c r="EL612" s="140"/>
      <c r="EM612" s="140"/>
      <c r="EN612" s="140"/>
      <c r="EO612" s="141"/>
      <c r="EP612" s="138"/>
      <c r="EQ612" s="138"/>
      <c r="ER612" s="138"/>
      <c r="ES612" s="139"/>
      <c r="ET612" s="139"/>
      <c r="EU612" s="139"/>
      <c r="EV612" s="139"/>
      <c r="EW612" s="139"/>
      <c r="EX612" s="140"/>
      <c r="EY612" s="140"/>
      <c r="EZ612" s="140"/>
      <c r="FA612" s="140"/>
      <c r="FB612" s="141"/>
      <c r="FC612" s="138"/>
      <c r="FD612" s="138"/>
      <c r="FE612" s="138"/>
      <c r="FF612" s="139"/>
      <c r="FG612" s="139"/>
      <c r="FH612" s="139"/>
      <c r="FI612" s="139"/>
      <c r="FJ612" s="139"/>
    </row>
    <row r="613" spans="1:166" s="137" customFormat="1" ht="15" customHeight="1" x14ac:dyDescent="0.25">
      <c r="A613" s="348">
        <v>3745</v>
      </c>
      <c r="B613" s="348">
        <v>5031</v>
      </c>
      <c r="C613" s="203"/>
      <c r="D613" s="339"/>
      <c r="E613" s="46">
        <v>902</v>
      </c>
      <c r="F613" s="329" t="s">
        <v>173</v>
      </c>
      <c r="G613" s="343">
        <v>12.5</v>
      </c>
      <c r="H613" s="343">
        <v>12.5</v>
      </c>
      <c r="I613" s="343">
        <v>10.49</v>
      </c>
      <c r="J613" s="343">
        <f>Tabulka5424[[#This Row],[Skutečnost k 31.12.2019                    v tis. Kč]]/Tabulka5424[[#This Row],[Upravený rozpočet k 31.12.2019         v tis. Kč]]*100</f>
        <v>83.92</v>
      </c>
      <c r="K613" s="140"/>
      <c r="L613" s="140"/>
      <c r="M613" s="140"/>
      <c r="N613" s="140"/>
      <c r="O613" s="141"/>
      <c r="P613" s="138"/>
      <c r="Q613" s="138"/>
      <c r="R613" s="138"/>
      <c r="S613" s="139"/>
      <c r="T613" s="139"/>
      <c r="U613" s="139"/>
      <c r="V613" s="139"/>
      <c r="W613" s="139"/>
      <c r="X613" s="140"/>
      <c r="Y613" s="140"/>
      <c r="Z613" s="140"/>
      <c r="AA613" s="140"/>
      <c r="AB613" s="141"/>
      <c r="AC613" s="138"/>
      <c r="AD613" s="138"/>
      <c r="AE613" s="138"/>
      <c r="AF613" s="139"/>
      <c r="AG613" s="139"/>
      <c r="AH613" s="139"/>
      <c r="AI613" s="139"/>
      <c r="AJ613" s="139"/>
      <c r="AK613" s="140"/>
      <c r="AL613" s="140"/>
      <c r="AM613" s="140"/>
      <c r="AN613" s="140"/>
      <c r="AO613" s="141"/>
      <c r="AP613" s="138"/>
      <c r="AQ613" s="138"/>
      <c r="AR613" s="138"/>
      <c r="AS613" s="139"/>
      <c r="AT613" s="139"/>
      <c r="AU613" s="139"/>
      <c r="AV613" s="139"/>
      <c r="AW613" s="139"/>
      <c r="AX613" s="140"/>
      <c r="AY613" s="140"/>
      <c r="AZ613" s="140"/>
      <c r="BA613" s="140"/>
      <c r="BB613" s="141"/>
      <c r="BC613" s="138"/>
      <c r="BD613" s="138"/>
      <c r="BE613" s="138"/>
      <c r="BF613" s="139"/>
      <c r="BG613" s="139"/>
      <c r="BH613" s="139"/>
      <c r="BI613" s="139"/>
      <c r="BJ613" s="139"/>
      <c r="BK613" s="140"/>
      <c r="BL613" s="140"/>
      <c r="BM613" s="140"/>
      <c r="BN613" s="140"/>
      <c r="BO613" s="141"/>
      <c r="BP613" s="138"/>
      <c r="BQ613" s="138"/>
      <c r="BR613" s="138"/>
      <c r="BS613" s="139"/>
      <c r="BT613" s="139"/>
      <c r="BU613" s="139"/>
      <c r="BV613" s="139"/>
      <c r="BW613" s="139"/>
      <c r="BX613" s="140"/>
      <c r="BY613" s="140"/>
      <c r="BZ613" s="140"/>
      <c r="CA613" s="140"/>
      <c r="CB613" s="141"/>
      <c r="CC613" s="138"/>
      <c r="CD613" s="138"/>
      <c r="CE613" s="138"/>
      <c r="CF613" s="139"/>
      <c r="CG613" s="139"/>
      <c r="CH613" s="139"/>
      <c r="CI613" s="139"/>
      <c r="CJ613" s="139"/>
      <c r="CK613" s="140"/>
      <c r="CL613" s="140"/>
      <c r="CM613" s="140"/>
      <c r="CN613" s="140"/>
      <c r="CO613" s="141"/>
      <c r="CP613" s="138"/>
      <c r="CQ613" s="138"/>
      <c r="CR613" s="138"/>
      <c r="CS613" s="139"/>
      <c r="CT613" s="139"/>
      <c r="CU613" s="139"/>
      <c r="CV613" s="139"/>
      <c r="CW613" s="139"/>
      <c r="CX613" s="140"/>
      <c r="CY613" s="140"/>
      <c r="CZ613" s="140"/>
      <c r="DA613" s="140"/>
      <c r="DB613" s="141"/>
      <c r="DC613" s="138"/>
      <c r="DD613" s="138"/>
      <c r="DE613" s="138"/>
      <c r="DF613" s="139"/>
      <c r="DG613" s="139"/>
      <c r="DH613" s="139"/>
      <c r="DI613" s="139"/>
      <c r="DJ613" s="139"/>
      <c r="DK613" s="140"/>
      <c r="DL613" s="140"/>
      <c r="DM613" s="140"/>
      <c r="DN613" s="140"/>
      <c r="DO613" s="141"/>
      <c r="DP613" s="138"/>
      <c r="DQ613" s="138"/>
      <c r="DR613" s="138"/>
      <c r="DS613" s="139"/>
      <c r="DT613" s="139"/>
      <c r="DU613" s="139"/>
      <c r="DV613" s="139"/>
      <c r="DW613" s="139"/>
      <c r="DX613" s="140"/>
      <c r="DY613" s="140"/>
      <c r="DZ613" s="140"/>
      <c r="EA613" s="140"/>
      <c r="EB613" s="141"/>
      <c r="EC613" s="138"/>
      <c r="ED613" s="138"/>
      <c r="EE613" s="138"/>
      <c r="EF613" s="139"/>
      <c r="EG613" s="139"/>
      <c r="EH613" s="139"/>
      <c r="EI613" s="139"/>
      <c r="EJ613" s="139"/>
      <c r="EK613" s="140"/>
      <c r="EL613" s="140"/>
      <c r="EM613" s="140"/>
      <c r="EN613" s="140"/>
      <c r="EO613" s="141"/>
      <c r="EP613" s="138"/>
      <c r="EQ613" s="138"/>
      <c r="ER613" s="138"/>
      <c r="ES613" s="139"/>
      <c r="ET613" s="139"/>
      <c r="EU613" s="139"/>
      <c r="EV613" s="139"/>
      <c r="EW613" s="139"/>
      <c r="EX613" s="140"/>
      <c r="EY613" s="140"/>
      <c r="EZ613" s="140"/>
      <c r="FA613" s="140"/>
      <c r="FB613" s="141"/>
      <c r="FC613" s="138"/>
      <c r="FD613" s="138"/>
      <c r="FE613" s="138"/>
      <c r="FF613" s="139"/>
      <c r="FG613" s="139"/>
      <c r="FH613" s="139"/>
      <c r="FI613" s="139"/>
      <c r="FJ613" s="139"/>
    </row>
    <row r="614" spans="1:166" s="137" customFormat="1" ht="15" customHeight="1" x14ac:dyDescent="0.25">
      <c r="A614" s="348">
        <v>3745</v>
      </c>
      <c r="B614" s="348">
        <v>5032</v>
      </c>
      <c r="C614" s="203"/>
      <c r="D614" s="339"/>
      <c r="E614" s="46">
        <v>902</v>
      </c>
      <c r="F614" s="329" t="s">
        <v>115</v>
      </c>
      <c r="G614" s="343">
        <v>4.5</v>
      </c>
      <c r="H614" s="343">
        <v>4.5</v>
      </c>
      <c r="I614" s="343">
        <v>3.8</v>
      </c>
      <c r="J614" s="343">
        <f>Tabulka5424[[#This Row],[Skutečnost k 31.12.2019                    v tis. Kč]]/Tabulka5424[[#This Row],[Upravený rozpočet k 31.12.2019         v tis. Kč]]*100</f>
        <v>84.444444444444443</v>
      </c>
      <c r="K614" s="140"/>
      <c r="L614" s="140"/>
      <c r="M614" s="140"/>
      <c r="N614" s="140"/>
      <c r="O614" s="141"/>
      <c r="P614" s="138"/>
      <c r="Q614" s="138"/>
      <c r="R614" s="138"/>
      <c r="S614" s="139"/>
      <c r="T614" s="139"/>
      <c r="U614" s="139"/>
      <c r="V614" s="139"/>
      <c r="W614" s="139"/>
      <c r="X614" s="140"/>
      <c r="Y614" s="140"/>
      <c r="Z614" s="140"/>
      <c r="AA614" s="140"/>
      <c r="AB614" s="141"/>
      <c r="AC614" s="138"/>
      <c r="AD614" s="138"/>
      <c r="AE614" s="138"/>
      <c r="AF614" s="139"/>
      <c r="AG614" s="139"/>
      <c r="AH614" s="139"/>
      <c r="AI614" s="139"/>
      <c r="AJ614" s="139"/>
      <c r="AK614" s="140"/>
      <c r="AL614" s="140"/>
      <c r="AM614" s="140"/>
      <c r="AN614" s="140"/>
      <c r="AO614" s="141"/>
      <c r="AP614" s="138"/>
      <c r="AQ614" s="138"/>
      <c r="AR614" s="138"/>
      <c r="AS614" s="139"/>
      <c r="AT614" s="139"/>
      <c r="AU614" s="139"/>
      <c r="AV614" s="139"/>
      <c r="AW614" s="139"/>
      <c r="AX614" s="140"/>
      <c r="AY614" s="140"/>
      <c r="AZ614" s="140"/>
      <c r="BA614" s="140"/>
      <c r="BB614" s="141"/>
      <c r="BC614" s="138"/>
      <c r="BD614" s="138"/>
      <c r="BE614" s="138"/>
      <c r="BF614" s="139"/>
      <c r="BG614" s="139"/>
      <c r="BH614" s="139"/>
      <c r="BI614" s="139"/>
      <c r="BJ614" s="139"/>
      <c r="BK614" s="140"/>
      <c r="BL614" s="140"/>
      <c r="BM614" s="140"/>
      <c r="BN614" s="140"/>
      <c r="BO614" s="141"/>
      <c r="BP614" s="138"/>
      <c r="BQ614" s="138"/>
      <c r="BR614" s="138"/>
      <c r="BS614" s="139"/>
      <c r="BT614" s="139"/>
      <c r="BU614" s="139"/>
      <c r="BV614" s="139"/>
      <c r="BW614" s="139"/>
      <c r="BX614" s="140"/>
      <c r="BY614" s="140"/>
      <c r="BZ614" s="140"/>
      <c r="CA614" s="140"/>
      <c r="CB614" s="141"/>
      <c r="CC614" s="138"/>
      <c r="CD614" s="138"/>
      <c r="CE614" s="138"/>
      <c r="CF614" s="139"/>
      <c r="CG614" s="139"/>
      <c r="CH614" s="139"/>
      <c r="CI614" s="139"/>
      <c r="CJ614" s="139"/>
      <c r="CK614" s="140"/>
      <c r="CL614" s="140"/>
      <c r="CM614" s="140"/>
      <c r="CN614" s="140"/>
      <c r="CO614" s="141"/>
      <c r="CP614" s="138"/>
      <c r="CQ614" s="138"/>
      <c r="CR614" s="138"/>
      <c r="CS614" s="139"/>
      <c r="CT614" s="139"/>
      <c r="CU614" s="139"/>
      <c r="CV614" s="139"/>
      <c r="CW614" s="139"/>
      <c r="CX614" s="140"/>
      <c r="CY614" s="140"/>
      <c r="CZ614" s="140"/>
      <c r="DA614" s="140"/>
      <c r="DB614" s="141"/>
      <c r="DC614" s="138"/>
      <c r="DD614" s="138"/>
      <c r="DE614" s="138"/>
      <c r="DF614" s="139"/>
      <c r="DG614" s="139"/>
      <c r="DH614" s="139"/>
      <c r="DI614" s="139"/>
      <c r="DJ614" s="139"/>
      <c r="DK614" s="140"/>
      <c r="DL614" s="140"/>
      <c r="DM614" s="140"/>
      <c r="DN614" s="140"/>
      <c r="DO614" s="141"/>
      <c r="DP614" s="138"/>
      <c r="DQ614" s="138"/>
      <c r="DR614" s="138"/>
      <c r="DS614" s="139"/>
      <c r="DT614" s="139"/>
      <c r="DU614" s="139"/>
      <c r="DV614" s="139"/>
      <c r="DW614" s="139"/>
      <c r="DX614" s="140"/>
      <c r="DY614" s="140"/>
      <c r="DZ614" s="140"/>
      <c r="EA614" s="140"/>
      <c r="EB614" s="141"/>
      <c r="EC614" s="138"/>
      <c r="ED614" s="138"/>
      <c r="EE614" s="138"/>
      <c r="EF614" s="139"/>
      <c r="EG614" s="139"/>
      <c r="EH614" s="139"/>
      <c r="EI614" s="139"/>
      <c r="EJ614" s="139"/>
      <c r="EK614" s="140"/>
      <c r="EL614" s="140"/>
      <c r="EM614" s="140"/>
      <c r="EN614" s="140"/>
      <c r="EO614" s="141"/>
      <c r="EP614" s="138"/>
      <c r="EQ614" s="138"/>
      <c r="ER614" s="138"/>
      <c r="ES614" s="139"/>
      <c r="ET614" s="139"/>
      <c r="EU614" s="139"/>
      <c r="EV614" s="139"/>
      <c r="EW614" s="139"/>
      <c r="EX614" s="140"/>
      <c r="EY614" s="140"/>
      <c r="EZ614" s="140"/>
      <c r="FA614" s="140"/>
      <c r="FB614" s="141"/>
      <c r="FC614" s="138"/>
      <c r="FD614" s="138"/>
      <c r="FE614" s="138"/>
      <c r="FF614" s="139"/>
      <c r="FG614" s="139"/>
      <c r="FH614" s="139"/>
      <c r="FI614" s="139"/>
      <c r="FJ614" s="139"/>
    </row>
    <row r="615" spans="1:166" s="137" customFormat="1" ht="15" customHeight="1" x14ac:dyDescent="0.25">
      <c r="A615" s="348">
        <v>3745</v>
      </c>
      <c r="B615" s="348">
        <v>5134</v>
      </c>
      <c r="C615" s="203"/>
      <c r="D615" s="339"/>
      <c r="E615" s="46">
        <v>902</v>
      </c>
      <c r="F615" s="329" t="s">
        <v>175</v>
      </c>
      <c r="G615" s="343">
        <v>6.54</v>
      </c>
      <c r="H615" s="343">
        <v>6.54</v>
      </c>
      <c r="I615" s="343">
        <v>6.4</v>
      </c>
      <c r="J615" s="343">
        <f>Tabulka5424[[#This Row],[Skutečnost k 31.12.2019                    v tis. Kč]]/Tabulka5424[[#This Row],[Upravený rozpočet k 31.12.2019         v tis. Kč]]*100</f>
        <v>97.859327217125397</v>
      </c>
      <c r="K615" s="140"/>
      <c r="L615" s="140"/>
      <c r="M615" s="140"/>
      <c r="N615" s="140"/>
      <c r="O615" s="141"/>
      <c r="P615" s="138"/>
      <c r="Q615" s="138"/>
      <c r="R615" s="138"/>
      <c r="S615" s="139"/>
      <c r="T615" s="139"/>
      <c r="U615" s="139"/>
      <c r="V615" s="139"/>
      <c r="W615" s="139"/>
      <c r="X615" s="140"/>
      <c r="Y615" s="140"/>
      <c r="Z615" s="140"/>
      <c r="AA615" s="140"/>
      <c r="AB615" s="141"/>
      <c r="AC615" s="138"/>
      <c r="AD615" s="138"/>
      <c r="AE615" s="138"/>
      <c r="AF615" s="139"/>
      <c r="AG615" s="139"/>
      <c r="AH615" s="139"/>
      <c r="AI615" s="139"/>
      <c r="AJ615" s="139"/>
      <c r="AK615" s="140"/>
      <c r="AL615" s="140"/>
      <c r="AM615" s="140"/>
      <c r="AN615" s="140"/>
      <c r="AO615" s="141"/>
      <c r="AP615" s="138"/>
      <c r="AQ615" s="138"/>
      <c r="AR615" s="138"/>
      <c r="AS615" s="139"/>
      <c r="AT615" s="139"/>
      <c r="AU615" s="139"/>
      <c r="AV615" s="139"/>
      <c r="AW615" s="139"/>
      <c r="AX615" s="140"/>
      <c r="AY615" s="140"/>
      <c r="AZ615" s="140"/>
      <c r="BA615" s="140"/>
      <c r="BB615" s="141"/>
      <c r="BC615" s="138"/>
      <c r="BD615" s="138"/>
      <c r="BE615" s="138"/>
      <c r="BF615" s="139"/>
      <c r="BG615" s="139"/>
      <c r="BH615" s="139"/>
      <c r="BI615" s="139"/>
      <c r="BJ615" s="139"/>
      <c r="BK615" s="140"/>
      <c r="BL615" s="140"/>
      <c r="BM615" s="140"/>
      <c r="BN615" s="140"/>
      <c r="BO615" s="141"/>
      <c r="BP615" s="138"/>
      <c r="BQ615" s="138"/>
      <c r="BR615" s="138"/>
      <c r="BS615" s="139"/>
      <c r="BT615" s="139"/>
      <c r="BU615" s="139"/>
      <c r="BV615" s="139"/>
      <c r="BW615" s="139"/>
      <c r="BX615" s="140"/>
      <c r="BY615" s="140"/>
      <c r="BZ615" s="140"/>
      <c r="CA615" s="140"/>
      <c r="CB615" s="141"/>
      <c r="CC615" s="138"/>
      <c r="CD615" s="138"/>
      <c r="CE615" s="138"/>
      <c r="CF615" s="139"/>
      <c r="CG615" s="139"/>
      <c r="CH615" s="139"/>
      <c r="CI615" s="139"/>
      <c r="CJ615" s="139"/>
      <c r="CK615" s="140"/>
      <c r="CL615" s="140"/>
      <c r="CM615" s="140"/>
      <c r="CN615" s="140"/>
      <c r="CO615" s="141"/>
      <c r="CP615" s="138"/>
      <c r="CQ615" s="138"/>
      <c r="CR615" s="138"/>
      <c r="CS615" s="139"/>
      <c r="CT615" s="139"/>
      <c r="CU615" s="139"/>
      <c r="CV615" s="139"/>
      <c r="CW615" s="139"/>
      <c r="CX615" s="140"/>
      <c r="CY615" s="140"/>
      <c r="CZ615" s="140"/>
      <c r="DA615" s="140"/>
      <c r="DB615" s="141"/>
      <c r="DC615" s="138"/>
      <c r="DD615" s="138"/>
      <c r="DE615" s="138"/>
      <c r="DF615" s="139"/>
      <c r="DG615" s="139"/>
      <c r="DH615" s="139"/>
      <c r="DI615" s="139"/>
      <c r="DJ615" s="139"/>
      <c r="DK615" s="140"/>
      <c r="DL615" s="140"/>
      <c r="DM615" s="140"/>
      <c r="DN615" s="140"/>
      <c r="DO615" s="141"/>
      <c r="DP615" s="138"/>
      <c r="DQ615" s="138"/>
      <c r="DR615" s="138"/>
      <c r="DS615" s="139"/>
      <c r="DT615" s="139"/>
      <c r="DU615" s="139"/>
      <c r="DV615" s="139"/>
      <c r="DW615" s="139"/>
      <c r="DX615" s="140"/>
      <c r="DY615" s="140"/>
      <c r="DZ615" s="140"/>
      <c r="EA615" s="140"/>
      <c r="EB615" s="141"/>
      <c r="EC615" s="138"/>
      <c r="ED615" s="138"/>
      <c r="EE615" s="138"/>
      <c r="EF615" s="139"/>
      <c r="EG615" s="139"/>
      <c r="EH615" s="139"/>
      <c r="EI615" s="139"/>
      <c r="EJ615" s="139"/>
      <c r="EK615" s="140"/>
      <c r="EL615" s="140"/>
      <c r="EM615" s="140"/>
      <c r="EN615" s="140"/>
      <c r="EO615" s="141"/>
      <c r="EP615" s="138"/>
      <c r="EQ615" s="138"/>
      <c r="ER615" s="138"/>
      <c r="ES615" s="139"/>
      <c r="ET615" s="139"/>
      <c r="EU615" s="139"/>
      <c r="EV615" s="139"/>
      <c r="EW615" s="139"/>
      <c r="EX615" s="140"/>
      <c r="EY615" s="140"/>
      <c r="EZ615" s="140"/>
      <c r="FA615" s="140"/>
      <c r="FB615" s="141"/>
      <c r="FC615" s="138"/>
      <c r="FD615" s="138"/>
      <c r="FE615" s="138"/>
      <c r="FF615" s="139"/>
      <c r="FG615" s="139"/>
      <c r="FH615" s="139"/>
      <c r="FI615" s="139"/>
      <c r="FJ615" s="139"/>
    </row>
    <row r="616" spans="1:166" s="137" customFormat="1" ht="15" customHeight="1" x14ac:dyDescent="0.25">
      <c r="A616" s="348">
        <v>3745</v>
      </c>
      <c r="B616" s="348">
        <v>5139</v>
      </c>
      <c r="C616" s="203"/>
      <c r="D616" s="339"/>
      <c r="E616" s="46">
        <v>902</v>
      </c>
      <c r="F616" s="329" t="s">
        <v>120</v>
      </c>
      <c r="G616" s="343">
        <v>10</v>
      </c>
      <c r="H616" s="343">
        <v>10</v>
      </c>
      <c r="I616" s="343">
        <v>4.7</v>
      </c>
      <c r="J616" s="343">
        <f>Tabulka5424[[#This Row],[Skutečnost k 31.12.2019                    v tis. Kč]]/Tabulka5424[[#This Row],[Upravený rozpočet k 31.12.2019         v tis. Kč]]*100</f>
        <v>47</v>
      </c>
      <c r="K616" s="140"/>
      <c r="L616" s="140"/>
      <c r="M616" s="140"/>
      <c r="N616" s="140"/>
      <c r="O616" s="141"/>
      <c r="P616" s="138"/>
      <c r="Q616" s="138"/>
      <c r="R616" s="138"/>
      <c r="S616" s="139"/>
      <c r="T616" s="139"/>
      <c r="U616" s="139"/>
      <c r="V616" s="139"/>
      <c r="W616" s="139"/>
      <c r="X616" s="140"/>
      <c r="Y616" s="140"/>
      <c r="Z616" s="140"/>
      <c r="AA616" s="140"/>
      <c r="AB616" s="141"/>
      <c r="AC616" s="138"/>
      <c r="AD616" s="138"/>
      <c r="AE616" s="138"/>
      <c r="AF616" s="139"/>
      <c r="AG616" s="139"/>
      <c r="AH616" s="139"/>
      <c r="AI616" s="139"/>
      <c r="AJ616" s="139"/>
      <c r="AK616" s="140"/>
      <c r="AL616" s="140"/>
      <c r="AM616" s="140"/>
      <c r="AN616" s="140"/>
      <c r="AO616" s="141"/>
      <c r="AP616" s="138"/>
      <c r="AQ616" s="138"/>
      <c r="AR616" s="138"/>
      <c r="AS616" s="139"/>
      <c r="AT616" s="139"/>
      <c r="AU616" s="139"/>
      <c r="AV616" s="139"/>
      <c r="AW616" s="139"/>
      <c r="AX616" s="140"/>
      <c r="AY616" s="140"/>
      <c r="AZ616" s="140"/>
      <c r="BA616" s="140"/>
      <c r="BB616" s="141"/>
      <c r="BC616" s="138"/>
      <c r="BD616" s="138"/>
      <c r="BE616" s="138"/>
      <c r="BF616" s="139"/>
      <c r="BG616" s="139"/>
      <c r="BH616" s="139"/>
      <c r="BI616" s="139"/>
      <c r="BJ616" s="139"/>
      <c r="BK616" s="140"/>
      <c r="BL616" s="140"/>
      <c r="BM616" s="140"/>
      <c r="BN616" s="140"/>
      <c r="BO616" s="141"/>
      <c r="BP616" s="138"/>
      <c r="BQ616" s="138"/>
      <c r="BR616" s="138"/>
      <c r="BS616" s="139"/>
      <c r="BT616" s="139"/>
      <c r="BU616" s="139"/>
      <c r="BV616" s="139"/>
      <c r="BW616" s="139"/>
      <c r="BX616" s="140"/>
      <c r="BY616" s="140"/>
      <c r="BZ616" s="140"/>
      <c r="CA616" s="140"/>
      <c r="CB616" s="141"/>
      <c r="CC616" s="138"/>
      <c r="CD616" s="138"/>
      <c r="CE616" s="138"/>
      <c r="CF616" s="139"/>
      <c r="CG616" s="139"/>
      <c r="CH616" s="139"/>
      <c r="CI616" s="139"/>
      <c r="CJ616" s="139"/>
      <c r="CK616" s="140"/>
      <c r="CL616" s="140"/>
      <c r="CM616" s="140"/>
      <c r="CN616" s="140"/>
      <c r="CO616" s="141"/>
      <c r="CP616" s="138"/>
      <c r="CQ616" s="138"/>
      <c r="CR616" s="138"/>
      <c r="CS616" s="139"/>
      <c r="CT616" s="139"/>
      <c r="CU616" s="139"/>
      <c r="CV616" s="139"/>
      <c r="CW616" s="139"/>
      <c r="CX616" s="140"/>
      <c r="CY616" s="140"/>
      <c r="CZ616" s="140"/>
      <c r="DA616" s="140"/>
      <c r="DB616" s="141"/>
      <c r="DC616" s="138"/>
      <c r="DD616" s="138"/>
      <c r="DE616" s="138"/>
      <c r="DF616" s="139"/>
      <c r="DG616" s="139"/>
      <c r="DH616" s="139"/>
      <c r="DI616" s="139"/>
      <c r="DJ616" s="139"/>
      <c r="DK616" s="140"/>
      <c r="DL616" s="140"/>
      <c r="DM616" s="140"/>
      <c r="DN616" s="140"/>
      <c r="DO616" s="141"/>
      <c r="DP616" s="138"/>
      <c r="DQ616" s="138"/>
      <c r="DR616" s="138"/>
      <c r="DS616" s="139"/>
      <c r="DT616" s="139"/>
      <c r="DU616" s="139"/>
      <c r="DV616" s="139"/>
      <c r="DW616" s="139"/>
      <c r="DX616" s="140"/>
      <c r="DY616" s="140"/>
      <c r="DZ616" s="140"/>
      <c r="EA616" s="140"/>
      <c r="EB616" s="141"/>
      <c r="EC616" s="138"/>
      <c r="ED616" s="138"/>
      <c r="EE616" s="138"/>
      <c r="EF616" s="139"/>
      <c r="EG616" s="139"/>
      <c r="EH616" s="139"/>
      <c r="EI616" s="139"/>
      <c r="EJ616" s="139"/>
      <c r="EK616" s="140"/>
      <c r="EL616" s="140"/>
      <c r="EM616" s="140"/>
      <c r="EN616" s="140"/>
      <c r="EO616" s="141"/>
      <c r="EP616" s="138"/>
      <c r="EQ616" s="138"/>
      <c r="ER616" s="138"/>
      <c r="ES616" s="139"/>
      <c r="ET616" s="139"/>
      <c r="EU616" s="139"/>
      <c r="EV616" s="139"/>
      <c r="EW616" s="139"/>
      <c r="EX616" s="140"/>
      <c r="EY616" s="140"/>
      <c r="EZ616" s="140"/>
      <c r="FA616" s="140"/>
      <c r="FB616" s="141"/>
      <c r="FC616" s="138"/>
      <c r="FD616" s="138"/>
      <c r="FE616" s="138"/>
      <c r="FF616" s="139"/>
      <c r="FG616" s="139"/>
      <c r="FH616" s="139"/>
      <c r="FI616" s="139"/>
      <c r="FJ616" s="139"/>
    </row>
    <row r="617" spans="1:166" s="137" customFormat="1" ht="15" customHeight="1" x14ac:dyDescent="0.25">
      <c r="A617" s="348">
        <v>3745</v>
      </c>
      <c r="B617" s="348">
        <v>5169</v>
      </c>
      <c r="C617" s="203"/>
      <c r="D617" s="339"/>
      <c r="E617" s="46">
        <v>902</v>
      </c>
      <c r="F617" s="329" t="s">
        <v>869</v>
      </c>
      <c r="G617" s="343">
        <v>5</v>
      </c>
      <c r="H617" s="343">
        <v>5</v>
      </c>
      <c r="I617" s="343">
        <v>0.75</v>
      </c>
      <c r="J617" s="343">
        <f>Tabulka5424[[#This Row],[Skutečnost k 31.12.2019                    v tis. Kč]]/Tabulka5424[[#This Row],[Upravený rozpočet k 31.12.2019         v tis. Kč]]*100</f>
        <v>15</v>
      </c>
      <c r="K617" s="140"/>
      <c r="L617" s="140"/>
      <c r="M617" s="140"/>
      <c r="N617" s="140"/>
      <c r="O617" s="141"/>
      <c r="P617" s="138"/>
      <c r="Q617" s="138"/>
      <c r="R617" s="138"/>
      <c r="S617" s="139"/>
      <c r="T617" s="139"/>
      <c r="U617" s="139"/>
      <c r="V617" s="139"/>
      <c r="W617" s="139"/>
      <c r="X617" s="140"/>
      <c r="Y617" s="140"/>
      <c r="Z617" s="140"/>
      <c r="AA617" s="140"/>
      <c r="AB617" s="141"/>
      <c r="AC617" s="138"/>
      <c r="AD617" s="138"/>
      <c r="AE617" s="138"/>
      <c r="AF617" s="139"/>
      <c r="AG617" s="139"/>
      <c r="AH617" s="139"/>
      <c r="AI617" s="139"/>
      <c r="AJ617" s="139"/>
      <c r="AK617" s="140"/>
      <c r="AL617" s="140"/>
      <c r="AM617" s="140"/>
      <c r="AN617" s="140"/>
      <c r="AO617" s="141"/>
      <c r="AP617" s="138"/>
      <c r="AQ617" s="138"/>
      <c r="AR617" s="138"/>
      <c r="AS617" s="139"/>
      <c r="AT617" s="139"/>
      <c r="AU617" s="139"/>
      <c r="AV617" s="139"/>
      <c r="AW617" s="139"/>
      <c r="AX617" s="140"/>
      <c r="AY617" s="140"/>
      <c r="AZ617" s="140"/>
      <c r="BA617" s="140"/>
      <c r="BB617" s="141"/>
      <c r="BC617" s="138"/>
      <c r="BD617" s="138"/>
      <c r="BE617" s="138"/>
      <c r="BF617" s="139"/>
      <c r="BG617" s="139"/>
      <c r="BH617" s="139"/>
      <c r="BI617" s="139"/>
      <c r="BJ617" s="139"/>
      <c r="BK617" s="140"/>
      <c r="BL617" s="140"/>
      <c r="BM617" s="140"/>
      <c r="BN617" s="140"/>
      <c r="BO617" s="141"/>
      <c r="BP617" s="138"/>
      <c r="BQ617" s="138"/>
      <c r="BR617" s="138"/>
      <c r="BS617" s="139"/>
      <c r="BT617" s="139"/>
      <c r="BU617" s="139"/>
      <c r="BV617" s="139"/>
      <c r="BW617" s="139"/>
      <c r="BX617" s="140"/>
      <c r="BY617" s="140"/>
      <c r="BZ617" s="140"/>
      <c r="CA617" s="140"/>
      <c r="CB617" s="141"/>
      <c r="CC617" s="138"/>
      <c r="CD617" s="138"/>
      <c r="CE617" s="138"/>
      <c r="CF617" s="139"/>
      <c r="CG617" s="139"/>
      <c r="CH617" s="139"/>
      <c r="CI617" s="139"/>
      <c r="CJ617" s="139"/>
      <c r="CK617" s="140"/>
      <c r="CL617" s="140"/>
      <c r="CM617" s="140"/>
      <c r="CN617" s="140"/>
      <c r="CO617" s="141"/>
      <c r="CP617" s="138"/>
      <c r="CQ617" s="138"/>
      <c r="CR617" s="138"/>
      <c r="CS617" s="139"/>
      <c r="CT617" s="139"/>
      <c r="CU617" s="139"/>
      <c r="CV617" s="139"/>
      <c r="CW617" s="139"/>
      <c r="CX617" s="140"/>
      <c r="CY617" s="140"/>
      <c r="CZ617" s="140"/>
      <c r="DA617" s="140"/>
      <c r="DB617" s="141"/>
      <c r="DC617" s="138"/>
      <c r="DD617" s="138"/>
      <c r="DE617" s="138"/>
      <c r="DF617" s="139"/>
      <c r="DG617" s="139"/>
      <c r="DH617" s="139"/>
      <c r="DI617" s="139"/>
      <c r="DJ617" s="139"/>
      <c r="DK617" s="140"/>
      <c r="DL617" s="140"/>
      <c r="DM617" s="140"/>
      <c r="DN617" s="140"/>
      <c r="DO617" s="141"/>
      <c r="DP617" s="138"/>
      <c r="DQ617" s="138"/>
      <c r="DR617" s="138"/>
      <c r="DS617" s="139"/>
      <c r="DT617" s="139"/>
      <c r="DU617" s="139"/>
      <c r="DV617" s="139"/>
      <c r="DW617" s="139"/>
      <c r="DX617" s="140"/>
      <c r="DY617" s="140"/>
      <c r="DZ617" s="140"/>
      <c r="EA617" s="140"/>
      <c r="EB617" s="141"/>
      <c r="EC617" s="138"/>
      <c r="ED617" s="138"/>
      <c r="EE617" s="138"/>
      <c r="EF617" s="139"/>
      <c r="EG617" s="139"/>
      <c r="EH617" s="139"/>
      <c r="EI617" s="139"/>
      <c r="EJ617" s="139"/>
      <c r="EK617" s="140"/>
      <c r="EL617" s="140"/>
      <c r="EM617" s="140"/>
      <c r="EN617" s="140"/>
      <c r="EO617" s="141"/>
      <c r="EP617" s="138"/>
      <c r="EQ617" s="138"/>
      <c r="ER617" s="138"/>
      <c r="ES617" s="139"/>
      <c r="ET617" s="139"/>
      <c r="EU617" s="139"/>
      <c r="EV617" s="139"/>
      <c r="EW617" s="139"/>
      <c r="EX617" s="140"/>
      <c r="EY617" s="140"/>
      <c r="EZ617" s="140"/>
      <c r="FA617" s="140"/>
      <c r="FB617" s="141"/>
      <c r="FC617" s="138"/>
      <c r="FD617" s="138"/>
      <c r="FE617" s="138"/>
      <c r="FF617" s="139"/>
      <c r="FG617" s="139"/>
      <c r="FH617" s="139"/>
      <c r="FI617" s="139"/>
      <c r="FJ617" s="139"/>
    </row>
    <row r="618" spans="1:166" s="137" customFormat="1" ht="15" customHeight="1" x14ac:dyDescent="0.25">
      <c r="A618" s="344"/>
      <c r="B618" s="344"/>
      <c r="C618" s="251"/>
      <c r="D618" s="688"/>
      <c r="E618" s="46"/>
      <c r="F618" s="94" t="s">
        <v>431</v>
      </c>
      <c r="G618" s="265">
        <f>SUBTOTAL(109,G612:G617)</f>
        <v>88.54</v>
      </c>
      <c r="H618" s="265">
        <f>SUBTOTAL(109,H612:H617)</f>
        <v>88.54</v>
      </c>
      <c r="I618" s="265">
        <f>SUBTOTAL(109,I612:I617)</f>
        <v>68.36999999999999</v>
      </c>
      <c r="J618" s="265">
        <f>Tabulka5424[[#This Row],[Skutečnost k 31.12.2019                    v tis. Kč]]/Tabulka5424[[#This Row],[Upravený rozpočet k 31.12.2019         v tis. Kč]]*100</f>
        <v>77.219335893381498</v>
      </c>
      <c r="K618" s="140"/>
      <c r="L618" s="140"/>
      <c r="M618" s="140"/>
      <c r="N618" s="140"/>
      <c r="O618" s="141"/>
      <c r="P618" s="138"/>
      <c r="Q618" s="138"/>
      <c r="R618" s="138"/>
      <c r="S618" s="139"/>
      <c r="T618" s="139"/>
      <c r="U618" s="139"/>
      <c r="V618" s="139"/>
      <c r="W618" s="139"/>
      <c r="X618" s="140"/>
      <c r="Y618" s="140"/>
      <c r="Z618" s="140"/>
      <c r="AA618" s="140"/>
      <c r="AB618" s="141"/>
      <c r="AC618" s="138"/>
      <c r="AD618" s="138"/>
      <c r="AE618" s="138"/>
      <c r="AF618" s="139"/>
      <c r="AG618" s="139"/>
      <c r="AH618" s="139"/>
      <c r="AI618" s="139"/>
      <c r="AJ618" s="139"/>
      <c r="AK618" s="140"/>
      <c r="AL618" s="140"/>
      <c r="AM618" s="140"/>
      <c r="AN618" s="140"/>
      <c r="AO618" s="141"/>
      <c r="AP618" s="138"/>
      <c r="AQ618" s="138"/>
      <c r="AR618" s="138"/>
      <c r="AS618" s="139"/>
      <c r="AT618" s="139"/>
      <c r="AU618" s="139"/>
      <c r="AV618" s="139"/>
      <c r="AW618" s="139"/>
      <c r="AX618" s="140"/>
      <c r="AY618" s="140"/>
      <c r="AZ618" s="140"/>
      <c r="BA618" s="140"/>
      <c r="BB618" s="141"/>
      <c r="BC618" s="138"/>
      <c r="BD618" s="138"/>
      <c r="BE618" s="138"/>
      <c r="BF618" s="139"/>
      <c r="BG618" s="139"/>
      <c r="BH618" s="139"/>
      <c r="BI618" s="139"/>
      <c r="BJ618" s="139"/>
      <c r="BK618" s="140"/>
      <c r="BL618" s="140"/>
      <c r="BM618" s="140"/>
      <c r="BN618" s="140"/>
      <c r="BO618" s="141"/>
      <c r="BP618" s="138"/>
      <c r="BQ618" s="138"/>
      <c r="BR618" s="138"/>
      <c r="BS618" s="139"/>
      <c r="BT618" s="139"/>
      <c r="BU618" s="139"/>
      <c r="BV618" s="139"/>
      <c r="BW618" s="139"/>
      <c r="BX618" s="140"/>
      <c r="BY618" s="140"/>
      <c r="BZ618" s="140"/>
      <c r="CA618" s="140"/>
      <c r="CB618" s="141"/>
      <c r="CC618" s="138"/>
      <c r="CD618" s="138"/>
      <c r="CE618" s="138"/>
      <c r="CF618" s="139"/>
      <c r="CG618" s="139"/>
      <c r="CH618" s="139"/>
      <c r="CI618" s="139"/>
      <c r="CJ618" s="139"/>
      <c r="CK618" s="140"/>
      <c r="CL618" s="140"/>
      <c r="CM618" s="140"/>
      <c r="CN618" s="140"/>
      <c r="CO618" s="141"/>
      <c r="CP618" s="138"/>
      <c r="CQ618" s="138"/>
      <c r="CR618" s="138"/>
      <c r="CS618" s="139"/>
      <c r="CT618" s="139"/>
      <c r="CU618" s="139"/>
      <c r="CV618" s="139"/>
      <c r="CW618" s="139"/>
      <c r="CX618" s="140"/>
      <c r="CY618" s="140"/>
      <c r="CZ618" s="140"/>
      <c r="DA618" s="140"/>
      <c r="DB618" s="141"/>
      <c r="DC618" s="138"/>
      <c r="DD618" s="138"/>
      <c r="DE618" s="138"/>
      <c r="DF618" s="139"/>
      <c r="DG618" s="139"/>
      <c r="DH618" s="139"/>
      <c r="DI618" s="139"/>
      <c r="DJ618" s="139"/>
      <c r="DK618" s="140"/>
      <c r="DL618" s="140"/>
      <c r="DM618" s="140"/>
      <c r="DN618" s="140"/>
      <c r="DO618" s="141"/>
      <c r="DP618" s="138"/>
      <c r="DQ618" s="138"/>
      <c r="DR618" s="138"/>
      <c r="DS618" s="139"/>
      <c r="DT618" s="139"/>
      <c r="DU618" s="139"/>
      <c r="DV618" s="139"/>
      <c r="DW618" s="139"/>
      <c r="DX618" s="140"/>
      <c r="DY618" s="140"/>
      <c r="DZ618" s="140"/>
      <c r="EA618" s="140"/>
      <c r="EB618" s="141"/>
      <c r="EC618" s="138"/>
      <c r="ED618" s="138"/>
      <c r="EE618" s="138"/>
      <c r="EF618" s="139"/>
      <c r="EG618" s="139"/>
      <c r="EH618" s="139"/>
      <c r="EI618" s="139"/>
      <c r="EJ618" s="139"/>
      <c r="EK618" s="140"/>
      <c r="EL618" s="140"/>
      <c r="EM618" s="140"/>
      <c r="EN618" s="140"/>
      <c r="EO618" s="141"/>
      <c r="EP618" s="138"/>
      <c r="EQ618" s="138"/>
      <c r="ER618" s="138"/>
      <c r="ES618" s="139"/>
      <c r="ET618" s="139"/>
      <c r="EU618" s="139"/>
      <c r="EV618" s="139"/>
      <c r="EW618" s="139"/>
      <c r="EX618" s="140"/>
      <c r="EY618" s="140"/>
      <c r="EZ618" s="140"/>
      <c r="FA618" s="140"/>
      <c r="FB618" s="141"/>
      <c r="FC618" s="138"/>
      <c r="FD618" s="138"/>
      <c r="FE618" s="138"/>
      <c r="FF618" s="139"/>
      <c r="FG618" s="139"/>
      <c r="FH618" s="139"/>
      <c r="FI618" s="139"/>
      <c r="FJ618" s="139"/>
    </row>
    <row r="619" spans="1:166" s="137" customFormat="1" ht="15" customHeight="1" x14ac:dyDescent="0.25">
      <c r="A619" s="344"/>
      <c r="B619" s="344"/>
      <c r="C619" s="251"/>
      <c r="D619" s="688"/>
      <c r="E619" s="46"/>
      <c r="F619" s="346"/>
      <c r="G619" s="347"/>
      <c r="H619" s="347"/>
      <c r="I619" s="347"/>
      <c r="J619" s="347"/>
      <c r="K619" s="140"/>
      <c r="L619" s="140"/>
      <c r="M619" s="140"/>
      <c r="N619" s="140"/>
      <c r="O619" s="141"/>
      <c r="P619" s="138"/>
      <c r="Q619" s="138"/>
      <c r="R619" s="138"/>
      <c r="S619" s="139"/>
      <c r="T619" s="139"/>
      <c r="U619" s="139"/>
      <c r="V619" s="139"/>
      <c r="W619" s="139"/>
      <c r="X619" s="140"/>
      <c r="Y619" s="140"/>
      <c r="Z619" s="140"/>
      <c r="AA619" s="140"/>
      <c r="AB619" s="141"/>
      <c r="AC619" s="138"/>
      <c r="AD619" s="138"/>
      <c r="AE619" s="138"/>
      <c r="AF619" s="139"/>
      <c r="AG619" s="139"/>
      <c r="AH619" s="139"/>
      <c r="AI619" s="139"/>
      <c r="AJ619" s="139"/>
      <c r="AK619" s="140"/>
      <c r="AL619" s="140"/>
      <c r="AM619" s="140"/>
      <c r="AN619" s="140"/>
      <c r="AO619" s="141"/>
      <c r="AP619" s="138"/>
      <c r="AQ619" s="138"/>
      <c r="AR619" s="138"/>
      <c r="AS619" s="139"/>
      <c r="AT619" s="139"/>
      <c r="AU619" s="139"/>
      <c r="AV619" s="139"/>
      <c r="AW619" s="139"/>
      <c r="AX619" s="140"/>
      <c r="AY619" s="140"/>
      <c r="AZ619" s="140"/>
      <c r="BA619" s="140"/>
      <c r="BB619" s="141"/>
      <c r="BC619" s="138"/>
      <c r="BD619" s="138"/>
      <c r="BE619" s="138"/>
      <c r="BF619" s="139"/>
      <c r="BG619" s="139"/>
      <c r="BH619" s="139"/>
      <c r="BI619" s="139"/>
      <c r="BJ619" s="139"/>
      <c r="BK619" s="140"/>
      <c r="BL619" s="140"/>
      <c r="BM619" s="140"/>
      <c r="BN619" s="140"/>
      <c r="BO619" s="141"/>
      <c r="BP619" s="138"/>
      <c r="BQ619" s="138"/>
      <c r="BR619" s="138"/>
      <c r="BS619" s="139"/>
      <c r="BT619" s="139"/>
      <c r="BU619" s="139"/>
      <c r="BV619" s="139"/>
      <c r="BW619" s="139"/>
      <c r="BX619" s="140"/>
      <c r="BY619" s="140"/>
      <c r="BZ619" s="140"/>
      <c r="CA619" s="140"/>
      <c r="CB619" s="141"/>
      <c r="CC619" s="138"/>
      <c r="CD619" s="138"/>
      <c r="CE619" s="138"/>
      <c r="CF619" s="139"/>
      <c r="CG619" s="139"/>
      <c r="CH619" s="139"/>
      <c r="CI619" s="139"/>
      <c r="CJ619" s="139"/>
      <c r="CK619" s="140"/>
      <c r="CL619" s="140"/>
      <c r="CM619" s="140"/>
      <c r="CN619" s="140"/>
      <c r="CO619" s="141"/>
      <c r="CP619" s="138"/>
      <c r="CQ619" s="138"/>
      <c r="CR619" s="138"/>
      <c r="CS619" s="139"/>
      <c r="CT619" s="139"/>
      <c r="CU619" s="139"/>
      <c r="CV619" s="139"/>
      <c r="CW619" s="139"/>
      <c r="CX619" s="140"/>
      <c r="CY619" s="140"/>
      <c r="CZ619" s="140"/>
      <c r="DA619" s="140"/>
      <c r="DB619" s="141"/>
      <c r="DC619" s="138"/>
      <c r="DD619" s="138"/>
      <c r="DE619" s="138"/>
      <c r="DF619" s="139"/>
      <c r="DG619" s="139"/>
      <c r="DH619" s="139"/>
      <c r="DI619" s="139"/>
      <c r="DJ619" s="139"/>
      <c r="DK619" s="140"/>
      <c r="DL619" s="140"/>
      <c r="DM619" s="140"/>
      <c r="DN619" s="140"/>
      <c r="DO619" s="141"/>
      <c r="DP619" s="138"/>
      <c r="DQ619" s="138"/>
      <c r="DR619" s="138"/>
      <c r="DS619" s="139"/>
      <c r="DT619" s="139"/>
      <c r="DU619" s="139"/>
      <c r="DV619" s="139"/>
      <c r="DW619" s="139"/>
      <c r="DX619" s="140"/>
      <c r="DY619" s="140"/>
      <c r="DZ619" s="140"/>
      <c r="EA619" s="140"/>
      <c r="EB619" s="141"/>
      <c r="EC619" s="138"/>
      <c r="ED619" s="138"/>
      <c r="EE619" s="138"/>
      <c r="EF619" s="139"/>
      <c r="EG619" s="139"/>
      <c r="EH619" s="139"/>
      <c r="EI619" s="139"/>
      <c r="EJ619" s="139"/>
      <c r="EK619" s="140"/>
      <c r="EL619" s="140"/>
      <c r="EM619" s="140"/>
      <c r="EN619" s="140"/>
      <c r="EO619" s="141"/>
      <c r="EP619" s="138"/>
      <c r="EQ619" s="138"/>
      <c r="ER619" s="138"/>
      <c r="ES619" s="139"/>
      <c r="ET619" s="139"/>
      <c r="EU619" s="139"/>
      <c r="EV619" s="139"/>
      <c r="EW619" s="139"/>
      <c r="EX619" s="140"/>
      <c r="EY619" s="140"/>
      <c r="EZ619" s="140"/>
      <c r="FA619" s="140"/>
      <c r="FB619" s="141"/>
      <c r="FC619" s="138"/>
      <c r="FD619" s="138"/>
      <c r="FE619" s="138"/>
      <c r="FF619" s="139"/>
      <c r="FG619" s="139"/>
      <c r="FH619" s="139"/>
      <c r="FI619" s="139"/>
      <c r="FJ619" s="139"/>
    </row>
    <row r="620" spans="1:166" s="137" customFormat="1" ht="15" customHeight="1" x14ac:dyDescent="0.25">
      <c r="A620" s="344"/>
      <c r="B620" s="344"/>
      <c r="C620" s="251"/>
      <c r="D620" s="688"/>
      <c r="E620" s="46"/>
      <c r="F620" s="94" t="s">
        <v>290</v>
      </c>
      <c r="G620" s="347"/>
      <c r="H620" s="347"/>
      <c r="I620" s="347"/>
      <c r="J620" s="347"/>
      <c r="K620" s="140"/>
      <c r="L620" s="140"/>
      <c r="M620" s="140"/>
      <c r="N620" s="140"/>
      <c r="O620" s="141"/>
      <c r="P620" s="138"/>
      <c r="Q620" s="138"/>
      <c r="R620" s="138"/>
      <c r="S620" s="139"/>
      <c r="T620" s="139"/>
      <c r="U620" s="139"/>
      <c r="V620" s="139"/>
      <c r="W620" s="139"/>
      <c r="X620" s="140"/>
      <c r="Y620" s="140"/>
      <c r="Z620" s="140"/>
      <c r="AA620" s="140"/>
      <c r="AB620" s="141"/>
      <c r="AC620" s="138"/>
      <c r="AD620" s="138"/>
      <c r="AE620" s="138"/>
      <c r="AF620" s="139"/>
      <c r="AG620" s="139"/>
      <c r="AH620" s="139"/>
      <c r="AI620" s="139"/>
      <c r="AJ620" s="139"/>
      <c r="AK620" s="140"/>
      <c r="AL620" s="140"/>
      <c r="AM620" s="140"/>
      <c r="AN620" s="140"/>
      <c r="AO620" s="141"/>
      <c r="AP620" s="138"/>
      <c r="AQ620" s="138"/>
      <c r="AR620" s="138"/>
      <c r="AS620" s="139"/>
      <c r="AT620" s="139"/>
      <c r="AU620" s="139"/>
      <c r="AV620" s="139"/>
      <c r="AW620" s="139"/>
      <c r="AX620" s="140"/>
      <c r="AY620" s="140"/>
      <c r="AZ620" s="140"/>
      <c r="BA620" s="140"/>
      <c r="BB620" s="141"/>
      <c r="BC620" s="138"/>
      <c r="BD620" s="138"/>
      <c r="BE620" s="138"/>
      <c r="BF620" s="139"/>
      <c r="BG620" s="139"/>
      <c r="BH620" s="139"/>
      <c r="BI620" s="139"/>
      <c r="BJ620" s="139"/>
      <c r="BK620" s="140"/>
      <c r="BL620" s="140"/>
      <c r="BM620" s="140"/>
      <c r="BN620" s="140"/>
      <c r="BO620" s="141"/>
      <c r="BP620" s="138"/>
      <c r="BQ620" s="138"/>
      <c r="BR620" s="138"/>
      <c r="BS620" s="139"/>
      <c r="BT620" s="139"/>
      <c r="BU620" s="139"/>
      <c r="BV620" s="139"/>
      <c r="BW620" s="139"/>
      <c r="BX620" s="140"/>
      <c r="BY620" s="140"/>
      <c r="BZ620" s="140"/>
      <c r="CA620" s="140"/>
      <c r="CB620" s="141"/>
      <c r="CC620" s="138"/>
      <c r="CD620" s="138"/>
      <c r="CE620" s="138"/>
      <c r="CF620" s="139"/>
      <c r="CG620" s="139"/>
      <c r="CH620" s="139"/>
      <c r="CI620" s="139"/>
      <c r="CJ620" s="139"/>
      <c r="CK620" s="140"/>
      <c r="CL620" s="140"/>
      <c r="CM620" s="140"/>
      <c r="CN620" s="140"/>
      <c r="CO620" s="141"/>
      <c r="CP620" s="138"/>
      <c r="CQ620" s="138"/>
      <c r="CR620" s="138"/>
      <c r="CS620" s="139"/>
      <c r="CT620" s="139"/>
      <c r="CU620" s="139"/>
      <c r="CV620" s="139"/>
      <c r="CW620" s="139"/>
      <c r="CX620" s="140"/>
      <c r="CY620" s="140"/>
      <c r="CZ620" s="140"/>
      <c r="DA620" s="140"/>
      <c r="DB620" s="141"/>
      <c r="DC620" s="138"/>
      <c r="DD620" s="138"/>
      <c r="DE620" s="138"/>
      <c r="DF620" s="139"/>
      <c r="DG620" s="139"/>
      <c r="DH620" s="139"/>
      <c r="DI620" s="139"/>
      <c r="DJ620" s="139"/>
      <c r="DK620" s="140"/>
      <c r="DL620" s="140"/>
      <c r="DM620" s="140"/>
      <c r="DN620" s="140"/>
      <c r="DO620" s="141"/>
      <c r="DP620" s="138"/>
      <c r="DQ620" s="138"/>
      <c r="DR620" s="138"/>
      <c r="DS620" s="139"/>
      <c r="DT620" s="139"/>
      <c r="DU620" s="139"/>
      <c r="DV620" s="139"/>
      <c r="DW620" s="139"/>
      <c r="DX620" s="140"/>
      <c r="DY620" s="140"/>
      <c r="DZ620" s="140"/>
      <c r="EA620" s="140"/>
      <c r="EB620" s="141"/>
      <c r="EC620" s="138"/>
      <c r="ED620" s="138"/>
      <c r="EE620" s="138"/>
      <c r="EF620" s="139"/>
      <c r="EG620" s="139"/>
      <c r="EH620" s="139"/>
      <c r="EI620" s="139"/>
      <c r="EJ620" s="139"/>
      <c r="EK620" s="140"/>
      <c r="EL620" s="140"/>
      <c r="EM620" s="140"/>
      <c r="EN620" s="140"/>
      <c r="EO620" s="141"/>
      <c r="EP620" s="138"/>
      <c r="EQ620" s="138"/>
      <c r="ER620" s="138"/>
      <c r="ES620" s="139"/>
      <c r="ET620" s="139"/>
      <c r="EU620" s="139"/>
      <c r="EV620" s="139"/>
      <c r="EW620" s="139"/>
      <c r="EX620" s="140"/>
      <c r="EY620" s="140"/>
      <c r="EZ620" s="140"/>
      <c r="FA620" s="140"/>
      <c r="FB620" s="141"/>
      <c r="FC620" s="138"/>
      <c r="FD620" s="138"/>
      <c r="FE620" s="138"/>
      <c r="FF620" s="139"/>
      <c r="FG620" s="139"/>
      <c r="FH620" s="139"/>
      <c r="FI620" s="139"/>
      <c r="FJ620" s="139"/>
    </row>
    <row r="621" spans="1:166" s="137" customFormat="1" ht="15" customHeight="1" x14ac:dyDescent="0.25">
      <c r="A621" s="348">
        <v>3745</v>
      </c>
      <c r="B621" s="348">
        <v>5137</v>
      </c>
      <c r="C621" s="203"/>
      <c r="D621" s="339"/>
      <c r="E621" s="46"/>
      <c r="F621" s="329" t="s">
        <v>176</v>
      </c>
      <c r="G621" s="343">
        <v>168</v>
      </c>
      <c r="H621" s="343">
        <v>46.65</v>
      </c>
      <c r="I621" s="343">
        <v>44.04</v>
      </c>
      <c r="J621" s="343">
        <f>Tabulka5424[[#This Row],[Skutečnost k 31.12.2019                    v tis. Kč]]/Tabulka5424[[#This Row],[Upravený rozpočet k 31.12.2019         v tis. Kč]]*100</f>
        <v>94.40514469453376</v>
      </c>
      <c r="K621" s="140"/>
      <c r="L621" s="140"/>
      <c r="M621" s="140"/>
      <c r="N621" s="140"/>
      <c r="O621" s="141"/>
      <c r="P621" s="138"/>
      <c r="Q621" s="138"/>
      <c r="R621" s="138"/>
      <c r="S621" s="139"/>
      <c r="T621" s="139"/>
      <c r="U621" s="139"/>
      <c r="V621" s="139"/>
      <c r="W621" s="139"/>
      <c r="X621" s="140"/>
      <c r="Y621" s="140"/>
      <c r="Z621" s="140"/>
      <c r="AA621" s="140"/>
      <c r="AB621" s="141"/>
      <c r="AC621" s="138"/>
      <c r="AD621" s="138"/>
      <c r="AE621" s="138"/>
      <c r="AF621" s="139"/>
      <c r="AG621" s="139"/>
      <c r="AH621" s="139"/>
      <c r="AI621" s="139"/>
      <c r="AJ621" s="139"/>
      <c r="AK621" s="140"/>
      <c r="AL621" s="140"/>
      <c r="AM621" s="140"/>
      <c r="AN621" s="140"/>
      <c r="AO621" s="141"/>
      <c r="AP621" s="138"/>
      <c r="AQ621" s="138"/>
      <c r="AR621" s="138"/>
      <c r="AS621" s="139"/>
      <c r="AT621" s="139"/>
      <c r="AU621" s="139"/>
      <c r="AV621" s="139"/>
      <c r="AW621" s="139"/>
      <c r="AX621" s="140"/>
      <c r="AY621" s="140"/>
      <c r="AZ621" s="140"/>
      <c r="BA621" s="140"/>
      <c r="BB621" s="141"/>
      <c r="BC621" s="138"/>
      <c r="BD621" s="138"/>
      <c r="BE621" s="138"/>
      <c r="BF621" s="139"/>
      <c r="BG621" s="139"/>
      <c r="BH621" s="139"/>
      <c r="BI621" s="139"/>
      <c r="BJ621" s="139"/>
      <c r="BK621" s="140"/>
      <c r="BL621" s="140"/>
      <c r="BM621" s="140"/>
      <c r="BN621" s="140"/>
      <c r="BO621" s="141"/>
      <c r="BP621" s="138"/>
      <c r="BQ621" s="138"/>
      <c r="BR621" s="138"/>
      <c r="BS621" s="139"/>
      <c r="BT621" s="139"/>
      <c r="BU621" s="139"/>
      <c r="BV621" s="139"/>
      <c r="BW621" s="139"/>
      <c r="BX621" s="140"/>
      <c r="BY621" s="140"/>
      <c r="BZ621" s="140"/>
      <c r="CA621" s="140"/>
      <c r="CB621" s="141"/>
      <c r="CC621" s="138"/>
      <c r="CD621" s="138"/>
      <c r="CE621" s="138"/>
      <c r="CF621" s="139"/>
      <c r="CG621" s="139"/>
      <c r="CH621" s="139"/>
      <c r="CI621" s="139"/>
      <c r="CJ621" s="139"/>
      <c r="CK621" s="140"/>
      <c r="CL621" s="140"/>
      <c r="CM621" s="140"/>
      <c r="CN621" s="140"/>
      <c r="CO621" s="141"/>
      <c r="CP621" s="138"/>
      <c r="CQ621" s="138"/>
      <c r="CR621" s="138"/>
      <c r="CS621" s="139"/>
      <c r="CT621" s="139"/>
      <c r="CU621" s="139"/>
      <c r="CV621" s="139"/>
      <c r="CW621" s="139"/>
      <c r="CX621" s="140"/>
      <c r="CY621" s="140"/>
      <c r="CZ621" s="140"/>
      <c r="DA621" s="140"/>
      <c r="DB621" s="141"/>
      <c r="DC621" s="138"/>
      <c r="DD621" s="138"/>
      <c r="DE621" s="138"/>
      <c r="DF621" s="139"/>
      <c r="DG621" s="139"/>
      <c r="DH621" s="139"/>
      <c r="DI621" s="139"/>
      <c r="DJ621" s="139"/>
      <c r="DK621" s="140"/>
      <c r="DL621" s="140"/>
      <c r="DM621" s="140"/>
      <c r="DN621" s="140"/>
      <c r="DO621" s="141"/>
      <c r="DP621" s="138"/>
      <c r="DQ621" s="138"/>
      <c r="DR621" s="138"/>
      <c r="DS621" s="139"/>
      <c r="DT621" s="139"/>
      <c r="DU621" s="139"/>
      <c r="DV621" s="139"/>
      <c r="DW621" s="139"/>
      <c r="DX621" s="140"/>
      <c r="DY621" s="140"/>
      <c r="DZ621" s="140"/>
      <c r="EA621" s="140"/>
      <c r="EB621" s="141"/>
      <c r="EC621" s="138"/>
      <c r="ED621" s="138"/>
      <c r="EE621" s="138"/>
      <c r="EF621" s="139"/>
      <c r="EG621" s="139"/>
      <c r="EH621" s="139"/>
      <c r="EI621" s="139"/>
      <c r="EJ621" s="139"/>
      <c r="EK621" s="140"/>
      <c r="EL621" s="140"/>
      <c r="EM621" s="140"/>
      <c r="EN621" s="140"/>
      <c r="EO621" s="141"/>
      <c r="EP621" s="138"/>
      <c r="EQ621" s="138"/>
      <c r="ER621" s="138"/>
      <c r="ES621" s="139"/>
      <c r="ET621" s="139"/>
      <c r="EU621" s="139"/>
      <c r="EV621" s="139"/>
      <c r="EW621" s="139"/>
      <c r="EX621" s="140"/>
      <c r="EY621" s="140"/>
      <c r="EZ621" s="140"/>
      <c r="FA621" s="140"/>
      <c r="FB621" s="141"/>
      <c r="FC621" s="138"/>
      <c r="FD621" s="138"/>
      <c r="FE621" s="138"/>
      <c r="FF621" s="139"/>
      <c r="FG621" s="139"/>
      <c r="FH621" s="139"/>
      <c r="FI621" s="139"/>
      <c r="FJ621" s="139"/>
    </row>
    <row r="622" spans="1:166" s="137" customFormat="1" ht="15" customHeight="1" x14ac:dyDescent="0.25">
      <c r="A622" s="348">
        <v>3745</v>
      </c>
      <c r="B622" s="348">
        <v>5139</v>
      </c>
      <c r="C622" s="192"/>
      <c r="D622" s="16"/>
      <c r="E622" s="46"/>
      <c r="F622" s="329" t="s">
        <v>1472</v>
      </c>
      <c r="G622" s="343">
        <v>0</v>
      </c>
      <c r="H622" s="343">
        <v>18.75</v>
      </c>
      <c r="I622" s="343">
        <v>18.75</v>
      </c>
      <c r="J622" s="343">
        <f>Tabulka5424[[#This Row],[Skutečnost k 31.12.2019                    v tis. Kč]]/Tabulka5424[[#This Row],[Upravený rozpočet k 31.12.2019         v tis. Kč]]*100</f>
        <v>100</v>
      </c>
      <c r="K622" s="140"/>
      <c r="L622" s="140"/>
      <c r="M622" s="140"/>
      <c r="N622" s="140"/>
      <c r="O622" s="141"/>
      <c r="P622" s="138"/>
      <c r="Q622" s="138"/>
      <c r="R622" s="138"/>
      <c r="S622" s="139"/>
      <c r="T622" s="139"/>
      <c r="U622" s="139"/>
      <c r="V622" s="139"/>
      <c r="W622" s="139"/>
      <c r="X622" s="140"/>
      <c r="Y622" s="140"/>
      <c r="Z622" s="140"/>
      <c r="AA622" s="140"/>
      <c r="AB622" s="141"/>
      <c r="AC622" s="138"/>
      <c r="AD622" s="138"/>
      <c r="AE622" s="138"/>
      <c r="AF622" s="139"/>
      <c r="AG622" s="139"/>
      <c r="AH622" s="139"/>
      <c r="AI622" s="139"/>
      <c r="AJ622" s="139"/>
      <c r="AK622" s="140"/>
      <c r="AL622" s="140"/>
      <c r="AM622" s="140"/>
      <c r="AN622" s="140"/>
      <c r="AO622" s="141"/>
      <c r="AP622" s="138"/>
      <c r="AQ622" s="138"/>
      <c r="AR622" s="138"/>
      <c r="AS622" s="139"/>
      <c r="AT622" s="139"/>
      <c r="AU622" s="139"/>
      <c r="AV622" s="139"/>
      <c r="AW622" s="139"/>
      <c r="AX622" s="140"/>
      <c r="AY622" s="140"/>
      <c r="AZ622" s="140"/>
      <c r="BA622" s="140"/>
      <c r="BB622" s="141"/>
      <c r="BC622" s="138"/>
      <c r="BD622" s="138"/>
      <c r="BE622" s="138"/>
      <c r="BF622" s="139"/>
      <c r="BG622" s="139"/>
      <c r="BH622" s="139"/>
      <c r="BI622" s="139"/>
      <c r="BJ622" s="139"/>
      <c r="BK622" s="140"/>
      <c r="BL622" s="140"/>
      <c r="BM622" s="140"/>
      <c r="BN622" s="140"/>
      <c r="BO622" s="141"/>
      <c r="BP622" s="138"/>
      <c r="BQ622" s="138"/>
      <c r="BR622" s="138"/>
      <c r="BS622" s="139"/>
      <c r="BT622" s="139"/>
      <c r="BU622" s="139"/>
      <c r="BV622" s="139"/>
      <c r="BW622" s="139"/>
      <c r="BX622" s="140"/>
      <c r="BY622" s="140"/>
      <c r="BZ622" s="140"/>
      <c r="CA622" s="140"/>
      <c r="CB622" s="141"/>
      <c r="CC622" s="138"/>
      <c r="CD622" s="138"/>
      <c r="CE622" s="138"/>
      <c r="CF622" s="139"/>
      <c r="CG622" s="139"/>
      <c r="CH622" s="139"/>
      <c r="CI622" s="139"/>
      <c r="CJ622" s="139"/>
      <c r="CK622" s="140"/>
      <c r="CL622" s="140"/>
      <c r="CM622" s="140"/>
      <c r="CN622" s="140"/>
      <c r="CO622" s="141"/>
      <c r="CP622" s="138"/>
      <c r="CQ622" s="138"/>
      <c r="CR622" s="138"/>
      <c r="CS622" s="139"/>
      <c r="CT622" s="139"/>
      <c r="CU622" s="139"/>
      <c r="CV622" s="139"/>
      <c r="CW622" s="139"/>
      <c r="CX622" s="140"/>
      <c r="CY622" s="140"/>
      <c r="CZ622" s="140"/>
      <c r="DA622" s="140"/>
      <c r="DB622" s="141"/>
      <c r="DC622" s="138"/>
      <c r="DD622" s="138"/>
      <c r="DE622" s="138"/>
      <c r="DF622" s="139"/>
      <c r="DG622" s="139"/>
      <c r="DH622" s="139"/>
      <c r="DI622" s="139"/>
      <c r="DJ622" s="139"/>
      <c r="DK622" s="140"/>
      <c r="DL622" s="140"/>
      <c r="DM622" s="140"/>
      <c r="DN622" s="140"/>
      <c r="DO622" s="141"/>
      <c r="DP622" s="138"/>
      <c r="DQ622" s="138"/>
      <c r="DR622" s="138"/>
      <c r="DS622" s="139"/>
      <c r="DT622" s="139"/>
      <c r="DU622" s="139"/>
      <c r="DV622" s="139"/>
      <c r="DW622" s="139"/>
      <c r="DX622" s="140"/>
      <c r="DY622" s="140"/>
      <c r="DZ622" s="140"/>
      <c r="EA622" s="140"/>
      <c r="EB622" s="141"/>
      <c r="EC622" s="138"/>
      <c r="ED622" s="138"/>
      <c r="EE622" s="138"/>
      <c r="EF622" s="139"/>
      <c r="EG622" s="139"/>
      <c r="EH622" s="139"/>
      <c r="EI622" s="139"/>
      <c r="EJ622" s="139"/>
      <c r="EK622" s="140"/>
      <c r="EL622" s="140"/>
      <c r="EM622" s="140"/>
      <c r="EN622" s="140"/>
      <c r="EO622" s="141"/>
      <c r="EP622" s="138"/>
      <c r="EQ622" s="138"/>
      <c r="ER622" s="138"/>
      <c r="ES622" s="139"/>
      <c r="ET622" s="139"/>
      <c r="EU622" s="139"/>
      <c r="EV622" s="139"/>
      <c r="EW622" s="139"/>
      <c r="EX622" s="140"/>
      <c r="EY622" s="140"/>
      <c r="EZ622" s="140"/>
      <c r="FA622" s="140"/>
      <c r="FB622" s="141"/>
      <c r="FC622" s="138"/>
      <c r="FD622" s="138"/>
      <c r="FE622" s="138"/>
      <c r="FF622" s="139"/>
      <c r="FG622" s="139"/>
      <c r="FH622" s="139"/>
      <c r="FI622" s="139"/>
      <c r="FJ622" s="139"/>
    </row>
    <row r="623" spans="1:166" s="137" customFormat="1" ht="15" customHeight="1" x14ac:dyDescent="0.25">
      <c r="A623" s="348">
        <v>3745</v>
      </c>
      <c r="B623" s="348">
        <v>5151</v>
      </c>
      <c r="C623" s="203"/>
      <c r="D623" s="339"/>
      <c r="E623" s="46"/>
      <c r="F623" s="329" t="s">
        <v>260</v>
      </c>
      <c r="G623" s="343">
        <v>35</v>
      </c>
      <c r="H623" s="343">
        <v>35</v>
      </c>
      <c r="I623" s="343">
        <v>5.83</v>
      </c>
      <c r="J623" s="343">
        <f>Tabulka5424[[#This Row],[Skutečnost k 31.12.2019                    v tis. Kč]]/Tabulka5424[[#This Row],[Upravený rozpočet k 31.12.2019         v tis. Kč]]*100</f>
        <v>16.657142857142855</v>
      </c>
      <c r="K623" s="140"/>
      <c r="L623" s="140"/>
      <c r="M623" s="140"/>
      <c r="N623" s="140"/>
      <c r="O623" s="141"/>
      <c r="P623" s="138"/>
      <c r="Q623" s="138"/>
      <c r="R623" s="138"/>
      <c r="S623" s="139"/>
      <c r="T623" s="139"/>
      <c r="U623" s="139"/>
      <c r="V623" s="139"/>
      <c r="W623" s="139"/>
      <c r="X623" s="140"/>
      <c r="Y623" s="140"/>
      <c r="Z623" s="140"/>
      <c r="AA623" s="140"/>
      <c r="AB623" s="141"/>
      <c r="AC623" s="138"/>
      <c r="AD623" s="138"/>
      <c r="AE623" s="138"/>
      <c r="AF623" s="139"/>
      <c r="AG623" s="139"/>
      <c r="AH623" s="139"/>
      <c r="AI623" s="139"/>
      <c r="AJ623" s="139"/>
      <c r="AK623" s="140"/>
      <c r="AL623" s="140"/>
      <c r="AM623" s="140"/>
      <c r="AN623" s="140"/>
      <c r="AO623" s="141"/>
      <c r="AP623" s="138"/>
      <c r="AQ623" s="138"/>
      <c r="AR623" s="138"/>
      <c r="AS623" s="139"/>
      <c r="AT623" s="139"/>
      <c r="AU623" s="139"/>
      <c r="AV623" s="139"/>
      <c r="AW623" s="139"/>
      <c r="AX623" s="140"/>
      <c r="AY623" s="140"/>
      <c r="AZ623" s="140"/>
      <c r="BA623" s="140"/>
      <c r="BB623" s="141"/>
      <c r="BC623" s="138"/>
      <c r="BD623" s="138"/>
      <c r="BE623" s="138"/>
      <c r="BF623" s="139"/>
      <c r="BG623" s="139"/>
      <c r="BH623" s="139"/>
      <c r="BI623" s="139"/>
      <c r="BJ623" s="139"/>
      <c r="BK623" s="140"/>
      <c r="BL623" s="140"/>
      <c r="BM623" s="140"/>
      <c r="BN623" s="140"/>
      <c r="BO623" s="141"/>
      <c r="BP623" s="138"/>
      <c r="BQ623" s="138"/>
      <c r="BR623" s="138"/>
      <c r="BS623" s="139"/>
      <c r="BT623" s="139"/>
      <c r="BU623" s="139"/>
      <c r="BV623" s="139"/>
      <c r="BW623" s="139"/>
      <c r="BX623" s="140"/>
      <c r="BY623" s="140"/>
      <c r="BZ623" s="140"/>
      <c r="CA623" s="140"/>
      <c r="CB623" s="141"/>
      <c r="CC623" s="138"/>
      <c r="CD623" s="138"/>
      <c r="CE623" s="138"/>
      <c r="CF623" s="139"/>
      <c r="CG623" s="139"/>
      <c r="CH623" s="139"/>
      <c r="CI623" s="139"/>
      <c r="CJ623" s="139"/>
      <c r="CK623" s="140"/>
      <c r="CL623" s="140"/>
      <c r="CM623" s="140"/>
      <c r="CN623" s="140"/>
      <c r="CO623" s="141"/>
      <c r="CP623" s="138"/>
      <c r="CQ623" s="138"/>
      <c r="CR623" s="138"/>
      <c r="CS623" s="139"/>
      <c r="CT623" s="139"/>
      <c r="CU623" s="139"/>
      <c r="CV623" s="139"/>
      <c r="CW623" s="139"/>
      <c r="CX623" s="140"/>
      <c r="CY623" s="140"/>
      <c r="CZ623" s="140"/>
      <c r="DA623" s="140"/>
      <c r="DB623" s="141"/>
      <c r="DC623" s="138"/>
      <c r="DD623" s="138"/>
      <c r="DE623" s="138"/>
      <c r="DF623" s="139"/>
      <c r="DG623" s="139"/>
      <c r="DH623" s="139"/>
      <c r="DI623" s="139"/>
      <c r="DJ623" s="139"/>
      <c r="DK623" s="140"/>
      <c r="DL623" s="140"/>
      <c r="DM623" s="140"/>
      <c r="DN623" s="140"/>
      <c r="DO623" s="141"/>
      <c r="DP623" s="138"/>
      <c r="DQ623" s="138"/>
      <c r="DR623" s="138"/>
      <c r="DS623" s="139"/>
      <c r="DT623" s="139"/>
      <c r="DU623" s="139"/>
      <c r="DV623" s="139"/>
      <c r="DW623" s="139"/>
      <c r="DX623" s="140"/>
      <c r="DY623" s="140"/>
      <c r="DZ623" s="140"/>
      <c r="EA623" s="140"/>
      <c r="EB623" s="141"/>
      <c r="EC623" s="138"/>
      <c r="ED623" s="138"/>
      <c r="EE623" s="138"/>
      <c r="EF623" s="139"/>
      <c r="EG623" s="139"/>
      <c r="EH623" s="139"/>
      <c r="EI623" s="139"/>
      <c r="EJ623" s="139"/>
      <c r="EK623" s="140"/>
      <c r="EL623" s="140"/>
      <c r="EM623" s="140"/>
      <c r="EN623" s="140"/>
      <c r="EO623" s="141"/>
      <c r="EP623" s="138"/>
      <c r="EQ623" s="138"/>
      <c r="ER623" s="138"/>
      <c r="ES623" s="139"/>
      <c r="ET623" s="139"/>
      <c r="EU623" s="139"/>
      <c r="EV623" s="139"/>
      <c r="EW623" s="139"/>
      <c r="EX623" s="140"/>
      <c r="EY623" s="140"/>
      <c r="EZ623" s="140"/>
      <c r="FA623" s="140"/>
      <c r="FB623" s="141"/>
      <c r="FC623" s="138"/>
      <c r="FD623" s="138"/>
      <c r="FE623" s="138"/>
      <c r="FF623" s="139"/>
      <c r="FG623" s="139"/>
      <c r="FH623" s="139"/>
      <c r="FI623" s="139"/>
      <c r="FJ623" s="139"/>
    </row>
    <row r="624" spans="1:166" s="137" customFormat="1" ht="15" customHeight="1" x14ac:dyDescent="0.25">
      <c r="A624" s="348">
        <v>3745</v>
      </c>
      <c r="B624" s="348">
        <v>5154</v>
      </c>
      <c r="C624" s="203"/>
      <c r="D624" s="339"/>
      <c r="E624" s="46"/>
      <c r="F624" s="329" t="s">
        <v>142</v>
      </c>
      <c r="G624" s="343">
        <v>45</v>
      </c>
      <c r="H624" s="343">
        <v>45</v>
      </c>
      <c r="I624" s="343">
        <v>7.01</v>
      </c>
      <c r="J624" s="343">
        <f>Tabulka5424[[#This Row],[Skutečnost k 31.12.2019                    v tis. Kč]]/Tabulka5424[[#This Row],[Upravený rozpočet k 31.12.2019         v tis. Kč]]*100</f>
        <v>15.577777777777776</v>
      </c>
      <c r="K624" s="140"/>
      <c r="L624" s="140"/>
      <c r="M624" s="140"/>
      <c r="N624" s="140"/>
      <c r="O624" s="141"/>
      <c r="P624" s="138"/>
      <c r="Q624" s="138"/>
      <c r="R624" s="138"/>
      <c r="S624" s="139"/>
      <c r="T624" s="139"/>
      <c r="U624" s="139"/>
      <c r="V624" s="139"/>
      <c r="W624" s="139"/>
      <c r="X624" s="140"/>
      <c r="Y624" s="140"/>
      <c r="Z624" s="140"/>
      <c r="AA624" s="140"/>
      <c r="AB624" s="141"/>
      <c r="AC624" s="138"/>
      <c r="AD624" s="138"/>
      <c r="AE624" s="138"/>
      <c r="AF624" s="139"/>
      <c r="AG624" s="139"/>
      <c r="AH624" s="139"/>
      <c r="AI624" s="139"/>
      <c r="AJ624" s="139"/>
      <c r="AK624" s="140"/>
      <c r="AL624" s="140"/>
      <c r="AM624" s="140"/>
      <c r="AN624" s="140"/>
      <c r="AO624" s="141"/>
      <c r="AP624" s="138"/>
      <c r="AQ624" s="138"/>
      <c r="AR624" s="138"/>
      <c r="AS624" s="139"/>
      <c r="AT624" s="139"/>
      <c r="AU624" s="139"/>
      <c r="AV624" s="139"/>
      <c r="AW624" s="139"/>
      <c r="AX624" s="140"/>
      <c r="AY624" s="140"/>
      <c r="AZ624" s="140"/>
      <c r="BA624" s="140"/>
      <c r="BB624" s="141"/>
      <c r="BC624" s="138"/>
      <c r="BD624" s="138"/>
      <c r="BE624" s="138"/>
      <c r="BF624" s="139"/>
      <c r="BG624" s="139"/>
      <c r="BH624" s="139"/>
      <c r="BI624" s="139"/>
      <c r="BJ624" s="139"/>
      <c r="BK624" s="140"/>
      <c r="BL624" s="140"/>
      <c r="BM624" s="140"/>
      <c r="BN624" s="140"/>
      <c r="BO624" s="141"/>
      <c r="BP624" s="138"/>
      <c r="BQ624" s="138"/>
      <c r="BR624" s="138"/>
      <c r="BS624" s="139"/>
      <c r="BT624" s="139"/>
      <c r="BU624" s="139"/>
      <c r="BV624" s="139"/>
      <c r="BW624" s="139"/>
      <c r="BX624" s="140"/>
      <c r="BY624" s="140"/>
      <c r="BZ624" s="140"/>
      <c r="CA624" s="140"/>
      <c r="CB624" s="141"/>
      <c r="CC624" s="138"/>
      <c r="CD624" s="138"/>
      <c r="CE624" s="138"/>
      <c r="CF624" s="139"/>
      <c r="CG624" s="139"/>
      <c r="CH624" s="139"/>
      <c r="CI624" s="139"/>
      <c r="CJ624" s="139"/>
      <c r="CK624" s="140"/>
      <c r="CL624" s="140"/>
      <c r="CM624" s="140"/>
      <c r="CN624" s="140"/>
      <c r="CO624" s="141"/>
      <c r="CP624" s="138"/>
      <c r="CQ624" s="138"/>
      <c r="CR624" s="138"/>
      <c r="CS624" s="139"/>
      <c r="CT624" s="139"/>
      <c r="CU624" s="139"/>
      <c r="CV624" s="139"/>
      <c r="CW624" s="139"/>
      <c r="CX624" s="140"/>
      <c r="CY624" s="140"/>
      <c r="CZ624" s="140"/>
      <c r="DA624" s="140"/>
      <c r="DB624" s="141"/>
      <c r="DC624" s="138"/>
      <c r="DD624" s="138"/>
      <c r="DE624" s="138"/>
      <c r="DF624" s="139"/>
      <c r="DG624" s="139"/>
      <c r="DH624" s="139"/>
      <c r="DI624" s="139"/>
      <c r="DJ624" s="139"/>
      <c r="DK624" s="140"/>
      <c r="DL624" s="140"/>
      <c r="DM624" s="140"/>
      <c r="DN624" s="140"/>
      <c r="DO624" s="141"/>
      <c r="DP624" s="138"/>
      <c r="DQ624" s="138"/>
      <c r="DR624" s="138"/>
      <c r="DS624" s="139"/>
      <c r="DT624" s="139"/>
      <c r="DU624" s="139"/>
      <c r="DV624" s="139"/>
      <c r="DW624" s="139"/>
      <c r="DX624" s="140"/>
      <c r="DY624" s="140"/>
      <c r="DZ624" s="140"/>
      <c r="EA624" s="140"/>
      <c r="EB624" s="141"/>
      <c r="EC624" s="138"/>
      <c r="ED624" s="138"/>
      <c r="EE624" s="138"/>
      <c r="EF624" s="139"/>
      <c r="EG624" s="139"/>
      <c r="EH624" s="139"/>
      <c r="EI624" s="139"/>
      <c r="EJ624" s="139"/>
      <c r="EK624" s="140"/>
      <c r="EL624" s="140"/>
      <c r="EM624" s="140"/>
      <c r="EN624" s="140"/>
      <c r="EO624" s="141"/>
      <c r="EP624" s="138"/>
      <c r="EQ624" s="138"/>
      <c r="ER624" s="138"/>
      <c r="ES624" s="139"/>
      <c r="ET624" s="139"/>
      <c r="EU624" s="139"/>
      <c r="EV624" s="139"/>
      <c r="EW624" s="139"/>
      <c r="EX624" s="140"/>
      <c r="EY624" s="140"/>
      <c r="EZ624" s="140"/>
      <c r="FA624" s="140"/>
      <c r="FB624" s="141"/>
      <c r="FC624" s="138"/>
      <c r="FD624" s="138"/>
      <c r="FE624" s="138"/>
      <c r="FF624" s="139"/>
      <c r="FG624" s="139"/>
      <c r="FH624" s="139"/>
      <c r="FI624" s="139"/>
      <c r="FJ624" s="139"/>
    </row>
    <row r="625" spans="1:166" s="137" customFormat="1" ht="15" customHeight="1" x14ac:dyDescent="0.25">
      <c r="A625" s="348">
        <v>3745</v>
      </c>
      <c r="B625" s="348">
        <v>5169</v>
      </c>
      <c r="C625" s="203"/>
      <c r="D625" s="339"/>
      <c r="E625" s="46"/>
      <c r="F625" s="329" t="s">
        <v>358</v>
      </c>
      <c r="G625" s="343">
        <v>165</v>
      </c>
      <c r="H625" s="343">
        <v>220.73</v>
      </c>
      <c r="I625" s="343">
        <v>220.73</v>
      </c>
      <c r="J625" s="343">
        <f>Tabulka5424[[#This Row],[Skutečnost k 31.12.2019                    v tis. Kč]]/Tabulka5424[[#This Row],[Upravený rozpočet k 31.12.2019         v tis. Kč]]*100</f>
        <v>100</v>
      </c>
      <c r="K625" s="140"/>
      <c r="L625" s="140"/>
      <c r="M625" s="140"/>
      <c r="N625" s="140"/>
      <c r="O625" s="141"/>
      <c r="P625" s="138"/>
      <c r="Q625" s="138"/>
      <c r="R625" s="138"/>
      <c r="S625" s="139"/>
      <c r="T625" s="139"/>
      <c r="U625" s="139"/>
      <c r="V625" s="139"/>
      <c r="W625" s="139"/>
      <c r="X625" s="140"/>
      <c r="Y625" s="140"/>
      <c r="Z625" s="140"/>
      <c r="AA625" s="140"/>
      <c r="AB625" s="141"/>
      <c r="AC625" s="138"/>
      <c r="AD625" s="138"/>
      <c r="AE625" s="138"/>
      <c r="AF625" s="139"/>
      <c r="AG625" s="139"/>
      <c r="AH625" s="139"/>
      <c r="AI625" s="139"/>
      <c r="AJ625" s="139"/>
      <c r="AK625" s="140"/>
      <c r="AL625" s="140"/>
      <c r="AM625" s="140"/>
      <c r="AN625" s="140"/>
      <c r="AO625" s="141"/>
      <c r="AP625" s="138"/>
      <c r="AQ625" s="138"/>
      <c r="AR625" s="138"/>
      <c r="AS625" s="139"/>
      <c r="AT625" s="139"/>
      <c r="AU625" s="139"/>
      <c r="AV625" s="139"/>
      <c r="AW625" s="139"/>
      <c r="AX625" s="140"/>
      <c r="AY625" s="140"/>
      <c r="AZ625" s="140"/>
      <c r="BA625" s="140"/>
      <c r="BB625" s="141"/>
      <c r="BC625" s="138"/>
      <c r="BD625" s="138"/>
      <c r="BE625" s="138"/>
      <c r="BF625" s="139"/>
      <c r="BG625" s="139"/>
      <c r="BH625" s="139"/>
      <c r="BI625" s="139"/>
      <c r="BJ625" s="139"/>
      <c r="BK625" s="140"/>
      <c r="BL625" s="140"/>
      <c r="BM625" s="140"/>
      <c r="BN625" s="140"/>
      <c r="BO625" s="141"/>
      <c r="BP625" s="138"/>
      <c r="BQ625" s="138"/>
      <c r="BR625" s="138"/>
      <c r="BS625" s="139"/>
      <c r="BT625" s="139"/>
      <c r="BU625" s="139"/>
      <c r="BV625" s="139"/>
      <c r="BW625" s="139"/>
      <c r="BX625" s="140"/>
      <c r="BY625" s="140"/>
      <c r="BZ625" s="140"/>
      <c r="CA625" s="140"/>
      <c r="CB625" s="141"/>
      <c r="CC625" s="138"/>
      <c r="CD625" s="138"/>
      <c r="CE625" s="138"/>
      <c r="CF625" s="139"/>
      <c r="CG625" s="139"/>
      <c r="CH625" s="139"/>
      <c r="CI625" s="139"/>
      <c r="CJ625" s="139"/>
      <c r="CK625" s="140"/>
      <c r="CL625" s="140"/>
      <c r="CM625" s="140"/>
      <c r="CN625" s="140"/>
      <c r="CO625" s="141"/>
      <c r="CP625" s="138"/>
      <c r="CQ625" s="138"/>
      <c r="CR625" s="138"/>
      <c r="CS625" s="139"/>
      <c r="CT625" s="139"/>
      <c r="CU625" s="139"/>
      <c r="CV625" s="139"/>
      <c r="CW625" s="139"/>
      <c r="CX625" s="140"/>
      <c r="CY625" s="140"/>
      <c r="CZ625" s="140"/>
      <c r="DA625" s="140"/>
      <c r="DB625" s="141"/>
      <c r="DC625" s="138"/>
      <c r="DD625" s="138"/>
      <c r="DE625" s="138"/>
      <c r="DF625" s="139"/>
      <c r="DG625" s="139"/>
      <c r="DH625" s="139"/>
      <c r="DI625" s="139"/>
      <c r="DJ625" s="139"/>
      <c r="DK625" s="140"/>
      <c r="DL625" s="140"/>
      <c r="DM625" s="140"/>
      <c r="DN625" s="140"/>
      <c r="DO625" s="141"/>
      <c r="DP625" s="138"/>
      <c r="DQ625" s="138"/>
      <c r="DR625" s="138"/>
      <c r="DS625" s="139"/>
      <c r="DT625" s="139"/>
      <c r="DU625" s="139"/>
      <c r="DV625" s="139"/>
      <c r="DW625" s="139"/>
      <c r="DX625" s="140"/>
      <c r="DY625" s="140"/>
      <c r="DZ625" s="140"/>
      <c r="EA625" s="140"/>
      <c r="EB625" s="141"/>
      <c r="EC625" s="138"/>
      <c r="ED625" s="138"/>
      <c r="EE625" s="138"/>
      <c r="EF625" s="139"/>
      <c r="EG625" s="139"/>
      <c r="EH625" s="139"/>
      <c r="EI625" s="139"/>
      <c r="EJ625" s="139"/>
      <c r="EK625" s="140"/>
      <c r="EL625" s="140"/>
      <c r="EM625" s="140"/>
      <c r="EN625" s="140"/>
      <c r="EO625" s="141"/>
      <c r="EP625" s="138"/>
      <c r="EQ625" s="138"/>
      <c r="ER625" s="138"/>
      <c r="ES625" s="139"/>
      <c r="ET625" s="139"/>
      <c r="EU625" s="139"/>
      <c r="EV625" s="139"/>
      <c r="EW625" s="139"/>
      <c r="EX625" s="140"/>
      <c r="EY625" s="140"/>
      <c r="EZ625" s="140"/>
      <c r="FA625" s="140"/>
      <c r="FB625" s="141"/>
      <c r="FC625" s="138"/>
      <c r="FD625" s="138"/>
      <c r="FE625" s="138"/>
      <c r="FF625" s="139"/>
      <c r="FG625" s="139"/>
      <c r="FH625" s="139"/>
      <c r="FI625" s="139"/>
      <c r="FJ625" s="139"/>
    </row>
    <row r="626" spans="1:166" s="137" customFormat="1" ht="15" customHeight="1" x14ac:dyDescent="0.25">
      <c r="A626" s="348">
        <v>3745</v>
      </c>
      <c r="B626" s="348">
        <v>5169</v>
      </c>
      <c r="C626" s="203"/>
      <c r="D626" s="383">
        <v>4</v>
      </c>
      <c r="E626" s="46"/>
      <c r="F626" s="329" t="s">
        <v>1470</v>
      </c>
      <c r="G626" s="343">
        <v>0</v>
      </c>
      <c r="H626" s="343">
        <v>9.68</v>
      </c>
      <c r="I626" s="343">
        <v>9.68</v>
      </c>
      <c r="J626" s="343">
        <f>Tabulka5424[[#This Row],[Skutečnost k 31.12.2019                    v tis. Kč]]/Tabulka5424[[#This Row],[Upravený rozpočet k 31.12.2019         v tis. Kč]]*100</f>
        <v>100</v>
      </c>
      <c r="K626" s="140"/>
      <c r="L626" s="140"/>
      <c r="M626" s="140"/>
      <c r="N626" s="140"/>
      <c r="O626" s="141"/>
      <c r="P626" s="138"/>
      <c r="Q626" s="138"/>
      <c r="R626" s="138"/>
      <c r="S626" s="139"/>
      <c r="T626" s="139"/>
      <c r="U626" s="139"/>
      <c r="V626" s="139"/>
      <c r="W626" s="139"/>
      <c r="X626" s="140"/>
      <c r="Y626" s="140"/>
      <c r="Z626" s="140"/>
      <c r="AA626" s="140"/>
      <c r="AB626" s="141"/>
      <c r="AC626" s="138"/>
      <c r="AD626" s="138"/>
      <c r="AE626" s="138"/>
      <c r="AF626" s="139"/>
      <c r="AG626" s="139"/>
      <c r="AH626" s="139"/>
      <c r="AI626" s="139"/>
      <c r="AJ626" s="139"/>
      <c r="AK626" s="140"/>
      <c r="AL626" s="140"/>
      <c r="AM626" s="140"/>
      <c r="AN626" s="140"/>
      <c r="AO626" s="141"/>
      <c r="AP626" s="138"/>
      <c r="AQ626" s="138"/>
      <c r="AR626" s="138"/>
      <c r="AS626" s="139"/>
      <c r="AT626" s="139"/>
      <c r="AU626" s="139"/>
      <c r="AV626" s="139"/>
      <c r="AW626" s="139"/>
      <c r="AX626" s="140"/>
      <c r="AY626" s="140"/>
      <c r="AZ626" s="140"/>
      <c r="BA626" s="140"/>
      <c r="BB626" s="141"/>
      <c r="BC626" s="138"/>
      <c r="BD626" s="138"/>
      <c r="BE626" s="138"/>
      <c r="BF626" s="139"/>
      <c r="BG626" s="139"/>
      <c r="BH626" s="139"/>
      <c r="BI626" s="139"/>
      <c r="BJ626" s="139"/>
      <c r="BK626" s="140"/>
      <c r="BL626" s="140"/>
      <c r="BM626" s="140"/>
      <c r="BN626" s="140"/>
      <c r="BO626" s="141"/>
      <c r="BP626" s="138"/>
      <c r="BQ626" s="138"/>
      <c r="BR626" s="138"/>
      <c r="BS626" s="139"/>
      <c r="BT626" s="139"/>
      <c r="BU626" s="139"/>
      <c r="BV626" s="139"/>
      <c r="BW626" s="139"/>
      <c r="BX626" s="140"/>
      <c r="BY626" s="140"/>
      <c r="BZ626" s="140"/>
      <c r="CA626" s="140"/>
      <c r="CB626" s="141"/>
      <c r="CC626" s="138"/>
      <c r="CD626" s="138"/>
      <c r="CE626" s="138"/>
      <c r="CF626" s="139"/>
      <c r="CG626" s="139"/>
      <c r="CH626" s="139"/>
      <c r="CI626" s="139"/>
      <c r="CJ626" s="139"/>
      <c r="CK626" s="140"/>
      <c r="CL626" s="140"/>
      <c r="CM626" s="140"/>
      <c r="CN626" s="140"/>
      <c r="CO626" s="141"/>
      <c r="CP626" s="138"/>
      <c r="CQ626" s="138"/>
      <c r="CR626" s="138"/>
      <c r="CS626" s="139"/>
      <c r="CT626" s="139"/>
      <c r="CU626" s="139"/>
      <c r="CV626" s="139"/>
      <c r="CW626" s="139"/>
      <c r="CX626" s="140"/>
      <c r="CY626" s="140"/>
      <c r="CZ626" s="140"/>
      <c r="DA626" s="140"/>
      <c r="DB626" s="141"/>
      <c r="DC626" s="138"/>
      <c r="DD626" s="138"/>
      <c r="DE626" s="138"/>
      <c r="DF626" s="139"/>
      <c r="DG626" s="139"/>
      <c r="DH626" s="139"/>
      <c r="DI626" s="139"/>
      <c r="DJ626" s="139"/>
      <c r="DK626" s="140"/>
      <c r="DL626" s="140"/>
      <c r="DM626" s="140"/>
      <c r="DN626" s="140"/>
      <c r="DO626" s="141"/>
      <c r="DP626" s="138"/>
      <c r="DQ626" s="138"/>
      <c r="DR626" s="138"/>
      <c r="DS626" s="139"/>
      <c r="DT626" s="139"/>
      <c r="DU626" s="139"/>
      <c r="DV626" s="139"/>
      <c r="DW626" s="139"/>
      <c r="DX626" s="140"/>
      <c r="DY626" s="140"/>
      <c r="DZ626" s="140"/>
      <c r="EA626" s="140"/>
      <c r="EB626" s="141"/>
      <c r="EC626" s="138"/>
      <c r="ED626" s="138"/>
      <c r="EE626" s="138"/>
      <c r="EF626" s="139"/>
      <c r="EG626" s="139"/>
      <c r="EH626" s="139"/>
      <c r="EI626" s="139"/>
      <c r="EJ626" s="139"/>
      <c r="EK626" s="140"/>
      <c r="EL626" s="140"/>
      <c r="EM626" s="140"/>
      <c r="EN626" s="140"/>
      <c r="EO626" s="141"/>
      <c r="EP626" s="138"/>
      <c r="EQ626" s="138"/>
      <c r="ER626" s="138"/>
      <c r="ES626" s="139"/>
      <c r="ET626" s="139"/>
      <c r="EU626" s="139"/>
      <c r="EV626" s="139"/>
      <c r="EW626" s="139"/>
      <c r="EX626" s="140"/>
      <c r="EY626" s="140"/>
      <c r="EZ626" s="140"/>
      <c r="FA626" s="140"/>
      <c r="FB626" s="141"/>
      <c r="FC626" s="138"/>
      <c r="FD626" s="138"/>
      <c r="FE626" s="138"/>
      <c r="FF626" s="139"/>
      <c r="FG626" s="139"/>
      <c r="FH626" s="139"/>
      <c r="FI626" s="139"/>
      <c r="FJ626" s="139"/>
    </row>
    <row r="627" spans="1:166" s="137" customFormat="1" ht="15" customHeight="1" x14ac:dyDescent="0.25">
      <c r="A627" s="344">
        <v>3745</v>
      </c>
      <c r="B627" s="344">
        <v>5171</v>
      </c>
      <c r="C627" s="251"/>
      <c r="D627" s="339"/>
      <c r="E627" s="46"/>
      <c r="F627" s="346" t="s">
        <v>177</v>
      </c>
      <c r="G627" s="347">
        <v>100</v>
      </c>
      <c r="H627" s="347">
        <v>126.44</v>
      </c>
      <c r="I627" s="347">
        <v>107.69</v>
      </c>
      <c r="J627" s="347">
        <f>Tabulka5424[[#This Row],[Skutečnost k 31.12.2019                    v tis. Kč]]/Tabulka5424[[#This Row],[Upravený rozpočet k 31.12.2019         v tis. Kč]]*100</f>
        <v>85.17083201518507</v>
      </c>
      <c r="K627" s="140"/>
      <c r="L627" s="140"/>
      <c r="M627" s="140"/>
      <c r="N627" s="140"/>
      <c r="O627" s="141"/>
      <c r="P627" s="138"/>
      <c r="Q627" s="138"/>
      <c r="R627" s="138"/>
      <c r="S627" s="139"/>
      <c r="T627" s="139"/>
      <c r="U627" s="139"/>
      <c r="V627" s="139"/>
      <c r="W627" s="139"/>
      <c r="X627" s="140"/>
      <c r="Y627" s="140"/>
      <c r="Z627" s="140"/>
      <c r="AA627" s="140"/>
      <c r="AB627" s="141"/>
      <c r="AC627" s="138"/>
      <c r="AD627" s="138"/>
      <c r="AE627" s="138"/>
      <c r="AF627" s="139"/>
      <c r="AG627" s="139"/>
      <c r="AH627" s="139"/>
      <c r="AI627" s="139"/>
      <c r="AJ627" s="139"/>
      <c r="AK627" s="140"/>
      <c r="AL627" s="140"/>
      <c r="AM627" s="140"/>
      <c r="AN627" s="140"/>
      <c r="AO627" s="141"/>
      <c r="AP627" s="138"/>
      <c r="AQ627" s="138"/>
      <c r="AR627" s="138"/>
      <c r="AS627" s="139"/>
      <c r="AT627" s="139"/>
      <c r="AU627" s="139"/>
      <c r="AV627" s="139"/>
      <c r="AW627" s="139"/>
      <c r="AX627" s="140"/>
      <c r="AY627" s="140"/>
      <c r="AZ627" s="140"/>
      <c r="BA627" s="140"/>
      <c r="BB627" s="141"/>
      <c r="BC627" s="138"/>
      <c r="BD627" s="138"/>
      <c r="BE627" s="138"/>
      <c r="BF627" s="139"/>
      <c r="BG627" s="139"/>
      <c r="BH627" s="139"/>
      <c r="BI627" s="139"/>
      <c r="BJ627" s="139"/>
      <c r="BK627" s="140"/>
      <c r="BL627" s="140"/>
      <c r="BM627" s="140"/>
      <c r="BN627" s="140"/>
      <c r="BO627" s="141"/>
      <c r="BP627" s="138"/>
      <c r="BQ627" s="138"/>
      <c r="BR627" s="138"/>
      <c r="BS627" s="139"/>
      <c r="BT627" s="139"/>
      <c r="BU627" s="139"/>
      <c r="BV627" s="139"/>
      <c r="BW627" s="139"/>
      <c r="BX627" s="140"/>
      <c r="BY627" s="140"/>
      <c r="BZ627" s="140"/>
      <c r="CA627" s="140"/>
      <c r="CB627" s="141"/>
      <c r="CC627" s="138"/>
      <c r="CD627" s="138"/>
      <c r="CE627" s="138"/>
      <c r="CF627" s="139"/>
      <c r="CG627" s="139"/>
      <c r="CH627" s="139"/>
      <c r="CI627" s="139"/>
      <c r="CJ627" s="139"/>
      <c r="CK627" s="140"/>
      <c r="CL627" s="140"/>
      <c r="CM627" s="140"/>
      <c r="CN627" s="140"/>
      <c r="CO627" s="141"/>
      <c r="CP627" s="138"/>
      <c r="CQ627" s="138"/>
      <c r="CR627" s="138"/>
      <c r="CS627" s="139"/>
      <c r="CT627" s="139"/>
      <c r="CU627" s="139"/>
      <c r="CV627" s="139"/>
      <c r="CW627" s="139"/>
      <c r="CX627" s="140"/>
      <c r="CY627" s="140"/>
      <c r="CZ627" s="140"/>
      <c r="DA627" s="140"/>
      <c r="DB627" s="141"/>
      <c r="DC627" s="138"/>
      <c r="DD627" s="138"/>
      <c r="DE627" s="138"/>
      <c r="DF627" s="139"/>
      <c r="DG627" s="139"/>
      <c r="DH627" s="139"/>
      <c r="DI627" s="139"/>
      <c r="DJ627" s="139"/>
      <c r="DK627" s="140"/>
      <c r="DL627" s="140"/>
      <c r="DM627" s="140"/>
      <c r="DN627" s="140"/>
      <c r="DO627" s="141"/>
      <c r="DP627" s="138"/>
      <c r="DQ627" s="138"/>
      <c r="DR627" s="138"/>
      <c r="DS627" s="139"/>
      <c r="DT627" s="139"/>
      <c r="DU627" s="139"/>
      <c r="DV627" s="139"/>
      <c r="DW627" s="139"/>
      <c r="DX627" s="140"/>
      <c r="DY627" s="140"/>
      <c r="DZ627" s="140"/>
      <c r="EA627" s="140"/>
      <c r="EB627" s="141"/>
      <c r="EC627" s="138"/>
      <c r="ED627" s="138"/>
      <c r="EE627" s="138"/>
      <c r="EF627" s="139"/>
      <c r="EG627" s="139"/>
      <c r="EH627" s="139"/>
      <c r="EI627" s="139"/>
      <c r="EJ627" s="139"/>
      <c r="EK627" s="140"/>
      <c r="EL627" s="140"/>
      <c r="EM627" s="140"/>
      <c r="EN627" s="140"/>
      <c r="EO627" s="141"/>
      <c r="EP627" s="138"/>
      <c r="EQ627" s="138"/>
      <c r="ER627" s="138"/>
      <c r="ES627" s="139"/>
      <c r="ET627" s="139"/>
      <c r="EU627" s="139"/>
      <c r="EV627" s="139"/>
      <c r="EW627" s="139"/>
      <c r="EX627" s="140"/>
      <c r="EY627" s="140"/>
      <c r="EZ627" s="140"/>
      <c r="FA627" s="140"/>
      <c r="FB627" s="141"/>
      <c r="FC627" s="138"/>
      <c r="FD627" s="138"/>
      <c r="FE627" s="138"/>
      <c r="FF627" s="139"/>
      <c r="FG627" s="139"/>
      <c r="FH627" s="139"/>
      <c r="FI627" s="139"/>
      <c r="FJ627" s="139"/>
    </row>
    <row r="628" spans="1:166" s="132" customFormat="1" ht="15" customHeight="1" x14ac:dyDescent="0.25">
      <c r="A628" s="344"/>
      <c r="B628" s="344"/>
      <c r="C628" s="251"/>
      <c r="D628" s="688"/>
      <c r="E628" s="46"/>
      <c r="F628" s="94" t="s">
        <v>291</v>
      </c>
      <c r="G628" s="265">
        <f>SUBTOTAL(109,G621:G627)</f>
        <v>513</v>
      </c>
      <c r="H628" s="265">
        <f>SUBTOTAL(109,H621:H627)</f>
        <v>502.25</v>
      </c>
      <c r="I628" s="265">
        <f>SUBTOTAL(109,I621:I627)</f>
        <v>413.73</v>
      </c>
      <c r="J628" s="265">
        <f>Tabulka5424[[#This Row],[Skutečnost k 31.12.2019                    v tis. Kč]]/Tabulka5424[[#This Row],[Upravený rozpočet k 31.12.2019         v tis. Kč]]*100</f>
        <v>82.375311100049771</v>
      </c>
      <c r="K628" s="169"/>
      <c r="L628" s="169"/>
      <c r="M628" s="169"/>
      <c r="N628" s="169"/>
      <c r="O628" s="166"/>
      <c r="P628" s="168"/>
      <c r="Q628" s="168"/>
      <c r="R628" s="168"/>
      <c r="S628" s="164"/>
      <c r="T628" s="164"/>
      <c r="U628" s="164"/>
      <c r="V628" s="164"/>
      <c r="W628" s="164"/>
      <c r="X628" s="169"/>
      <c r="Y628" s="169"/>
      <c r="Z628" s="169"/>
      <c r="AA628" s="169"/>
      <c r="AB628" s="166"/>
      <c r="AC628" s="168"/>
      <c r="AD628" s="168"/>
      <c r="AE628" s="168"/>
      <c r="AF628" s="164"/>
      <c r="AG628" s="164"/>
      <c r="AH628" s="164"/>
      <c r="AI628" s="164"/>
      <c r="AJ628" s="164"/>
      <c r="AK628" s="169"/>
      <c r="AL628" s="169"/>
      <c r="AM628" s="169"/>
      <c r="AN628" s="169"/>
      <c r="AO628" s="166"/>
      <c r="AP628" s="168"/>
      <c r="AQ628" s="168"/>
      <c r="AR628" s="168"/>
      <c r="AS628" s="164"/>
      <c r="AT628" s="164"/>
      <c r="AU628" s="164"/>
      <c r="AV628" s="164"/>
      <c r="AW628" s="164"/>
      <c r="AX628" s="169"/>
      <c r="AY628" s="169"/>
      <c r="AZ628" s="169"/>
      <c r="BA628" s="169"/>
      <c r="BB628" s="166"/>
      <c r="BC628" s="168"/>
      <c r="BD628" s="168"/>
      <c r="BE628" s="168"/>
      <c r="BF628" s="164"/>
      <c r="BG628" s="164"/>
      <c r="BH628" s="164"/>
      <c r="BI628" s="164"/>
      <c r="BJ628" s="164"/>
      <c r="BK628" s="169"/>
      <c r="BL628" s="169"/>
      <c r="BM628" s="169"/>
      <c r="BN628" s="169"/>
      <c r="BO628" s="166"/>
      <c r="BP628" s="168"/>
      <c r="BQ628" s="168"/>
      <c r="BR628" s="168"/>
      <c r="BS628" s="164"/>
      <c r="BT628" s="164"/>
      <c r="BU628" s="164"/>
      <c r="BV628" s="164"/>
      <c r="BW628" s="164"/>
      <c r="BX628" s="169"/>
      <c r="BY628" s="169"/>
      <c r="BZ628" s="169"/>
      <c r="CA628" s="169"/>
      <c r="CB628" s="166"/>
      <c r="CC628" s="168"/>
      <c r="CD628" s="168"/>
      <c r="CE628" s="168"/>
      <c r="CF628" s="164"/>
      <c r="CG628" s="164"/>
      <c r="CH628" s="164"/>
      <c r="CI628" s="164"/>
      <c r="CJ628" s="164"/>
      <c r="CK628" s="169"/>
      <c r="CL628" s="169"/>
      <c r="CM628" s="169"/>
      <c r="CN628" s="169"/>
      <c r="CO628" s="166"/>
      <c r="CP628" s="168"/>
      <c r="CQ628" s="168"/>
      <c r="CR628" s="168"/>
      <c r="CS628" s="164"/>
      <c r="CT628" s="164"/>
      <c r="CU628" s="164"/>
      <c r="CV628" s="164"/>
      <c r="CW628" s="164"/>
      <c r="CX628" s="169"/>
      <c r="CY628" s="169"/>
      <c r="CZ628" s="169"/>
      <c r="DA628" s="169"/>
      <c r="DB628" s="166"/>
      <c r="DC628" s="168"/>
      <c r="DD628" s="168"/>
      <c r="DE628" s="168"/>
      <c r="DF628" s="164"/>
      <c r="DG628" s="164"/>
      <c r="DH628" s="164"/>
      <c r="DI628" s="164"/>
      <c r="DJ628" s="164"/>
      <c r="DK628" s="169"/>
      <c r="DL628" s="169"/>
      <c r="DM628" s="169"/>
      <c r="DN628" s="169"/>
      <c r="DO628" s="166"/>
      <c r="DP628" s="168"/>
      <c r="DQ628" s="168"/>
      <c r="DR628" s="168"/>
      <c r="DS628" s="164"/>
      <c r="DT628" s="164"/>
      <c r="DU628" s="164"/>
      <c r="DV628" s="164"/>
      <c r="DW628" s="164"/>
      <c r="DX628" s="169"/>
      <c r="DY628" s="169"/>
      <c r="DZ628" s="169"/>
      <c r="EA628" s="169"/>
      <c r="EB628" s="166"/>
      <c r="EC628" s="168"/>
      <c r="ED628" s="168"/>
      <c r="EE628" s="168"/>
      <c r="EF628" s="164"/>
      <c r="EG628" s="164"/>
      <c r="EH628" s="164"/>
      <c r="EI628" s="164"/>
      <c r="EJ628" s="164"/>
      <c r="EK628" s="169"/>
      <c r="EL628" s="169"/>
      <c r="EM628" s="169"/>
      <c r="EN628" s="169"/>
      <c r="EO628" s="166"/>
      <c r="EP628" s="168"/>
      <c r="EQ628" s="168"/>
      <c r="ER628" s="168"/>
      <c r="ES628" s="164"/>
      <c r="ET628" s="164"/>
      <c r="EU628" s="164"/>
      <c r="EV628" s="164"/>
      <c r="EW628" s="164"/>
      <c r="EX628" s="169"/>
      <c r="EY628" s="169"/>
      <c r="EZ628" s="169"/>
      <c r="FA628" s="169"/>
      <c r="FB628" s="166"/>
      <c r="FC628" s="168"/>
      <c r="FD628" s="168"/>
      <c r="FE628" s="168"/>
      <c r="FF628" s="164"/>
      <c r="FG628" s="164"/>
      <c r="FH628" s="164"/>
      <c r="FI628" s="164"/>
      <c r="FJ628" s="164"/>
    </row>
    <row r="629" spans="1:166" s="167" customFormat="1" ht="15" customHeight="1" x14ac:dyDescent="0.25">
      <c r="A629" s="344"/>
      <c r="B629" s="344"/>
      <c r="C629" s="251"/>
      <c r="D629" s="688"/>
      <c r="E629" s="46"/>
      <c r="F629" s="346"/>
      <c r="G629" s="347"/>
      <c r="H629" s="347"/>
      <c r="I629" s="347"/>
      <c r="J629" s="347"/>
      <c r="K629" s="165"/>
      <c r="L629" s="165"/>
      <c r="M629" s="165"/>
      <c r="N629" s="165"/>
      <c r="O629" s="166"/>
      <c r="P629" s="163"/>
      <c r="Q629" s="163"/>
      <c r="R629" s="163"/>
      <c r="S629" s="164"/>
      <c r="T629" s="164"/>
      <c r="U629" s="164"/>
      <c r="V629" s="164"/>
      <c r="W629" s="164"/>
      <c r="X629" s="165"/>
      <c r="Y629" s="165"/>
      <c r="Z629" s="165"/>
      <c r="AA629" s="165"/>
      <c r="AB629" s="166"/>
      <c r="AC629" s="163"/>
      <c r="AD629" s="163"/>
      <c r="AE629" s="163"/>
      <c r="AF629" s="164"/>
      <c r="AG629" s="164"/>
      <c r="AH629" s="164"/>
      <c r="AI629" s="164"/>
      <c r="AJ629" s="164"/>
      <c r="AK629" s="165"/>
      <c r="AL629" s="165"/>
      <c r="AM629" s="165"/>
      <c r="AN629" s="165"/>
      <c r="AO629" s="166"/>
      <c r="AP629" s="163"/>
      <c r="AQ629" s="163"/>
      <c r="AR629" s="163"/>
      <c r="AS629" s="164"/>
      <c r="AT629" s="164"/>
      <c r="AU629" s="164"/>
      <c r="AV629" s="164"/>
      <c r="AW629" s="164"/>
      <c r="AX629" s="165"/>
      <c r="AY629" s="165"/>
      <c r="AZ629" s="165"/>
      <c r="BA629" s="165"/>
      <c r="BB629" s="166"/>
      <c r="BC629" s="163"/>
      <c r="BD629" s="163"/>
      <c r="BE629" s="163"/>
      <c r="BF629" s="164"/>
      <c r="BG629" s="164"/>
      <c r="BH629" s="164"/>
      <c r="BI629" s="164"/>
      <c r="BJ629" s="164"/>
      <c r="BK629" s="165"/>
      <c r="BL629" s="165"/>
      <c r="BM629" s="165"/>
      <c r="BN629" s="165"/>
      <c r="BO629" s="166"/>
      <c r="BP629" s="163"/>
      <c r="BQ629" s="163"/>
      <c r="BR629" s="163"/>
      <c r="BS629" s="164"/>
      <c r="BT629" s="164"/>
      <c r="BU629" s="164"/>
      <c r="BV629" s="164"/>
      <c r="BW629" s="164"/>
      <c r="BX629" s="165"/>
      <c r="BY629" s="165"/>
      <c r="BZ629" s="165"/>
      <c r="CA629" s="165"/>
      <c r="CB629" s="166"/>
      <c r="CC629" s="163"/>
      <c r="CD629" s="163"/>
      <c r="CE629" s="163"/>
      <c r="CF629" s="164"/>
      <c r="CG629" s="164"/>
      <c r="CH629" s="164"/>
      <c r="CI629" s="164"/>
      <c r="CJ629" s="164"/>
      <c r="CK629" s="165"/>
      <c r="CL629" s="165"/>
      <c r="CM629" s="165"/>
      <c r="CN629" s="165"/>
      <c r="CO629" s="166"/>
      <c r="CP629" s="163"/>
      <c r="CQ629" s="163"/>
      <c r="CR629" s="163"/>
      <c r="CS629" s="164"/>
      <c r="CT629" s="164"/>
      <c r="CU629" s="164"/>
      <c r="CV629" s="164"/>
      <c r="CW629" s="164"/>
      <c r="CX629" s="165"/>
      <c r="CY629" s="165"/>
      <c r="CZ629" s="165"/>
      <c r="DA629" s="165"/>
      <c r="DB629" s="166"/>
      <c r="DC629" s="163"/>
      <c r="DD629" s="163"/>
      <c r="DE629" s="163"/>
      <c r="DF629" s="164"/>
      <c r="DG629" s="164"/>
      <c r="DH629" s="164"/>
      <c r="DI629" s="164"/>
      <c r="DJ629" s="164"/>
      <c r="DK629" s="165"/>
      <c r="DL629" s="165"/>
      <c r="DM629" s="165"/>
      <c r="DN629" s="165"/>
      <c r="DO629" s="166"/>
      <c r="DP629" s="163"/>
      <c r="DQ629" s="163"/>
      <c r="DR629" s="163"/>
      <c r="DS629" s="164"/>
      <c r="DT629" s="164"/>
      <c r="DU629" s="164"/>
      <c r="DV629" s="164"/>
      <c r="DW629" s="164"/>
      <c r="DX629" s="165"/>
      <c r="DY629" s="165"/>
      <c r="DZ629" s="165"/>
      <c r="EA629" s="165"/>
      <c r="EB629" s="166"/>
      <c r="EC629" s="163"/>
      <c r="ED629" s="163"/>
      <c r="EE629" s="163"/>
      <c r="EF629" s="164"/>
      <c r="EG629" s="164"/>
      <c r="EH629" s="164"/>
      <c r="EI629" s="164"/>
      <c r="EJ629" s="164"/>
      <c r="EK629" s="165"/>
      <c r="EL629" s="165"/>
      <c r="EM629" s="165"/>
      <c r="EN629" s="165"/>
      <c r="EO629" s="166"/>
      <c r="EP629" s="163"/>
      <c r="EQ629" s="163"/>
      <c r="ER629" s="163"/>
      <c r="ES629" s="164"/>
      <c r="ET629" s="164"/>
      <c r="EU629" s="164"/>
      <c r="EV629" s="164"/>
      <c r="EW629" s="164"/>
      <c r="EX629" s="165"/>
      <c r="EY629" s="165"/>
      <c r="EZ629" s="165"/>
      <c r="FA629" s="165"/>
      <c r="FB629" s="166"/>
      <c r="FC629" s="163"/>
      <c r="FD629" s="163"/>
      <c r="FE629" s="163"/>
      <c r="FF629" s="164"/>
      <c r="FG629" s="164"/>
      <c r="FH629" s="164"/>
      <c r="FI629" s="164"/>
      <c r="FJ629" s="164"/>
    </row>
    <row r="630" spans="1:166" s="167" customFormat="1" ht="15" customHeight="1" x14ac:dyDescent="0.25">
      <c r="A630" s="344"/>
      <c r="B630" s="344"/>
      <c r="C630" s="251"/>
      <c r="D630" s="688"/>
      <c r="E630" s="46"/>
      <c r="F630" s="94" t="s">
        <v>446</v>
      </c>
      <c r="G630" s="347"/>
      <c r="H630" s="347"/>
      <c r="I630" s="347"/>
      <c r="J630" s="347"/>
      <c r="K630" s="165"/>
      <c r="L630" s="165"/>
      <c r="M630" s="165"/>
      <c r="N630" s="165"/>
      <c r="O630" s="166"/>
      <c r="P630" s="163"/>
      <c r="Q630" s="163"/>
      <c r="R630" s="163"/>
      <c r="S630" s="164"/>
      <c r="T630" s="164"/>
      <c r="U630" s="164"/>
      <c r="V630" s="164"/>
      <c r="W630" s="164"/>
      <c r="X630" s="165"/>
      <c r="Y630" s="165"/>
      <c r="Z630" s="165"/>
      <c r="AA630" s="165"/>
      <c r="AB630" s="166"/>
      <c r="AC630" s="163"/>
      <c r="AD630" s="163"/>
      <c r="AE630" s="163"/>
      <c r="AF630" s="164"/>
      <c r="AG630" s="164"/>
      <c r="AH630" s="164"/>
      <c r="AI630" s="164"/>
      <c r="AJ630" s="164"/>
      <c r="AK630" s="165"/>
      <c r="AL630" s="165"/>
      <c r="AM630" s="165"/>
      <c r="AN630" s="165"/>
      <c r="AO630" s="166"/>
      <c r="AP630" s="163"/>
      <c r="AQ630" s="163"/>
      <c r="AR630" s="163"/>
      <c r="AS630" s="164"/>
      <c r="AT630" s="164"/>
      <c r="AU630" s="164"/>
      <c r="AV630" s="164"/>
      <c r="AW630" s="164"/>
      <c r="AX630" s="165"/>
      <c r="AY630" s="165"/>
      <c r="AZ630" s="165"/>
      <c r="BA630" s="165"/>
      <c r="BB630" s="166"/>
      <c r="BC630" s="163"/>
      <c r="BD630" s="163"/>
      <c r="BE630" s="163"/>
      <c r="BF630" s="164"/>
      <c r="BG630" s="164"/>
      <c r="BH630" s="164"/>
      <c r="BI630" s="164"/>
      <c r="BJ630" s="164"/>
      <c r="BK630" s="165"/>
      <c r="BL630" s="165"/>
      <c r="BM630" s="165"/>
      <c r="BN630" s="165"/>
      <c r="BO630" s="166"/>
      <c r="BP630" s="163"/>
      <c r="BQ630" s="163"/>
      <c r="BR630" s="163"/>
      <c r="BS630" s="164"/>
      <c r="BT630" s="164"/>
      <c r="BU630" s="164"/>
      <c r="BV630" s="164"/>
      <c r="BW630" s="164"/>
      <c r="BX630" s="165"/>
      <c r="BY630" s="165"/>
      <c r="BZ630" s="165"/>
      <c r="CA630" s="165"/>
      <c r="CB630" s="166"/>
      <c r="CC630" s="163"/>
      <c r="CD630" s="163"/>
      <c r="CE630" s="163"/>
      <c r="CF630" s="164"/>
      <c r="CG630" s="164"/>
      <c r="CH630" s="164"/>
      <c r="CI630" s="164"/>
      <c r="CJ630" s="164"/>
      <c r="CK630" s="165"/>
      <c r="CL630" s="165"/>
      <c r="CM630" s="165"/>
      <c r="CN630" s="165"/>
      <c r="CO630" s="166"/>
      <c r="CP630" s="163"/>
      <c r="CQ630" s="163"/>
      <c r="CR630" s="163"/>
      <c r="CS630" s="164"/>
      <c r="CT630" s="164"/>
      <c r="CU630" s="164"/>
      <c r="CV630" s="164"/>
      <c r="CW630" s="164"/>
      <c r="CX630" s="165"/>
      <c r="CY630" s="165"/>
      <c r="CZ630" s="165"/>
      <c r="DA630" s="165"/>
      <c r="DB630" s="166"/>
      <c r="DC630" s="163"/>
      <c r="DD630" s="163"/>
      <c r="DE630" s="163"/>
      <c r="DF630" s="164"/>
      <c r="DG630" s="164"/>
      <c r="DH630" s="164"/>
      <c r="DI630" s="164"/>
      <c r="DJ630" s="164"/>
      <c r="DK630" s="165"/>
      <c r="DL630" s="165"/>
      <c r="DM630" s="165"/>
      <c r="DN630" s="165"/>
      <c r="DO630" s="166"/>
      <c r="DP630" s="163"/>
      <c r="DQ630" s="163"/>
      <c r="DR630" s="163"/>
      <c r="DS630" s="164"/>
      <c r="DT630" s="164"/>
      <c r="DU630" s="164"/>
      <c r="DV630" s="164"/>
      <c r="DW630" s="164"/>
      <c r="DX630" s="165"/>
      <c r="DY630" s="165"/>
      <c r="DZ630" s="165"/>
      <c r="EA630" s="165"/>
      <c r="EB630" s="166"/>
      <c r="EC630" s="163"/>
      <c r="ED630" s="163"/>
      <c r="EE630" s="163"/>
      <c r="EF630" s="164"/>
      <c r="EG630" s="164"/>
      <c r="EH630" s="164"/>
      <c r="EI630" s="164"/>
      <c r="EJ630" s="164"/>
      <c r="EK630" s="165"/>
      <c r="EL630" s="165"/>
      <c r="EM630" s="165"/>
      <c r="EN630" s="165"/>
      <c r="EO630" s="166"/>
      <c r="EP630" s="163"/>
      <c r="EQ630" s="163"/>
      <c r="ER630" s="163"/>
      <c r="ES630" s="164"/>
      <c r="ET630" s="164"/>
      <c r="EU630" s="164"/>
      <c r="EV630" s="164"/>
      <c r="EW630" s="164"/>
      <c r="EX630" s="165"/>
      <c r="EY630" s="165"/>
      <c r="EZ630" s="165"/>
      <c r="FA630" s="165"/>
      <c r="FB630" s="166"/>
      <c r="FC630" s="163"/>
      <c r="FD630" s="163"/>
      <c r="FE630" s="163"/>
      <c r="FF630" s="164"/>
      <c r="FG630" s="164"/>
      <c r="FH630" s="164"/>
      <c r="FI630" s="164"/>
      <c r="FJ630" s="164"/>
    </row>
    <row r="631" spans="1:166" s="167" customFormat="1" ht="15" customHeight="1" x14ac:dyDescent="0.25">
      <c r="A631" s="348">
        <v>3745</v>
      </c>
      <c r="B631" s="16">
        <v>5123</v>
      </c>
      <c r="C631" s="192"/>
      <c r="D631" s="339"/>
      <c r="E631" s="46">
        <v>350</v>
      </c>
      <c r="F631" s="329" t="s">
        <v>730</v>
      </c>
      <c r="G631" s="343">
        <v>0</v>
      </c>
      <c r="H631" s="343">
        <v>37.53</v>
      </c>
      <c r="I631" s="343">
        <v>37.53</v>
      </c>
      <c r="J631" s="343">
        <f>Tabulka5424[[#This Row],[Skutečnost k 31.12.2019                    v tis. Kč]]/Tabulka5424[[#This Row],[Upravený rozpočet k 31.12.2019         v tis. Kč]]*100</f>
        <v>100</v>
      </c>
      <c r="K631" s="165"/>
      <c r="L631" s="165"/>
      <c r="M631" s="165"/>
      <c r="N631" s="165"/>
      <c r="O631" s="166"/>
      <c r="P631" s="163"/>
      <c r="Q631" s="163"/>
      <c r="R631" s="163"/>
      <c r="S631" s="164"/>
      <c r="T631" s="164"/>
      <c r="U631" s="164"/>
      <c r="V631" s="164"/>
      <c r="W631" s="164"/>
      <c r="X631" s="165"/>
      <c r="Y631" s="165"/>
      <c r="Z631" s="165"/>
      <c r="AA631" s="165"/>
      <c r="AB631" s="166"/>
      <c r="AC631" s="163"/>
      <c r="AD631" s="163"/>
      <c r="AE631" s="163"/>
      <c r="AF631" s="164"/>
      <c r="AG631" s="164"/>
      <c r="AH631" s="164"/>
      <c r="AI631" s="164"/>
      <c r="AJ631" s="164"/>
      <c r="AK631" s="165"/>
      <c r="AL631" s="165"/>
      <c r="AM631" s="165"/>
      <c r="AN631" s="165"/>
      <c r="AO631" s="166"/>
      <c r="AP631" s="163"/>
      <c r="AQ631" s="163"/>
      <c r="AR631" s="163"/>
      <c r="AS631" s="164"/>
      <c r="AT631" s="164"/>
      <c r="AU631" s="164"/>
      <c r="AV631" s="164"/>
      <c r="AW631" s="164"/>
      <c r="AX631" s="165"/>
      <c r="AY631" s="165"/>
      <c r="AZ631" s="165"/>
      <c r="BA631" s="165"/>
      <c r="BB631" s="166"/>
      <c r="BC631" s="163"/>
      <c r="BD631" s="163"/>
      <c r="BE631" s="163"/>
      <c r="BF631" s="164"/>
      <c r="BG631" s="164"/>
      <c r="BH631" s="164"/>
      <c r="BI631" s="164"/>
      <c r="BJ631" s="164"/>
      <c r="BK631" s="165"/>
      <c r="BL631" s="165"/>
      <c r="BM631" s="165"/>
      <c r="BN631" s="165"/>
      <c r="BO631" s="166"/>
      <c r="BP631" s="163"/>
      <c r="BQ631" s="163"/>
      <c r="BR631" s="163"/>
      <c r="BS631" s="164"/>
      <c r="BT631" s="164"/>
      <c r="BU631" s="164"/>
      <c r="BV631" s="164"/>
      <c r="BW631" s="164"/>
      <c r="BX631" s="165"/>
      <c r="BY631" s="165"/>
      <c r="BZ631" s="165"/>
      <c r="CA631" s="165"/>
      <c r="CB631" s="166"/>
      <c r="CC631" s="163"/>
      <c r="CD631" s="163"/>
      <c r="CE631" s="163"/>
      <c r="CF631" s="164"/>
      <c r="CG631" s="164"/>
      <c r="CH631" s="164"/>
      <c r="CI631" s="164"/>
      <c r="CJ631" s="164"/>
      <c r="CK631" s="165"/>
      <c r="CL631" s="165"/>
      <c r="CM631" s="165"/>
      <c r="CN631" s="165"/>
      <c r="CO631" s="166"/>
      <c r="CP631" s="163"/>
      <c r="CQ631" s="163"/>
      <c r="CR631" s="163"/>
      <c r="CS631" s="164"/>
      <c r="CT631" s="164"/>
      <c r="CU631" s="164"/>
      <c r="CV631" s="164"/>
      <c r="CW631" s="164"/>
      <c r="CX631" s="165"/>
      <c r="CY631" s="165"/>
      <c r="CZ631" s="165"/>
      <c r="DA631" s="165"/>
      <c r="DB631" s="166"/>
      <c r="DC631" s="163"/>
      <c r="DD631" s="163"/>
      <c r="DE631" s="163"/>
      <c r="DF631" s="164"/>
      <c r="DG631" s="164"/>
      <c r="DH631" s="164"/>
      <c r="DI631" s="164"/>
      <c r="DJ631" s="164"/>
      <c r="DK631" s="165"/>
      <c r="DL631" s="165"/>
      <c r="DM631" s="165"/>
      <c r="DN631" s="165"/>
      <c r="DO631" s="166"/>
      <c r="DP631" s="163"/>
      <c r="DQ631" s="163"/>
      <c r="DR631" s="163"/>
      <c r="DS631" s="164"/>
      <c r="DT631" s="164"/>
      <c r="DU631" s="164"/>
      <c r="DV631" s="164"/>
      <c r="DW631" s="164"/>
      <c r="DX631" s="165"/>
      <c r="DY631" s="165"/>
      <c r="DZ631" s="165"/>
      <c r="EA631" s="165"/>
      <c r="EB631" s="166"/>
      <c r="EC631" s="163"/>
      <c r="ED631" s="163"/>
      <c r="EE631" s="163"/>
      <c r="EF631" s="164"/>
      <c r="EG631" s="164"/>
      <c r="EH631" s="164"/>
      <c r="EI631" s="164"/>
      <c r="EJ631" s="164"/>
      <c r="EK631" s="165"/>
      <c r="EL631" s="165"/>
      <c r="EM631" s="165"/>
      <c r="EN631" s="165"/>
      <c r="EO631" s="166"/>
      <c r="EP631" s="163"/>
      <c r="EQ631" s="163"/>
      <c r="ER631" s="163"/>
      <c r="ES631" s="164"/>
      <c r="ET631" s="164"/>
      <c r="EU631" s="164"/>
      <c r="EV631" s="164"/>
      <c r="EW631" s="164"/>
      <c r="EX631" s="165"/>
      <c r="EY631" s="165"/>
      <c r="EZ631" s="165"/>
      <c r="FA631" s="165"/>
      <c r="FB631" s="166"/>
      <c r="FC631" s="163"/>
      <c r="FD631" s="163"/>
      <c r="FE631" s="163"/>
      <c r="FF631" s="164"/>
      <c r="FG631" s="164"/>
      <c r="FH631" s="164"/>
      <c r="FI631" s="164"/>
      <c r="FJ631" s="164"/>
    </row>
    <row r="632" spans="1:166" s="137" customFormat="1" ht="15" customHeight="1" x14ac:dyDescent="0.25">
      <c r="A632" s="348">
        <v>3745</v>
      </c>
      <c r="B632" s="16">
        <v>5123</v>
      </c>
      <c r="C632" s="192"/>
      <c r="D632" s="339"/>
      <c r="E632" s="46">
        <v>356</v>
      </c>
      <c r="F632" s="329" t="s">
        <v>731</v>
      </c>
      <c r="G632" s="343">
        <v>0</v>
      </c>
      <c r="H632" s="343">
        <v>15.93</v>
      </c>
      <c r="I632" s="343">
        <v>15.93</v>
      </c>
      <c r="J632" s="343">
        <f>Tabulka5424[[#This Row],[Skutečnost k 31.12.2019                    v tis. Kč]]/Tabulka5424[[#This Row],[Upravený rozpočet k 31.12.2019         v tis. Kč]]*100</f>
        <v>100</v>
      </c>
      <c r="K632" s="140"/>
      <c r="L632" s="140"/>
      <c r="M632" s="140"/>
      <c r="N632" s="140"/>
      <c r="O632" s="141"/>
      <c r="P632" s="138"/>
      <c r="Q632" s="138"/>
      <c r="R632" s="138"/>
      <c r="S632" s="139"/>
      <c r="T632" s="139"/>
      <c r="U632" s="139"/>
      <c r="V632" s="139"/>
      <c r="W632" s="139"/>
      <c r="X632" s="140"/>
      <c r="Y632" s="140"/>
      <c r="Z632" s="140"/>
      <c r="AA632" s="140"/>
      <c r="AB632" s="141"/>
      <c r="AC632" s="138"/>
      <c r="AD632" s="138"/>
      <c r="AE632" s="138"/>
      <c r="AF632" s="139"/>
      <c r="AG632" s="139"/>
      <c r="AH632" s="139"/>
      <c r="AI632" s="139"/>
      <c r="AJ632" s="139"/>
      <c r="AK632" s="140"/>
      <c r="AL632" s="140"/>
      <c r="AM632" s="140"/>
      <c r="AN632" s="140"/>
      <c r="AO632" s="141"/>
      <c r="AP632" s="138"/>
      <c r="AQ632" s="138"/>
      <c r="AR632" s="138"/>
      <c r="AS632" s="139"/>
      <c r="AT632" s="139"/>
      <c r="AU632" s="139"/>
      <c r="AV632" s="139"/>
      <c r="AW632" s="139"/>
      <c r="AX632" s="140"/>
      <c r="AY632" s="140"/>
      <c r="AZ632" s="140"/>
      <c r="BA632" s="140"/>
      <c r="BB632" s="141"/>
      <c r="BC632" s="138"/>
      <c r="BD632" s="138"/>
      <c r="BE632" s="138"/>
      <c r="BF632" s="139"/>
      <c r="BG632" s="139"/>
      <c r="BH632" s="139"/>
      <c r="BI632" s="139"/>
      <c r="BJ632" s="139"/>
      <c r="BK632" s="140"/>
      <c r="BL632" s="140"/>
      <c r="BM632" s="140"/>
      <c r="BN632" s="140"/>
      <c r="BO632" s="141"/>
      <c r="BP632" s="138"/>
      <c r="BQ632" s="138"/>
      <c r="BR632" s="138"/>
      <c r="BS632" s="139"/>
      <c r="BT632" s="139"/>
      <c r="BU632" s="139"/>
      <c r="BV632" s="139"/>
      <c r="BW632" s="139"/>
      <c r="BX632" s="140"/>
      <c r="BY632" s="140"/>
      <c r="BZ632" s="140"/>
      <c r="CA632" s="140"/>
      <c r="CB632" s="141"/>
      <c r="CC632" s="138"/>
      <c r="CD632" s="138"/>
      <c r="CE632" s="138"/>
      <c r="CF632" s="139"/>
      <c r="CG632" s="139"/>
      <c r="CH632" s="139"/>
      <c r="CI632" s="139"/>
      <c r="CJ632" s="139"/>
      <c r="CK632" s="140"/>
      <c r="CL632" s="140"/>
      <c r="CM632" s="140"/>
      <c r="CN632" s="140"/>
      <c r="CO632" s="141"/>
      <c r="CP632" s="138"/>
      <c r="CQ632" s="138"/>
      <c r="CR632" s="138"/>
      <c r="CS632" s="139"/>
      <c r="CT632" s="139"/>
      <c r="CU632" s="139"/>
      <c r="CV632" s="139"/>
      <c r="CW632" s="139"/>
      <c r="CX632" s="140"/>
      <c r="CY632" s="140"/>
      <c r="CZ632" s="140"/>
      <c r="DA632" s="140"/>
      <c r="DB632" s="141"/>
      <c r="DC632" s="138"/>
      <c r="DD632" s="138"/>
      <c r="DE632" s="138"/>
      <c r="DF632" s="139"/>
      <c r="DG632" s="139"/>
      <c r="DH632" s="139"/>
      <c r="DI632" s="139"/>
      <c r="DJ632" s="139"/>
      <c r="DK632" s="140"/>
      <c r="DL632" s="140"/>
      <c r="DM632" s="140"/>
      <c r="DN632" s="140"/>
      <c r="DO632" s="141"/>
      <c r="DP632" s="138"/>
      <c r="DQ632" s="138"/>
      <c r="DR632" s="138"/>
      <c r="DS632" s="139"/>
      <c r="DT632" s="139"/>
      <c r="DU632" s="139"/>
      <c r="DV632" s="139"/>
      <c r="DW632" s="139"/>
      <c r="DX632" s="140"/>
      <c r="DY632" s="140"/>
      <c r="DZ632" s="140"/>
      <c r="EA632" s="140"/>
      <c r="EB632" s="141"/>
      <c r="EC632" s="138"/>
      <c r="ED632" s="138"/>
      <c r="EE632" s="138"/>
      <c r="EF632" s="139"/>
      <c r="EG632" s="139"/>
      <c r="EH632" s="139"/>
      <c r="EI632" s="139"/>
      <c r="EJ632" s="139"/>
      <c r="EK632" s="140"/>
      <c r="EL632" s="140"/>
      <c r="EM632" s="140"/>
      <c r="EN632" s="140"/>
      <c r="EO632" s="141"/>
      <c r="EP632" s="138"/>
      <c r="EQ632" s="138"/>
      <c r="ER632" s="138"/>
      <c r="ES632" s="139"/>
      <c r="ET632" s="139"/>
      <c r="EU632" s="139"/>
      <c r="EV632" s="139"/>
      <c r="EW632" s="139"/>
      <c r="EX632" s="140"/>
      <c r="EY632" s="140"/>
      <c r="EZ632" s="140"/>
      <c r="FA632" s="140"/>
      <c r="FB632" s="141"/>
      <c r="FC632" s="138"/>
      <c r="FD632" s="138"/>
      <c r="FE632" s="138"/>
      <c r="FF632" s="139"/>
      <c r="FG632" s="139"/>
      <c r="FH632" s="139"/>
      <c r="FI632" s="139"/>
      <c r="FJ632" s="139"/>
    </row>
    <row r="633" spans="1:166" s="132" customFormat="1" ht="15" customHeight="1" x14ac:dyDescent="0.25">
      <c r="A633" s="348">
        <v>3745</v>
      </c>
      <c r="B633" s="348">
        <v>5139</v>
      </c>
      <c r="C633" s="203"/>
      <c r="D633" s="339"/>
      <c r="E633" s="46">
        <v>350</v>
      </c>
      <c r="F633" s="329" t="s">
        <v>307</v>
      </c>
      <c r="G633" s="343">
        <v>100</v>
      </c>
      <c r="H633" s="343">
        <v>132.47999999999999</v>
      </c>
      <c r="I633" s="343">
        <v>132.47999999999999</v>
      </c>
      <c r="J633" s="343">
        <f>Tabulka5424[[#This Row],[Skutečnost k 31.12.2019                    v tis. Kč]]/Tabulka5424[[#This Row],[Upravený rozpočet k 31.12.2019         v tis. Kč]]*100</f>
        <v>100</v>
      </c>
      <c r="K633" s="169"/>
      <c r="L633" s="169"/>
      <c r="M633" s="169"/>
      <c r="N633" s="169"/>
      <c r="O633" s="171"/>
      <c r="P633" s="168"/>
      <c r="Q633" s="168"/>
      <c r="R633" s="168"/>
      <c r="S633" s="170"/>
      <c r="T633" s="170"/>
      <c r="U633" s="170"/>
      <c r="V633" s="170"/>
      <c r="W633" s="170"/>
      <c r="X633" s="169"/>
      <c r="Y633" s="169"/>
      <c r="Z633" s="169"/>
      <c r="AA633" s="169"/>
      <c r="AB633" s="171"/>
      <c r="AC633" s="168"/>
      <c r="AD633" s="168"/>
      <c r="AE633" s="168"/>
      <c r="AF633" s="170"/>
      <c r="AG633" s="170"/>
      <c r="AH633" s="170"/>
      <c r="AI633" s="170"/>
      <c r="AJ633" s="170"/>
      <c r="AK633" s="169"/>
      <c r="AL633" s="169"/>
      <c r="AM633" s="169"/>
      <c r="AN633" s="169"/>
      <c r="AO633" s="171"/>
      <c r="AP633" s="168"/>
      <c r="AQ633" s="168"/>
      <c r="AR633" s="168"/>
      <c r="AS633" s="170"/>
      <c r="AT633" s="170"/>
      <c r="AU633" s="170"/>
      <c r="AV633" s="170"/>
      <c r="AW633" s="170"/>
      <c r="AX633" s="169"/>
      <c r="AY633" s="169"/>
      <c r="AZ633" s="169"/>
      <c r="BA633" s="169"/>
      <c r="BB633" s="171"/>
      <c r="BC633" s="168"/>
      <c r="BD633" s="168"/>
      <c r="BE633" s="168"/>
      <c r="BF633" s="170"/>
      <c r="BG633" s="170"/>
      <c r="BH633" s="170"/>
      <c r="BI633" s="170"/>
      <c r="BJ633" s="170"/>
      <c r="BK633" s="169"/>
      <c r="BL633" s="169"/>
      <c r="BM633" s="169"/>
      <c r="BN633" s="169"/>
      <c r="BO633" s="171"/>
      <c r="BP633" s="168"/>
      <c r="BQ633" s="168"/>
      <c r="BR633" s="168"/>
      <c r="BS633" s="170"/>
      <c r="BT633" s="170"/>
      <c r="BU633" s="170"/>
      <c r="BV633" s="170"/>
      <c r="BW633" s="170"/>
      <c r="BX633" s="169"/>
      <c r="BY633" s="169"/>
      <c r="BZ633" s="169"/>
      <c r="CA633" s="169"/>
      <c r="CB633" s="171"/>
      <c r="CC633" s="168"/>
      <c r="CD633" s="168"/>
      <c r="CE633" s="168"/>
      <c r="CF633" s="170"/>
      <c r="CG633" s="170"/>
      <c r="CH633" s="170"/>
      <c r="CI633" s="170"/>
      <c r="CJ633" s="170"/>
      <c r="CK633" s="169"/>
      <c r="CL633" s="169"/>
      <c r="CM633" s="169"/>
      <c r="CN633" s="169"/>
      <c r="CO633" s="171"/>
      <c r="CP633" s="168"/>
      <c r="CQ633" s="168"/>
      <c r="CR633" s="168"/>
      <c r="CS633" s="170"/>
      <c r="CT633" s="170"/>
      <c r="CU633" s="170"/>
      <c r="CV633" s="170"/>
      <c r="CW633" s="170"/>
      <c r="CX633" s="169"/>
      <c r="CY633" s="169"/>
      <c r="CZ633" s="169"/>
      <c r="DA633" s="169"/>
      <c r="DB633" s="171"/>
      <c r="DC633" s="168"/>
      <c r="DD633" s="168"/>
      <c r="DE633" s="168"/>
      <c r="DF633" s="170"/>
      <c r="DG633" s="170"/>
      <c r="DH633" s="170"/>
      <c r="DI633" s="170"/>
      <c r="DJ633" s="170"/>
      <c r="DK633" s="169"/>
      <c r="DL633" s="169"/>
      <c r="DM633" s="169"/>
      <c r="DN633" s="169"/>
      <c r="DO633" s="171"/>
      <c r="DP633" s="168"/>
      <c r="DQ633" s="168"/>
      <c r="DR633" s="168"/>
      <c r="DS633" s="170"/>
      <c r="DT633" s="170"/>
      <c r="DU633" s="170"/>
      <c r="DV633" s="170"/>
      <c r="DW633" s="170"/>
      <c r="DX633" s="169"/>
      <c r="DY633" s="169"/>
      <c r="DZ633" s="169"/>
      <c r="EA633" s="169"/>
      <c r="EB633" s="171"/>
      <c r="EC633" s="168"/>
      <c r="ED633" s="168"/>
      <c r="EE633" s="168"/>
      <c r="EF633" s="170"/>
      <c r="EG633" s="170"/>
      <c r="EH633" s="170"/>
      <c r="EI633" s="170"/>
      <c r="EJ633" s="170"/>
      <c r="EK633" s="169"/>
      <c r="EL633" s="169"/>
      <c r="EM633" s="169"/>
      <c r="EN633" s="169"/>
      <c r="EO633" s="171"/>
      <c r="EP633" s="168"/>
      <c r="EQ633" s="168"/>
      <c r="ER633" s="168"/>
      <c r="ES633" s="170"/>
      <c r="ET633" s="170"/>
      <c r="EU633" s="170"/>
      <c r="EV633" s="170"/>
      <c r="EW633" s="170"/>
      <c r="EX633" s="169"/>
      <c r="EY633" s="169"/>
      <c r="EZ633" s="169"/>
      <c r="FA633" s="169"/>
      <c r="FB633" s="171"/>
      <c r="FC633" s="168"/>
      <c r="FD633" s="168"/>
      <c r="FE633" s="168"/>
      <c r="FF633" s="170"/>
      <c r="FG633" s="170"/>
      <c r="FH633" s="170"/>
      <c r="FI633" s="170"/>
      <c r="FJ633" s="170"/>
    </row>
    <row r="634" spans="1:166" s="132" customFormat="1" ht="15" customHeight="1" x14ac:dyDescent="0.25">
      <c r="A634" s="348">
        <v>3745</v>
      </c>
      <c r="B634" s="348">
        <v>5166</v>
      </c>
      <c r="C634" s="203"/>
      <c r="D634" s="339"/>
      <c r="E634" s="46">
        <v>350</v>
      </c>
      <c r="F634" s="329" t="s">
        <v>117</v>
      </c>
      <c r="G634" s="343">
        <v>20</v>
      </c>
      <c r="H634" s="343">
        <v>20</v>
      </c>
      <c r="I634" s="343">
        <v>0</v>
      </c>
      <c r="J634" s="343">
        <f>Tabulka5424[[#This Row],[Skutečnost k 31.12.2019                    v tis. Kč]]/Tabulka5424[[#This Row],[Upravený rozpočet k 31.12.2019         v tis. Kč]]*100</f>
        <v>0</v>
      </c>
      <c r="K634" s="169"/>
      <c r="L634" s="169"/>
      <c r="M634" s="169"/>
      <c r="N634" s="169"/>
      <c r="O634" s="171"/>
      <c r="P634" s="168"/>
      <c r="Q634" s="168"/>
      <c r="R634" s="168"/>
      <c r="S634" s="170"/>
      <c r="T634" s="170"/>
      <c r="U634" s="170"/>
      <c r="V634" s="170"/>
      <c r="W634" s="170"/>
      <c r="X634" s="169"/>
      <c r="Y634" s="169"/>
      <c r="Z634" s="169"/>
      <c r="AA634" s="169"/>
      <c r="AB634" s="171"/>
      <c r="AC634" s="168"/>
      <c r="AD634" s="168"/>
      <c r="AE634" s="168"/>
      <c r="AF634" s="170"/>
      <c r="AG634" s="170"/>
      <c r="AH634" s="170"/>
      <c r="AI634" s="170"/>
      <c r="AJ634" s="170"/>
      <c r="AK634" s="169"/>
      <c r="AL634" s="169"/>
      <c r="AM634" s="169"/>
      <c r="AN634" s="169"/>
      <c r="AO634" s="171"/>
      <c r="AP634" s="168"/>
      <c r="AQ634" s="168"/>
      <c r="AR634" s="168"/>
      <c r="AS634" s="170"/>
      <c r="AT634" s="170"/>
      <c r="AU634" s="170"/>
      <c r="AV634" s="170"/>
      <c r="AW634" s="170"/>
      <c r="AX634" s="169"/>
      <c r="AY634" s="169"/>
      <c r="AZ634" s="169"/>
      <c r="BA634" s="169"/>
      <c r="BB634" s="171"/>
      <c r="BC634" s="168"/>
      <c r="BD634" s="168"/>
      <c r="BE634" s="168"/>
      <c r="BF634" s="170"/>
      <c r="BG634" s="170"/>
      <c r="BH634" s="170"/>
      <c r="BI634" s="170"/>
      <c r="BJ634" s="170"/>
      <c r="BK634" s="169"/>
      <c r="BL634" s="169"/>
      <c r="BM634" s="169"/>
      <c r="BN634" s="169"/>
      <c r="BO634" s="171"/>
      <c r="BP634" s="168"/>
      <c r="BQ634" s="168"/>
      <c r="BR634" s="168"/>
      <c r="BS634" s="170"/>
      <c r="BT634" s="170"/>
      <c r="BU634" s="170"/>
      <c r="BV634" s="170"/>
      <c r="BW634" s="170"/>
      <c r="BX634" s="169"/>
      <c r="BY634" s="169"/>
      <c r="BZ634" s="169"/>
      <c r="CA634" s="169"/>
      <c r="CB634" s="171"/>
      <c r="CC634" s="168"/>
      <c r="CD634" s="168"/>
      <c r="CE634" s="168"/>
      <c r="CF634" s="170"/>
      <c r="CG634" s="170"/>
      <c r="CH634" s="170"/>
      <c r="CI634" s="170"/>
      <c r="CJ634" s="170"/>
      <c r="CK634" s="169"/>
      <c r="CL634" s="169"/>
      <c r="CM634" s="169"/>
      <c r="CN634" s="169"/>
      <c r="CO634" s="171"/>
      <c r="CP634" s="168"/>
      <c r="CQ634" s="168"/>
      <c r="CR634" s="168"/>
      <c r="CS634" s="170"/>
      <c r="CT634" s="170"/>
      <c r="CU634" s="170"/>
      <c r="CV634" s="170"/>
      <c r="CW634" s="170"/>
      <c r="CX634" s="169"/>
      <c r="CY634" s="169"/>
      <c r="CZ634" s="169"/>
      <c r="DA634" s="169"/>
      <c r="DB634" s="171"/>
      <c r="DC634" s="168"/>
      <c r="DD634" s="168"/>
      <c r="DE634" s="168"/>
      <c r="DF634" s="170"/>
      <c r="DG634" s="170"/>
      <c r="DH634" s="170"/>
      <c r="DI634" s="170"/>
      <c r="DJ634" s="170"/>
      <c r="DK634" s="169"/>
      <c r="DL634" s="169"/>
      <c r="DM634" s="169"/>
      <c r="DN634" s="169"/>
      <c r="DO634" s="171"/>
      <c r="DP634" s="168"/>
      <c r="DQ634" s="168"/>
      <c r="DR634" s="168"/>
      <c r="DS634" s="170"/>
      <c r="DT634" s="170"/>
      <c r="DU634" s="170"/>
      <c r="DV634" s="170"/>
      <c r="DW634" s="170"/>
      <c r="DX634" s="169"/>
      <c r="DY634" s="169"/>
      <c r="DZ634" s="169"/>
      <c r="EA634" s="169"/>
      <c r="EB634" s="171"/>
      <c r="EC634" s="168"/>
      <c r="ED634" s="168"/>
      <c r="EE634" s="168"/>
      <c r="EF634" s="170"/>
      <c r="EG634" s="170"/>
      <c r="EH634" s="170"/>
      <c r="EI634" s="170"/>
      <c r="EJ634" s="170"/>
      <c r="EK634" s="169"/>
      <c r="EL634" s="169"/>
      <c r="EM634" s="169"/>
      <c r="EN634" s="169"/>
      <c r="EO634" s="171"/>
      <c r="EP634" s="168"/>
      <c r="EQ634" s="168"/>
      <c r="ER634" s="168"/>
      <c r="ES634" s="170"/>
      <c r="ET634" s="170"/>
      <c r="EU634" s="170"/>
      <c r="EV634" s="170"/>
      <c r="EW634" s="170"/>
      <c r="EX634" s="169"/>
      <c r="EY634" s="169"/>
      <c r="EZ634" s="169"/>
      <c r="FA634" s="169"/>
      <c r="FB634" s="171"/>
      <c r="FC634" s="168"/>
      <c r="FD634" s="168"/>
      <c r="FE634" s="168"/>
      <c r="FF634" s="170"/>
      <c r="FG634" s="170"/>
      <c r="FH634" s="170"/>
      <c r="FI634" s="170"/>
      <c r="FJ634" s="170"/>
    </row>
    <row r="635" spans="1:166" s="137" customFormat="1" ht="15" customHeight="1" x14ac:dyDescent="0.25">
      <c r="A635" s="348">
        <v>3745</v>
      </c>
      <c r="B635" s="348">
        <v>5169</v>
      </c>
      <c r="C635" s="203"/>
      <c r="D635" s="339"/>
      <c r="E635" s="46">
        <v>350</v>
      </c>
      <c r="F635" s="329" t="s">
        <v>178</v>
      </c>
      <c r="G635" s="343">
        <v>4639</v>
      </c>
      <c r="H635" s="343">
        <v>4527.82</v>
      </c>
      <c r="I635" s="343">
        <v>4443.59</v>
      </c>
      <c r="J635" s="343">
        <f>Tabulka5424[[#This Row],[Skutečnost k 31.12.2019                    v tis. Kč]]/Tabulka5424[[#This Row],[Upravený rozpočet k 31.12.2019         v tis. Kč]]*100</f>
        <v>98.139722868841972</v>
      </c>
      <c r="K635" s="140"/>
      <c r="L635" s="140"/>
      <c r="M635" s="140"/>
      <c r="N635" s="140"/>
      <c r="O635" s="141"/>
      <c r="P635" s="138"/>
      <c r="Q635" s="138"/>
      <c r="R635" s="138"/>
      <c r="S635" s="139"/>
      <c r="T635" s="139"/>
      <c r="U635" s="139"/>
      <c r="V635" s="139"/>
      <c r="W635" s="139"/>
      <c r="X635" s="140"/>
      <c r="Y635" s="140"/>
      <c r="Z635" s="140"/>
      <c r="AA635" s="140"/>
      <c r="AB635" s="141"/>
      <c r="AC635" s="138"/>
      <c r="AD635" s="138"/>
      <c r="AE635" s="138"/>
      <c r="AF635" s="139"/>
      <c r="AG635" s="139"/>
      <c r="AH635" s="139"/>
      <c r="AI635" s="139"/>
      <c r="AJ635" s="139"/>
      <c r="AK635" s="140"/>
      <c r="AL635" s="140"/>
      <c r="AM635" s="140"/>
      <c r="AN635" s="140"/>
      <c r="AO635" s="141"/>
      <c r="AP635" s="138"/>
      <c r="AQ635" s="138"/>
      <c r="AR635" s="138"/>
      <c r="AS635" s="139"/>
      <c r="AT635" s="139"/>
      <c r="AU635" s="139"/>
      <c r="AV635" s="139"/>
      <c r="AW635" s="139"/>
      <c r="AX635" s="140"/>
      <c r="AY635" s="140"/>
      <c r="AZ635" s="140"/>
      <c r="BA635" s="140"/>
      <c r="BB635" s="141"/>
      <c r="BC635" s="138"/>
      <c r="BD635" s="138"/>
      <c r="BE635" s="138"/>
      <c r="BF635" s="139"/>
      <c r="BG635" s="139"/>
      <c r="BH635" s="139"/>
      <c r="BI635" s="139"/>
      <c r="BJ635" s="139"/>
      <c r="BK635" s="140"/>
      <c r="BL635" s="140"/>
      <c r="BM635" s="140"/>
      <c r="BN635" s="140"/>
      <c r="BO635" s="141"/>
      <c r="BP635" s="138"/>
      <c r="BQ635" s="138"/>
      <c r="BR635" s="138"/>
      <c r="BS635" s="139"/>
      <c r="BT635" s="139"/>
      <c r="BU635" s="139"/>
      <c r="BV635" s="139"/>
      <c r="BW635" s="139"/>
      <c r="BX635" s="140"/>
      <c r="BY635" s="140"/>
      <c r="BZ635" s="140"/>
      <c r="CA635" s="140"/>
      <c r="CB635" s="141"/>
      <c r="CC635" s="138"/>
      <c r="CD635" s="138"/>
      <c r="CE635" s="138"/>
      <c r="CF635" s="139"/>
      <c r="CG635" s="139"/>
      <c r="CH635" s="139"/>
      <c r="CI635" s="139"/>
      <c r="CJ635" s="139"/>
      <c r="CK635" s="140"/>
      <c r="CL635" s="140"/>
      <c r="CM635" s="140"/>
      <c r="CN635" s="140"/>
      <c r="CO635" s="141"/>
      <c r="CP635" s="138"/>
      <c r="CQ635" s="138"/>
      <c r="CR635" s="138"/>
      <c r="CS635" s="139"/>
      <c r="CT635" s="139"/>
      <c r="CU635" s="139"/>
      <c r="CV635" s="139"/>
      <c r="CW635" s="139"/>
      <c r="CX635" s="140"/>
      <c r="CY635" s="140"/>
      <c r="CZ635" s="140"/>
      <c r="DA635" s="140"/>
      <c r="DB635" s="141"/>
      <c r="DC635" s="138"/>
      <c r="DD635" s="138"/>
      <c r="DE635" s="138"/>
      <c r="DF635" s="139"/>
      <c r="DG635" s="139"/>
      <c r="DH635" s="139"/>
      <c r="DI635" s="139"/>
      <c r="DJ635" s="139"/>
      <c r="DK635" s="140"/>
      <c r="DL635" s="140"/>
      <c r="DM635" s="140"/>
      <c r="DN635" s="140"/>
      <c r="DO635" s="141"/>
      <c r="DP635" s="138"/>
      <c r="DQ635" s="138"/>
      <c r="DR635" s="138"/>
      <c r="DS635" s="139"/>
      <c r="DT635" s="139"/>
      <c r="DU635" s="139"/>
      <c r="DV635" s="139"/>
      <c r="DW635" s="139"/>
      <c r="DX635" s="140"/>
      <c r="DY635" s="140"/>
      <c r="DZ635" s="140"/>
      <c r="EA635" s="140"/>
      <c r="EB635" s="141"/>
      <c r="EC635" s="138"/>
      <c r="ED635" s="138"/>
      <c r="EE635" s="138"/>
      <c r="EF635" s="139"/>
      <c r="EG635" s="139"/>
      <c r="EH635" s="139"/>
      <c r="EI635" s="139"/>
      <c r="EJ635" s="139"/>
      <c r="EK635" s="140"/>
      <c r="EL635" s="140"/>
      <c r="EM635" s="140"/>
      <c r="EN635" s="140"/>
      <c r="EO635" s="141"/>
      <c r="EP635" s="138"/>
      <c r="EQ635" s="138"/>
      <c r="ER635" s="138"/>
      <c r="ES635" s="139"/>
      <c r="ET635" s="139"/>
      <c r="EU635" s="139"/>
      <c r="EV635" s="139"/>
      <c r="EW635" s="139"/>
      <c r="EX635" s="140"/>
      <c r="EY635" s="140"/>
      <c r="EZ635" s="140"/>
      <c r="FA635" s="140"/>
      <c r="FB635" s="141"/>
      <c r="FC635" s="138"/>
      <c r="FD635" s="138"/>
      <c r="FE635" s="138"/>
      <c r="FF635" s="139"/>
      <c r="FG635" s="139"/>
      <c r="FH635" s="139"/>
      <c r="FI635" s="139"/>
      <c r="FJ635" s="139"/>
    </row>
    <row r="636" spans="1:166" s="137" customFormat="1" ht="15" customHeight="1" x14ac:dyDescent="0.25">
      <c r="A636" s="348">
        <v>3745</v>
      </c>
      <c r="B636" s="348">
        <v>5169</v>
      </c>
      <c r="C636" s="348"/>
      <c r="D636" s="339"/>
      <c r="E636" s="46">
        <v>353</v>
      </c>
      <c r="F636" s="329" t="s">
        <v>179</v>
      </c>
      <c r="G636" s="343">
        <v>100</v>
      </c>
      <c r="H636" s="343">
        <v>0</v>
      </c>
      <c r="I636" s="343">
        <v>0</v>
      </c>
      <c r="J636" s="343">
        <v>0</v>
      </c>
      <c r="K636" s="140"/>
      <c r="L636" s="140"/>
      <c r="M636" s="140"/>
      <c r="N636" s="140"/>
      <c r="O636" s="141"/>
      <c r="P636" s="138"/>
      <c r="Q636" s="138"/>
      <c r="R636" s="138"/>
      <c r="S636" s="139"/>
      <c r="T636" s="139"/>
      <c r="U636" s="139"/>
      <c r="V636" s="139"/>
      <c r="W636" s="139"/>
      <c r="X636" s="140"/>
      <c r="Y636" s="140"/>
      <c r="Z636" s="140"/>
      <c r="AA636" s="140"/>
      <c r="AB636" s="141"/>
      <c r="AC636" s="138"/>
      <c r="AD636" s="138"/>
      <c r="AE636" s="138"/>
      <c r="AF636" s="139"/>
      <c r="AG636" s="139"/>
      <c r="AH636" s="139"/>
      <c r="AI636" s="139"/>
      <c r="AJ636" s="139"/>
      <c r="AK636" s="140"/>
      <c r="AL636" s="140"/>
      <c r="AM636" s="140"/>
      <c r="AN636" s="140"/>
      <c r="AO636" s="141"/>
      <c r="AP636" s="138"/>
      <c r="AQ636" s="138"/>
      <c r="AR636" s="138"/>
      <c r="AS636" s="139"/>
      <c r="AT636" s="139"/>
      <c r="AU636" s="139"/>
      <c r="AV636" s="139"/>
      <c r="AW636" s="139"/>
      <c r="AX636" s="140"/>
      <c r="AY636" s="140"/>
      <c r="AZ636" s="140"/>
      <c r="BA636" s="140"/>
      <c r="BB636" s="141"/>
      <c r="BC636" s="138"/>
      <c r="BD636" s="138"/>
      <c r="BE636" s="138"/>
      <c r="BF636" s="139"/>
      <c r="BG636" s="139"/>
      <c r="BH636" s="139"/>
      <c r="BI636" s="139"/>
      <c r="BJ636" s="139"/>
      <c r="BK636" s="140"/>
      <c r="BL636" s="140"/>
      <c r="BM636" s="140"/>
      <c r="BN636" s="140"/>
      <c r="BO636" s="141"/>
      <c r="BP636" s="138"/>
      <c r="BQ636" s="138"/>
      <c r="BR636" s="138"/>
      <c r="BS636" s="139"/>
      <c r="BT636" s="139"/>
      <c r="BU636" s="139"/>
      <c r="BV636" s="139"/>
      <c r="BW636" s="139"/>
      <c r="BX636" s="140"/>
      <c r="BY636" s="140"/>
      <c r="BZ636" s="140"/>
      <c r="CA636" s="140"/>
      <c r="CB636" s="141"/>
      <c r="CC636" s="138"/>
      <c r="CD636" s="138"/>
      <c r="CE636" s="138"/>
      <c r="CF636" s="139"/>
      <c r="CG636" s="139"/>
      <c r="CH636" s="139"/>
      <c r="CI636" s="139"/>
      <c r="CJ636" s="139"/>
      <c r="CK636" s="140"/>
      <c r="CL636" s="140"/>
      <c r="CM636" s="140"/>
      <c r="CN636" s="140"/>
      <c r="CO636" s="141"/>
      <c r="CP636" s="138"/>
      <c r="CQ636" s="138"/>
      <c r="CR636" s="138"/>
      <c r="CS636" s="139"/>
      <c r="CT636" s="139"/>
      <c r="CU636" s="139"/>
      <c r="CV636" s="139"/>
      <c r="CW636" s="139"/>
      <c r="CX636" s="140"/>
      <c r="CY636" s="140"/>
      <c r="CZ636" s="140"/>
      <c r="DA636" s="140"/>
      <c r="DB636" s="141"/>
      <c r="DC636" s="138"/>
      <c r="DD636" s="138"/>
      <c r="DE636" s="138"/>
      <c r="DF636" s="139"/>
      <c r="DG636" s="139"/>
      <c r="DH636" s="139"/>
      <c r="DI636" s="139"/>
      <c r="DJ636" s="139"/>
      <c r="DK636" s="140"/>
      <c r="DL636" s="140"/>
      <c r="DM636" s="140"/>
      <c r="DN636" s="140"/>
      <c r="DO636" s="141"/>
      <c r="DP636" s="138"/>
      <c r="DQ636" s="138"/>
      <c r="DR636" s="138"/>
      <c r="DS636" s="139"/>
      <c r="DT636" s="139"/>
      <c r="DU636" s="139"/>
      <c r="DV636" s="139"/>
      <c r="DW636" s="139"/>
      <c r="DX636" s="140"/>
      <c r="DY636" s="140"/>
      <c r="DZ636" s="140"/>
      <c r="EA636" s="140"/>
      <c r="EB636" s="141"/>
      <c r="EC636" s="138"/>
      <c r="ED636" s="138"/>
      <c r="EE636" s="138"/>
      <c r="EF636" s="139"/>
      <c r="EG636" s="139"/>
      <c r="EH636" s="139"/>
      <c r="EI636" s="139"/>
      <c r="EJ636" s="139"/>
      <c r="EK636" s="140"/>
      <c r="EL636" s="140"/>
      <c r="EM636" s="140"/>
      <c r="EN636" s="140"/>
      <c r="EO636" s="141"/>
      <c r="EP636" s="138"/>
      <c r="EQ636" s="138"/>
      <c r="ER636" s="138"/>
      <c r="ES636" s="139"/>
      <c r="ET636" s="139"/>
      <c r="EU636" s="139"/>
      <c r="EV636" s="139"/>
      <c r="EW636" s="139"/>
      <c r="EX636" s="140"/>
      <c r="EY636" s="140"/>
      <c r="EZ636" s="140"/>
      <c r="FA636" s="140"/>
      <c r="FB636" s="141"/>
      <c r="FC636" s="138"/>
      <c r="FD636" s="138"/>
      <c r="FE636" s="138"/>
      <c r="FF636" s="139"/>
      <c r="FG636" s="139"/>
      <c r="FH636" s="139"/>
      <c r="FI636" s="139"/>
      <c r="FJ636" s="139"/>
    </row>
    <row r="637" spans="1:166" s="137" customFormat="1" ht="15" customHeight="1" x14ac:dyDescent="0.25">
      <c r="A637" s="348">
        <v>3745</v>
      </c>
      <c r="B637" s="348">
        <v>5169</v>
      </c>
      <c r="C637" s="203"/>
      <c r="D637" s="339"/>
      <c r="E637" s="46">
        <v>365</v>
      </c>
      <c r="F637" s="329" t="s">
        <v>679</v>
      </c>
      <c r="G637" s="343">
        <v>100</v>
      </c>
      <c r="H637" s="343">
        <v>117.06</v>
      </c>
      <c r="I637" s="343">
        <v>117.06</v>
      </c>
      <c r="J637" s="343">
        <f>Tabulka5424[[#This Row],[Skutečnost k 31.12.2019                    v tis. Kč]]/Tabulka5424[[#This Row],[Upravený rozpočet k 31.12.2019         v tis. Kč]]*100</f>
        <v>100</v>
      </c>
      <c r="K637" s="140"/>
      <c r="L637" s="140"/>
      <c r="M637" s="140"/>
      <c r="N637" s="140"/>
      <c r="O637" s="141"/>
      <c r="P637" s="138"/>
      <c r="Q637" s="138"/>
      <c r="R637" s="138"/>
      <c r="S637" s="139"/>
      <c r="T637" s="139"/>
      <c r="U637" s="139"/>
      <c r="V637" s="139"/>
      <c r="W637" s="139"/>
      <c r="X637" s="140"/>
      <c r="Y637" s="140"/>
      <c r="Z637" s="140"/>
      <c r="AA637" s="140"/>
      <c r="AB637" s="141"/>
      <c r="AC637" s="138"/>
      <c r="AD637" s="138"/>
      <c r="AE637" s="138"/>
      <c r="AF637" s="139"/>
      <c r="AG637" s="139"/>
      <c r="AH637" s="139"/>
      <c r="AI637" s="139"/>
      <c r="AJ637" s="139"/>
      <c r="AK637" s="140"/>
      <c r="AL637" s="140"/>
      <c r="AM637" s="140"/>
      <c r="AN637" s="140"/>
      <c r="AO637" s="141"/>
      <c r="AP637" s="138"/>
      <c r="AQ637" s="138"/>
      <c r="AR637" s="138"/>
      <c r="AS637" s="139"/>
      <c r="AT637" s="139"/>
      <c r="AU637" s="139"/>
      <c r="AV637" s="139"/>
      <c r="AW637" s="139"/>
      <c r="AX637" s="140"/>
      <c r="AY637" s="140"/>
      <c r="AZ637" s="140"/>
      <c r="BA637" s="140"/>
      <c r="BB637" s="141"/>
      <c r="BC637" s="138"/>
      <c r="BD637" s="138"/>
      <c r="BE637" s="138"/>
      <c r="BF637" s="139"/>
      <c r="BG637" s="139"/>
      <c r="BH637" s="139"/>
      <c r="BI637" s="139"/>
      <c r="BJ637" s="139"/>
      <c r="BK637" s="140"/>
      <c r="BL637" s="140"/>
      <c r="BM637" s="140"/>
      <c r="BN637" s="140"/>
      <c r="BO637" s="141"/>
      <c r="BP637" s="138"/>
      <c r="BQ637" s="138"/>
      <c r="BR637" s="138"/>
      <c r="BS637" s="139"/>
      <c r="BT637" s="139"/>
      <c r="BU637" s="139"/>
      <c r="BV637" s="139"/>
      <c r="BW637" s="139"/>
      <c r="BX637" s="140"/>
      <c r="BY637" s="140"/>
      <c r="BZ637" s="140"/>
      <c r="CA637" s="140"/>
      <c r="CB637" s="141"/>
      <c r="CC637" s="138"/>
      <c r="CD637" s="138"/>
      <c r="CE637" s="138"/>
      <c r="CF637" s="139"/>
      <c r="CG637" s="139"/>
      <c r="CH637" s="139"/>
      <c r="CI637" s="139"/>
      <c r="CJ637" s="139"/>
      <c r="CK637" s="140"/>
      <c r="CL637" s="140"/>
      <c r="CM637" s="140"/>
      <c r="CN637" s="140"/>
      <c r="CO637" s="141"/>
      <c r="CP637" s="138"/>
      <c r="CQ637" s="138"/>
      <c r="CR637" s="138"/>
      <c r="CS637" s="139"/>
      <c r="CT637" s="139"/>
      <c r="CU637" s="139"/>
      <c r="CV637" s="139"/>
      <c r="CW637" s="139"/>
      <c r="CX637" s="140"/>
      <c r="CY637" s="140"/>
      <c r="CZ637" s="140"/>
      <c r="DA637" s="140"/>
      <c r="DB637" s="141"/>
      <c r="DC637" s="138"/>
      <c r="DD637" s="138"/>
      <c r="DE637" s="138"/>
      <c r="DF637" s="139"/>
      <c r="DG637" s="139"/>
      <c r="DH637" s="139"/>
      <c r="DI637" s="139"/>
      <c r="DJ637" s="139"/>
      <c r="DK637" s="140"/>
      <c r="DL637" s="140"/>
      <c r="DM637" s="140"/>
      <c r="DN637" s="140"/>
      <c r="DO637" s="141"/>
      <c r="DP637" s="138"/>
      <c r="DQ637" s="138"/>
      <c r="DR637" s="138"/>
      <c r="DS637" s="139"/>
      <c r="DT637" s="139"/>
      <c r="DU637" s="139"/>
      <c r="DV637" s="139"/>
      <c r="DW637" s="139"/>
      <c r="DX637" s="140"/>
      <c r="DY637" s="140"/>
      <c r="DZ637" s="140"/>
      <c r="EA637" s="140"/>
      <c r="EB637" s="141"/>
      <c r="EC637" s="138"/>
      <c r="ED637" s="138"/>
      <c r="EE637" s="138"/>
      <c r="EF637" s="139"/>
      <c r="EG637" s="139"/>
      <c r="EH637" s="139"/>
      <c r="EI637" s="139"/>
      <c r="EJ637" s="139"/>
      <c r="EK637" s="140"/>
      <c r="EL637" s="140"/>
      <c r="EM637" s="140"/>
      <c r="EN637" s="140"/>
      <c r="EO637" s="141"/>
      <c r="EP637" s="138"/>
      <c r="EQ637" s="138"/>
      <c r="ER637" s="138"/>
      <c r="ES637" s="139"/>
      <c r="ET637" s="139"/>
      <c r="EU637" s="139"/>
      <c r="EV637" s="139"/>
      <c r="EW637" s="139"/>
      <c r="EX637" s="140"/>
      <c r="EY637" s="140"/>
      <c r="EZ637" s="140"/>
      <c r="FA637" s="140"/>
      <c r="FB637" s="141"/>
      <c r="FC637" s="138"/>
      <c r="FD637" s="138"/>
      <c r="FE637" s="138"/>
      <c r="FF637" s="139"/>
      <c r="FG637" s="139"/>
      <c r="FH637" s="139"/>
      <c r="FI637" s="139"/>
      <c r="FJ637" s="139"/>
    </row>
    <row r="638" spans="1:166" ht="15" customHeight="1" x14ac:dyDescent="0.25">
      <c r="A638" s="348">
        <v>3745</v>
      </c>
      <c r="B638" s="348">
        <v>5169</v>
      </c>
      <c r="C638" s="203"/>
      <c r="D638" s="696">
        <v>3122</v>
      </c>
      <c r="E638" s="46">
        <v>873</v>
      </c>
      <c r="F638" s="329" t="s">
        <v>1471</v>
      </c>
      <c r="G638" s="343">
        <v>0</v>
      </c>
      <c r="H638" s="343">
        <v>113.82</v>
      </c>
      <c r="I638" s="343">
        <v>113.82</v>
      </c>
      <c r="J638" s="343">
        <f>Tabulka5424[[#This Row],[Skutečnost k 31.12.2019                    v tis. Kč]]/Tabulka5424[[#This Row],[Upravený rozpočet k 31.12.2019         v tis. Kč]]*100</f>
        <v>100</v>
      </c>
      <c r="K638" s="63"/>
      <c r="L638" s="63"/>
      <c r="M638" s="64"/>
      <c r="N638" s="65"/>
      <c r="O638" s="61"/>
      <c r="P638" s="61"/>
      <c r="Q638" s="61"/>
      <c r="R638" s="62"/>
      <c r="S638" s="62"/>
      <c r="T638" s="62"/>
      <c r="U638" s="62"/>
      <c r="V638" s="62"/>
      <c r="W638" s="63"/>
      <c r="X638" s="63"/>
      <c r="Y638" s="63"/>
      <c r="Z638" s="64"/>
      <c r="AA638" s="65"/>
      <c r="AB638" s="61"/>
      <c r="AC638" s="61"/>
      <c r="AD638" s="61"/>
      <c r="AE638" s="62"/>
      <c r="AF638" s="62"/>
      <c r="AG638" s="62"/>
      <c r="AH638" s="62"/>
      <c r="AI638" s="62"/>
      <c r="AJ638" s="63"/>
      <c r="AK638" s="63"/>
      <c r="AL638" s="63"/>
      <c r="AM638" s="64"/>
      <c r="AN638" s="65"/>
      <c r="AO638" s="61"/>
      <c r="AP638" s="61"/>
      <c r="AQ638" s="61"/>
      <c r="AR638" s="62"/>
      <c r="AS638" s="62"/>
      <c r="AT638" s="62"/>
      <c r="AU638" s="62"/>
      <c r="AV638" s="62"/>
      <c r="AW638" s="63"/>
      <c r="AX638" s="63"/>
      <c r="AY638" s="63"/>
      <c r="AZ638" s="64"/>
      <c r="BA638" s="65"/>
      <c r="BB638" s="61"/>
      <c r="BC638" s="61"/>
      <c r="BD638" s="61"/>
      <c r="BE638" s="62"/>
      <c r="BF638" s="62"/>
      <c r="BG638" s="62"/>
      <c r="BH638" s="62"/>
      <c r="BI638" s="62"/>
      <c r="BJ638" s="63"/>
      <c r="BK638" s="63"/>
      <c r="BL638" s="63"/>
      <c r="BM638" s="64"/>
      <c r="BN638" s="65"/>
      <c r="BO638" s="61"/>
      <c r="BP638" s="61"/>
      <c r="BQ638" s="61"/>
      <c r="BR638" s="62"/>
      <c r="BS638" s="62"/>
      <c r="BT638" s="62"/>
      <c r="BU638" s="62"/>
      <c r="BV638" s="62"/>
      <c r="BW638" s="63"/>
      <c r="BX638" s="63"/>
      <c r="BY638" s="63"/>
      <c r="BZ638" s="64"/>
      <c r="CA638" s="65"/>
      <c r="CB638" s="61"/>
      <c r="CC638" s="61"/>
      <c r="CD638" s="61"/>
      <c r="CE638" s="62"/>
      <c r="CF638" s="62"/>
      <c r="CG638" s="62"/>
      <c r="CH638" s="62"/>
      <c r="CI638" s="62"/>
      <c r="CJ638" s="63"/>
      <c r="CK638" s="63"/>
      <c r="CL638" s="63"/>
      <c r="CM638" s="64"/>
      <c r="CN638" s="65"/>
      <c r="CO638" s="61"/>
      <c r="CP638" s="61"/>
      <c r="CQ638" s="61"/>
      <c r="CR638" s="62"/>
      <c r="CS638" s="62"/>
      <c r="CT638" s="62"/>
      <c r="CU638" s="62"/>
      <c r="CV638" s="62"/>
      <c r="CW638" s="63"/>
      <c r="CX638" s="63"/>
      <c r="CY638" s="63"/>
      <c r="CZ638" s="64"/>
      <c r="DA638" s="65"/>
      <c r="DB638" s="61"/>
      <c r="DC638" s="61"/>
      <c r="DD638" s="61"/>
      <c r="DE638" s="62"/>
      <c r="DF638" s="62"/>
      <c r="DG638" s="62"/>
      <c r="DH638" s="62"/>
      <c r="DI638" s="62"/>
      <c r="DJ638" s="63"/>
      <c r="DK638" s="63"/>
      <c r="DL638" s="63"/>
      <c r="DM638" s="64"/>
      <c r="DN638" s="65"/>
      <c r="DO638" s="61"/>
      <c r="DP638" s="61"/>
      <c r="DQ638" s="61"/>
      <c r="DR638" s="62"/>
      <c r="DS638" s="62"/>
      <c r="DT638" s="62"/>
      <c r="DU638" s="62"/>
      <c r="DV638" s="62"/>
      <c r="DW638" s="63"/>
      <c r="DX638" s="63"/>
      <c r="DY638" s="63"/>
      <c r="DZ638" s="64"/>
      <c r="EA638" s="65"/>
      <c r="EB638" s="61"/>
      <c r="EC638" s="61"/>
      <c r="ED638" s="61"/>
      <c r="EE638" s="62"/>
      <c r="EF638" s="62"/>
      <c r="EG638" s="62"/>
      <c r="EH638" s="62"/>
      <c r="EI638" s="62"/>
      <c r="EJ638" s="63"/>
      <c r="EK638" s="63"/>
      <c r="EL638" s="63"/>
      <c r="EM638" s="64"/>
      <c r="EN638" s="65"/>
      <c r="EO638" s="61"/>
      <c r="EP638" s="61"/>
      <c r="EQ638" s="61"/>
      <c r="ER638" s="62"/>
      <c r="ES638" s="62"/>
      <c r="ET638" s="62"/>
      <c r="EU638" s="62"/>
      <c r="EV638" s="62"/>
      <c r="EW638" s="63"/>
      <c r="EX638" s="63"/>
      <c r="EY638" s="63"/>
      <c r="EZ638" s="64"/>
      <c r="FA638" s="65"/>
      <c r="FB638" s="61"/>
      <c r="FC638" s="61"/>
      <c r="FD638" s="61"/>
      <c r="FE638" s="62"/>
      <c r="FF638" s="62"/>
      <c r="FG638" s="62"/>
      <c r="FH638" s="62"/>
      <c r="FI638" s="62"/>
    </row>
    <row r="639" spans="1:166" ht="15" customHeight="1" x14ac:dyDescent="0.25">
      <c r="A639" s="344"/>
      <c r="B639" s="344"/>
      <c r="C639" s="251"/>
      <c r="D639" s="688"/>
      <c r="E639" s="46"/>
      <c r="F639" s="94" t="s">
        <v>292</v>
      </c>
      <c r="G639" s="265">
        <f>SUBTOTAL(109,G631:G638)</f>
        <v>4959</v>
      </c>
      <c r="H639" s="265">
        <f>SUBTOTAL(109,H631:H638)</f>
        <v>4964.6399999999994</v>
      </c>
      <c r="I639" s="265">
        <f>SUBTOTAL(109,I631:I638)</f>
        <v>4860.41</v>
      </c>
      <c r="J639" s="265">
        <f>Tabulka5424[[#This Row],[Skutečnost k 31.12.2019                    v tis. Kč]]/Tabulka5424[[#This Row],[Upravený rozpočet k 31.12.2019         v tis. Kč]]*100</f>
        <v>97.900552708756337</v>
      </c>
      <c r="K639" s="63"/>
      <c r="L639" s="63"/>
      <c r="M639" s="64"/>
      <c r="N639" s="65"/>
      <c r="O639" s="61"/>
      <c r="P639" s="61"/>
      <c r="Q639" s="61"/>
      <c r="R639" s="62"/>
      <c r="S639" s="62"/>
      <c r="T639" s="62"/>
      <c r="U639" s="62"/>
      <c r="V639" s="62"/>
      <c r="W639" s="63"/>
      <c r="X639" s="63"/>
      <c r="Y639" s="63"/>
      <c r="Z639" s="64"/>
      <c r="AA639" s="65"/>
      <c r="AB639" s="61"/>
      <c r="AC639" s="61"/>
      <c r="AD639" s="61"/>
      <c r="AE639" s="62"/>
      <c r="AF639" s="62"/>
      <c r="AG639" s="62"/>
      <c r="AH639" s="62"/>
      <c r="AI639" s="62"/>
      <c r="AJ639" s="63"/>
      <c r="AK639" s="63"/>
      <c r="AL639" s="63"/>
      <c r="AM639" s="64"/>
      <c r="AN639" s="65"/>
      <c r="AO639" s="61"/>
      <c r="AP639" s="61"/>
      <c r="AQ639" s="61"/>
      <c r="AR639" s="62"/>
      <c r="AS639" s="62"/>
      <c r="AT639" s="62"/>
      <c r="AU639" s="62"/>
      <c r="AV639" s="62"/>
      <c r="AW639" s="63"/>
      <c r="AX639" s="63"/>
      <c r="AY639" s="63"/>
      <c r="AZ639" s="64"/>
      <c r="BA639" s="65"/>
      <c r="BB639" s="61"/>
      <c r="BC639" s="61"/>
      <c r="BD639" s="61"/>
      <c r="BE639" s="62"/>
      <c r="BF639" s="62"/>
      <c r="BG639" s="62"/>
      <c r="BH639" s="62"/>
      <c r="BI639" s="62"/>
      <c r="BJ639" s="63"/>
      <c r="BK639" s="63"/>
      <c r="BL639" s="63"/>
      <c r="BM639" s="64"/>
      <c r="BN639" s="65"/>
      <c r="BO639" s="61"/>
      <c r="BP639" s="61"/>
      <c r="BQ639" s="61"/>
      <c r="BR639" s="62"/>
      <c r="BS639" s="62"/>
      <c r="BT639" s="62"/>
      <c r="BU639" s="62"/>
      <c r="BV639" s="62"/>
      <c r="BW639" s="63"/>
      <c r="BX639" s="63"/>
      <c r="BY639" s="63"/>
      <c r="BZ639" s="64"/>
      <c r="CA639" s="65"/>
      <c r="CB639" s="61"/>
      <c r="CC639" s="61"/>
      <c r="CD639" s="61"/>
      <c r="CE639" s="62"/>
      <c r="CF639" s="62"/>
      <c r="CG639" s="62"/>
      <c r="CH639" s="62"/>
      <c r="CI639" s="62"/>
      <c r="CJ639" s="63"/>
      <c r="CK639" s="63"/>
      <c r="CL639" s="63"/>
      <c r="CM639" s="64"/>
      <c r="CN639" s="65"/>
      <c r="CO639" s="61"/>
      <c r="CP639" s="61"/>
      <c r="CQ639" s="61"/>
      <c r="CR639" s="62"/>
      <c r="CS639" s="62"/>
      <c r="CT639" s="62"/>
      <c r="CU639" s="62"/>
      <c r="CV639" s="62"/>
      <c r="CW639" s="63"/>
      <c r="CX639" s="63"/>
      <c r="CY639" s="63"/>
      <c r="CZ639" s="64"/>
      <c r="DA639" s="65"/>
      <c r="DB639" s="61"/>
      <c r="DC639" s="61"/>
      <c r="DD639" s="61"/>
      <c r="DE639" s="62"/>
      <c r="DF639" s="62"/>
      <c r="DG639" s="62"/>
      <c r="DH639" s="62"/>
      <c r="DI639" s="62"/>
      <c r="DJ639" s="63"/>
      <c r="DK639" s="63"/>
      <c r="DL639" s="63"/>
      <c r="DM639" s="64"/>
      <c r="DN639" s="65"/>
      <c r="DO639" s="61"/>
      <c r="DP639" s="61"/>
      <c r="DQ639" s="61"/>
      <c r="DR639" s="62"/>
      <c r="DS639" s="62"/>
      <c r="DT639" s="62"/>
      <c r="DU639" s="62"/>
      <c r="DV639" s="62"/>
      <c r="DW639" s="63"/>
      <c r="DX639" s="63"/>
      <c r="DY639" s="63"/>
      <c r="DZ639" s="64"/>
      <c r="EA639" s="65"/>
      <c r="EB639" s="61"/>
      <c r="EC639" s="61"/>
      <c r="ED639" s="61"/>
      <c r="EE639" s="62"/>
      <c r="EF639" s="62"/>
      <c r="EG639" s="62"/>
      <c r="EH639" s="62"/>
      <c r="EI639" s="62"/>
      <c r="EJ639" s="63"/>
      <c r="EK639" s="63"/>
      <c r="EL639" s="63"/>
      <c r="EM639" s="64"/>
      <c r="EN639" s="65"/>
      <c r="EO639" s="61"/>
      <c r="EP639" s="61"/>
      <c r="EQ639" s="61"/>
      <c r="ER639" s="62"/>
      <c r="ES639" s="62"/>
      <c r="ET639" s="62"/>
      <c r="EU639" s="62"/>
      <c r="EV639" s="62"/>
      <c r="EW639" s="63"/>
      <c r="EX639" s="63"/>
      <c r="EY639" s="63"/>
      <c r="EZ639" s="64"/>
      <c r="FA639" s="65"/>
      <c r="FB639" s="61"/>
      <c r="FC639" s="61"/>
      <c r="FD639" s="61"/>
      <c r="FE639" s="62"/>
      <c r="FF639" s="62"/>
      <c r="FG639" s="62"/>
      <c r="FH639" s="62"/>
      <c r="FI639" s="62"/>
    </row>
    <row r="640" spans="1:166" s="137" customFormat="1" ht="15" customHeight="1" x14ac:dyDescent="0.25">
      <c r="A640" s="45">
        <v>3745</v>
      </c>
      <c r="B640" s="226"/>
      <c r="C640" s="266"/>
      <c r="D640" s="226"/>
      <c r="E640" s="47"/>
      <c r="F640" s="228" t="s">
        <v>59</v>
      </c>
      <c r="G640" s="264">
        <f>G639+G628+G618+G609</f>
        <v>5666.22</v>
      </c>
      <c r="H640" s="264">
        <f>H639+H628+H618+H609</f>
        <v>6357.5099999999993</v>
      </c>
      <c r="I640" s="264">
        <f>I639+I628+I618+I609</f>
        <v>6144.5899999999992</v>
      </c>
      <c r="J640" s="264">
        <f>Tabulka5424[[#This Row],[Skutečnost k 31.12.2019                    v tis. Kč]]/Tabulka5424[[#This Row],[Upravený rozpočet k 31.12.2019         v tis. Kč]]*100</f>
        <v>96.650890049720729</v>
      </c>
      <c r="K640" s="140"/>
      <c r="L640" s="140"/>
      <c r="M640" s="140"/>
      <c r="N640" s="140"/>
      <c r="O640" s="141"/>
      <c r="P640" s="138"/>
      <c r="Q640" s="138"/>
      <c r="R640" s="138"/>
      <c r="S640" s="139"/>
      <c r="T640" s="139"/>
      <c r="U640" s="139"/>
      <c r="V640" s="139"/>
      <c r="W640" s="139"/>
      <c r="X640" s="140"/>
      <c r="Y640" s="140"/>
      <c r="Z640" s="140"/>
      <c r="AA640" s="140"/>
      <c r="AB640" s="141"/>
      <c r="AC640" s="138"/>
      <c r="AD640" s="138"/>
      <c r="AE640" s="138"/>
      <c r="AF640" s="139"/>
      <c r="AG640" s="139"/>
      <c r="AH640" s="139"/>
      <c r="AI640" s="139"/>
      <c r="AJ640" s="139"/>
      <c r="AK640" s="140"/>
      <c r="AL640" s="140"/>
      <c r="AM640" s="140"/>
      <c r="AN640" s="140"/>
      <c r="AO640" s="141"/>
      <c r="AP640" s="138"/>
      <c r="AQ640" s="138"/>
      <c r="AR640" s="138"/>
      <c r="AS640" s="139"/>
      <c r="AT640" s="139"/>
      <c r="AU640" s="139"/>
      <c r="AV640" s="139"/>
      <c r="AW640" s="139"/>
      <c r="AX640" s="140"/>
      <c r="AY640" s="140"/>
      <c r="AZ640" s="140"/>
      <c r="BA640" s="140"/>
      <c r="BB640" s="141"/>
      <c r="BC640" s="138"/>
      <c r="BD640" s="138"/>
      <c r="BE640" s="138"/>
      <c r="BF640" s="139"/>
      <c r="BG640" s="139"/>
      <c r="BH640" s="139"/>
      <c r="BI640" s="139"/>
      <c r="BJ640" s="139"/>
      <c r="BK640" s="140"/>
      <c r="BL640" s="140"/>
      <c r="BM640" s="140"/>
      <c r="BN640" s="140"/>
      <c r="BO640" s="141"/>
      <c r="BP640" s="138"/>
      <c r="BQ640" s="138"/>
      <c r="BR640" s="138"/>
      <c r="BS640" s="139"/>
      <c r="BT640" s="139"/>
      <c r="BU640" s="139"/>
      <c r="BV640" s="139"/>
      <c r="BW640" s="139"/>
      <c r="BX640" s="140"/>
      <c r="BY640" s="140"/>
      <c r="BZ640" s="140"/>
      <c r="CA640" s="140"/>
      <c r="CB640" s="141"/>
      <c r="CC640" s="138"/>
      <c r="CD640" s="138"/>
      <c r="CE640" s="138"/>
      <c r="CF640" s="139"/>
      <c r="CG640" s="139"/>
      <c r="CH640" s="139"/>
      <c r="CI640" s="139"/>
      <c r="CJ640" s="139"/>
      <c r="CK640" s="140"/>
      <c r="CL640" s="140"/>
      <c r="CM640" s="140"/>
      <c r="CN640" s="140"/>
      <c r="CO640" s="141"/>
      <c r="CP640" s="138"/>
      <c r="CQ640" s="138"/>
      <c r="CR640" s="138"/>
      <c r="CS640" s="139"/>
      <c r="CT640" s="139"/>
      <c r="CU640" s="139"/>
      <c r="CV640" s="139"/>
      <c r="CW640" s="139"/>
      <c r="CX640" s="140"/>
      <c r="CY640" s="140"/>
      <c r="CZ640" s="140"/>
      <c r="DA640" s="140"/>
      <c r="DB640" s="141"/>
      <c r="DC640" s="138"/>
      <c r="DD640" s="138"/>
      <c r="DE640" s="138"/>
      <c r="DF640" s="139"/>
      <c r="DG640" s="139"/>
      <c r="DH640" s="139"/>
      <c r="DI640" s="139"/>
      <c r="DJ640" s="139"/>
      <c r="DK640" s="140"/>
      <c r="DL640" s="140"/>
      <c r="DM640" s="140"/>
      <c r="DN640" s="140"/>
      <c r="DO640" s="141"/>
      <c r="DP640" s="138"/>
      <c r="DQ640" s="138"/>
      <c r="DR640" s="138"/>
      <c r="DS640" s="139"/>
      <c r="DT640" s="139"/>
      <c r="DU640" s="139"/>
      <c r="DV640" s="139"/>
      <c r="DW640" s="139"/>
      <c r="DX640" s="140"/>
      <c r="DY640" s="140"/>
      <c r="DZ640" s="140"/>
      <c r="EA640" s="140"/>
      <c r="EB640" s="141"/>
      <c r="EC640" s="138"/>
      <c r="ED640" s="138"/>
      <c r="EE640" s="138"/>
      <c r="EF640" s="139"/>
      <c r="EG640" s="139"/>
      <c r="EH640" s="139"/>
      <c r="EI640" s="139"/>
      <c r="EJ640" s="139"/>
      <c r="EK640" s="140"/>
      <c r="EL640" s="140"/>
      <c r="EM640" s="140"/>
      <c r="EN640" s="140"/>
      <c r="EO640" s="141"/>
      <c r="EP640" s="138"/>
      <c r="EQ640" s="138"/>
      <c r="ER640" s="138"/>
      <c r="ES640" s="139"/>
      <c r="ET640" s="139"/>
      <c r="EU640" s="139"/>
      <c r="EV640" s="139"/>
      <c r="EW640" s="139"/>
      <c r="EX640" s="140"/>
      <c r="EY640" s="140"/>
      <c r="EZ640" s="140"/>
      <c r="FA640" s="140"/>
      <c r="FB640" s="141"/>
      <c r="FC640" s="138"/>
      <c r="FD640" s="138"/>
      <c r="FE640" s="138"/>
      <c r="FF640" s="139"/>
      <c r="FG640" s="139"/>
      <c r="FH640" s="139"/>
      <c r="FI640" s="139"/>
      <c r="FJ640" s="139"/>
    </row>
    <row r="641" spans="1:166" s="137" customFormat="1" ht="15" customHeight="1" x14ac:dyDescent="0.25">
      <c r="A641" s="245"/>
      <c r="B641" s="245"/>
      <c r="C641" s="251"/>
      <c r="D641" s="690"/>
      <c r="E641" s="47"/>
      <c r="F641" s="244"/>
      <c r="G641" s="183"/>
      <c r="H641" s="183"/>
      <c r="I641" s="183"/>
      <c r="J641" s="183"/>
      <c r="K641" s="140"/>
      <c r="L641" s="140"/>
      <c r="M641" s="140"/>
      <c r="N641" s="140"/>
      <c r="O641" s="141"/>
      <c r="P641" s="138"/>
      <c r="Q641" s="138"/>
      <c r="R641" s="138"/>
      <c r="S641" s="139"/>
      <c r="T641" s="139"/>
      <c r="U641" s="139"/>
      <c r="V641" s="139"/>
      <c r="W641" s="139"/>
      <c r="X641" s="140"/>
      <c r="Y641" s="140"/>
      <c r="Z641" s="140"/>
      <c r="AA641" s="140"/>
      <c r="AB641" s="141"/>
      <c r="AC641" s="138"/>
      <c r="AD641" s="138"/>
      <c r="AE641" s="138"/>
      <c r="AF641" s="139"/>
      <c r="AG641" s="139"/>
      <c r="AH641" s="139"/>
      <c r="AI641" s="139"/>
      <c r="AJ641" s="139"/>
      <c r="AK641" s="140"/>
      <c r="AL641" s="140"/>
      <c r="AM641" s="140"/>
      <c r="AN641" s="140"/>
      <c r="AO641" s="141"/>
      <c r="AP641" s="138"/>
      <c r="AQ641" s="138"/>
      <c r="AR641" s="138"/>
      <c r="AS641" s="139"/>
      <c r="AT641" s="139"/>
      <c r="AU641" s="139"/>
      <c r="AV641" s="139"/>
      <c r="AW641" s="139"/>
      <c r="AX641" s="140"/>
      <c r="AY641" s="140"/>
      <c r="AZ641" s="140"/>
      <c r="BA641" s="140"/>
      <c r="BB641" s="141"/>
      <c r="BC641" s="138"/>
      <c r="BD641" s="138"/>
      <c r="BE641" s="138"/>
      <c r="BF641" s="139"/>
      <c r="BG641" s="139"/>
      <c r="BH641" s="139"/>
      <c r="BI641" s="139"/>
      <c r="BJ641" s="139"/>
      <c r="BK641" s="140"/>
      <c r="BL641" s="140"/>
      <c r="BM641" s="140"/>
      <c r="BN641" s="140"/>
      <c r="BO641" s="141"/>
      <c r="BP641" s="138"/>
      <c r="BQ641" s="138"/>
      <c r="BR641" s="138"/>
      <c r="BS641" s="139"/>
      <c r="BT641" s="139"/>
      <c r="BU641" s="139"/>
      <c r="BV641" s="139"/>
      <c r="BW641" s="139"/>
      <c r="BX641" s="140"/>
      <c r="BY641" s="140"/>
      <c r="BZ641" s="140"/>
      <c r="CA641" s="140"/>
      <c r="CB641" s="141"/>
      <c r="CC641" s="138"/>
      <c r="CD641" s="138"/>
      <c r="CE641" s="138"/>
      <c r="CF641" s="139"/>
      <c r="CG641" s="139"/>
      <c r="CH641" s="139"/>
      <c r="CI641" s="139"/>
      <c r="CJ641" s="139"/>
      <c r="CK641" s="140"/>
      <c r="CL641" s="140"/>
      <c r="CM641" s="140"/>
      <c r="CN641" s="140"/>
      <c r="CO641" s="141"/>
      <c r="CP641" s="138"/>
      <c r="CQ641" s="138"/>
      <c r="CR641" s="138"/>
      <c r="CS641" s="139"/>
      <c r="CT641" s="139"/>
      <c r="CU641" s="139"/>
      <c r="CV641" s="139"/>
      <c r="CW641" s="139"/>
      <c r="CX641" s="140"/>
      <c r="CY641" s="140"/>
      <c r="CZ641" s="140"/>
      <c r="DA641" s="140"/>
      <c r="DB641" s="141"/>
      <c r="DC641" s="138"/>
      <c r="DD641" s="138"/>
      <c r="DE641" s="138"/>
      <c r="DF641" s="139"/>
      <c r="DG641" s="139"/>
      <c r="DH641" s="139"/>
      <c r="DI641" s="139"/>
      <c r="DJ641" s="139"/>
      <c r="DK641" s="140"/>
      <c r="DL641" s="140"/>
      <c r="DM641" s="140"/>
      <c r="DN641" s="140"/>
      <c r="DO641" s="141"/>
      <c r="DP641" s="138"/>
      <c r="DQ641" s="138"/>
      <c r="DR641" s="138"/>
      <c r="DS641" s="139"/>
      <c r="DT641" s="139"/>
      <c r="DU641" s="139"/>
      <c r="DV641" s="139"/>
      <c r="DW641" s="139"/>
      <c r="DX641" s="140"/>
      <c r="DY641" s="140"/>
      <c r="DZ641" s="140"/>
      <c r="EA641" s="140"/>
      <c r="EB641" s="141"/>
      <c r="EC641" s="138"/>
      <c r="ED641" s="138"/>
      <c r="EE641" s="138"/>
      <c r="EF641" s="139"/>
      <c r="EG641" s="139"/>
      <c r="EH641" s="139"/>
      <c r="EI641" s="139"/>
      <c r="EJ641" s="139"/>
      <c r="EK641" s="140"/>
      <c r="EL641" s="140"/>
      <c r="EM641" s="140"/>
      <c r="EN641" s="140"/>
      <c r="EO641" s="141"/>
      <c r="EP641" s="138"/>
      <c r="EQ641" s="138"/>
      <c r="ER641" s="138"/>
      <c r="ES641" s="139"/>
      <c r="ET641" s="139"/>
      <c r="EU641" s="139"/>
      <c r="EV641" s="139"/>
      <c r="EW641" s="139"/>
      <c r="EX641" s="140"/>
      <c r="EY641" s="140"/>
      <c r="EZ641" s="140"/>
      <c r="FA641" s="140"/>
      <c r="FB641" s="141"/>
      <c r="FC641" s="138"/>
      <c r="FD641" s="138"/>
      <c r="FE641" s="138"/>
      <c r="FF641" s="139"/>
      <c r="FG641" s="139"/>
      <c r="FH641" s="139"/>
      <c r="FI641" s="139"/>
      <c r="FJ641" s="139"/>
    </row>
    <row r="642" spans="1:166" ht="15" customHeight="1" x14ac:dyDescent="0.25">
      <c r="A642" s="348">
        <v>3792</v>
      </c>
      <c r="B642" s="348">
        <v>5137</v>
      </c>
      <c r="C642" s="203"/>
      <c r="D642" s="339">
        <v>995</v>
      </c>
      <c r="E642" s="46">
        <v>874</v>
      </c>
      <c r="F642" s="329" t="s">
        <v>1473</v>
      </c>
      <c r="G642" s="343">
        <v>0</v>
      </c>
      <c r="H642" s="343">
        <v>8.52</v>
      </c>
      <c r="I642" s="343">
        <v>8.52</v>
      </c>
      <c r="J642" s="343">
        <f>Tabulka5424[[#This Row],[Skutečnost k 31.12.2019                    v tis. Kč]]/Tabulka5424[[#This Row],[Upravený rozpočet k 31.12.2019         v tis. Kč]]*100</f>
        <v>100</v>
      </c>
      <c r="K642" s="63"/>
      <c r="L642" s="63"/>
      <c r="M642" s="63"/>
      <c r="N642" s="64"/>
      <c r="O642" s="65"/>
      <c r="P642" s="61"/>
      <c r="Q642" s="61"/>
      <c r="R642" s="61"/>
      <c r="S642" s="62"/>
      <c r="T642" s="62"/>
      <c r="U642" s="62"/>
      <c r="V642" s="62"/>
      <c r="W642" s="62"/>
      <c r="X642" s="63"/>
      <c r="Y642" s="63"/>
      <c r="Z642" s="63"/>
      <c r="AA642" s="64"/>
      <c r="AB642" s="65"/>
      <c r="AC642" s="61"/>
      <c r="AD642" s="61"/>
      <c r="AE642" s="61"/>
      <c r="AF642" s="62"/>
      <c r="AG642" s="62"/>
      <c r="AH642" s="62"/>
      <c r="AI642" s="62"/>
      <c r="AJ642" s="62"/>
      <c r="AK642" s="63"/>
      <c r="AL642" s="63"/>
      <c r="AM642" s="63"/>
      <c r="AN642" s="64"/>
      <c r="AO642" s="65"/>
      <c r="AP642" s="61"/>
      <c r="AQ642" s="61"/>
      <c r="AR642" s="61"/>
      <c r="AS642" s="62"/>
      <c r="AT642" s="62"/>
      <c r="AU642" s="62"/>
      <c r="AV642" s="62"/>
      <c r="AW642" s="62"/>
      <c r="AX642" s="63"/>
      <c r="AY642" s="63"/>
      <c r="AZ642" s="63"/>
      <c r="BA642" s="64"/>
      <c r="BB642" s="65"/>
      <c r="BC642" s="61"/>
      <c r="BD642" s="61"/>
      <c r="BE642" s="61"/>
      <c r="BF642" s="62"/>
      <c r="BG642" s="62"/>
      <c r="BH642" s="62"/>
      <c r="BI642" s="62"/>
      <c r="BJ642" s="62"/>
      <c r="BK642" s="63"/>
      <c r="BL642" s="63"/>
      <c r="BM642" s="63"/>
      <c r="BN642" s="64"/>
      <c r="BO642" s="65"/>
      <c r="BP642" s="61"/>
      <c r="BQ642" s="61"/>
      <c r="BR642" s="61"/>
      <c r="BS642" s="62"/>
      <c r="BT642" s="62"/>
      <c r="BU642" s="62"/>
      <c r="BV642" s="62"/>
      <c r="BW642" s="62"/>
      <c r="BX642" s="63"/>
      <c r="BY642" s="63"/>
      <c r="BZ642" s="63"/>
      <c r="CA642" s="64"/>
      <c r="CB642" s="65"/>
      <c r="CC642" s="61"/>
      <c r="CD642" s="61"/>
      <c r="CE642" s="61"/>
      <c r="CF642" s="62"/>
      <c r="CG642" s="62"/>
      <c r="CH642" s="62"/>
      <c r="CI642" s="62"/>
      <c r="CJ642" s="62"/>
      <c r="CK642" s="63"/>
      <c r="CL642" s="63"/>
      <c r="CM642" s="63"/>
      <c r="CN642" s="64"/>
      <c r="CO642" s="65"/>
      <c r="CP642" s="61"/>
      <c r="CQ642" s="61"/>
      <c r="CR642" s="61"/>
      <c r="CS642" s="62"/>
      <c r="CT642" s="62"/>
      <c r="CU642" s="62"/>
      <c r="CV642" s="62"/>
      <c r="CW642" s="62"/>
      <c r="CX642" s="63"/>
      <c r="CY642" s="63"/>
      <c r="CZ642" s="63"/>
      <c r="DA642" s="64"/>
      <c r="DB642" s="65"/>
      <c r="DC642" s="61"/>
      <c r="DD642" s="61"/>
      <c r="DE642" s="61"/>
      <c r="DF642" s="62"/>
      <c r="DG642" s="62"/>
      <c r="DH642" s="62"/>
      <c r="DI642" s="62"/>
      <c r="DJ642" s="62"/>
      <c r="DK642" s="63"/>
      <c r="DL642" s="63"/>
      <c r="DM642" s="63"/>
      <c r="DN642" s="64"/>
      <c r="DO642" s="65"/>
      <c r="DP642" s="61"/>
      <c r="DQ642" s="61"/>
      <c r="DR642" s="61"/>
      <c r="DS642" s="62"/>
      <c r="DT642" s="62"/>
      <c r="DU642" s="62"/>
      <c r="DV642" s="62"/>
      <c r="DW642" s="62"/>
      <c r="DX642" s="63"/>
      <c r="DY642" s="63"/>
      <c r="DZ642" s="63"/>
      <c r="EA642" s="64"/>
      <c r="EB642" s="65"/>
      <c r="EC642" s="61"/>
      <c r="ED642" s="61"/>
      <c r="EE642" s="61"/>
      <c r="EF642" s="62"/>
      <c r="EG642" s="62"/>
      <c r="EH642" s="62"/>
      <c r="EI642" s="62"/>
      <c r="EJ642" s="62"/>
      <c r="EK642" s="63"/>
      <c r="EL642" s="63"/>
      <c r="EM642" s="63"/>
      <c r="EN642" s="64"/>
      <c r="EO642" s="65"/>
      <c r="EP642" s="61"/>
      <c r="EQ642" s="61"/>
      <c r="ER642" s="61"/>
      <c r="ES642" s="62"/>
      <c r="ET642" s="62"/>
      <c r="EU642" s="62"/>
      <c r="EV642" s="62"/>
      <c r="EW642" s="62"/>
      <c r="EX642" s="63"/>
      <c r="EY642" s="63"/>
      <c r="EZ642" s="63"/>
      <c r="FA642" s="64"/>
      <c r="FB642" s="65"/>
      <c r="FC642" s="61"/>
      <c r="FD642" s="61"/>
      <c r="FE642" s="61"/>
      <c r="FF642" s="62"/>
      <c r="FG642" s="62"/>
      <c r="FH642" s="62"/>
      <c r="FI642" s="62"/>
      <c r="FJ642" s="62"/>
    </row>
    <row r="643" spans="1:166" ht="15" customHeight="1" x14ac:dyDescent="0.25">
      <c r="A643" s="367">
        <v>3792</v>
      </c>
      <c r="B643" s="367">
        <v>5137</v>
      </c>
      <c r="C643" s="392">
        <v>90002</v>
      </c>
      <c r="D643" s="339"/>
      <c r="E643" s="367">
        <v>874</v>
      </c>
      <c r="F643" s="370" t="s">
        <v>761</v>
      </c>
      <c r="G643" s="390">
        <v>36.299999999999997</v>
      </c>
      <c r="H643" s="390">
        <v>48.28</v>
      </c>
      <c r="I643" s="390">
        <v>48.28</v>
      </c>
      <c r="J643" s="390">
        <f>Tabulka5424[[#This Row],[Skutečnost k 31.12.2019                    v tis. Kč]]/Tabulka5424[[#This Row],[Upravený rozpočet k 31.12.2019         v tis. Kč]]*100</f>
        <v>100</v>
      </c>
      <c r="K643" s="63"/>
      <c r="L643" s="63"/>
      <c r="M643" s="63"/>
      <c r="N643" s="64"/>
      <c r="O643" s="65"/>
      <c r="P643" s="61"/>
      <c r="Q643" s="61"/>
      <c r="R643" s="61"/>
      <c r="S643" s="62"/>
      <c r="T643" s="62"/>
      <c r="U643" s="62"/>
      <c r="V643" s="62"/>
      <c r="W643" s="62"/>
      <c r="X643" s="63"/>
      <c r="Y643" s="63"/>
      <c r="Z643" s="63"/>
      <c r="AA643" s="64"/>
      <c r="AB643" s="65"/>
      <c r="AC643" s="61"/>
      <c r="AD643" s="61"/>
      <c r="AE643" s="61"/>
      <c r="AF643" s="62"/>
      <c r="AG643" s="62"/>
      <c r="AH643" s="62"/>
      <c r="AI643" s="62"/>
      <c r="AJ643" s="62"/>
      <c r="AK643" s="63"/>
      <c r="AL643" s="63"/>
      <c r="AM643" s="63"/>
      <c r="AN643" s="64"/>
      <c r="AO643" s="65"/>
      <c r="AP643" s="61"/>
      <c r="AQ643" s="61"/>
      <c r="AR643" s="61"/>
      <c r="AS643" s="62"/>
      <c r="AT643" s="62"/>
      <c r="AU643" s="62"/>
      <c r="AV643" s="62"/>
      <c r="AW643" s="62"/>
      <c r="AX643" s="63"/>
      <c r="AY643" s="63"/>
      <c r="AZ643" s="63"/>
      <c r="BA643" s="64"/>
      <c r="BB643" s="65"/>
      <c r="BC643" s="61"/>
      <c r="BD643" s="61"/>
      <c r="BE643" s="61"/>
      <c r="BF643" s="62"/>
      <c r="BG643" s="62"/>
      <c r="BH643" s="62"/>
      <c r="BI643" s="62"/>
      <c r="BJ643" s="62"/>
      <c r="BK643" s="63"/>
      <c r="BL643" s="63"/>
      <c r="BM643" s="63"/>
      <c r="BN643" s="64"/>
      <c r="BO643" s="65"/>
      <c r="BP643" s="61"/>
      <c r="BQ643" s="61"/>
      <c r="BR643" s="61"/>
      <c r="BS643" s="62"/>
      <c r="BT643" s="62"/>
      <c r="BU643" s="62"/>
      <c r="BV643" s="62"/>
      <c r="BW643" s="62"/>
      <c r="BX643" s="63"/>
      <c r="BY643" s="63"/>
      <c r="BZ643" s="63"/>
      <c r="CA643" s="64"/>
      <c r="CB643" s="65"/>
      <c r="CC643" s="61"/>
      <c r="CD643" s="61"/>
      <c r="CE643" s="61"/>
      <c r="CF643" s="62"/>
      <c r="CG643" s="62"/>
      <c r="CH643" s="62"/>
      <c r="CI643" s="62"/>
      <c r="CJ643" s="62"/>
      <c r="CK643" s="63"/>
      <c r="CL643" s="63"/>
      <c r="CM643" s="63"/>
      <c r="CN643" s="64"/>
      <c r="CO643" s="65"/>
      <c r="CP643" s="61"/>
      <c r="CQ643" s="61"/>
      <c r="CR643" s="61"/>
      <c r="CS643" s="62"/>
      <c r="CT643" s="62"/>
      <c r="CU643" s="62"/>
      <c r="CV643" s="62"/>
      <c r="CW643" s="62"/>
      <c r="CX643" s="63"/>
      <c r="CY643" s="63"/>
      <c r="CZ643" s="63"/>
      <c r="DA643" s="64"/>
      <c r="DB643" s="65"/>
      <c r="DC643" s="61"/>
      <c r="DD643" s="61"/>
      <c r="DE643" s="61"/>
      <c r="DF643" s="62"/>
      <c r="DG643" s="62"/>
      <c r="DH643" s="62"/>
      <c r="DI643" s="62"/>
      <c r="DJ643" s="62"/>
      <c r="DK643" s="63"/>
      <c r="DL643" s="63"/>
      <c r="DM643" s="63"/>
      <c r="DN643" s="64"/>
      <c r="DO643" s="65"/>
      <c r="DP643" s="61"/>
      <c r="DQ643" s="61"/>
      <c r="DR643" s="61"/>
      <c r="DS643" s="62"/>
      <c r="DT643" s="62"/>
      <c r="DU643" s="62"/>
      <c r="DV643" s="62"/>
      <c r="DW643" s="62"/>
      <c r="DX643" s="63"/>
      <c r="DY643" s="63"/>
      <c r="DZ643" s="63"/>
      <c r="EA643" s="64"/>
      <c r="EB643" s="65"/>
      <c r="EC643" s="61"/>
      <c r="ED643" s="61"/>
      <c r="EE643" s="61"/>
      <c r="EF643" s="62"/>
      <c r="EG643" s="62"/>
      <c r="EH643" s="62"/>
      <c r="EI643" s="62"/>
      <c r="EJ643" s="62"/>
      <c r="EK643" s="63"/>
      <c r="EL643" s="63"/>
      <c r="EM643" s="63"/>
      <c r="EN643" s="64"/>
      <c r="EO643" s="65"/>
      <c r="EP643" s="61"/>
      <c r="EQ643" s="61"/>
      <c r="ER643" s="61"/>
      <c r="ES643" s="62"/>
      <c r="ET643" s="62"/>
      <c r="EU643" s="62"/>
      <c r="EV643" s="62"/>
      <c r="EW643" s="62"/>
      <c r="EX643" s="63"/>
      <c r="EY643" s="63"/>
      <c r="EZ643" s="63"/>
      <c r="FA643" s="64"/>
      <c r="FB643" s="65"/>
      <c r="FC643" s="61"/>
      <c r="FD643" s="61"/>
      <c r="FE643" s="61"/>
      <c r="FF643" s="62"/>
      <c r="FG643" s="62"/>
      <c r="FH643" s="62"/>
      <c r="FI643" s="62"/>
      <c r="FJ643" s="62"/>
    </row>
    <row r="644" spans="1:166" ht="15" customHeight="1" x14ac:dyDescent="0.25">
      <c r="A644" s="348">
        <v>3792</v>
      </c>
      <c r="B644" s="348">
        <v>5139</v>
      </c>
      <c r="C644" s="203"/>
      <c r="D644" s="339"/>
      <c r="E644" s="348">
        <v>874</v>
      </c>
      <c r="F644" s="329" t="s">
        <v>459</v>
      </c>
      <c r="G644" s="343">
        <v>25.32</v>
      </c>
      <c r="H644" s="343">
        <v>0</v>
      </c>
      <c r="I644" s="343">
        <v>0</v>
      </c>
      <c r="J644" s="343">
        <v>0</v>
      </c>
      <c r="K644" s="63"/>
      <c r="L644" s="63"/>
      <c r="M644" s="63"/>
      <c r="N644" s="64"/>
      <c r="O644" s="65"/>
      <c r="P644" s="61"/>
      <c r="Q644" s="61"/>
      <c r="R644" s="61"/>
      <c r="S644" s="62"/>
      <c r="T644" s="62"/>
      <c r="U644" s="62"/>
      <c r="V644" s="62"/>
      <c r="W644" s="62"/>
      <c r="X644" s="63"/>
      <c r="Y644" s="63"/>
      <c r="Z644" s="63"/>
      <c r="AA644" s="64"/>
      <c r="AB644" s="65"/>
      <c r="AC644" s="61"/>
      <c r="AD644" s="61"/>
      <c r="AE644" s="61"/>
      <c r="AF644" s="62"/>
      <c r="AG644" s="62"/>
      <c r="AH644" s="62"/>
      <c r="AI644" s="62"/>
      <c r="AJ644" s="62"/>
      <c r="AK644" s="63"/>
      <c r="AL644" s="63"/>
      <c r="AM644" s="63"/>
      <c r="AN644" s="64"/>
      <c r="AO644" s="65"/>
      <c r="AP644" s="61"/>
      <c r="AQ644" s="61"/>
      <c r="AR644" s="61"/>
      <c r="AS644" s="62"/>
      <c r="AT644" s="62"/>
      <c r="AU644" s="62"/>
      <c r="AV644" s="62"/>
      <c r="AW644" s="62"/>
      <c r="AX644" s="63"/>
      <c r="AY644" s="63"/>
      <c r="AZ644" s="63"/>
      <c r="BA644" s="64"/>
      <c r="BB644" s="65"/>
      <c r="BC644" s="61"/>
      <c r="BD644" s="61"/>
      <c r="BE644" s="61"/>
      <c r="BF644" s="62"/>
      <c r="BG644" s="62"/>
      <c r="BH644" s="62"/>
      <c r="BI644" s="62"/>
      <c r="BJ644" s="62"/>
      <c r="BK644" s="63"/>
      <c r="BL644" s="63"/>
      <c r="BM644" s="63"/>
      <c r="BN644" s="64"/>
      <c r="BO644" s="65"/>
      <c r="BP644" s="61"/>
      <c r="BQ644" s="61"/>
      <c r="BR644" s="61"/>
      <c r="BS644" s="62"/>
      <c r="BT644" s="62"/>
      <c r="BU644" s="62"/>
      <c r="BV644" s="62"/>
      <c r="BW644" s="62"/>
      <c r="BX644" s="63"/>
      <c r="BY644" s="63"/>
      <c r="BZ644" s="63"/>
      <c r="CA644" s="64"/>
      <c r="CB644" s="65"/>
      <c r="CC644" s="61"/>
      <c r="CD644" s="61"/>
      <c r="CE644" s="61"/>
      <c r="CF644" s="62"/>
      <c r="CG644" s="62"/>
      <c r="CH644" s="62"/>
      <c r="CI644" s="62"/>
      <c r="CJ644" s="62"/>
      <c r="CK644" s="63"/>
      <c r="CL644" s="63"/>
      <c r="CM644" s="63"/>
      <c r="CN644" s="64"/>
      <c r="CO644" s="65"/>
      <c r="CP644" s="61"/>
      <c r="CQ644" s="61"/>
      <c r="CR644" s="61"/>
      <c r="CS644" s="62"/>
      <c r="CT644" s="62"/>
      <c r="CU644" s="62"/>
      <c r="CV644" s="62"/>
      <c r="CW644" s="62"/>
      <c r="CX644" s="63"/>
      <c r="CY644" s="63"/>
      <c r="CZ644" s="63"/>
      <c r="DA644" s="64"/>
      <c r="DB644" s="65"/>
      <c r="DC644" s="61"/>
      <c r="DD644" s="61"/>
      <c r="DE644" s="61"/>
      <c r="DF644" s="62"/>
      <c r="DG644" s="62"/>
      <c r="DH644" s="62"/>
      <c r="DI644" s="62"/>
      <c r="DJ644" s="62"/>
      <c r="DK644" s="63"/>
      <c r="DL644" s="63"/>
      <c r="DM644" s="63"/>
      <c r="DN644" s="64"/>
      <c r="DO644" s="65"/>
      <c r="DP644" s="61"/>
      <c r="DQ644" s="61"/>
      <c r="DR644" s="61"/>
      <c r="DS644" s="62"/>
      <c r="DT644" s="62"/>
      <c r="DU644" s="62"/>
      <c r="DV644" s="62"/>
      <c r="DW644" s="62"/>
      <c r="DX644" s="63"/>
      <c r="DY644" s="63"/>
      <c r="DZ644" s="63"/>
      <c r="EA644" s="64"/>
      <c r="EB644" s="65"/>
      <c r="EC644" s="61"/>
      <c r="ED644" s="61"/>
      <c r="EE644" s="61"/>
      <c r="EF644" s="62"/>
      <c r="EG644" s="62"/>
      <c r="EH644" s="62"/>
      <c r="EI644" s="62"/>
      <c r="EJ644" s="62"/>
      <c r="EK644" s="63"/>
      <c r="EL644" s="63"/>
      <c r="EM644" s="63"/>
      <c r="EN644" s="64"/>
      <c r="EO644" s="65"/>
      <c r="EP644" s="61"/>
      <c r="EQ644" s="61"/>
      <c r="ER644" s="61"/>
      <c r="ES644" s="62"/>
      <c r="ET644" s="62"/>
      <c r="EU644" s="62"/>
      <c r="EV644" s="62"/>
      <c r="EW644" s="62"/>
      <c r="EX644" s="63"/>
      <c r="EY644" s="63"/>
      <c r="EZ644" s="63"/>
      <c r="FA644" s="64"/>
      <c r="FB644" s="65"/>
      <c r="FC644" s="61"/>
      <c r="FD644" s="61"/>
      <c r="FE644" s="61"/>
      <c r="FF644" s="62"/>
      <c r="FG644" s="62"/>
      <c r="FH644" s="62"/>
      <c r="FI644" s="62"/>
      <c r="FJ644" s="62"/>
    </row>
    <row r="645" spans="1:166" ht="15" customHeight="1" x14ac:dyDescent="0.25">
      <c r="A645" s="348">
        <v>3792</v>
      </c>
      <c r="B645" s="348">
        <v>5169</v>
      </c>
      <c r="C645" s="203"/>
      <c r="D645" s="339"/>
      <c r="E645" s="348">
        <v>874</v>
      </c>
      <c r="F645" s="329" t="s">
        <v>457</v>
      </c>
      <c r="G645" s="343">
        <v>26.39</v>
      </c>
      <c r="H645" s="343">
        <v>0</v>
      </c>
      <c r="I645" s="343">
        <v>0</v>
      </c>
      <c r="J645" s="343">
        <v>0</v>
      </c>
      <c r="K645" s="63"/>
      <c r="L645" s="63"/>
      <c r="M645" s="63"/>
      <c r="N645" s="64"/>
      <c r="O645" s="65"/>
      <c r="P645" s="61"/>
      <c r="Q645" s="61"/>
      <c r="R645" s="61"/>
      <c r="S645" s="62"/>
      <c r="T645" s="62"/>
      <c r="U645" s="62"/>
      <c r="V645" s="62"/>
      <c r="W645" s="62"/>
      <c r="X645" s="63"/>
      <c r="Y645" s="63"/>
      <c r="Z645" s="63"/>
      <c r="AA645" s="64"/>
      <c r="AB645" s="65"/>
      <c r="AC645" s="61"/>
      <c r="AD645" s="61"/>
      <c r="AE645" s="61"/>
      <c r="AF645" s="62"/>
      <c r="AG645" s="62"/>
      <c r="AH645" s="62"/>
      <c r="AI645" s="62"/>
      <c r="AJ645" s="62"/>
      <c r="AK645" s="63"/>
      <c r="AL645" s="63"/>
      <c r="AM645" s="63"/>
      <c r="AN645" s="64"/>
      <c r="AO645" s="65"/>
      <c r="AP645" s="61"/>
      <c r="AQ645" s="61"/>
      <c r="AR645" s="61"/>
      <c r="AS645" s="62"/>
      <c r="AT645" s="62"/>
      <c r="AU645" s="62"/>
      <c r="AV645" s="62"/>
      <c r="AW645" s="62"/>
      <c r="AX645" s="63"/>
      <c r="AY645" s="63"/>
      <c r="AZ645" s="63"/>
      <c r="BA645" s="64"/>
      <c r="BB645" s="65"/>
      <c r="BC645" s="61"/>
      <c r="BD645" s="61"/>
      <c r="BE645" s="61"/>
      <c r="BF645" s="62"/>
      <c r="BG645" s="62"/>
      <c r="BH645" s="62"/>
      <c r="BI645" s="62"/>
      <c r="BJ645" s="62"/>
      <c r="BK645" s="63"/>
      <c r="BL645" s="63"/>
      <c r="BM645" s="63"/>
      <c r="BN645" s="64"/>
      <c r="BO645" s="65"/>
      <c r="BP645" s="61"/>
      <c r="BQ645" s="61"/>
      <c r="BR645" s="61"/>
      <c r="BS645" s="62"/>
      <c r="BT645" s="62"/>
      <c r="BU645" s="62"/>
      <c r="BV645" s="62"/>
      <c r="BW645" s="62"/>
      <c r="BX645" s="63"/>
      <c r="BY645" s="63"/>
      <c r="BZ645" s="63"/>
      <c r="CA645" s="64"/>
      <c r="CB645" s="65"/>
      <c r="CC645" s="61"/>
      <c r="CD645" s="61"/>
      <c r="CE645" s="61"/>
      <c r="CF645" s="62"/>
      <c r="CG645" s="62"/>
      <c r="CH645" s="62"/>
      <c r="CI645" s="62"/>
      <c r="CJ645" s="62"/>
      <c r="CK645" s="63"/>
      <c r="CL645" s="63"/>
      <c r="CM645" s="63"/>
      <c r="CN645" s="64"/>
      <c r="CO645" s="65"/>
      <c r="CP645" s="61"/>
      <c r="CQ645" s="61"/>
      <c r="CR645" s="61"/>
      <c r="CS645" s="62"/>
      <c r="CT645" s="62"/>
      <c r="CU645" s="62"/>
      <c r="CV645" s="62"/>
      <c r="CW645" s="62"/>
      <c r="CX645" s="63"/>
      <c r="CY645" s="63"/>
      <c r="CZ645" s="63"/>
      <c r="DA645" s="64"/>
      <c r="DB645" s="65"/>
      <c r="DC645" s="61"/>
      <c r="DD645" s="61"/>
      <c r="DE645" s="61"/>
      <c r="DF645" s="62"/>
      <c r="DG645" s="62"/>
      <c r="DH645" s="62"/>
      <c r="DI645" s="62"/>
      <c r="DJ645" s="62"/>
      <c r="DK645" s="63"/>
      <c r="DL645" s="63"/>
      <c r="DM645" s="63"/>
      <c r="DN645" s="64"/>
      <c r="DO645" s="65"/>
      <c r="DP645" s="61"/>
      <c r="DQ645" s="61"/>
      <c r="DR645" s="61"/>
      <c r="DS645" s="62"/>
      <c r="DT645" s="62"/>
      <c r="DU645" s="62"/>
      <c r="DV645" s="62"/>
      <c r="DW645" s="62"/>
      <c r="DX645" s="63"/>
      <c r="DY645" s="63"/>
      <c r="DZ645" s="63"/>
      <c r="EA645" s="64"/>
      <c r="EB645" s="65"/>
      <c r="EC645" s="61"/>
      <c r="ED645" s="61"/>
      <c r="EE645" s="61"/>
      <c r="EF645" s="62"/>
      <c r="EG645" s="62"/>
      <c r="EH645" s="62"/>
      <c r="EI645" s="62"/>
      <c r="EJ645" s="62"/>
      <c r="EK645" s="63"/>
      <c r="EL645" s="63"/>
      <c r="EM645" s="63"/>
      <c r="EN645" s="64"/>
      <c r="EO645" s="65"/>
      <c r="EP645" s="61"/>
      <c r="EQ645" s="61"/>
      <c r="ER645" s="61"/>
      <c r="ES645" s="62"/>
      <c r="ET645" s="62"/>
      <c r="EU645" s="62"/>
      <c r="EV645" s="62"/>
      <c r="EW645" s="62"/>
      <c r="EX645" s="63"/>
      <c r="EY645" s="63"/>
      <c r="EZ645" s="63"/>
      <c r="FA645" s="64"/>
      <c r="FB645" s="65"/>
      <c r="FC645" s="61"/>
      <c r="FD645" s="61"/>
      <c r="FE645" s="61"/>
      <c r="FF645" s="62"/>
      <c r="FG645" s="62"/>
      <c r="FH645" s="62"/>
      <c r="FI645" s="62"/>
      <c r="FJ645" s="62"/>
    </row>
    <row r="646" spans="1:166" ht="15" customHeight="1" x14ac:dyDescent="0.25">
      <c r="A646" s="367">
        <v>3792</v>
      </c>
      <c r="B646" s="367">
        <v>5169</v>
      </c>
      <c r="C646" s="392">
        <v>90002</v>
      </c>
      <c r="D646" s="339"/>
      <c r="E646" s="367">
        <v>874</v>
      </c>
      <c r="F646" s="370" t="s">
        <v>561</v>
      </c>
      <c r="G646" s="390">
        <v>97.71</v>
      </c>
      <c r="H646" s="390">
        <v>0</v>
      </c>
      <c r="I646" s="390">
        <v>0</v>
      </c>
      <c r="J646" s="390">
        <v>0</v>
      </c>
      <c r="K646" s="63"/>
      <c r="L646" s="63"/>
      <c r="M646" s="63"/>
      <c r="N646" s="64"/>
      <c r="O646" s="65"/>
      <c r="P646" s="61"/>
      <c r="Q646" s="61"/>
      <c r="R646" s="61"/>
      <c r="S646" s="62"/>
      <c r="T646" s="62"/>
      <c r="U646" s="62"/>
      <c r="V646" s="62"/>
      <c r="W646" s="62"/>
      <c r="X646" s="63"/>
      <c r="Y646" s="63"/>
      <c r="Z646" s="63"/>
      <c r="AA646" s="64"/>
      <c r="AB646" s="65"/>
      <c r="AC646" s="61"/>
      <c r="AD646" s="61"/>
      <c r="AE646" s="61"/>
      <c r="AF646" s="62"/>
      <c r="AG646" s="62"/>
      <c r="AH646" s="62"/>
      <c r="AI646" s="62"/>
      <c r="AJ646" s="62"/>
      <c r="AK646" s="63"/>
      <c r="AL646" s="63"/>
      <c r="AM646" s="63"/>
      <c r="AN646" s="64"/>
      <c r="AO646" s="65"/>
      <c r="AP646" s="61"/>
      <c r="AQ646" s="61"/>
      <c r="AR646" s="61"/>
      <c r="AS646" s="62"/>
      <c r="AT646" s="62"/>
      <c r="AU646" s="62"/>
      <c r="AV646" s="62"/>
      <c r="AW646" s="62"/>
      <c r="AX646" s="63"/>
      <c r="AY646" s="63"/>
      <c r="AZ646" s="63"/>
      <c r="BA646" s="64"/>
      <c r="BB646" s="65"/>
      <c r="BC646" s="61"/>
      <c r="BD646" s="61"/>
      <c r="BE646" s="61"/>
      <c r="BF646" s="62"/>
      <c r="BG646" s="62"/>
      <c r="BH646" s="62"/>
      <c r="BI646" s="62"/>
      <c r="BJ646" s="62"/>
      <c r="BK646" s="63"/>
      <c r="BL646" s="63"/>
      <c r="BM646" s="63"/>
      <c r="BN646" s="64"/>
      <c r="BO646" s="65"/>
      <c r="BP646" s="61"/>
      <c r="BQ646" s="61"/>
      <c r="BR646" s="61"/>
      <c r="BS646" s="62"/>
      <c r="BT646" s="62"/>
      <c r="BU646" s="62"/>
      <c r="BV646" s="62"/>
      <c r="BW646" s="62"/>
      <c r="BX646" s="63"/>
      <c r="BY646" s="63"/>
      <c r="BZ646" s="63"/>
      <c r="CA646" s="64"/>
      <c r="CB646" s="65"/>
      <c r="CC646" s="61"/>
      <c r="CD646" s="61"/>
      <c r="CE646" s="61"/>
      <c r="CF646" s="62"/>
      <c r="CG646" s="62"/>
      <c r="CH646" s="62"/>
      <c r="CI646" s="62"/>
      <c r="CJ646" s="62"/>
      <c r="CK646" s="63"/>
      <c r="CL646" s="63"/>
      <c r="CM646" s="63"/>
      <c r="CN646" s="64"/>
      <c r="CO646" s="65"/>
      <c r="CP646" s="61"/>
      <c r="CQ646" s="61"/>
      <c r="CR646" s="61"/>
      <c r="CS646" s="62"/>
      <c r="CT646" s="62"/>
      <c r="CU646" s="62"/>
      <c r="CV646" s="62"/>
      <c r="CW646" s="62"/>
      <c r="CX646" s="63"/>
      <c r="CY646" s="63"/>
      <c r="CZ646" s="63"/>
      <c r="DA646" s="64"/>
      <c r="DB646" s="65"/>
      <c r="DC646" s="61"/>
      <c r="DD646" s="61"/>
      <c r="DE646" s="61"/>
      <c r="DF646" s="62"/>
      <c r="DG646" s="62"/>
      <c r="DH646" s="62"/>
      <c r="DI646" s="62"/>
      <c r="DJ646" s="62"/>
      <c r="DK646" s="63"/>
      <c r="DL646" s="63"/>
      <c r="DM646" s="63"/>
      <c r="DN646" s="64"/>
      <c r="DO646" s="65"/>
      <c r="DP646" s="61"/>
      <c r="DQ646" s="61"/>
      <c r="DR646" s="61"/>
      <c r="DS646" s="62"/>
      <c r="DT646" s="62"/>
      <c r="DU646" s="62"/>
      <c r="DV646" s="62"/>
      <c r="DW646" s="62"/>
      <c r="DX646" s="63"/>
      <c r="DY646" s="63"/>
      <c r="DZ646" s="63"/>
      <c r="EA646" s="64"/>
      <c r="EB646" s="65"/>
      <c r="EC646" s="61"/>
      <c r="ED646" s="61"/>
      <c r="EE646" s="61"/>
      <c r="EF646" s="62"/>
      <c r="EG646" s="62"/>
      <c r="EH646" s="62"/>
      <c r="EI646" s="62"/>
      <c r="EJ646" s="62"/>
      <c r="EK646" s="63"/>
      <c r="EL646" s="63"/>
      <c r="EM646" s="63"/>
      <c r="EN646" s="64"/>
      <c r="EO646" s="65"/>
      <c r="EP646" s="61"/>
      <c r="EQ646" s="61"/>
      <c r="ER646" s="61"/>
      <c r="ES646" s="62"/>
      <c r="ET646" s="62"/>
      <c r="EU646" s="62"/>
      <c r="EV646" s="62"/>
      <c r="EW646" s="62"/>
      <c r="EX646" s="63"/>
      <c r="EY646" s="63"/>
      <c r="EZ646" s="63"/>
      <c r="FA646" s="64"/>
      <c r="FB646" s="65"/>
      <c r="FC646" s="61"/>
      <c r="FD646" s="61"/>
      <c r="FE646" s="61"/>
      <c r="FF646" s="62"/>
      <c r="FG646" s="62"/>
      <c r="FH646" s="62"/>
      <c r="FI646" s="62"/>
      <c r="FJ646" s="62"/>
    </row>
    <row r="647" spans="1:166" ht="15" customHeight="1" x14ac:dyDescent="0.25">
      <c r="A647" s="363">
        <v>3792</v>
      </c>
      <c r="B647" s="363">
        <v>6121</v>
      </c>
      <c r="C647" s="192"/>
      <c r="D647" s="339">
        <v>995</v>
      </c>
      <c r="E647" s="381">
        <v>874</v>
      </c>
      <c r="F647" s="364" t="s">
        <v>1475</v>
      </c>
      <c r="G647" s="382">
        <v>0</v>
      </c>
      <c r="H647" s="382">
        <v>49.59</v>
      </c>
      <c r="I647" s="382">
        <v>49.59</v>
      </c>
      <c r="J647" s="382">
        <f>Tabulka5424[[#This Row],[Skutečnost k 31.12.2019                    v tis. Kč]]/Tabulka5424[[#This Row],[Upravený rozpočet k 31.12.2019         v tis. Kč]]*100</f>
        <v>100</v>
      </c>
      <c r="K647" s="63"/>
      <c r="L647" s="63"/>
      <c r="M647" s="63"/>
      <c r="N647" s="64"/>
      <c r="O647" s="65"/>
      <c r="P647" s="61"/>
      <c r="Q647" s="61"/>
      <c r="R647" s="61"/>
      <c r="S647" s="62"/>
      <c r="T647" s="62"/>
      <c r="U647" s="62"/>
      <c r="V647" s="62"/>
      <c r="W647" s="62"/>
      <c r="X647" s="63"/>
      <c r="Y647" s="63"/>
      <c r="Z647" s="63"/>
      <c r="AA647" s="64"/>
      <c r="AB647" s="65"/>
      <c r="AC647" s="61"/>
      <c r="AD647" s="61"/>
      <c r="AE647" s="61"/>
      <c r="AF647" s="62"/>
      <c r="AG647" s="62"/>
      <c r="AH647" s="62"/>
      <c r="AI647" s="62"/>
      <c r="AJ647" s="62"/>
      <c r="AK647" s="63"/>
      <c r="AL647" s="63"/>
      <c r="AM647" s="63"/>
      <c r="AN647" s="64"/>
      <c r="AO647" s="65"/>
      <c r="AP647" s="61"/>
      <c r="AQ647" s="61"/>
      <c r="AR647" s="61"/>
      <c r="AS647" s="62"/>
      <c r="AT647" s="62"/>
      <c r="AU647" s="62"/>
      <c r="AV647" s="62"/>
      <c r="AW647" s="62"/>
      <c r="AX647" s="63"/>
      <c r="AY647" s="63"/>
      <c r="AZ647" s="63"/>
      <c r="BA647" s="64"/>
      <c r="BB647" s="65"/>
      <c r="BC647" s="61"/>
      <c r="BD647" s="61"/>
      <c r="BE647" s="61"/>
      <c r="BF647" s="62"/>
      <c r="BG647" s="62"/>
      <c r="BH647" s="62"/>
      <c r="BI647" s="62"/>
      <c r="BJ647" s="62"/>
      <c r="BK647" s="63"/>
      <c r="BL647" s="63"/>
      <c r="BM647" s="63"/>
      <c r="BN647" s="64"/>
      <c r="BO647" s="65"/>
      <c r="BP647" s="61"/>
      <c r="BQ647" s="61"/>
      <c r="BR647" s="61"/>
      <c r="BS647" s="62"/>
      <c r="BT647" s="62"/>
      <c r="BU647" s="62"/>
      <c r="BV647" s="62"/>
      <c r="BW647" s="62"/>
      <c r="BX647" s="63"/>
      <c r="BY647" s="63"/>
      <c r="BZ647" s="63"/>
      <c r="CA647" s="64"/>
      <c r="CB647" s="65"/>
      <c r="CC647" s="61"/>
      <c r="CD647" s="61"/>
      <c r="CE647" s="61"/>
      <c r="CF647" s="62"/>
      <c r="CG647" s="62"/>
      <c r="CH647" s="62"/>
      <c r="CI647" s="62"/>
      <c r="CJ647" s="62"/>
      <c r="CK647" s="63"/>
      <c r="CL647" s="63"/>
      <c r="CM647" s="63"/>
      <c r="CN647" s="64"/>
      <c r="CO647" s="65"/>
      <c r="CP647" s="61"/>
      <c r="CQ647" s="61"/>
      <c r="CR647" s="61"/>
      <c r="CS647" s="62"/>
      <c r="CT647" s="62"/>
      <c r="CU647" s="62"/>
      <c r="CV647" s="62"/>
      <c r="CW647" s="62"/>
      <c r="CX647" s="63"/>
      <c r="CY647" s="63"/>
      <c r="CZ647" s="63"/>
      <c r="DA647" s="64"/>
      <c r="DB647" s="65"/>
      <c r="DC647" s="61"/>
      <c r="DD647" s="61"/>
      <c r="DE647" s="61"/>
      <c r="DF647" s="62"/>
      <c r="DG647" s="62"/>
      <c r="DH647" s="62"/>
      <c r="DI647" s="62"/>
      <c r="DJ647" s="62"/>
      <c r="DK647" s="63"/>
      <c r="DL647" s="63"/>
      <c r="DM647" s="63"/>
      <c r="DN647" s="64"/>
      <c r="DO647" s="65"/>
      <c r="DP647" s="61"/>
      <c r="DQ647" s="61"/>
      <c r="DR647" s="61"/>
      <c r="DS647" s="62"/>
      <c r="DT647" s="62"/>
      <c r="DU647" s="62"/>
      <c r="DV647" s="62"/>
      <c r="DW647" s="62"/>
      <c r="DX647" s="63"/>
      <c r="DY647" s="63"/>
      <c r="DZ647" s="63"/>
      <c r="EA647" s="64"/>
      <c r="EB647" s="65"/>
      <c r="EC647" s="61"/>
      <c r="ED647" s="61"/>
      <c r="EE647" s="61"/>
      <c r="EF647" s="62"/>
      <c r="EG647" s="62"/>
      <c r="EH647" s="62"/>
      <c r="EI647" s="62"/>
      <c r="EJ647" s="62"/>
      <c r="EK647" s="63"/>
      <c r="EL647" s="63"/>
      <c r="EM647" s="63"/>
      <c r="EN647" s="64"/>
      <c r="EO647" s="65"/>
      <c r="EP647" s="61"/>
      <c r="EQ647" s="61"/>
      <c r="ER647" s="61"/>
      <c r="ES647" s="62"/>
      <c r="ET647" s="62"/>
      <c r="EU647" s="62"/>
      <c r="EV647" s="62"/>
      <c r="EW647" s="62"/>
      <c r="EX647" s="63"/>
      <c r="EY647" s="63"/>
      <c r="EZ647" s="63"/>
      <c r="FA647" s="64"/>
      <c r="FB647" s="65"/>
      <c r="FC647" s="61"/>
      <c r="FD647" s="61"/>
      <c r="FE647" s="61"/>
      <c r="FF647" s="62"/>
      <c r="FG647" s="62"/>
      <c r="FH647" s="62"/>
      <c r="FI647" s="62"/>
      <c r="FJ647" s="62"/>
    </row>
    <row r="648" spans="1:166" ht="15" customHeight="1" x14ac:dyDescent="0.25">
      <c r="A648" s="363">
        <v>3792</v>
      </c>
      <c r="B648" s="363">
        <v>6121</v>
      </c>
      <c r="C648" s="192"/>
      <c r="D648" s="339">
        <v>998</v>
      </c>
      <c r="E648" s="381">
        <v>874</v>
      </c>
      <c r="F648" s="364" t="s">
        <v>1474</v>
      </c>
      <c r="G648" s="382">
        <v>0</v>
      </c>
      <c r="H648" s="382">
        <v>96</v>
      </c>
      <c r="I648" s="382">
        <v>94.76</v>
      </c>
      <c r="J648" s="382">
        <f>Tabulka5424[[#This Row],[Skutečnost k 31.12.2019                    v tis. Kč]]/Tabulka5424[[#This Row],[Upravený rozpočet k 31.12.2019         v tis. Kč]]*100</f>
        <v>98.708333333333343</v>
      </c>
      <c r="K648" s="63"/>
      <c r="L648" s="63"/>
      <c r="M648" s="63"/>
      <c r="N648" s="64"/>
      <c r="O648" s="65"/>
      <c r="P648" s="61"/>
      <c r="Q648" s="61"/>
      <c r="R648" s="61"/>
      <c r="S648" s="62"/>
      <c r="T648" s="62"/>
      <c r="U648" s="62"/>
      <c r="V648" s="62"/>
      <c r="W648" s="62"/>
      <c r="X648" s="63"/>
      <c r="Y648" s="63"/>
      <c r="Z648" s="63"/>
      <c r="AA648" s="64"/>
      <c r="AB648" s="65"/>
      <c r="AC648" s="61"/>
      <c r="AD648" s="61"/>
      <c r="AE648" s="61"/>
      <c r="AF648" s="62"/>
      <c r="AG648" s="62"/>
      <c r="AH648" s="62"/>
      <c r="AI648" s="62"/>
      <c r="AJ648" s="62"/>
      <c r="AK648" s="63"/>
      <c r="AL648" s="63"/>
      <c r="AM648" s="63"/>
      <c r="AN648" s="64"/>
      <c r="AO648" s="65"/>
      <c r="AP648" s="61"/>
      <c r="AQ648" s="61"/>
      <c r="AR648" s="61"/>
      <c r="AS648" s="62"/>
      <c r="AT648" s="62"/>
      <c r="AU648" s="62"/>
      <c r="AV648" s="62"/>
      <c r="AW648" s="62"/>
      <c r="AX648" s="63"/>
      <c r="AY648" s="63"/>
      <c r="AZ648" s="63"/>
      <c r="BA648" s="64"/>
      <c r="BB648" s="65"/>
      <c r="BC648" s="61"/>
      <c r="BD648" s="61"/>
      <c r="BE648" s="61"/>
      <c r="BF648" s="62"/>
      <c r="BG648" s="62"/>
      <c r="BH648" s="62"/>
      <c r="BI648" s="62"/>
      <c r="BJ648" s="62"/>
      <c r="BK648" s="63"/>
      <c r="BL648" s="63"/>
      <c r="BM648" s="63"/>
      <c r="BN648" s="64"/>
      <c r="BO648" s="65"/>
      <c r="BP648" s="61"/>
      <c r="BQ648" s="61"/>
      <c r="BR648" s="61"/>
      <c r="BS648" s="62"/>
      <c r="BT648" s="62"/>
      <c r="BU648" s="62"/>
      <c r="BV648" s="62"/>
      <c r="BW648" s="62"/>
      <c r="BX648" s="63"/>
      <c r="BY648" s="63"/>
      <c r="BZ648" s="63"/>
      <c r="CA648" s="64"/>
      <c r="CB648" s="65"/>
      <c r="CC648" s="61"/>
      <c r="CD648" s="61"/>
      <c r="CE648" s="61"/>
      <c r="CF648" s="62"/>
      <c r="CG648" s="62"/>
      <c r="CH648" s="62"/>
      <c r="CI648" s="62"/>
      <c r="CJ648" s="62"/>
      <c r="CK648" s="63"/>
      <c r="CL648" s="63"/>
      <c r="CM648" s="63"/>
      <c r="CN648" s="64"/>
      <c r="CO648" s="65"/>
      <c r="CP648" s="61"/>
      <c r="CQ648" s="61"/>
      <c r="CR648" s="61"/>
      <c r="CS648" s="62"/>
      <c r="CT648" s="62"/>
      <c r="CU648" s="62"/>
      <c r="CV648" s="62"/>
      <c r="CW648" s="62"/>
      <c r="CX648" s="63"/>
      <c r="CY648" s="63"/>
      <c r="CZ648" s="63"/>
      <c r="DA648" s="64"/>
      <c r="DB648" s="65"/>
      <c r="DC648" s="61"/>
      <c r="DD648" s="61"/>
      <c r="DE648" s="61"/>
      <c r="DF648" s="62"/>
      <c r="DG648" s="62"/>
      <c r="DH648" s="62"/>
      <c r="DI648" s="62"/>
      <c r="DJ648" s="62"/>
      <c r="DK648" s="63"/>
      <c r="DL648" s="63"/>
      <c r="DM648" s="63"/>
      <c r="DN648" s="64"/>
      <c r="DO648" s="65"/>
      <c r="DP648" s="61"/>
      <c r="DQ648" s="61"/>
      <c r="DR648" s="61"/>
      <c r="DS648" s="62"/>
      <c r="DT648" s="62"/>
      <c r="DU648" s="62"/>
      <c r="DV648" s="62"/>
      <c r="DW648" s="62"/>
      <c r="DX648" s="63"/>
      <c r="DY648" s="63"/>
      <c r="DZ648" s="63"/>
      <c r="EA648" s="64"/>
      <c r="EB648" s="65"/>
      <c r="EC648" s="61"/>
      <c r="ED648" s="61"/>
      <c r="EE648" s="61"/>
      <c r="EF648" s="62"/>
      <c r="EG648" s="62"/>
      <c r="EH648" s="62"/>
      <c r="EI648" s="62"/>
      <c r="EJ648" s="62"/>
      <c r="EK648" s="63"/>
      <c r="EL648" s="63"/>
      <c r="EM648" s="63"/>
      <c r="EN648" s="64"/>
      <c r="EO648" s="65"/>
      <c r="EP648" s="61"/>
      <c r="EQ648" s="61"/>
      <c r="ER648" s="61"/>
      <c r="ES648" s="62"/>
      <c r="ET648" s="62"/>
      <c r="EU648" s="62"/>
      <c r="EV648" s="62"/>
      <c r="EW648" s="62"/>
      <c r="EX648" s="63"/>
      <c r="EY648" s="63"/>
      <c r="EZ648" s="63"/>
      <c r="FA648" s="64"/>
      <c r="FB648" s="65"/>
      <c r="FC648" s="61"/>
      <c r="FD648" s="61"/>
      <c r="FE648" s="61"/>
      <c r="FF648" s="62"/>
      <c r="FG648" s="62"/>
      <c r="FH648" s="62"/>
      <c r="FI648" s="62"/>
      <c r="FJ648" s="62"/>
    </row>
    <row r="649" spans="1:166" s="72" customFormat="1" ht="15" customHeight="1" x14ac:dyDescent="0.25">
      <c r="A649" s="385">
        <v>3792</v>
      </c>
      <c r="B649" s="385">
        <v>6121</v>
      </c>
      <c r="C649" s="386">
        <v>90992</v>
      </c>
      <c r="D649" s="339"/>
      <c r="E649" s="387">
        <v>874</v>
      </c>
      <c r="F649" s="388" t="s">
        <v>1756</v>
      </c>
      <c r="G649" s="389">
        <v>0</v>
      </c>
      <c r="H649" s="389">
        <v>281.02999999999997</v>
      </c>
      <c r="I649" s="389">
        <v>281.02999999999997</v>
      </c>
      <c r="J649" s="389">
        <f>Tabulka5424[[#This Row],[Skutečnost k 31.12.2019                    v tis. Kč]]/Tabulka5424[[#This Row],[Upravený rozpočet k 31.12.2019         v tis. Kč]]*100</f>
        <v>100</v>
      </c>
    </row>
    <row r="650" spans="1:166" s="72" customFormat="1" ht="15" customHeight="1" x14ac:dyDescent="0.25">
      <c r="A650" s="363">
        <v>3792</v>
      </c>
      <c r="B650" s="363">
        <v>6122</v>
      </c>
      <c r="C650" s="192"/>
      <c r="D650" s="339">
        <v>995</v>
      </c>
      <c r="E650" s="381">
        <v>874</v>
      </c>
      <c r="F650" s="364" t="s">
        <v>1475</v>
      </c>
      <c r="G650" s="382">
        <v>0</v>
      </c>
      <c r="H650" s="382">
        <v>29.9</v>
      </c>
      <c r="I650" s="382">
        <v>29.9</v>
      </c>
      <c r="J650" s="382">
        <f>Tabulka5424[[#This Row],[Skutečnost k 31.12.2019                    v tis. Kč]]/Tabulka5424[[#This Row],[Upravený rozpočet k 31.12.2019         v tis. Kč]]*100</f>
        <v>100</v>
      </c>
    </row>
    <row r="651" spans="1:166" s="72" customFormat="1" ht="15" customHeight="1" x14ac:dyDescent="0.25">
      <c r="A651" s="385">
        <v>3792</v>
      </c>
      <c r="B651" s="385">
        <v>6122</v>
      </c>
      <c r="C651" s="386">
        <v>90992</v>
      </c>
      <c r="D651" s="339"/>
      <c r="E651" s="387">
        <v>874</v>
      </c>
      <c r="F651" s="388" t="s">
        <v>1756</v>
      </c>
      <c r="G651" s="389">
        <v>400.99</v>
      </c>
      <c r="H651" s="389">
        <v>169.39</v>
      </c>
      <c r="I651" s="389">
        <v>169.39</v>
      </c>
      <c r="J651" s="389">
        <f>Tabulka5424[[#This Row],[Skutečnost k 31.12.2019                    v tis. Kč]]/Tabulka5424[[#This Row],[Upravený rozpočet k 31.12.2019         v tis. Kč]]*100</f>
        <v>100</v>
      </c>
    </row>
    <row r="652" spans="1:166" s="72" customFormat="1" ht="15" customHeight="1" x14ac:dyDescent="0.25">
      <c r="A652" s="415">
        <v>3792</v>
      </c>
      <c r="B652" s="415"/>
      <c r="C652" s="416"/>
      <c r="D652" s="45"/>
      <c r="E652" s="46"/>
      <c r="F652" s="94" t="s">
        <v>458</v>
      </c>
      <c r="G652" s="265">
        <f>SUBTOTAL(109,G642:G651)</f>
        <v>586.71</v>
      </c>
      <c r="H652" s="265">
        <f>SUBTOTAL(109,H642:H651)</f>
        <v>682.70999999999992</v>
      </c>
      <c r="I652" s="265">
        <f>SUBTOTAL(109,I642:I651)</f>
        <v>681.46999999999991</v>
      </c>
      <c r="J652" s="265">
        <f>Tabulka5424[[#This Row],[Skutečnost k 31.12.2019                    v tis. Kč]]/Tabulka5424[[#This Row],[Upravený rozpočet k 31.12.2019         v tis. Kč]]*100</f>
        <v>99.818370904190644</v>
      </c>
    </row>
    <row r="653" spans="1:166" s="30" customFormat="1" ht="15" customHeight="1" x14ac:dyDescent="0.25">
      <c r="A653" s="385"/>
      <c r="B653" s="16"/>
      <c r="C653" s="192"/>
      <c r="D653" s="16"/>
      <c r="E653" s="46"/>
      <c r="F653" s="388"/>
      <c r="G653" s="389"/>
      <c r="H653" s="343"/>
      <c r="I653" s="243"/>
      <c r="J653" s="243"/>
      <c r="O653" s="86"/>
      <c r="P653" s="84"/>
      <c r="Q653" s="84"/>
      <c r="R653" s="84"/>
      <c r="S653" s="85"/>
      <c r="T653" s="85"/>
      <c r="U653" s="85"/>
      <c r="V653" s="85"/>
      <c r="W653" s="85"/>
      <c r="AB653" s="86"/>
      <c r="AC653" s="84"/>
      <c r="AD653" s="84"/>
      <c r="AE653" s="84"/>
      <c r="AF653" s="85"/>
      <c r="AG653" s="85"/>
      <c r="AH653" s="85"/>
      <c r="AI653" s="85"/>
      <c r="AJ653" s="85"/>
      <c r="AO653" s="86"/>
      <c r="AP653" s="84"/>
      <c r="AQ653" s="84"/>
      <c r="AR653" s="84"/>
      <c r="AS653" s="85"/>
      <c r="AT653" s="85"/>
      <c r="AU653" s="85"/>
      <c r="AV653" s="85"/>
      <c r="AW653" s="85"/>
      <c r="BB653" s="86"/>
      <c r="BC653" s="84"/>
      <c r="BD653" s="84"/>
      <c r="BE653" s="84"/>
      <c r="BF653" s="85"/>
      <c r="BG653" s="85"/>
      <c r="BH653" s="85"/>
      <c r="BI653" s="85"/>
      <c r="BJ653" s="85"/>
      <c r="BO653" s="86"/>
      <c r="BP653" s="84"/>
      <c r="BQ653" s="84"/>
      <c r="BR653" s="84"/>
      <c r="BS653" s="85"/>
      <c r="BT653" s="85"/>
      <c r="BU653" s="85"/>
      <c r="BV653" s="85"/>
      <c r="BW653" s="85"/>
      <c r="CB653" s="86"/>
      <c r="CC653" s="84"/>
      <c r="CD653" s="84"/>
      <c r="CE653" s="84"/>
      <c r="CF653" s="85"/>
      <c r="CG653" s="85"/>
      <c r="CH653" s="85"/>
      <c r="CI653" s="85"/>
      <c r="CJ653" s="85"/>
      <c r="CO653" s="86"/>
      <c r="CP653" s="84"/>
      <c r="CQ653" s="84"/>
      <c r="CR653" s="84"/>
      <c r="CS653" s="85"/>
      <c r="CT653" s="85"/>
      <c r="CU653" s="85"/>
      <c r="CV653" s="85"/>
      <c r="CW653" s="85"/>
      <c r="DB653" s="86"/>
      <c r="DC653" s="84"/>
      <c r="DD653" s="84"/>
      <c r="DE653" s="84"/>
      <c r="DF653" s="85"/>
      <c r="DG653" s="85"/>
      <c r="DH653" s="85"/>
      <c r="DI653" s="85"/>
      <c r="DJ653" s="85"/>
      <c r="DO653" s="86"/>
      <c r="DP653" s="84"/>
      <c r="DQ653" s="84"/>
      <c r="DR653" s="84"/>
      <c r="DS653" s="85"/>
      <c r="DT653" s="85"/>
      <c r="DU653" s="85"/>
      <c r="DV653" s="85"/>
      <c r="DW653" s="85"/>
      <c r="EB653" s="86"/>
      <c r="EC653" s="84"/>
      <c r="ED653" s="84"/>
      <c r="EE653" s="84"/>
      <c r="EF653" s="85"/>
      <c r="EG653" s="85"/>
      <c r="EH653" s="85"/>
      <c r="EI653" s="85"/>
      <c r="EJ653" s="85"/>
      <c r="EO653" s="86"/>
      <c r="EP653" s="84"/>
      <c r="EQ653" s="84"/>
      <c r="ER653" s="84"/>
      <c r="ES653" s="85"/>
      <c r="ET653" s="85"/>
      <c r="EU653" s="85"/>
      <c r="EV653" s="85"/>
      <c r="EW653" s="85"/>
      <c r="FB653" s="86"/>
      <c r="FC653" s="84"/>
      <c r="FD653" s="84"/>
      <c r="FE653" s="84"/>
      <c r="FF653" s="85"/>
      <c r="FG653" s="85"/>
      <c r="FH653" s="85"/>
      <c r="FI653" s="85"/>
      <c r="FJ653" s="85"/>
    </row>
    <row r="654" spans="1:166" s="30" customFormat="1" ht="15" customHeight="1" x14ac:dyDescent="0.25">
      <c r="A654" s="348">
        <v>3792</v>
      </c>
      <c r="B654" s="348">
        <v>5221</v>
      </c>
      <c r="C654" s="203"/>
      <c r="D654" s="339"/>
      <c r="E654" s="46"/>
      <c r="F654" s="329" t="s">
        <v>449</v>
      </c>
      <c r="G654" s="343">
        <v>400</v>
      </c>
      <c r="H654" s="343">
        <v>400</v>
      </c>
      <c r="I654" s="343">
        <v>400</v>
      </c>
      <c r="J654" s="343">
        <f>Tabulka5424[[#This Row],[Skutečnost k 31.12.2019                    v tis. Kč]]/Tabulka5424[[#This Row],[Upravený rozpočet k 31.12.2019         v tis. Kč]]*100</f>
        <v>100</v>
      </c>
      <c r="O654" s="86"/>
      <c r="P654" s="84"/>
      <c r="Q654" s="84"/>
      <c r="R654" s="84"/>
      <c r="S654" s="85"/>
      <c r="T654" s="85"/>
      <c r="U654" s="85"/>
      <c r="V654" s="85"/>
      <c r="W654" s="85"/>
      <c r="AB654" s="86"/>
      <c r="AC654" s="84"/>
      <c r="AD654" s="84"/>
      <c r="AE654" s="84"/>
      <c r="AF654" s="85"/>
      <c r="AG654" s="85"/>
      <c r="AH654" s="85"/>
      <c r="AI654" s="85"/>
      <c r="AJ654" s="85"/>
      <c r="AO654" s="86"/>
      <c r="AP654" s="84"/>
      <c r="AQ654" s="84"/>
      <c r="AR654" s="84"/>
      <c r="AS654" s="85"/>
      <c r="AT654" s="85"/>
      <c r="AU654" s="85"/>
      <c r="AV654" s="85"/>
      <c r="AW654" s="85"/>
      <c r="BB654" s="86"/>
      <c r="BC654" s="84"/>
      <c r="BD654" s="84"/>
      <c r="BE654" s="84"/>
      <c r="BF654" s="85"/>
      <c r="BG654" s="85"/>
      <c r="BH654" s="85"/>
      <c r="BI654" s="85"/>
      <c r="BJ654" s="85"/>
      <c r="BO654" s="86"/>
      <c r="BP654" s="84"/>
      <c r="BQ654" s="84"/>
      <c r="BR654" s="84"/>
      <c r="BS654" s="85"/>
      <c r="BT654" s="85"/>
      <c r="BU654" s="85"/>
      <c r="BV654" s="85"/>
      <c r="BW654" s="85"/>
      <c r="CB654" s="86"/>
      <c r="CC654" s="84"/>
      <c r="CD654" s="84"/>
      <c r="CE654" s="84"/>
      <c r="CF654" s="85"/>
      <c r="CG654" s="85"/>
      <c r="CH654" s="85"/>
      <c r="CI654" s="85"/>
      <c r="CJ654" s="85"/>
      <c r="CO654" s="86"/>
      <c r="CP654" s="84"/>
      <c r="CQ654" s="84"/>
      <c r="CR654" s="84"/>
      <c r="CS654" s="85"/>
      <c r="CT654" s="85"/>
      <c r="CU654" s="85"/>
      <c r="CV654" s="85"/>
      <c r="CW654" s="85"/>
      <c r="DB654" s="86"/>
      <c r="DC654" s="84"/>
      <c r="DD654" s="84"/>
      <c r="DE654" s="84"/>
      <c r="DF654" s="85"/>
      <c r="DG654" s="85"/>
      <c r="DH654" s="85"/>
      <c r="DI654" s="85"/>
      <c r="DJ654" s="85"/>
      <c r="DO654" s="86"/>
      <c r="DP654" s="84"/>
      <c r="DQ654" s="84"/>
      <c r="DR654" s="84"/>
      <c r="DS654" s="85"/>
      <c r="DT654" s="85"/>
      <c r="DU654" s="85"/>
      <c r="DV654" s="85"/>
      <c r="DW654" s="85"/>
      <c r="EB654" s="86"/>
      <c r="EC654" s="84"/>
      <c r="ED654" s="84"/>
      <c r="EE654" s="84"/>
      <c r="EF654" s="85"/>
      <c r="EG654" s="85"/>
      <c r="EH654" s="85"/>
      <c r="EI654" s="85"/>
      <c r="EJ654" s="85"/>
      <c r="EO654" s="86"/>
      <c r="EP654" s="84"/>
      <c r="EQ654" s="84"/>
      <c r="ER654" s="84"/>
      <c r="ES654" s="85"/>
      <c r="ET654" s="85"/>
      <c r="EU654" s="85"/>
      <c r="EV654" s="85"/>
      <c r="EW654" s="85"/>
      <c r="FB654" s="86"/>
      <c r="FC654" s="84"/>
      <c r="FD654" s="84"/>
      <c r="FE654" s="84"/>
      <c r="FF654" s="85"/>
      <c r="FG654" s="85"/>
      <c r="FH654" s="85"/>
      <c r="FI654" s="85"/>
      <c r="FJ654" s="85"/>
    </row>
    <row r="655" spans="1:166" s="135" customFormat="1" ht="15" customHeight="1" x14ac:dyDescent="0.25">
      <c r="A655" s="367">
        <v>3792</v>
      </c>
      <c r="B655" s="367">
        <v>5336</v>
      </c>
      <c r="C655" s="392"/>
      <c r="D655" s="367">
        <v>610</v>
      </c>
      <c r="E655" s="367">
        <v>313</v>
      </c>
      <c r="F655" s="370" t="s">
        <v>1757</v>
      </c>
      <c r="G655" s="390">
        <v>0</v>
      </c>
      <c r="H655" s="390">
        <v>27.09</v>
      </c>
      <c r="I655" s="390">
        <v>27.09</v>
      </c>
      <c r="J655" s="390">
        <f>Tabulka5424[[#This Row],[Skutečnost k 31.12.2019                    v tis. Kč]]/Tabulka5424[[#This Row],[Upravený rozpočet k 31.12.2019         v tis. Kč]]*100</f>
        <v>100</v>
      </c>
      <c r="O655" s="136"/>
      <c r="P655" s="133"/>
      <c r="Q655" s="133"/>
      <c r="R655" s="133"/>
      <c r="S655" s="134"/>
      <c r="T655" s="134"/>
      <c r="U655" s="134"/>
      <c r="V655" s="134"/>
      <c r="W655" s="134"/>
      <c r="AB655" s="136"/>
      <c r="AC655" s="133"/>
      <c r="AD655" s="133"/>
      <c r="AE655" s="133"/>
      <c r="AF655" s="134"/>
      <c r="AG655" s="134"/>
      <c r="AH655" s="134"/>
      <c r="AI655" s="134"/>
      <c r="AJ655" s="134"/>
      <c r="AO655" s="136"/>
      <c r="AP655" s="133"/>
      <c r="AQ655" s="133"/>
      <c r="AR655" s="133"/>
      <c r="AS655" s="134"/>
      <c r="AT655" s="134"/>
      <c r="AU655" s="134"/>
      <c r="AV655" s="134"/>
      <c r="AW655" s="134"/>
      <c r="BB655" s="136"/>
      <c r="BC655" s="133"/>
      <c r="BD655" s="133"/>
      <c r="BE655" s="133"/>
      <c r="BF655" s="134"/>
      <c r="BG655" s="134"/>
      <c r="BH655" s="134"/>
      <c r="BI655" s="134"/>
      <c r="BJ655" s="134"/>
      <c r="BO655" s="136"/>
      <c r="BP655" s="133"/>
      <c r="BQ655" s="133"/>
      <c r="BR655" s="133"/>
      <c r="BS655" s="134"/>
      <c r="BT655" s="134"/>
      <c r="BU655" s="134"/>
      <c r="BV655" s="134"/>
      <c r="BW655" s="134"/>
      <c r="CB655" s="136"/>
      <c r="CC655" s="133"/>
      <c r="CD655" s="133"/>
      <c r="CE655" s="133"/>
      <c r="CF655" s="134"/>
      <c r="CG655" s="134"/>
      <c r="CH655" s="134"/>
      <c r="CI655" s="134"/>
      <c r="CJ655" s="134"/>
      <c r="CO655" s="136"/>
      <c r="CP655" s="133"/>
      <c r="CQ655" s="133"/>
      <c r="CR655" s="133"/>
      <c r="CS655" s="134"/>
      <c r="CT655" s="134"/>
      <c r="CU655" s="134"/>
      <c r="CV655" s="134"/>
      <c r="CW655" s="134"/>
      <c r="DB655" s="136"/>
      <c r="DC655" s="133"/>
      <c r="DD655" s="133"/>
      <c r="DE655" s="133"/>
      <c r="DF655" s="134"/>
      <c r="DG655" s="134"/>
      <c r="DH655" s="134"/>
      <c r="DI655" s="134"/>
      <c r="DJ655" s="134"/>
      <c r="DO655" s="136"/>
      <c r="DP655" s="133"/>
      <c r="DQ655" s="133"/>
      <c r="DR655" s="133"/>
      <c r="DS655" s="134"/>
      <c r="DT655" s="134"/>
      <c r="DU655" s="134"/>
      <c r="DV655" s="134"/>
      <c r="DW655" s="134"/>
      <c r="EB655" s="136"/>
      <c r="EC655" s="133"/>
      <c r="ED655" s="133"/>
      <c r="EE655" s="133"/>
      <c r="EF655" s="134"/>
      <c r="EG655" s="134"/>
      <c r="EH655" s="134"/>
      <c r="EI655" s="134"/>
      <c r="EJ655" s="134"/>
      <c r="EO655" s="136"/>
      <c r="EP655" s="133"/>
      <c r="EQ655" s="133"/>
      <c r="ER655" s="133"/>
      <c r="ES655" s="134"/>
      <c r="ET655" s="134"/>
      <c r="EU655" s="134"/>
      <c r="EV655" s="134"/>
      <c r="EW655" s="134"/>
      <c r="FB655" s="136"/>
      <c r="FC655" s="133"/>
      <c r="FD655" s="133"/>
      <c r="FE655" s="133"/>
      <c r="FF655" s="134"/>
      <c r="FG655" s="134"/>
      <c r="FH655" s="134"/>
      <c r="FI655" s="134"/>
      <c r="FJ655" s="134"/>
    </row>
    <row r="656" spans="1:166" s="42" customFormat="1" ht="15" customHeight="1" x14ac:dyDescent="0.25">
      <c r="A656" s="45">
        <v>3792</v>
      </c>
      <c r="B656" s="45"/>
      <c r="C656" s="266"/>
      <c r="D656" s="45"/>
      <c r="E656" s="46"/>
      <c r="F656" s="228" t="s">
        <v>448</v>
      </c>
      <c r="G656" s="264">
        <f>G654+G652+G655</f>
        <v>986.71</v>
      </c>
      <c r="H656" s="264">
        <f t="shared" ref="H656:I656" si="5">H654+H652+H655</f>
        <v>1109.8</v>
      </c>
      <c r="I656" s="264">
        <f t="shared" si="5"/>
        <v>1108.5599999999997</v>
      </c>
      <c r="J656" s="264">
        <f>Tabulka5424[[#This Row],[Skutečnost k 31.12.2019                    v tis. Kč]]/Tabulka5424[[#This Row],[Upravený rozpočet k 31.12.2019         v tis. Kč]]*100</f>
        <v>99.888268156424559</v>
      </c>
    </row>
    <row r="657" spans="1:10" s="42" customFormat="1" ht="15" customHeight="1" x14ac:dyDescent="0.25">
      <c r="A657" s="245"/>
      <c r="B657" s="245"/>
      <c r="C657" s="251"/>
      <c r="D657" s="690"/>
      <c r="E657" s="47"/>
      <c r="F657" s="288" t="s">
        <v>180</v>
      </c>
      <c r="G657" s="265">
        <f>G640+G602+G593+G588+G583+G576+G571+G566+G561+G656</f>
        <v>40044.269999999997</v>
      </c>
      <c r="H657" s="265">
        <f>H640+H602+H593+H588+H583+H576+H571+H566+H561+H656</f>
        <v>43273.760000000009</v>
      </c>
      <c r="I657" s="265">
        <f>I640+I602+I593+I588+I583+I576+I571+I566+I561+I656</f>
        <v>42059.11</v>
      </c>
      <c r="J657" s="265">
        <f>Tabulka5424[[#This Row],[Skutečnost k 31.12.2019                    v tis. Kč]]/Tabulka5424[[#This Row],[Upravený rozpočet k 31.12.2019         v tis. Kč]]*100</f>
        <v>97.193102702422891</v>
      </c>
    </row>
    <row r="658" spans="1:10" s="42" customFormat="1" ht="15" customHeight="1" x14ac:dyDescent="0.25">
      <c r="A658" s="98">
        <v>3</v>
      </c>
      <c r="B658" s="417"/>
      <c r="C658" s="418"/>
      <c r="D658" s="725"/>
      <c r="E658" s="419"/>
      <c r="F658" s="101" t="s">
        <v>61</v>
      </c>
      <c r="G658" s="103">
        <f>G657+G557+G433+G422+G341+G228</f>
        <v>92956.489999999991</v>
      </c>
      <c r="H658" s="103">
        <f>H657+H557+H433+H422+H341+H228</f>
        <v>135726.54999999999</v>
      </c>
      <c r="I658" s="103">
        <f>I657+I557+I433+I422+I341+I228</f>
        <v>132235.91999999998</v>
      </c>
      <c r="J658" s="103">
        <f>Tabulka5424[[#This Row],[Skutečnost k 31.12.2019                    v tis. Kč]]/Tabulka5424[[#This Row],[Upravený rozpočet k 31.12.2019         v tis. Kč]]*100</f>
        <v>97.42818925258176</v>
      </c>
    </row>
    <row r="659" spans="1:10" ht="15" customHeight="1" x14ac:dyDescent="0.25">
      <c r="A659" s="245"/>
      <c r="B659" s="245"/>
      <c r="C659" s="251"/>
      <c r="D659" s="690"/>
      <c r="E659" s="47"/>
      <c r="F659" s="244"/>
      <c r="G659" s="183"/>
      <c r="H659" s="183"/>
      <c r="I659" s="183"/>
      <c r="J659" s="183"/>
    </row>
    <row r="660" spans="1:10" ht="15" customHeight="1" x14ac:dyDescent="0.25">
      <c r="A660" s="98">
        <v>4</v>
      </c>
      <c r="B660" s="417"/>
      <c r="C660" s="418"/>
      <c r="D660" s="725"/>
      <c r="E660" s="419"/>
      <c r="F660" s="101" t="s">
        <v>181</v>
      </c>
      <c r="G660" s="103"/>
      <c r="H660" s="103"/>
      <c r="I660" s="103"/>
      <c r="J660" s="103"/>
    </row>
    <row r="661" spans="1:10" ht="15" customHeight="1" x14ac:dyDescent="0.25">
      <c r="A661" s="344"/>
      <c r="B661" s="344"/>
      <c r="C661" s="251"/>
      <c r="D661" s="688"/>
      <c r="E661" s="46"/>
      <c r="F661" s="94" t="s">
        <v>293</v>
      </c>
      <c r="G661" s="347"/>
      <c r="H661" s="347"/>
      <c r="I661" s="347"/>
      <c r="J661" s="347"/>
    </row>
    <row r="662" spans="1:10" ht="15" customHeight="1" x14ac:dyDescent="0.25">
      <c r="A662" s="367">
        <v>4329</v>
      </c>
      <c r="B662" s="367">
        <v>5011</v>
      </c>
      <c r="C662" s="392">
        <v>13011</v>
      </c>
      <c r="D662" s="339"/>
      <c r="E662" s="46"/>
      <c r="F662" s="370" t="s">
        <v>182</v>
      </c>
      <c r="G662" s="390">
        <v>1477.6</v>
      </c>
      <c r="H662" s="390">
        <v>1775.55</v>
      </c>
      <c r="I662" s="390">
        <v>1775.55</v>
      </c>
      <c r="J662" s="390">
        <f>Tabulka5424[[#This Row],[Skutečnost k 31.12.2019                    v tis. Kč]]/Tabulka5424[[#This Row],[Upravený rozpočet k 31.12.2019         v tis. Kč]]*100</f>
        <v>100</v>
      </c>
    </row>
    <row r="663" spans="1:10" ht="15" customHeight="1" x14ac:dyDescent="0.25">
      <c r="A663" s="367">
        <v>4329</v>
      </c>
      <c r="B663" s="367">
        <v>5031</v>
      </c>
      <c r="C663" s="392">
        <v>13011</v>
      </c>
      <c r="D663" s="339"/>
      <c r="E663" s="46"/>
      <c r="F663" s="370" t="s">
        <v>173</v>
      </c>
      <c r="G663" s="390">
        <v>369.4</v>
      </c>
      <c r="H663" s="390">
        <v>444.25</v>
      </c>
      <c r="I663" s="390">
        <v>444.25</v>
      </c>
      <c r="J663" s="390">
        <f>Tabulka5424[[#This Row],[Skutečnost k 31.12.2019                    v tis. Kč]]/Tabulka5424[[#This Row],[Upravený rozpočet k 31.12.2019         v tis. Kč]]*100</f>
        <v>100</v>
      </c>
    </row>
    <row r="664" spans="1:10" ht="15" customHeight="1" x14ac:dyDescent="0.25">
      <c r="A664" s="367">
        <v>4329</v>
      </c>
      <c r="B664" s="367">
        <v>5032</v>
      </c>
      <c r="C664" s="392">
        <v>13011</v>
      </c>
      <c r="D664" s="339"/>
      <c r="E664" s="46"/>
      <c r="F664" s="370" t="s">
        <v>115</v>
      </c>
      <c r="G664" s="390">
        <v>133</v>
      </c>
      <c r="H664" s="390">
        <v>160.18</v>
      </c>
      <c r="I664" s="390">
        <v>160.18</v>
      </c>
      <c r="J664" s="390">
        <f>Tabulka5424[[#This Row],[Skutečnost k 31.12.2019                    v tis. Kč]]/Tabulka5424[[#This Row],[Upravený rozpočet k 31.12.2019         v tis. Kč]]*100</f>
        <v>100</v>
      </c>
    </row>
    <row r="665" spans="1:10" ht="15" customHeight="1" x14ac:dyDescent="0.25">
      <c r="A665" s="367">
        <v>4329</v>
      </c>
      <c r="B665" s="367">
        <v>5136</v>
      </c>
      <c r="C665" s="392">
        <v>13011</v>
      </c>
      <c r="D665" s="339"/>
      <c r="E665" s="46"/>
      <c r="F665" s="370" t="s">
        <v>191</v>
      </c>
      <c r="G665" s="390">
        <v>2</v>
      </c>
      <c r="H665" s="390">
        <v>0.65</v>
      </c>
      <c r="I665" s="390">
        <v>0.65</v>
      </c>
      <c r="J665" s="390">
        <f>Tabulka5424[[#This Row],[Skutečnost k 31.12.2019                    v tis. Kč]]/Tabulka5424[[#This Row],[Upravený rozpočet k 31.12.2019         v tis. Kč]]*100</f>
        <v>100</v>
      </c>
    </row>
    <row r="666" spans="1:10" ht="15" customHeight="1" x14ac:dyDescent="0.25">
      <c r="A666" s="453">
        <v>4329</v>
      </c>
      <c r="B666" s="367">
        <v>5137</v>
      </c>
      <c r="C666" s="392">
        <v>13011</v>
      </c>
      <c r="D666" s="339"/>
      <c r="E666" s="46"/>
      <c r="F666" s="370" t="s">
        <v>905</v>
      </c>
      <c r="G666" s="390">
        <v>0</v>
      </c>
      <c r="H666" s="390">
        <v>21.61</v>
      </c>
      <c r="I666" s="390">
        <v>21.61</v>
      </c>
      <c r="J666" s="390">
        <f>Tabulka5424[[#This Row],[Skutečnost k 31.12.2019                    v tis. Kč]]/Tabulka5424[[#This Row],[Upravený rozpočet k 31.12.2019         v tis. Kč]]*100</f>
        <v>100</v>
      </c>
    </row>
    <row r="667" spans="1:10" ht="15" customHeight="1" x14ac:dyDescent="0.25">
      <c r="A667" s="367">
        <v>4329</v>
      </c>
      <c r="B667" s="367">
        <v>5139</v>
      </c>
      <c r="C667" s="392">
        <v>13011</v>
      </c>
      <c r="D667" s="339"/>
      <c r="E667" s="46"/>
      <c r="F667" s="370" t="s">
        <v>120</v>
      </c>
      <c r="G667" s="390">
        <v>10</v>
      </c>
      <c r="H667" s="390">
        <v>18.95</v>
      </c>
      <c r="I667" s="390">
        <v>18.95</v>
      </c>
      <c r="J667" s="390">
        <f>Tabulka5424[[#This Row],[Skutečnost k 31.12.2019                    v tis. Kč]]/Tabulka5424[[#This Row],[Upravený rozpočet k 31.12.2019         v tis. Kč]]*100</f>
        <v>100</v>
      </c>
    </row>
    <row r="668" spans="1:10" ht="15" customHeight="1" x14ac:dyDescent="0.25">
      <c r="A668" s="367">
        <v>4329</v>
      </c>
      <c r="B668" s="367">
        <v>5166</v>
      </c>
      <c r="C668" s="392">
        <v>13011</v>
      </c>
      <c r="D668" s="339"/>
      <c r="E668" s="46"/>
      <c r="F668" s="370" t="s">
        <v>117</v>
      </c>
      <c r="G668" s="390">
        <v>30</v>
      </c>
      <c r="H668" s="390">
        <v>8.3699999999999992</v>
      </c>
      <c r="I668" s="390">
        <v>8.3699999999999992</v>
      </c>
      <c r="J668" s="390">
        <f>Tabulka5424[[#This Row],[Skutečnost k 31.12.2019                    v tis. Kč]]/Tabulka5424[[#This Row],[Upravený rozpočet k 31.12.2019         v tis. Kč]]*100</f>
        <v>100</v>
      </c>
    </row>
    <row r="669" spans="1:10" ht="15" customHeight="1" x14ac:dyDescent="0.25">
      <c r="A669" s="367">
        <v>4329</v>
      </c>
      <c r="B669" s="367">
        <v>5167</v>
      </c>
      <c r="C669" s="392">
        <v>13011</v>
      </c>
      <c r="D669" s="339"/>
      <c r="E669" s="46"/>
      <c r="F669" s="370" t="s">
        <v>118</v>
      </c>
      <c r="G669" s="390">
        <v>60</v>
      </c>
      <c r="H669" s="390">
        <v>32.32</v>
      </c>
      <c r="I669" s="390">
        <v>32.32</v>
      </c>
      <c r="J669" s="390">
        <f>Tabulka5424[[#This Row],[Skutečnost k 31.12.2019                    v tis. Kč]]/Tabulka5424[[#This Row],[Upravený rozpočet k 31.12.2019         v tis. Kč]]*100</f>
        <v>100</v>
      </c>
    </row>
    <row r="670" spans="1:10" ht="15" customHeight="1" x14ac:dyDescent="0.25">
      <c r="A670" s="367">
        <v>4329</v>
      </c>
      <c r="B670" s="367">
        <v>5173</v>
      </c>
      <c r="C670" s="392">
        <v>13011</v>
      </c>
      <c r="D670" s="339"/>
      <c r="E670" s="46"/>
      <c r="F670" s="370" t="s">
        <v>184</v>
      </c>
      <c r="G670" s="390">
        <v>15</v>
      </c>
      <c r="H670" s="390">
        <v>14.99</v>
      </c>
      <c r="I670" s="390">
        <v>14.99</v>
      </c>
      <c r="J670" s="390">
        <f>Tabulka5424[[#This Row],[Skutečnost k 31.12.2019                    v tis. Kč]]/Tabulka5424[[#This Row],[Upravený rozpočet k 31.12.2019         v tis. Kč]]*100</f>
        <v>100</v>
      </c>
    </row>
    <row r="671" spans="1:10" ht="15" customHeight="1" x14ac:dyDescent="0.25">
      <c r="A671" s="367">
        <v>4329</v>
      </c>
      <c r="B671" s="367">
        <v>5194</v>
      </c>
      <c r="C671" s="392">
        <v>13011</v>
      </c>
      <c r="D671" s="339"/>
      <c r="E671" s="46"/>
      <c r="F671" s="370" t="s">
        <v>185</v>
      </c>
      <c r="G671" s="390">
        <v>3</v>
      </c>
      <c r="H671" s="390">
        <v>1.61</v>
      </c>
      <c r="I671" s="390">
        <v>1.61</v>
      </c>
      <c r="J671" s="390">
        <f>Tabulka5424[[#This Row],[Skutečnost k 31.12.2019                    v tis. Kč]]/Tabulka5424[[#This Row],[Upravený rozpočet k 31.12.2019         v tis. Kč]]*100</f>
        <v>100</v>
      </c>
    </row>
    <row r="672" spans="1:10" ht="15" customHeight="1" x14ac:dyDescent="0.25">
      <c r="A672" s="367">
        <v>4329</v>
      </c>
      <c r="B672" s="367">
        <v>5424</v>
      </c>
      <c r="C672" s="392">
        <v>13011</v>
      </c>
      <c r="D672" s="339"/>
      <c r="E672" s="46"/>
      <c r="F672" s="370" t="s">
        <v>155</v>
      </c>
      <c r="G672" s="390">
        <v>0</v>
      </c>
      <c r="H672" s="390">
        <v>6.23</v>
      </c>
      <c r="I672" s="390">
        <v>6.23</v>
      </c>
      <c r="J672" s="390">
        <f>Tabulka5424[[#This Row],[Skutečnost k 31.12.2019                    v tis. Kč]]/Tabulka5424[[#This Row],[Upravený rozpočet k 31.12.2019         v tis. Kč]]*100</f>
        <v>100</v>
      </c>
    </row>
    <row r="673" spans="1:10" ht="15" customHeight="1" x14ac:dyDescent="0.25">
      <c r="A673" s="344"/>
      <c r="B673" s="344"/>
      <c r="C673" s="251"/>
      <c r="D673" s="688"/>
      <c r="E673" s="46"/>
      <c r="F673" s="94" t="s">
        <v>432</v>
      </c>
      <c r="G673" s="265">
        <f>SUBTOTAL(109,G662:G672)</f>
        <v>2100</v>
      </c>
      <c r="H673" s="265">
        <f t="shared" ref="H673:I673" si="6">SUBTOTAL(109,H662:H672)</f>
        <v>2484.71</v>
      </c>
      <c r="I673" s="265">
        <f t="shared" si="6"/>
        <v>2484.71</v>
      </c>
      <c r="J673" s="265">
        <f>Tabulka5424[[#This Row],[Skutečnost k 31.12.2019                    v tis. Kč]]/Tabulka5424[[#This Row],[Upravený rozpočet k 31.12.2019         v tis. Kč]]*100</f>
        <v>100</v>
      </c>
    </row>
    <row r="674" spans="1:10" ht="15" customHeight="1" x14ac:dyDescent="0.25">
      <c r="A674" s="344"/>
      <c r="B674" s="344"/>
      <c r="C674" s="251"/>
      <c r="D674" s="688"/>
      <c r="E674" s="46"/>
      <c r="F674" s="346"/>
      <c r="G674" s="347"/>
      <c r="H674" s="347"/>
      <c r="I674" s="347"/>
      <c r="J674" s="347"/>
    </row>
    <row r="675" spans="1:10" ht="15" customHeight="1" x14ac:dyDescent="0.25">
      <c r="A675" s="348">
        <v>4329</v>
      </c>
      <c r="B675" s="348">
        <v>5011</v>
      </c>
      <c r="C675" s="203"/>
      <c r="D675" s="339"/>
      <c r="E675" s="46"/>
      <c r="F675" s="329" t="s">
        <v>182</v>
      </c>
      <c r="G675" s="343">
        <v>462.4</v>
      </c>
      <c r="H675" s="343">
        <v>176</v>
      </c>
      <c r="I675" s="343">
        <v>150.30000000000001</v>
      </c>
      <c r="J675" s="343">
        <f>Tabulka5424[[#This Row],[Skutečnost k 31.12.2019                    v tis. Kč]]/Tabulka5424[[#This Row],[Upravený rozpočet k 31.12.2019         v tis. Kč]]*100</f>
        <v>85.39772727272728</v>
      </c>
    </row>
    <row r="676" spans="1:10" ht="15" customHeight="1" x14ac:dyDescent="0.25">
      <c r="A676" s="348">
        <v>4329</v>
      </c>
      <c r="B676" s="348">
        <v>5031</v>
      </c>
      <c r="C676" s="203"/>
      <c r="D676" s="339"/>
      <c r="E676" s="46"/>
      <c r="F676" s="329" t="s">
        <v>173</v>
      </c>
      <c r="G676" s="343">
        <v>115.6</v>
      </c>
      <c r="H676" s="343">
        <v>44</v>
      </c>
      <c r="I676" s="343">
        <v>38.14</v>
      </c>
      <c r="J676" s="343">
        <f>Tabulka5424[[#This Row],[Skutečnost k 31.12.2019                    v tis. Kč]]/Tabulka5424[[#This Row],[Upravený rozpočet k 31.12.2019         v tis. Kč]]*100</f>
        <v>86.681818181818187</v>
      </c>
    </row>
    <row r="677" spans="1:10" ht="15" customHeight="1" x14ac:dyDescent="0.25">
      <c r="A677" s="348">
        <v>4329</v>
      </c>
      <c r="B677" s="348">
        <v>5032</v>
      </c>
      <c r="C677" s="203"/>
      <c r="D677" s="339"/>
      <c r="E677" s="46"/>
      <c r="F677" s="329" t="s">
        <v>115</v>
      </c>
      <c r="G677" s="343">
        <v>41.6</v>
      </c>
      <c r="H677" s="343">
        <v>15.59</v>
      </c>
      <c r="I677" s="343">
        <v>12.15</v>
      </c>
      <c r="J677" s="343">
        <f>Tabulka5424[[#This Row],[Skutečnost k 31.12.2019                    v tis. Kč]]/Tabulka5424[[#This Row],[Upravený rozpočet k 31.12.2019         v tis. Kč]]*100</f>
        <v>77.934573444515721</v>
      </c>
    </row>
    <row r="678" spans="1:10" ht="15" customHeight="1" x14ac:dyDescent="0.25">
      <c r="A678" s="344"/>
      <c r="B678" s="344"/>
      <c r="C678" s="251"/>
      <c r="D678" s="688"/>
      <c r="E678" s="46"/>
      <c r="F678" s="94" t="s">
        <v>373</v>
      </c>
      <c r="G678" s="265">
        <f>SUBTOTAL(109,G675:G677)</f>
        <v>619.6</v>
      </c>
      <c r="H678" s="265">
        <f>SUBTOTAL(109,H675:H677)</f>
        <v>235.59</v>
      </c>
      <c r="I678" s="265">
        <f>SUBTOTAL(109,I675:I677)</f>
        <v>200.59</v>
      </c>
      <c r="J678" s="265">
        <f>Tabulka5424[[#This Row],[Skutečnost k 31.12.2019                    v tis. Kč]]/Tabulka5424[[#This Row],[Upravený rozpočet k 31.12.2019         v tis. Kč]]*100</f>
        <v>85.143681820111212</v>
      </c>
    </row>
    <row r="679" spans="1:10" ht="15" customHeight="1" x14ac:dyDescent="0.25">
      <c r="A679" s="344"/>
      <c r="B679" s="344"/>
      <c r="C679" s="251"/>
      <c r="D679" s="688"/>
      <c r="E679" s="46"/>
      <c r="F679" s="346"/>
      <c r="G679" s="347"/>
      <c r="H679" s="347"/>
      <c r="I679" s="347"/>
      <c r="J679" s="347"/>
    </row>
    <row r="680" spans="1:10" s="42" customFormat="1" ht="15" customHeight="1" x14ac:dyDescent="0.25">
      <c r="A680" s="348">
        <v>4329</v>
      </c>
      <c r="B680" s="348">
        <v>5166</v>
      </c>
      <c r="C680" s="203"/>
      <c r="D680" s="339"/>
      <c r="E680" s="46"/>
      <c r="F680" s="329" t="s">
        <v>451</v>
      </c>
      <c r="G680" s="343">
        <v>42.1</v>
      </c>
      <c r="H680" s="343">
        <v>42.1</v>
      </c>
      <c r="I680" s="343">
        <v>41.5</v>
      </c>
      <c r="J680" s="343">
        <f>Tabulka5424[[#This Row],[Skutečnost k 31.12.2019                    v tis. Kč]]/Tabulka5424[[#This Row],[Upravený rozpočet k 31.12.2019         v tis. Kč]]*100</f>
        <v>98.574821852731588</v>
      </c>
    </row>
    <row r="681" spans="1:10" s="96" customFormat="1" ht="15" customHeight="1" x14ac:dyDescent="0.25">
      <c r="A681" s="348"/>
      <c r="B681" s="348"/>
      <c r="C681" s="203"/>
      <c r="D681" s="348"/>
      <c r="E681" s="46"/>
      <c r="F681" s="94" t="s">
        <v>450</v>
      </c>
      <c r="G681" s="265">
        <f>G680</f>
        <v>42.1</v>
      </c>
      <c r="H681" s="265">
        <f>H680</f>
        <v>42.1</v>
      </c>
      <c r="I681" s="265">
        <f>I680</f>
        <v>41.5</v>
      </c>
      <c r="J681" s="265">
        <f>Tabulka5424[[#This Row],[Skutečnost k 31.12.2019                    v tis. Kč]]/Tabulka5424[[#This Row],[Upravený rozpočet k 31.12.2019         v tis. Kč]]*100</f>
        <v>98.574821852731588</v>
      </c>
    </row>
    <row r="682" spans="1:10" s="96" customFormat="1" ht="15" customHeight="1" x14ac:dyDescent="0.25">
      <c r="A682" s="344"/>
      <c r="B682" s="344"/>
      <c r="C682" s="251"/>
      <c r="D682" s="688"/>
      <c r="E682" s="46"/>
      <c r="F682" s="346"/>
      <c r="G682" s="347"/>
      <c r="H682" s="347"/>
      <c r="I682" s="347"/>
      <c r="J682" s="347"/>
    </row>
    <row r="683" spans="1:10" s="96" customFormat="1" ht="15" customHeight="1" x14ac:dyDescent="0.25">
      <c r="A683" s="344"/>
      <c r="B683" s="344"/>
      <c r="C683" s="251"/>
      <c r="D683" s="688"/>
      <c r="E683" s="46"/>
      <c r="F683" s="94" t="s">
        <v>354</v>
      </c>
      <c r="G683" s="347"/>
      <c r="H683" s="347"/>
      <c r="I683" s="347"/>
      <c r="J683" s="347"/>
    </row>
    <row r="684" spans="1:10" s="96" customFormat="1" ht="15" customHeight="1" x14ac:dyDescent="0.25">
      <c r="A684" s="348">
        <v>4329</v>
      </c>
      <c r="B684" s="16">
        <v>5221</v>
      </c>
      <c r="C684" s="192"/>
      <c r="D684" s="339"/>
      <c r="E684" s="46">
        <v>276</v>
      </c>
      <c r="F684" s="329" t="s">
        <v>680</v>
      </c>
      <c r="G684" s="343">
        <v>0</v>
      </c>
      <c r="H684" s="343">
        <v>8</v>
      </c>
      <c r="I684" s="343">
        <v>8</v>
      </c>
      <c r="J684" s="343">
        <f>Tabulka5424[[#This Row],[Skutečnost k 31.12.2019                    v tis. Kč]]/Tabulka5424[[#This Row],[Upravený rozpočet k 31.12.2019         v tis. Kč]]*100</f>
        <v>100</v>
      </c>
    </row>
    <row r="685" spans="1:10" ht="15" customHeight="1" x14ac:dyDescent="0.25">
      <c r="A685" s="348">
        <v>4329</v>
      </c>
      <c r="B685" s="16">
        <v>5221</v>
      </c>
      <c r="C685" s="192"/>
      <c r="D685" s="339"/>
      <c r="E685" s="46">
        <v>287</v>
      </c>
      <c r="F685" s="329" t="s">
        <v>681</v>
      </c>
      <c r="G685" s="343">
        <v>0</v>
      </c>
      <c r="H685" s="343">
        <v>10</v>
      </c>
      <c r="I685" s="343">
        <v>10</v>
      </c>
      <c r="J685" s="343">
        <f>Tabulka5424[[#This Row],[Skutečnost k 31.12.2019                    v tis. Kč]]/Tabulka5424[[#This Row],[Upravený rozpočet k 31.12.2019         v tis. Kč]]*100</f>
        <v>100</v>
      </c>
    </row>
    <row r="686" spans="1:10" ht="15" customHeight="1" x14ac:dyDescent="0.25">
      <c r="A686" s="348">
        <v>4329</v>
      </c>
      <c r="B686" s="16">
        <v>5221</v>
      </c>
      <c r="C686" s="192"/>
      <c r="D686" s="339"/>
      <c r="E686" s="46">
        <v>288</v>
      </c>
      <c r="F686" s="329" t="s">
        <v>682</v>
      </c>
      <c r="G686" s="343">
        <v>0</v>
      </c>
      <c r="H686" s="343">
        <v>10</v>
      </c>
      <c r="I686" s="343">
        <v>10</v>
      </c>
      <c r="J686" s="343">
        <f>Tabulka5424[[#This Row],[Skutečnost k 31.12.2019                    v tis. Kč]]/Tabulka5424[[#This Row],[Upravený rozpočet k 31.12.2019         v tis. Kč]]*100</f>
        <v>100</v>
      </c>
    </row>
    <row r="687" spans="1:10" ht="15" customHeight="1" x14ac:dyDescent="0.25">
      <c r="A687" s="348">
        <v>4329</v>
      </c>
      <c r="B687" s="16">
        <v>5221</v>
      </c>
      <c r="C687" s="192"/>
      <c r="D687" s="339"/>
      <c r="E687" s="46">
        <v>341</v>
      </c>
      <c r="F687" s="329" t="s">
        <v>683</v>
      </c>
      <c r="G687" s="343">
        <v>0</v>
      </c>
      <c r="H687" s="343">
        <v>80</v>
      </c>
      <c r="I687" s="343">
        <v>80</v>
      </c>
      <c r="J687" s="343">
        <f>Tabulka5424[[#This Row],[Skutečnost k 31.12.2019                    v tis. Kč]]/Tabulka5424[[#This Row],[Upravený rozpočet k 31.12.2019         v tis. Kč]]*100</f>
        <v>100</v>
      </c>
    </row>
    <row r="688" spans="1:10" ht="15" customHeight="1" x14ac:dyDescent="0.25">
      <c r="A688" s="348">
        <v>4329</v>
      </c>
      <c r="B688" s="16">
        <v>5221</v>
      </c>
      <c r="C688" s="192"/>
      <c r="D688" s="339"/>
      <c r="E688" s="46">
        <v>357</v>
      </c>
      <c r="F688" s="329" t="s">
        <v>689</v>
      </c>
      <c r="G688" s="343">
        <v>0</v>
      </c>
      <c r="H688" s="343">
        <v>12</v>
      </c>
      <c r="I688" s="343">
        <v>12</v>
      </c>
      <c r="J688" s="343">
        <f>Tabulka5424[[#This Row],[Skutečnost k 31.12.2019                    v tis. Kč]]/Tabulka5424[[#This Row],[Upravený rozpočet k 31.12.2019         v tis. Kč]]*100</f>
        <v>100</v>
      </c>
    </row>
    <row r="689" spans="1:10" ht="15" customHeight="1" x14ac:dyDescent="0.25">
      <c r="A689" s="348">
        <v>4329</v>
      </c>
      <c r="B689" s="16">
        <v>5222</v>
      </c>
      <c r="C689" s="192"/>
      <c r="D689" s="339"/>
      <c r="E689" s="46">
        <v>264</v>
      </c>
      <c r="F689" s="329" t="s">
        <v>684</v>
      </c>
      <c r="G689" s="343">
        <v>0</v>
      </c>
      <c r="H689" s="343">
        <v>8</v>
      </c>
      <c r="I689" s="343">
        <v>8</v>
      </c>
      <c r="J689" s="343">
        <f>Tabulka5424[[#This Row],[Skutečnost k 31.12.2019                    v tis. Kč]]/Tabulka5424[[#This Row],[Upravený rozpočet k 31.12.2019         v tis. Kč]]*100</f>
        <v>100</v>
      </c>
    </row>
    <row r="690" spans="1:10" ht="15" customHeight="1" x14ac:dyDescent="0.25">
      <c r="A690" s="348">
        <v>4329</v>
      </c>
      <c r="B690" s="16">
        <v>5223</v>
      </c>
      <c r="C690" s="192"/>
      <c r="D690" s="339"/>
      <c r="E690" s="46">
        <v>335</v>
      </c>
      <c r="F690" s="329" t="s">
        <v>685</v>
      </c>
      <c r="G690" s="343">
        <v>0</v>
      </c>
      <c r="H690" s="343">
        <v>242</v>
      </c>
      <c r="I690" s="343">
        <v>242</v>
      </c>
      <c r="J690" s="343">
        <f>Tabulka5424[[#This Row],[Skutečnost k 31.12.2019                    v tis. Kč]]/Tabulka5424[[#This Row],[Upravený rozpočet k 31.12.2019         v tis. Kč]]*100</f>
        <v>100</v>
      </c>
    </row>
    <row r="691" spans="1:10" ht="15" customHeight="1" x14ac:dyDescent="0.25">
      <c r="A691" s="348">
        <v>4329</v>
      </c>
      <c r="B691" s="16">
        <v>5223</v>
      </c>
      <c r="C691" s="192"/>
      <c r="D691" s="339"/>
      <c r="E691" s="46">
        <v>358</v>
      </c>
      <c r="F691" s="329" t="s">
        <v>690</v>
      </c>
      <c r="G691" s="343">
        <v>0</v>
      </c>
      <c r="H691" s="343">
        <v>8</v>
      </c>
      <c r="I691" s="343">
        <v>8</v>
      </c>
      <c r="J691" s="343">
        <f>Tabulka5424[[#This Row],[Skutečnost k 31.12.2019                    v tis. Kč]]/Tabulka5424[[#This Row],[Upravený rozpočet k 31.12.2019         v tis. Kč]]*100</f>
        <v>100</v>
      </c>
    </row>
    <row r="692" spans="1:10" ht="15" customHeight="1" x14ac:dyDescent="0.25">
      <c r="A692" s="348">
        <v>4329</v>
      </c>
      <c r="B692" s="16">
        <v>5229</v>
      </c>
      <c r="C692" s="192"/>
      <c r="D692" s="339"/>
      <c r="E692" s="46">
        <v>269</v>
      </c>
      <c r="F692" s="329" t="s">
        <v>704</v>
      </c>
      <c r="G692" s="343">
        <v>0</v>
      </c>
      <c r="H692" s="343">
        <v>4</v>
      </c>
      <c r="I692" s="343">
        <v>4</v>
      </c>
      <c r="J692" s="343">
        <f>Tabulka5424[[#This Row],[Skutečnost k 31.12.2019                    v tis. Kč]]/Tabulka5424[[#This Row],[Upravený rozpočet k 31.12.2019         v tis. Kč]]*100</f>
        <v>100</v>
      </c>
    </row>
    <row r="693" spans="1:10" ht="15" customHeight="1" x14ac:dyDescent="0.25">
      <c r="A693" s="348">
        <v>4329</v>
      </c>
      <c r="B693" s="16">
        <v>5229</v>
      </c>
      <c r="C693" s="192"/>
      <c r="D693" s="339"/>
      <c r="E693" s="46">
        <v>277</v>
      </c>
      <c r="F693" s="329" t="s">
        <v>686</v>
      </c>
      <c r="G693" s="343">
        <v>0</v>
      </c>
      <c r="H693" s="343">
        <v>10</v>
      </c>
      <c r="I693" s="343">
        <v>10</v>
      </c>
      <c r="J693" s="343">
        <f>Tabulka5424[[#This Row],[Skutečnost k 31.12.2019                    v tis. Kč]]/Tabulka5424[[#This Row],[Upravený rozpočet k 31.12.2019         v tis. Kč]]*100</f>
        <v>100</v>
      </c>
    </row>
    <row r="694" spans="1:10" ht="15" customHeight="1" x14ac:dyDescent="0.25">
      <c r="A694" s="348">
        <v>4329</v>
      </c>
      <c r="B694" s="16">
        <v>5229</v>
      </c>
      <c r="C694" s="192"/>
      <c r="D694" s="339"/>
      <c r="E694" s="46">
        <v>286</v>
      </c>
      <c r="F694" s="329" t="s">
        <v>687</v>
      </c>
      <c r="G694" s="343">
        <v>0</v>
      </c>
      <c r="H694" s="343">
        <v>60</v>
      </c>
      <c r="I694" s="343">
        <v>60</v>
      </c>
      <c r="J694" s="343">
        <f>Tabulka5424[[#This Row],[Skutečnost k 31.12.2019                    v tis. Kč]]/Tabulka5424[[#This Row],[Upravený rozpočet k 31.12.2019         v tis. Kč]]*100</f>
        <v>100</v>
      </c>
    </row>
    <row r="695" spans="1:10" ht="15" customHeight="1" x14ac:dyDescent="0.25">
      <c r="A695" s="348">
        <v>4329</v>
      </c>
      <c r="B695" s="16">
        <v>5229</v>
      </c>
      <c r="C695" s="192"/>
      <c r="D695" s="339"/>
      <c r="E695" s="46">
        <v>359</v>
      </c>
      <c r="F695" s="329" t="s">
        <v>705</v>
      </c>
      <c r="G695" s="343">
        <v>0</v>
      </c>
      <c r="H695" s="343">
        <v>8</v>
      </c>
      <c r="I695" s="343">
        <v>8</v>
      </c>
      <c r="J695" s="343">
        <f>Tabulka5424[[#This Row],[Skutečnost k 31.12.2019                    v tis. Kč]]/Tabulka5424[[#This Row],[Upravený rozpočet k 31.12.2019         v tis. Kč]]*100</f>
        <v>100</v>
      </c>
    </row>
    <row r="696" spans="1:10" ht="15" customHeight="1" x14ac:dyDescent="0.25">
      <c r="A696" s="16">
        <v>4329</v>
      </c>
      <c r="B696" s="16">
        <v>5901</v>
      </c>
      <c r="C696" s="16"/>
      <c r="D696" s="339"/>
      <c r="E696" s="46"/>
      <c r="F696" s="340" t="s">
        <v>825</v>
      </c>
      <c r="G696" s="343">
        <v>450</v>
      </c>
      <c r="H696" s="343">
        <v>0</v>
      </c>
      <c r="I696" s="343">
        <v>0</v>
      </c>
      <c r="J696" s="343">
        <v>0</v>
      </c>
    </row>
    <row r="697" spans="1:10" ht="15" customHeight="1" x14ac:dyDescent="0.25">
      <c r="A697" s="286"/>
      <c r="B697" s="286"/>
      <c r="C697" s="286"/>
      <c r="D697" s="339"/>
      <c r="E697" s="46"/>
      <c r="F697" s="23" t="s">
        <v>433</v>
      </c>
      <c r="G697" s="265">
        <f>SUBTOTAL(109,G684:G696)</f>
        <v>450</v>
      </c>
      <c r="H697" s="265">
        <f>SUBTOTAL(109,H684:H696)</f>
        <v>460</v>
      </c>
      <c r="I697" s="265">
        <f>SUBTOTAL(109,I684:I696)</f>
        <v>460</v>
      </c>
      <c r="J697" s="265">
        <f>Tabulka5424[[#This Row],[Skutečnost k 31.12.2019                    v tis. Kč]]/Tabulka5424[[#This Row],[Upravený rozpočet k 31.12.2019         v tis. Kč]]*100</f>
        <v>100</v>
      </c>
    </row>
    <row r="698" spans="1:10" ht="15" customHeight="1" x14ac:dyDescent="0.25">
      <c r="A698" s="45">
        <v>4329</v>
      </c>
      <c r="B698" s="45"/>
      <c r="C698" s="266"/>
      <c r="D698" s="45"/>
      <c r="E698" s="46"/>
      <c r="F698" s="228" t="s">
        <v>186</v>
      </c>
      <c r="G698" s="264">
        <f>G678+G673+G681+G697</f>
        <v>3211.7</v>
      </c>
      <c r="H698" s="264">
        <f>H678+H673+H681+H697</f>
        <v>3222.4</v>
      </c>
      <c r="I698" s="264">
        <f>I678+I673+I681+I697</f>
        <v>3186.8</v>
      </c>
      <c r="J698" s="264">
        <f>Tabulka5424[[#This Row],[Skutečnost k 31.12.2019                    v tis. Kč]]/Tabulka5424[[#This Row],[Upravený rozpočet k 31.12.2019         v tis. Kč]]*100</f>
        <v>98.895233366434951</v>
      </c>
    </row>
    <row r="699" spans="1:10" ht="15" customHeight="1" x14ac:dyDescent="0.25">
      <c r="A699" s="348"/>
      <c r="B699" s="348"/>
      <c r="C699" s="203"/>
      <c r="D699" s="348"/>
      <c r="E699" s="46"/>
      <c r="F699" s="329" t="s">
        <v>798</v>
      </c>
      <c r="G699" s="264"/>
      <c r="H699" s="264"/>
      <c r="I699" s="264"/>
      <c r="J699" s="264"/>
    </row>
    <row r="700" spans="1:10" ht="15" customHeight="1" x14ac:dyDescent="0.25">
      <c r="A700" s="348">
        <v>4339</v>
      </c>
      <c r="B700" s="348">
        <v>5222</v>
      </c>
      <c r="C700" s="203"/>
      <c r="D700" s="339"/>
      <c r="E700" s="46"/>
      <c r="F700" s="329" t="s">
        <v>395</v>
      </c>
      <c r="G700" s="343">
        <v>2</v>
      </c>
      <c r="H700" s="343">
        <v>3</v>
      </c>
      <c r="I700" s="343">
        <v>3</v>
      </c>
      <c r="J700" s="343">
        <f>Tabulka5424[[#This Row],[Skutečnost k 31.12.2019                    v tis. Kč]]/Tabulka5424[[#This Row],[Upravený rozpočet k 31.12.2019         v tis. Kč]]*100</f>
        <v>100</v>
      </c>
    </row>
    <row r="701" spans="1:10" ht="15" customHeight="1" x14ac:dyDescent="0.25">
      <c r="A701" s="45">
        <v>4339</v>
      </c>
      <c r="B701" s="45"/>
      <c r="C701" s="266"/>
      <c r="D701" s="45"/>
      <c r="E701" s="46"/>
      <c r="F701" s="228" t="s">
        <v>394</v>
      </c>
      <c r="G701" s="264">
        <f>SUBTOTAL(109,G700:G700)</f>
        <v>2</v>
      </c>
      <c r="H701" s="264">
        <f>SUBTOTAL(109,H700:H700)</f>
        <v>3</v>
      </c>
      <c r="I701" s="264">
        <f>SUBTOTAL(109,I700:I700)</f>
        <v>3</v>
      </c>
      <c r="J701" s="264">
        <f>Tabulka5424[[#This Row],[Skutečnost k 31.12.2019                    v tis. Kč]]/Tabulka5424[[#This Row],[Upravený rozpočet k 31.12.2019         v tis. Kč]]*100</f>
        <v>100</v>
      </c>
    </row>
    <row r="702" spans="1:10" ht="15" customHeight="1" x14ac:dyDescent="0.25">
      <c r="A702" s="344"/>
      <c r="B702" s="344"/>
      <c r="C702" s="251"/>
      <c r="D702" s="688"/>
      <c r="E702" s="46"/>
      <c r="F702" s="346"/>
      <c r="G702" s="347"/>
      <c r="H702" s="347"/>
      <c r="I702" s="347"/>
      <c r="J702" s="347"/>
    </row>
    <row r="703" spans="1:10" ht="15" customHeight="1" x14ac:dyDescent="0.25">
      <c r="A703" s="344"/>
      <c r="B703" s="344"/>
      <c r="C703" s="251"/>
      <c r="D703" s="688"/>
      <c r="E703" s="46"/>
      <c r="F703" s="94" t="s">
        <v>318</v>
      </c>
      <c r="G703" s="347"/>
      <c r="H703" s="347"/>
      <c r="I703" s="347"/>
      <c r="J703" s="347"/>
    </row>
    <row r="704" spans="1:10" ht="15" customHeight="1" x14ac:dyDescent="0.25">
      <c r="A704" s="367">
        <v>4341</v>
      </c>
      <c r="B704" s="367">
        <v>5011</v>
      </c>
      <c r="C704" s="392">
        <v>13015</v>
      </c>
      <c r="D704" s="339"/>
      <c r="E704" s="46"/>
      <c r="F704" s="370" t="s">
        <v>182</v>
      </c>
      <c r="G704" s="390">
        <v>210</v>
      </c>
      <c r="H704" s="390">
        <v>245</v>
      </c>
      <c r="I704" s="390">
        <v>245</v>
      </c>
      <c r="J704" s="390">
        <f>Tabulka5424[[#This Row],[Skutečnost k 31.12.2019                    v tis. Kč]]/Tabulka5424[[#This Row],[Upravený rozpočet k 31.12.2019         v tis. Kč]]*100</f>
        <v>100</v>
      </c>
    </row>
    <row r="705" spans="1:10" s="59" customFormat="1" ht="15" customHeight="1" x14ac:dyDescent="0.25">
      <c r="A705" s="367">
        <v>4341</v>
      </c>
      <c r="B705" s="367">
        <v>5031</v>
      </c>
      <c r="C705" s="392">
        <v>13015</v>
      </c>
      <c r="D705" s="339"/>
      <c r="E705" s="46"/>
      <c r="F705" s="370" t="s">
        <v>173</v>
      </c>
      <c r="G705" s="390">
        <v>52.5</v>
      </c>
      <c r="H705" s="390">
        <v>61.3</v>
      </c>
      <c r="I705" s="390">
        <v>61.3</v>
      </c>
      <c r="J705" s="390">
        <f>Tabulka5424[[#This Row],[Skutečnost k 31.12.2019                    v tis. Kč]]/Tabulka5424[[#This Row],[Upravený rozpočet k 31.12.2019         v tis. Kč]]*100</f>
        <v>100</v>
      </c>
    </row>
    <row r="706" spans="1:10" s="59" customFormat="1" ht="15" customHeight="1" x14ac:dyDescent="0.25">
      <c r="A706" s="367">
        <v>4341</v>
      </c>
      <c r="B706" s="367">
        <v>5032</v>
      </c>
      <c r="C706" s="392">
        <v>13015</v>
      </c>
      <c r="D706" s="339"/>
      <c r="E706" s="46"/>
      <c r="F706" s="370" t="s">
        <v>115</v>
      </c>
      <c r="G706" s="390">
        <v>18.899999999999999</v>
      </c>
      <c r="H706" s="390">
        <v>22.1</v>
      </c>
      <c r="I706" s="390">
        <v>22.1</v>
      </c>
      <c r="J706" s="390">
        <f>Tabulka5424[[#This Row],[Skutečnost k 31.12.2019                    v tis. Kč]]/Tabulka5424[[#This Row],[Upravený rozpočet k 31.12.2019         v tis. Kč]]*100</f>
        <v>100</v>
      </c>
    </row>
    <row r="707" spans="1:10" s="22" customFormat="1" ht="15" customHeight="1" x14ac:dyDescent="0.25">
      <c r="A707" s="367">
        <v>4341</v>
      </c>
      <c r="B707" s="367">
        <v>5136</v>
      </c>
      <c r="C707" s="392">
        <v>13015</v>
      </c>
      <c r="D707" s="339"/>
      <c r="E707" s="46"/>
      <c r="F707" s="370" t="s">
        <v>191</v>
      </c>
      <c r="G707" s="390">
        <v>0</v>
      </c>
      <c r="H707" s="390">
        <v>1.21</v>
      </c>
      <c r="I707" s="390">
        <v>1.21</v>
      </c>
      <c r="J707" s="390">
        <f>Tabulka5424[[#This Row],[Skutečnost k 31.12.2019                    v tis. Kč]]/Tabulka5424[[#This Row],[Upravený rozpočet k 31.12.2019         v tis. Kč]]*100</f>
        <v>100</v>
      </c>
    </row>
    <row r="708" spans="1:10" s="22" customFormat="1" ht="15" customHeight="1" x14ac:dyDescent="0.25">
      <c r="A708" s="367">
        <v>4341</v>
      </c>
      <c r="B708" s="367">
        <v>5166</v>
      </c>
      <c r="C708" s="392">
        <v>13015</v>
      </c>
      <c r="D708" s="339"/>
      <c r="E708" s="46"/>
      <c r="F708" s="370" t="s">
        <v>117</v>
      </c>
      <c r="G708" s="390">
        <v>3.6</v>
      </c>
      <c r="H708" s="390">
        <v>1.3</v>
      </c>
      <c r="I708" s="390">
        <v>1.3</v>
      </c>
      <c r="J708" s="390">
        <f>Tabulka5424[[#This Row],[Skutečnost k 31.12.2019                    v tis. Kč]]/Tabulka5424[[#This Row],[Upravený rozpočet k 31.12.2019         v tis. Kč]]*100</f>
        <v>100</v>
      </c>
    </row>
    <row r="709" spans="1:10" s="22" customFormat="1" ht="15" customHeight="1" x14ac:dyDescent="0.25">
      <c r="A709" s="367">
        <v>4341</v>
      </c>
      <c r="B709" s="367">
        <v>5167</v>
      </c>
      <c r="C709" s="392">
        <v>13015</v>
      </c>
      <c r="D709" s="339"/>
      <c r="E709" s="46"/>
      <c r="F709" s="370" t="s">
        <v>118</v>
      </c>
      <c r="G709" s="390">
        <v>15</v>
      </c>
      <c r="H709" s="390">
        <v>8.16</v>
      </c>
      <c r="I709" s="390">
        <v>8.16</v>
      </c>
      <c r="J709" s="390">
        <f>Tabulka5424[[#This Row],[Skutečnost k 31.12.2019                    v tis. Kč]]/Tabulka5424[[#This Row],[Upravený rozpočet k 31.12.2019         v tis. Kč]]*100</f>
        <v>100</v>
      </c>
    </row>
    <row r="710" spans="1:10" s="22" customFormat="1" ht="15" customHeight="1" x14ac:dyDescent="0.25">
      <c r="A710" s="367">
        <v>4341</v>
      </c>
      <c r="B710" s="367">
        <v>5173</v>
      </c>
      <c r="C710" s="392">
        <v>13015</v>
      </c>
      <c r="D710" s="339"/>
      <c r="E710" s="46"/>
      <c r="F710" s="370" t="s">
        <v>184</v>
      </c>
      <c r="G710" s="390">
        <v>0</v>
      </c>
      <c r="H710" s="390">
        <v>0.92</v>
      </c>
      <c r="I710" s="390">
        <v>0.92</v>
      </c>
      <c r="J710" s="390">
        <f>Tabulka5424[[#This Row],[Skutečnost k 31.12.2019                    v tis. Kč]]/Tabulka5424[[#This Row],[Upravený rozpočet k 31.12.2019         v tis. Kč]]*100</f>
        <v>100</v>
      </c>
    </row>
    <row r="711" spans="1:10" s="22" customFormat="1" ht="15" customHeight="1" x14ac:dyDescent="0.25">
      <c r="A711" s="367">
        <v>4341</v>
      </c>
      <c r="B711" s="367">
        <v>5424</v>
      </c>
      <c r="C711" s="392">
        <v>13015</v>
      </c>
      <c r="D711" s="339"/>
      <c r="E711" s="334"/>
      <c r="F711" s="370" t="s">
        <v>155</v>
      </c>
      <c r="G711" s="390">
        <v>0</v>
      </c>
      <c r="H711" s="390">
        <v>8.0500000000000007</v>
      </c>
      <c r="I711" s="390">
        <v>8.0500000000000007</v>
      </c>
      <c r="J711" s="390">
        <f>Tabulka5424[[#This Row],[Skutečnost k 31.12.2019                    v tis. Kč]]/Tabulka5424[[#This Row],[Upravený rozpočet k 31.12.2019         v tis. Kč]]*100</f>
        <v>100</v>
      </c>
    </row>
    <row r="712" spans="1:10" ht="15" customHeight="1" x14ac:dyDescent="0.25">
      <c r="A712" s="344"/>
      <c r="B712" s="344"/>
      <c r="C712" s="251"/>
      <c r="D712" s="688"/>
      <c r="E712" s="46"/>
      <c r="F712" s="94" t="s">
        <v>351</v>
      </c>
      <c r="G712" s="265">
        <f>SUBTOTAL(109,G704:G710)</f>
        <v>300</v>
      </c>
      <c r="H712" s="265">
        <f>SUBTOTAL(109,H704:H711)</f>
        <v>348.04000000000008</v>
      </c>
      <c r="I712" s="265">
        <f>SUBTOTAL(109,I704:I711)</f>
        <v>348.04000000000008</v>
      </c>
      <c r="J712" s="265">
        <f>Tabulka5424[[#This Row],[Skutečnost k 31.12.2019                    v tis. Kč]]/Tabulka5424[[#This Row],[Upravený rozpočet k 31.12.2019         v tis. Kč]]*100</f>
        <v>100</v>
      </c>
    </row>
    <row r="713" spans="1:10" ht="15" customHeight="1" x14ac:dyDescent="0.25">
      <c r="A713" s="344"/>
      <c r="B713" s="344"/>
      <c r="C713" s="251"/>
      <c r="D713" s="688"/>
      <c r="E713" s="46"/>
      <c r="F713" s="346"/>
      <c r="G713" s="347"/>
      <c r="H713" s="347"/>
      <c r="I713" s="347"/>
      <c r="J713" s="347"/>
    </row>
    <row r="714" spans="1:10" s="22" customFormat="1" ht="15" customHeight="1" x14ac:dyDescent="0.25">
      <c r="A714" s="348">
        <v>4341</v>
      </c>
      <c r="B714" s="348">
        <v>5011</v>
      </c>
      <c r="C714" s="203"/>
      <c r="D714" s="339"/>
      <c r="E714" s="46"/>
      <c r="F714" s="329" t="s">
        <v>182</v>
      </c>
      <c r="G714" s="343">
        <v>141</v>
      </c>
      <c r="H714" s="343">
        <v>72.739999999999995</v>
      </c>
      <c r="I714" s="343">
        <v>42.91</v>
      </c>
      <c r="J714" s="343">
        <f>Tabulka5424[[#This Row],[Skutečnost k 31.12.2019                    v tis. Kč]]/Tabulka5424[[#This Row],[Upravený rozpočet k 31.12.2019         v tis. Kč]]*100</f>
        <v>58.990926587847127</v>
      </c>
    </row>
    <row r="715" spans="1:10" s="22" customFormat="1" ht="15" customHeight="1" x14ac:dyDescent="0.25">
      <c r="A715" s="348">
        <v>4341</v>
      </c>
      <c r="B715" s="348">
        <v>5031</v>
      </c>
      <c r="C715" s="203"/>
      <c r="D715" s="339"/>
      <c r="E715" s="46"/>
      <c r="F715" s="329" t="s">
        <v>173</v>
      </c>
      <c r="G715" s="343">
        <v>35.299999999999997</v>
      </c>
      <c r="H715" s="343">
        <v>26.5</v>
      </c>
      <c r="I715" s="343">
        <v>10.46</v>
      </c>
      <c r="J715" s="343">
        <f>Tabulka5424[[#This Row],[Skutečnost k 31.12.2019                    v tis. Kč]]/Tabulka5424[[#This Row],[Upravený rozpočet k 31.12.2019         v tis. Kč]]*100</f>
        <v>39.471698113207552</v>
      </c>
    </row>
    <row r="716" spans="1:10" s="22" customFormat="1" ht="15" customHeight="1" x14ac:dyDescent="0.25">
      <c r="A716" s="348">
        <v>4341</v>
      </c>
      <c r="B716" s="348">
        <v>5032</v>
      </c>
      <c r="C716" s="203"/>
      <c r="D716" s="339"/>
      <c r="E716" s="46"/>
      <c r="F716" s="329" t="s">
        <v>115</v>
      </c>
      <c r="G716" s="343">
        <v>12.7</v>
      </c>
      <c r="H716" s="343">
        <v>9.5</v>
      </c>
      <c r="I716" s="343">
        <v>3.81</v>
      </c>
      <c r="J716" s="343">
        <f>Tabulka5424[[#This Row],[Skutečnost k 31.12.2019                    v tis. Kč]]/Tabulka5424[[#This Row],[Upravený rozpočet k 31.12.2019         v tis. Kč]]*100</f>
        <v>40.10526315789474</v>
      </c>
    </row>
    <row r="717" spans="1:10" s="22" customFormat="1" ht="15" customHeight="1" x14ac:dyDescent="0.25">
      <c r="A717" s="348">
        <v>4341</v>
      </c>
      <c r="B717" s="16">
        <v>5424</v>
      </c>
      <c r="C717" s="192"/>
      <c r="D717" s="339"/>
      <c r="E717" s="46"/>
      <c r="F717" s="329" t="s">
        <v>155</v>
      </c>
      <c r="G717" s="343">
        <v>0</v>
      </c>
      <c r="H717" s="343">
        <v>16.260000000000002</v>
      </c>
      <c r="I717" s="343">
        <v>3.93</v>
      </c>
      <c r="J717" s="343">
        <f>Tabulka5424[[#This Row],[Skutečnost k 31.12.2019                    v tis. Kč]]/Tabulka5424[[#This Row],[Upravený rozpočet k 31.12.2019         v tis. Kč]]*100</f>
        <v>24.169741697416971</v>
      </c>
    </row>
    <row r="718" spans="1:10" s="22" customFormat="1" ht="15" customHeight="1" x14ac:dyDescent="0.25">
      <c r="A718" s="348"/>
      <c r="B718" s="348"/>
      <c r="C718" s="203"/>
      <c r="D718" s="348"/>
      <c r="E718" s="46"/>
      <c r="F718" s="94" t="s">
        <v>294</v>
      </c>
      <c r="G718" s="265">
        <f>SUBTOTAL(109,G714:G717)</f>
        <v>189</v>
      </c>
      <c r="H718" s="265">
        <f>SUBTOTAL(109,H714:H717)</f>
        <v>125</v>
      </c>
      <c r="I718" s="265">
        <f>SUBTOTAL(109,I714:I717)</f>
        <v>61.11</v>
      </c>
      <c r="J718" s="265">
        <f>Tabulka5424[[#This Row],[Skutečnost k 31.12.2019                    v tis. Kč]]/Tabulka5424[[#This Row],[Upravený rozpočet k 31.12.2019         v tis. Kč]]*100</f>
        <v>48.887999999999998</v>
      </c>
    </row>
    <row r="719" spans="1:10" s="22" customFormat="1" ht="15" customHeight="1" x14ac:dyDescent="0.25">
      <c r="A719" s="45">
        <v>4341</v>
      </c>
      <c r="B719" s="45"/>
      <c r="C719" s="266"/>
      <c r="D719" s="45"/>
      <c r="E719" s="46"/>
      <c r="F719" s="228" t="s">
        <v>295</v>
      </c>
      <c r="G719" s="264">
        <f>G718+G712</f>
        <v>489</v>
      </c>
      <c r="H719" s="264">
        <f>H718+H712</f>
        <v>473.04000000000008</v>
      </c>
      <c r="I719" s="264">
        <f>I718+I712</f>
        <v>409.15000000000009</v>
      </c>
      <c r="J719" s="264">
        <f>Tabulka5424[[#This Row],[Skutečnost k 31.12.2019                    v tis. Kč]]/Tabulka5424[[#This Row],[Upravený rozpočet k 31.12.2019         v tis. Kč]]*100</f>
        <v>86.493742601048538</v>
      </c>
    </row>
    <row r="720" spans="1:10" s="22" customFormat="1" ht="15" customHeight="1" x14ac:dyDescent="0.25">
      <c r="A720" s="45"/>
      <c r="B720" s="16"/>
      <c r="C720" s="192"/>
      <c r="D720" s="16"/>
      <c r="E720" s="46"/>
      <c r="F720" s="228"/>
      <c r="G720" s="264"/>
      <c r="H720" s="343"/>
      <c r="I720" s="243"/>
      <c r="J720" s="243"/>
    </row>
    <row r="721" spans="1:10" s="22" customFormat="1" ht="15" customHeight="1" x14ac:dyDescent="0.25">
      <c r="A721" s="348">
        <v>4349</v>
      </c>
      <c r="B721" s="16">
        <v>5166</v>
      </c>
      <c r="C721" s="192"/>
      <c r="D721" s="339"/>
      <c r="E721" s="46">
        <v>312</v>
      </c>
      <c r="F721" s="421" t="s">
        <v>708</v>
      </c>
      <c r="G721" s="398">
        <v>0</v>
      </c>
      <c r="H721" s="398">
        <v>4.3</v>
      </c>
      <c r="I721" s="398">
        <v>4.3</v>
      </c>
      <c r="J721" s="398">
        <f>Tabulka5424[[#This Row],[Skutečnost k 31.12.2019                    v tis. Kč]]/Tabulka5424[[#This Row],[Upravený rozpočet k 31.12.2019         v tis. Kč]]*100</f>
        <v>100</v>
      </c>
    </row>
    <row r="722" spans="1:10" s="22" customFormat="1" ht="15" customHeight="1" x14ac:dyDescent="0.25">
      <c r="A722" s="367">
        <v>4349</v>
      </c>
      <c r="B722" s="367">
        <v>5166</v>
      </c>
      <c r="C722" s="392">
        <v>454</v>
      </c>
      <c r="D722" s="339"/>
      <c r="E722" s="367">
        <v>312</v>
      </c>
      <c r="F722" s="403" t="s">
        <v>707</v>
      </c>
      <c r="G722" s="390">
        <v>0</v>
      </c>
      <c r="H722" s="390">
        <v>29</v>
      </c>
      <c r="I722" s="390">
        <v>29</v>
      </c>
      <c r="J722" s="390">
        <f>Tabulka5424[[#This Row],[Skutečnost k 31.12.2019                    v tis. Kč]]/Tabulka5424[[#This Row],[Upravený rozpočet k 31.12.2019         v tis. Kč]]*100</f>
        <v>100</v>
      </c>
    </row>
    <row r="723" spans="1:10" s="22" customFormat="1" ht="15" customHeight="1" x14ac:dyDescent="0.25">
      <c r="A723" s="348">
        <v>4349</v>
      </c>
      <c r="B723" s="16">
        <v>5169</v>
      </c>
      <c r="C723" s="192"/>
      <c r="D723" s="339"/>
      <c r="E723" s="46">
        <v>846</v>
      </c>
      <c r="F723" s="421" t="s">
        <v>722</v>
      </c>
      <c r="G723" s="343">
        <v>0</v>
      </c>
      <c r="H723" s="343">
        <v>5.4</v>
      </c>
      <c r="I723" s="343">
        <v>5.4</v>
      </c>
      <c r="J723" s="343">
        <f>Tabulka5424[[#This Row],[Skutečnost k 31.12.2019                    v tis. Kč]]/Tabulka5424[[#This Row],[Upravený rozpočet k 31.12.2019         v tis. Kč]]*100</f>
        <v>100</v>
      </c>
    </row>
    <row r="724" spans="1:10" s="22" customFormat="1" ht="14.25" customHeight="1" x14ac:dyDescent="0.25">
      <c r="A724" s="367">
        <v>4349</v>
      </c>
      <c r="B724" s="367">
        <v>5169</v>
      </c>
      <c r="C724" s="392">
        <v>454</v>
      </c>
      <c r="D724" s="339"/>
      <c r="E724" s="367">
        <v>846</v>
      </c>
      <c r="F724" s="403" t="s">
        <v>721</v>
      </c>
      <c r="G724" s="390">
        <v>0</v>
      </c>
      <c r="H724" s="390">
        <v>92.67</v>
      </c>
      <c r="I724" s="390">
        <v>92.67</v>
      </c>
      <c r="J724" s="390">
        <f>Tabulka5424[[#This Row],[Skutečnost k 31.12.2019                    v tis. Kč]]/Tabulka5424[[#This Row],[Upravený rozpočet k 31.12.2019         v tis. Kč]]*100</f>
        <v>100</v>
      </c>
    </row>
    <row r="725" spans="1:10" s="72" customFormat="1" ht="15" customHeight="1" x14ac:dyDescent="0.25">
      <c r="A725" s="45">
        <v>4349</v>
      </c>
      <c r="B725" s="16"/>
      <c r="C725" s="192"/>
      <c r="D725" s="16"/>
      <c r="E725" s="46"/>
      <c r="F725" s="228" t="s">
        <v>698</v>
      </c>
      <c r="G725" s="264">
        <f>SUBTOTAL(109,G721:G724)</f>
        <v>0</v>
      </c>
      <c r="H725" s="264">
        <f>SUBTOTAL(109,H721:H724)</f>
        <v>131.37</v>
      </c>
      <c r="I725" s="264">
        <f>SUBTOTAL(109,I721:I724)</f>
        <v>131.37</v>
      </c>
      <c r="J725" s="264">
        <f>Tabulka5424[[#This Row],[Skutečnost k 31.12.2019                    v tis. Kč]]/Tabulka5424[[#This Row],[Upravený rozpočet k 31.12.2019         v tis. Kč]]*100</f>
        <v>100</v>
      </c>
    </row>
    <row r="726" spans="1:10" s="72" customFormat="1" ht="15" customHeight="1" x14ac:dyDescent="0.25">
      <c r="A726" s="344"/>
      <c r="B726" s="344"/>
      <c r="C726" s="251"/>
      <c r="D726" s="688"/>
      <c r="E726" s="46"/>
      <c r="F726" s="346"/>
      <c r="G726" s="347"/>
      <c r="H726" s="347"/>
      <c r="I726" s="347"/>
      <c r="J726" s="347"/>
    </row>
    <row r="727" spans="1:10" s="30" customFormat="1" ht="15" customHeight="1" x14ac:dyDescent="0.25">
      <c r="A727" s="363">
        <v>4350</v>
      </c>
      <c r="B727" s="363">
        <v>6121</v>
      </c>
      <c r="C727" s="192"/>
      <c r="D727" s="339"/>
      <c r="E727" s="381">
        <v>860</v>
      </c>
      <c r="F727" s="364" t="s">
        <v>821</v>
      </c>
      <c r="G727" s="382">
        <v>2300</v>
      </c>
      <c r="H727" s="382">
        <v>931.4</v>
      </c>
      <c r="I727" s="382">
        <v>931.4</v>
      </c>
      <c r="J727" s="382">
        <f>Tabulka5424[[#This Row],[Skutečnost k 31.12.2019                    v tis. Kč]]/Tabulka5424[[#This Row],[Upravený rozpočet k 31.12.2019         v tis. Kč]]*100</f>
        <v>100</v>
      </c>
    </row>
    <row r="728" spans="1:10" s="95" customFormat="1" ht="15" customHeight="1" x14ac:dyDescent="0.25">
      <c r="A728" s="45">
        <v>4350</v>
      </c>
      <c r="B728" s="45"/>
      <c r="C728" s="266"/>
      <c r="D728" s="45"/>
      <c r="E728" s="46"/>
      <c r="F728" s="228" t="s">
        <v>361</v>
      </c>
      <c r="G728" s="264">
        <f>SUBTOTAL(109,G727:G727)</f>
        <v>2300</v>
      </c>
      <c r="H728" s="264">
        <f>SUBTOTAL(109,H727:H727)</f>
        <v>931.4</v>
      </c>
      <c r="I728" s="264">
        <f>SUBTOTAL(109,I727:I727)</f>
        <v>931.4</v>
      </c>
      <c r="J728" s="264">
        <f>Tabulka5424[[#This Row],[Skutečnost k 31.12.2019                    v tis. Kč]]/Tabulka5424[[#This Row],[Upravený rozpočet k 31.12.2019         v tis. Kč]]*100</f>
        <v>100</v>
      </c>
    </row>
    <row r="729" spans="1:10" ht="15" customHeight="1" x14ac:dyDescent="0.25">
      <c r="A729" s="344"/>
      <c r="B729" s="344"/>
      <c r="C729" s="251"/>
      <c r="D729" s="688"/>
      <c r="E729" s="46"/>
      <c r="F729" s="346"/>
      <c r="G729" s="347"/>
      <c r="H729" s="347"/>
      <c r="I729" s="347"/>
      <c r="J729" s="347"/>
    </row>
    <row r="730" spans="1:10" ht="15" customHeight="1" x14ac:dyDescent="0.25">
      <c r="A730" s="348">
        <v>4351</v>
      </c>
      <c r="B730" s="348">
        <v>5021</v>
      </c>
      <c r="C730" s="203"/>
      <c r="D730" s="339"/>
      <c r="E730" s="46"/>
      <c r="F730" s="329" t="s">
        <v>1758</v>
      </c>
      <c r="G730" s="343">
        <v>19.68</v>
      </c>
      <c r="H730" s="343">
        <v>19.68</v>
      </c>
      <c r="I730" s="343">
        <v>18.899999999999999</v>
      </c>
      <c r="J730" s="343">
        <f>Tabulka5424[[#This Row],[Skutečnost k 31.12.2019                    v tis. Kč]]/Tabulka5424[[#This Row],[Upravený rozpočet k 31.12.2019         v tis. Kč]]*100</f>
        <v>96.036585365853654</v>
      </c>
    </row>
    <row r="731" spans="1:10" ht="15" customHeight="1" x14ac:dyDescent="0.25">
      <c r="A731" s="344">
        <v>4351</v>
      </c>
      <c r="B731" s="344">
        <v>5171</v>
      </c>
      <c r="C731" s="192"/>
      <c r="D731" s="339"/>
      <c r="E731" s="46"/>
      <c r="F731" s="346" t="s">
        <v>714</v>
      </c>
      <c r="G731" s="347">
        <v>0</v>
      </c>
      <c r="H731" s="347">
        <v>417.5</v>
      </c>
      <c r="I731" s="347">
        <v>417.5</v>
      </c>
      <c r="J731" s="347">
        <f>Tabulka5424[[#This Row],[Skutečnost k 31.12.2019                    v tis. Kč]]/Tabulka5424[[#This Row],[Upravený rozpočet k 31.12.2019         v tis. Kč]]*100</f>
        <v>100</v>
      </c>
    </row>
    <row r="732" spans="1:10" ht="15" customHeight="1" x14ac:dyDescent="0.25">
      <c r="A732" s="344">
        <v>4351</v>
      </c>
      <c r="B732" s="344">
        <v>5171</v>
      </c>
      <c r="C732" s="192"/>
      <c r="D732" s="339"/>
      <c r="E732" s="46"/>
      <c r="F732" s="346" t="s">
        <v>713</v>
      </c>
      <c r="G732" s="347">
        <v>0</v>
      </c>
      <c r="H732" s="347">
        <v>62.63</v>
      </c>
      <c r="I732" s="347">
        <v>0</v>
      </c>
      <c r="J732" s="347">
        <f>Tabulka5424[[#This Row],[Skutečnost k 31.12.2019                    v tis. Kč]]/Tabulka5424[[#This Row],[Upravený rozpočet k 31.12.2019         v tis. Kč]]*100</f>
        <v>0</v>
      </c>
    </row>
    <row r="733" spans="1:10" ht="15" customHeight="1" x14ac:dyDescent="0.25">
      <c r="A733" s="16">
        <v>4351</v>
      </c>
      <c r="B733" s="16">
        <v>5221</v>
      </c>
      <c r="C733" s="16"/>
      <c r="D733" s="339"/>
      <c r="E733" s="46">
        <v>293</v>
      </c>
      <c r="F733" s="340" t="s">
        <v>688</v>
      </c>
      <c r="G733" s="343">
        <v>0</v>
      </c>
      <c r="H733" s="343">
        <v>250</v>
      </c>
      <c r="I733" s="343">
        <v>250</v>
      </c>
      <c r="J733" s="343">
        <f>Tabulka5424[[#This Row],[Skutečnost k 31.12.2019                    v tis. Kč]]/Tabulka5424[[#This Row],[Upravený rozpočet k 31.12.2019         v tis. Kč]]*100</f>
        <v>100</v>
      </c>
    </row>
    <row r="734" spans="1:10" ht="15" customHeight="1" x14ac:dyDescent="0.25">
      <c r="A734" s="16">
        <v>4351</v>
      </c>
      <c r="B734" s="16">
        <v>5223</v>
      </c>
      <c r="C734" s="16"/>
      <c r="D734" s="339"/>
      <c r="E734" s="46">
        <v>335</v>
      </c>
      <c r="F734" s="340" t="s">
        <v>685</v>
      </c>
      <c r="G734" s="343">
        <v>0</v>
      </c>
      <c r="H734" s="343">
        <v>200</v>
      </c>
      <c r="I734" s="343">
        <v>200</v>
      </c>
      <c r="J734" s="343">
        <f>Tabulka5424[[#This Row],[Skutečnost k 31.12.2019                    v tis. Kč]]/Tabulka5424[[#This Row],[Upravený rozpočet k 31.12.2019         v tis. Kč]]*100</f>
        <v>100</v>
      </c>
    </row>
    <row r="735" spans="1:10" ht="15" customHeight="1" x14ac:dyDescent="0.25">
      <c r="A735" s="348">
        <v>4351</v>
      </c>
      <c r="B735" s="348">
        <v>5901</v>
      </c>
      <c r="C735" s="203"/>
      <c r="D735" s="339"/>
      <c r="E735" s="46"/>
      <c r="F735" s="340" t="s">
        <v>825</v>
      </c>
      <c r="G735" s="343">
        <v>450</v>
      </c>
      <c r="H735" s="343">
        <v>0</v>
      </c>
      <c r="I735" s="343">
        <v>0</v>
      </c>
      <c r="J735" s="343">
        <v>0</v>
      </c>
    </row>
    <row r="736" spans="1:10" ht="15" customHeight="1" x14ac:dyDescent="0.25">
      <c r="A736" s="45">
        <v>4351</v>
      </c>
      <c r="B736" s="45"/>
      <c r="C736" s="266"/>
      <c r="D736" s="45"/>
      <c r="E736" s="46"/>
      <c r="F736" s="228" t="s">
        <v>355</v>
      </c>
      <c r="G736" s="264">
        <f>SUBTOTAL(109,G730:G735)</f>
        <v>469.68</v>
      </c>
      <c r="H736" s="264">
        <f>SUBTOTAL(109,H730:H735)</f>
        <v>949.81</v>
      </c>
      <c r="I736" s="264">
        <f>SUBTOTAL(109,I730:I735)</f>
        <v>886.4</v>
      </c>
      <c r="J736" s="264">
        <f>Tabulka5424[[#This Row],[Skutečnost k 31.12.2019                    v tis. Kč]]/Tabulka5424[[#This Row],[Upravený rozpočet k 31.12.2019         v tis. Kč]]*100</f>
        <v>93.323927943483426</v>
      </c>
    </row>
    <row r="737" spans="1:10" ht="15" customHeight="1" x14ac:dyDescent="0.25">
      <c r="A737" s="348"/>
      <c r="B737" s="348"/>
      <c r="C737" s="203"/>
      <c r="D737" s="348"/>
      <c r="E737" s="46"/>
      <c r="F737" s="329"/>
      <c r="G737" s="343"/>
      <c r="H737" s="343"/>
      <c r="I737" s="343"/>
      <c r="J737" s="343"/>
    </row>
    <row r="738" spans="1:10" ht="15" customHeight="1" x14ac:dyDescent="0.25">
      <c r="A738" s="348">
        <v>4379</v>
      </c>
      <c r="B738" s="348">
        <v>5222</v>
      </c>
      <c r="C738" s="203"/>
      <c r="D738" s="339"/>
      <c r="E738" s="46"/>
      <c r="F738" s="329" t="s">
        <v>473</v>
      </c>
      <c r="G738" s="343">
        <v>5</v>
      </c>
      <c r="H738" s="343">
        <v>5</v>
      </c>
      <c r="I738" s="343">
        <v>5</v>
      </c>
      <c r="J738" s="343">
        <f>Tabulka5424[[#This Row],[Skutečnost k 31.12.2019                    v tis. Kč]]/Tabulka5424[[#This Row],[Upravený rozpočet k 31.12.2019         v tis. Kč]]*100</f>
        <v>100</v>
      </c>
    </row>
    <row r="739" spans="1:10" ht="15" customHeight="1" x14ac:dyDescent="0.25">
      <c r="A739" s="45">
        <v>4379</v>
      </c>
      <c r="B739" s="45"/>
      <c r="C739" s="266"/>
      <c r="D739" s="45"/>
      <c r="E739" s="46"/>
      <c r="F739" s="228" t="s">
        <v>412</v>
      </c>
      <c r="G739" s="264">
        <f>SUBTOTAL(109,G738:G738)</f>
        <v>5</v>
      </c>
      <c r="H739" s="264">
        <f>SUBTOTAL(109,H738:H738)</f>
        <v>5</v>
      </c>
      <c r="I739" s="264">
        <f>SUBTOTAL(109,I738:I738)</f>
        <v>5</v>
      </c>
      <c r="J739" s="264">
        <f>Tabulka5424[[#This Row],[Skutečnost k 31.12.2019                    v tis. Kč]]/Tabulka5424[[#This Row],[Upravený rozpočet k 31.12.2019         v tis. Kč]]*100</f>
        <v>100</v>
      </c>
    </row>
    <row r="740" spans="1:10" ht="15" customHeight="1" x14ac:dyDescent="0.25">
      <c r="A740" s="98">
        <v>4</v>
      </c>
      <c r="B740" s="417"/>
      <c r="C740" s="418"/>
      <c r="D740" s="726"/>
      <c r="E740" s="419"/>
      <c r="F740" s="101" t="s">
        <v>187</v>
      </c>
      <c r="G740" s="103">
        <f>G739+G736+G728+G725+G719+G701+G698</f>
        <v>6477.3799999999992</v>
      </c>
      <c r="H740" s="103">
        <f>H739+H736+H728+H725+H719+H701+H698</f>
        <v>5716.02</v>
      </c>
      <c r="I740" s="103">
        <f>I739+I736+I728+I725+I719+I701+I698</f>
        <v>5553.1200000000008</v>
      </c>
      <c r="J740" s="103">
        <f>Tabulka5424[[#This Row],[Skutečnost k 31.12.2019                    v tis. Kč]]/Tabulka5424[[#This Row],[Upravený rozpočet k 31.12.2019         v tis. Kč]]*100</f>
        <v>97.150114940115685</v>
      </c>
    </row>
    <row r="741" spans="1:10" ht="15" customHeight="1" x14ac:dyDescent="0.25">
      <c r="A741" s="335"/>
      <c r="B741" s="335"/>
      <c r="C741" s="336"/>
      <c r="D741" s="724"/>
      <c r="E741" s="232"/>
      <c r="F741" s="337"/>
      <c r="G741" s="338"/>
      <c r="H741" s="338"/>
      <c r="I741" s="338"/>
      <c r="J741" s="338"/>
    </row>
    <row r="742" spans="1:10" ht="15" customHeight="1" x14ac:dyDescent="0.25">
      <c r="A742" s="110">
        <v>5</v>
      </c>
      <c r="B742" s="254"/>
      <c r="C742" s="255"/>
      <c r="D742" s="727"/>
      <c r="E742" s="285"/>
      <c r="F742" s="101" t="s">
        <v>188</v>
      </c>
      <c r="G742" s="112"/>
      <c r="H742" s="112"/>
      <c r="I742" s="112"/>
      <c r="J742" s="112"/>
    </row>
    <row r="743" spans="1:10" ht="15" customHeight="1" x14ac:dyDescent="0.25">
      <c r="A743" s="344"/>
      <c r="B743" s="344"/>
      <c r="C743" s="251"/>
      <c r="D743" s="688"/>
      <c r="E743" s="46"/>
      <c r="F743" s="228" t="s">
        <v>189</v>
      </c>
      <c r="G743" s="347"/>
      <c r="H743" s="347"/>
      <c r="I743" s="347"/>
      <c r="J743" s="347"/>
    </row>
    <row r="744" spans="1:10" ht="15" customHeight="1" x14ac:dyDescent="0.25">
      <c r="A744" s="348">
        <v>5212</v>
      </c>
      <c r="B744" s="348">
        <v>5133</v>
      </c>
      <c r="C744" s="203"/>
      <c r="D744" s="339"/>
      <c r="E744" s="46"/>
      <c r="F744" s="329" t="s">
        <v>190</v>
      </c>
      <c r="G744" s="343">
        <v>10</v>
      </c>
      <c r="H744" s="343">
        <v>10</v>
      </c>
      <c r="I744" s="343">
        <v>10</v>
      </c>
      <c r="J744" s="343">
        <f>Tabulka5424[[#This Row],[Skutečnost k 31.12.2019                    v tis. Kč]]/Tabulka5424[[#This Row],[Upravený rozpočet k 31.12.2019         v tis. Kč]]*100</f>
        <v>100</v>
      </c>
    </row>
    <row r="745" spans="1:10" ht="15" customHeight="1" x14ac:dyDescent="0.25">
      <c r="A745" s="348">
        <v>5212</v>
      </c>
      <c r="B745" s="348">
        <v>5136</v>
      </c>
      <c r="C745" s="203"/>
      <c r="D745" s="339"/>
      <c r="E745" s="46"/>
      <c r="F745" s="329" t="s">
        <v>191</v>
      </c>
      <c r="G745" s="343">
        <v>2</v>
      </c>
      <c r="H745" s="343">
        <v>2</v>
      </c>
      <c r="I745" s="343">
        <v>0.17</v>
      </c>
      <c r="J745" s="343">
        <f>Tabulka5424[[#This Row],[Skutečnost k 31.12.2019                    v tis. Kč]]/Tabulka5424[[#This Row],[Upravený rozpočet k 31.12.2019         v tis. Kč]]*100</f>
        <v>8.5</v>
      </c>
    </row>
    <row r="746" spans="1:10" ht="15" customHeight="1" x14ac:dyDescent="0.25">
      <c r="A746" s="348">
        <v>5212</v>
      </c>
      <c r="B746" s="348">
        <v>5137</v>
      </c>
      <c r="C746" s="203"/>
      <c r="D746" s="339"/>
      <c r="E746" s="46"/>
      <c r="F746" s="329" t="s">
        <v>192</v>
      </c>
      <c r="G746" s="343">
        <v>25</v>
      </c>
      <c r="H746" s="343">
        <v>48</v>
      </c>
      <c r="I746" s="343">
        <v>46.5</v>
      </c>
      <c r="J746" s="343">
        <f>Tabulka5424[[#This Row],[Skutečnost k 31.12.2019                    v tis. Kč]]/Tabulka5424[[#This Row],[Upravený rozpočet k 31.12.2019         v tis. Kč]]*100</f>
        <v>96.875</v>
      </c>
    </row>
    <row r="747" spans="1:10" ht="15" customHeight="1" x14ac:dyDescent="0.25">
      <c r="A747" s="348">
        <v>5212</v>
      </c>
      <c r="B747" s="348">
        <v>5139</v>
      </c>
      <c r="C747" s="203"/>
      <c r="D747" s="339"/>
      <c r="E747" s="46"/>
      <c r="F747" s="329" t="s">
        <v>120</v>
      </c>
      <c r="G747" s="343">
        <v>40</v>
      </c>
      <c r="H747" s="343">
        <v>13</v>
      </c>
      <c r="I747" s="343">
        <v>2.73</v>
      </c>
      <c r="J747" s="343">
        <f>Tabulka5424[[#This Row],[Skutečnost k 31.12.2019                    v tis. Kč]]/Tabulka5424[[#This Row],[Upravený rozpočet k 31.12.2019         v tis. Kč]]*100</f>
        <v>21</v>
      </c>
    </row>
    <row r="748" spans="1:10" s="22" customFormat="1" ht="15" customHeight="1" x14ac:dyDescent="0.25">
      <c r="A748" s="348">
        <v>5212</v>
      </c>
      <c r="B748" s="348">
        <v>5161</v>
      </c>
      <c r="C748" s="203"/>
      <c r="D748" s="339"/>
      <c r="E748" s="46"/>
      <c r="F748" s="329" t="s">
        <v>193</v>
      </c>
      <c r="G748" s="343">
        <v>0.5</v>
      </c>
      <c r="H748" s="343">
        <v>0.5</v>
      </c>
      <c r="I748" s="343">
        <v>0</v>
      </c>
      <c r="J748" s="343">
        <f>Tabulka5424[[#This Row],[Skutečnost k 31.12.2019                    v tis. Kč]]/Tabulka5424[[#This Row],[Upravený rozpočet k 31.12.2019         v tis. Kč]]*100</f>
        <v>0</v>
      </c>
    </row>
    <row r="749" spans="1:10" s="22" customFormat="1" ht="15" customHeight="1" x14ac:dyDescent="0.25">
      <c r="A749" s="348">
        <v>5212</v>
      </c>
      <c r="B749" s="348">
        <v>5162</v>
      </c>
      <c r="C749" s="203"/>
      <c r="D749" s="339"/>
      <c r="E749" s="46"/>
      <c r="F749" s="329" t="s">
        <v>194</v>
      </c>
      <c r="G749" s="343">
        <v>3.4</v>
      </c>
      <c r="H749" s="343">
        <v>3.4</v>
      </c>
      <c r="I749" s="343">
        <v>1.74</v>
      </c>
      <c r="J749" s="343">
        <f>Tabulka5424[[#This Row],[Skutečnost k 31.12.2019                    v tis. Kč]]/Tabulka5424[[#This Row],[Upravený rozpočet k 31.12.2019         v tis. Kč]]*100</f>
        <v>51.17647058823529</v>
      </c>
    </row>
    <row r="750" spans="1:10" s="22" customFormat="1" ht="15" customHeight="1" x14ac:dyDescent="0.25">
      <c r="A750" s="348">
        <v>5212</v>
      </c>
      <c r="B750" s="348">
        <v>5167</v>
      </c>
      <c r="C750" s="203"/>
      <c r="D750" s="339"/>
      <c r="E750" s="46"/>
      <c r="F750" s="329" t="s">
        <v>118</v>
      </c>
      <c r="G750" s="343">
        <v>2.5</v>
      </c>
      <c r="H750" s="343">
        <v>2.5</v>
      </c>
      <c r="I750" s="343">
        <v>0</v>
      </c>
      <c r="J750" s="343">
        <f>Tabulka5424[[#This Row],[Skutečnost k 31.12.2019                    v tis. Kč]]/Tabulka5424[[#This Row],[Upravený rozpočet k 31.12.2019         v tis. Kč]]*100</f>
        <v>0</v>
      </c>
    </row>
    <row r="751" spans="1:10" s="22" customFormat="1" ht="15" customHeight="1" x14ac:dyDescent="0.25">
      <c r="A751" s="348">
        <v>5212</v>
      </c>
      <c r="B751" s="348">
        <v>5169</v>
      </c>
      <c r="C751" s="203"/>
      <c r="D751" s="339"/>
      <c r="E751" s="46"/>
      <c r="F751" s="329" t="s">
        <v>128</v>
      </c>
      <c r="G751" s="343">
        <v>40</v>
      </c>
      <c r="H751" s="343">
        <v>40</v>
      </c>
      <c r="I751" s="343">
        <v>33.76</v>
      </c>
      <c r="J751" s="343">
        <f>Tabulka5424[[#This Row],[Skutečnost k 31.12.2019                    v tis. Kč]]/Tabulka5424[[#This Row],[Upravený rozpočet k 31.12.2019         v tis. Kč]]*100</f>
        <v>84.399999999999991</v>
      </c>
    </row>
    <row r="752" spans="1:10" s="22" customFormat="1" ht="15" customHeight="1" x14ac:dyDescent="0.25">
      <c r="A752" s="344">
        <v>5212</v>
      </c>
      <c r="B752" s="344">
        <v>5171</v>
      </c>
      <c r="C752" s="251"/>
      <c r="D752" s="339"/>
      <c r="E752" s="46"/>
      <c r="F752" s="346" t="s">
        <v>796</v>
      </c>
      <c r="G752" s="347">
        <v>4</v>
      </c>
      <c r="H752" s="347">
        <v>8</v>
      </c>
      <c r="I752" s="347">
        <v>7.62</v>
      </c>
      <c r="J752" s="347">
        <f>Tabulka5424[[#This Row],[Skutečnost k 31.12.2019                    v tis. Kč]]/Tabulka5424[[#This Row],[Upravený rozpočet k 31.12.2019         v tis. Kč]]*100</f>
        <v>95.25</v>
      </c>
    </row>
    <row r="753" spans="1:10" s="22" customFormat="1" ht="15" customHeight="1" x14ac:dyDescent="0.25">
      <c r="A753" s="348">
        <v>5212</v>
      </c>
      <c r="B753" s="348">
        <v>5173</v>
      </c>
      <c r="C753" s="203"/>
      <c r="D753" s="339"/>
      <c r="E753" s="46"/>
      <c r="F753" s="329" t="s">
        <v>184</v>
      </c>
      <c r="G753" s="343">
        <v>2.5</v>
      </c>
      <c r="H753" s="343">
        <v>2.5</v>
      </c>
      <c r="I753" s="343">
        <v>1.8</v>
      </c>
      <c r="J753" s="343">
        <f>Tabulka5424[[#This Row],[Skutečnost k 31.12.2019                    v tis. Kč]]/Tabulka5424[[#This Row],[Upravený rozpočet k 31.12.2019         v tis. Kč]]*100</f>
        <v>72</v>
      </c>
    </row>
    <row r="754" spans="1:10" s="22" customFormat="1" ht="15" customHeight="1" x14ac:dyDescent="0.25">
      <c r="A754" s="45">
        <v>5212</v>
      </c>
      <c r="B754" s="45"/>
      <c r="C754" s="266"/>
      <c r="D754" s="45"/>
      <c r="E754" s="46"/>
      <c r="F754" s="228" t="s">
        <v>189</v>
      </c>
      <c r="G754" s="264">
        <f>SUBTOTAL(109,G744:G753)</f>
        <v>129.9</v>
      </c>
      <c r="H754" s="264">
        <f>SUBTOTAL(109,H744:H753)</f>
        <v>129.9</v>
      </c>
      <c r="I754" s="264">
        <f>SUBTOTAL(109,I744:I753)</f>
        <v>104.32000000000001</v>
      </c>
      <c r="J754" s="264">
        <f>Tabulka5424[[#This Row],[Skutečnost k 31.12.2019                    v tis. Kč]]/Tabulka5424[[#This Row],[Upravený rozpočet k 31.12.2019         v tis. Kč]]*100</f>
        <v>80.307929176289463</v>
      </c>
    </row>
    <row r="755" spans="1:10" s="135" customFormat="1" ht="15" customHeight="1" x14ac:dyDescent="0.25">
      <c r="A755" s="344"/>
      <c r="B755" s="344"/>
      <c r="C755" s="251"/>
      <c r="D755" s="688"/>
      <c r="E755" s="46"/>
      <c r="F755" s="346"/>
      <c r="G755" s="347"/>
      <c r="H755" s="347"/>
      <c r="I755" s="347"/>
      <c r="J755" s="347"/>
    </row>
    <row r="756" spans="1:10" s="135" customFormat="1" ht="15" customHeight="1" x14ac:dyDescent="0.25">
      <c r="A756" s="348">
        <v>5213</v>
      </c>
      <c r="B756" s="348">
        <v>5903</v>
      </c>
      <c r="C756" s="251"/>
      <c r="D756" s="339"/>
      <c r="E756" s="46"/>
      <c r="F756" s="346" t="s">
        <v>872</v>
      </c>
      <c r="G756" s="343">
        <v>60</v>
      </c>
      <c r="H756" s="343">
        <v>60</v>
      </c>
      <c r="I756" s="343">
        <v>0</v>
      </c>
      <c r="J756" s="343">
        <f>Tabulka5424[[#This Row],[Skutečnost k 31.12.2019                    v tis. Kč]]/Tabulka5424[[#This Row],[Upravený rozpočet k 31.12.2019         v tis. Kč]]*100</f>
        <v>0</v>
      </c>
    </row>
    <row r="757" spans="1:10" s="22" customFormat="1" ht="15" customHeight="1" x14ac:dyDescent="0.25">
      <c r="A757" s="45">
        <v>5213</v>
      </c>
      <c r="B757" s="348"/>
      <c r="C757" s="251"/>
      <c r="D757" s="688"/>
      <c r="E757" s="46"/>
      <c r="F757" s="228" t="s">
        <v>550</v>
      </c>
      <c r="G757" s="264">
        <f>SUBTOTAL(109,G756:G756)</f>
        <v>60</v>
      </c>
      <c r="H757" s="264">
        <f>SUBTOTAL(109,H756:H756)</f>
        <v>60</v>
      </c>
      <c r="I757" s="264">
        <f>SUBTOTAL(109,I756:I756)</f>
        <v>0</v>
      </c>
      <c r="J757" s="264">
        <f>Tabulka5424[[#This Row],[Skutečnost k 31.12.2019                    v tis. Kč]]/Tabulka5424[[#This Row],[Upravený rozpočet k 31.12.2019         v tis. Kč]]*100</f>
        <v>0</v>
      </c>
    </row>
    <row r="758" spans="1:10" s="22" customFormat="1" ht="15" customHeight="1" x14ac:dyDescent="0.25">
      <c r="A758" s="344"/>
      <c r="B758" s="344"/>
      <c r="C758" s="251"/>
      <c r="D758" s="688"/>
      <c r="E758" s="46"/>
      <c r="F758" s="346"/>
      <c r="G758" s="347"/>
      <c r="H758" s="347"/>
      <c r="I758" s="347"/>
      <c r="J758" s="347"/>
    </row>
    <row r="759" spans="1:10" s="22" customFormat="1" ht="15" customHeight="1" x14ac:dyDescent="0.25">
      <c r="A759" s="344"/>
      <c r="B759" s="344"/>
      <c r="C759" s="251"/>
      <c r="D759" s="688"/>
      <c r="E759" s="46"/>
      <c r="F759" s="228" t="s">
        <v>195</v>
      </c>
      <c r="G759" s="347"/>
      <c r="H759" s="347"/>
      <c r="I759" s="347"/>
      <c r="J759" s="347"/>
    </row>
    <row r="760" spans="1:10" s="22" customFormat="1" ht="15" customHeight="1" x14ac:dyDescent="0.25">
      <c r="A760" s="348">
        <v>5273</v>
      </c>
      <c r="B760" s="348">
        <v>5162</v>
      </c>
      <c r="C760" s="203"/>
      <c r="D760" s="339"/>
      <c r="E760" s="46"/>
      <c r="F760" s="329" t="s">
        <v>196</v>
      </c>
      <c r="G760" s="343">
        <v>20</v>
      </c>
      <c r="H760" s="343">
        <v>20</v>
      </c>
      <c r="I760" s="343">
        <v>0</v>
      </c>
      <c r="J760" s="343">
        <f>Tabulka5424[[#This Row],[Skutečnost k 31.12.2019                    v tis. Kč]]/Tabulka5424[[#This Row],[Upravený rozpočet k 31.12.2019         v tis. Kč]]*100</f>
        <v>0</v>
      </c>
    </row>
    <row r="761" spans="1:10" s="22" customFormat="1" ht="15" customHeight="1" x14ac:dyDescent="0.25">
      <c r="A761" s="45">
        <v>5273</v>
      </c>
      <c r="B761" s="45"/>
      <c r="C761" s="266"/>
      <c r="D761" s="45"/>
      <c r="E761" s="46"/>
      <c r="F761" s="228" t="s">
        <v>197</v>
      </c>
      <c r="G761" s="264">
        <f>SUM(G760:G760)</f>
        <v>20</v>
      </c>
      <c r="H761" s="264">
        <f>SUM(H760:H760)</f>
        <v>20</v>
      </c>
      <c r="I761" s="264">
        <f>SUM(I760:I760)</f>
        <v>0</v>
      </c>
      <c r="J761" s="264">
        <f>Tabulka5424[[#This Row],[Skutečnost k 31.12.2019                    v tis. Kč]]/Tabulka5424[[#This Row],[Upravený rozpočet k 31.12.2019         v tis. Kč]]*100</f>
        <v>0</v>
      </c>
    </row>
    <row r="762" spans="1:10" s="22" customFormat="1" ht="15" customHeight="1" x14ac:dyDescent="0.25">
      <c r="A762" s="344"/>
      <c r="B762" s="344"/>
      <c r="C762" s="251"/>
      <c r="D762" s="688"/>
      <c r="E762" s="46"/>
      <c r="F762" s="228"/>
      <c r="G762" s="347"/>
      <c r="H762" s="347"/>
      <c r="I762" s="347"/>
      <c r="J762" s="347"/>
    </row>
    <row r="763" spans="1:10" s="22" customFormat="1" ht="15" customHeight="1" x14ac:dyDescent="0.25">
      <c r="A763" s="344"/>
      <c r="B763" s="344"/>
      <c r="C763" s="251"/>
      <c r="D763" s="688"/>
      <c r="E763" s="46"/>
      <c r="F763" s="228" t="s">
        <v>198</v>
      </c>
      <c r="G763" s="347"/>
      <c r="H763" s="347"/>
      <c r="I763" s="347"/>
      <c r="J763" s="347"/>
    </row>
    <row r="764" spans="1:10" s="22" customFormat="1" ht="15" customHeight="1" x14ac:dyDescent="0.25">
      <c r="A764" s="348">
        <v>5311</v>
      </c>
      <c r="B764" s="348">
        <v>5011</v>
      </c>
      <c r="C764" s="203"/>
      <c r="D764" s="339"/>
      <c r="E764" s="46"/>
      <c r="F764" s="329" t="s">
        <v>326</v>
      </c>
      <c r="G764" s="343">
        <v>3882.22</v>
      </c>
      <c r="H764" s="343">
        <v>3882.22</v>
      </c>
      <c r="I764" s="343">
        <v>3521.43</v>
      </c>
      <c r="J764" s="343">
        <f>Tabulka5424[[#This Row],[Skutečnost k 31.12.2019                    v tis. Kč]]/Tabulka5424[[#This Row],[Upravený rozpočet k 31.12.2019         v tis. Kč]]*100</f>
        <v>90.706606014084727</v>
      </c>
    </row>
    <row r="765" spans="1:10" s="22" customFormat="1" ht="15" customHeight="1" x14ac:dyDescent="0.25">
      <c r="A765" s="348">
        <v>5311</v>
      </c>
      <c r="B765" s="348">
        <v>5031</v>
      </c>
      <c r="C765" s="203"/>
      <c r="D765" s="339"/>
      <c r="E765" s="46"/>
      <c r="F765" s="329" t="s">
        <v>173</v>
      </c>
      <c r="G765" s="343">
        <v>970.6</v>
      </c>
      <c r="H765" s="343">
        <v>970.6</v>
      </c>
      <c r="I765" s="343">
        <v>877.46</v>
      </c>
      <c r="J765" s="343">
        <f>Tabulka5424[[#This Row],[Skutečnost k 31.12.2019                    v tis. Kč]]/Tabulka5424[[#This Row],[Upravený rozpočet k 31.12.2019         v tis. Kč]]*100</f>
        <v>90.403873892437673</v>
      </c>
    </row>
    <row r="766" spans="1:10" s="22" customFormat="1" ht="15" customHeight="1" x14ac:dyDescent="0.25">
      <c r="A766" s="348">
        <v>5311</v>
      </c>
      <c r="B766" s="348">
        <v>5032</v>
      </c>
      <c r="C766" s="203"/>
      <c r="D766" s="339"/>
      <c r="E766" s="46"/>
      <c r="F766" s="329" t="s">
        <v>115</v>
      </c>
      <c r="G766" s="343">
        <v>350</v>
      </c>
      <c r="H766" s="343">
        <v>350</v>
      </c>
      <c r="I766" s="343">
        <v>316.92</v>
      </c>
      <c r="J766" s="343">
        <f>Tabulka5424[[#This Row],[Skutečnost k 31.12.2019                    v tis. Kč]]/Tabulka5424[[#This Row],[Upravený rozpočet k 31.12.2019         v tis. Kč]]*100</f>
        <v>90.548571428571435</v>
      </c>
    </row>
    <row r="767" spans="1:10" s="22" customFormat="1" ht="15" customHeight="1" x14ac:dyDescent="0.25">
      <c r="A767" s="348">
        <v>5311</v>
      </c>
      <c r="B767" s="348">
        <v>5042</v>
      </c>
      <c r="C767" s="203"/>
      <c r="D767" s="339"/>
      <c r="E767" s="46"/>
      <c r="F767" s="329" t="s">
        <v>372</v>
      </c>
      <c r="G767" s="343">
        <v>30</v>
      </c>
      <c r="H767" s="343">
        <v>31.5</v>
      </c>
      <c r="I767" s="343">
        <v>31.07</v>
      </c>
      <c r="J767" s="343">
        <f>Tabulka5424[[#This Row],[Skutečnost k 31.12.2019                    v tis. Kč]]/Tabulka5424[[#This Row],[Upravený rozpočet k 31.12.2019         v tis. Kč]]*100</f>
        <v>98.634920634920633</v>
      </c>
    </row>
    <row r="768" spans="1:10" s="22" customFormat="1" ht="15" customHeight="1" x14ac:dyDescent="0.25">
      <c r="A768" s="348">
        <v>5311</v>
      </c>
      <c r="B768" s="348">
        <v>5132</v>
      </c>
      <c r="C768" s="203"/>
      <c r="D768" s="339"/>
      <c r="E768" s="46"/>
      <c r="F768" s="329" t="s">
        <v>199</v>
      </c>
      <c r="G768" s="343">
        <v>40</v>
      </c>
      <c r="H768" s="343">
        <v>40</v>
      </c>
      <c r="I768" s="343">
        <v>39.380000000000003</v>
      </c>
      <c r="J768" s="343">
        <f>Tabulka5424[[#This Row],[Skutečnost k 31.12.2019                    v tis. Kč]]/Tabulka5424[[#This Row],[Upravený rozpočet k 31.12.2019         v tis. Kč]]*100</f>
        <v>98.45</v>
      </c>
    </row>
    <row r="769" spans="1:10" s="22" customFormat="1" ht="15" customHeight="1" x14ac:dyDescent="0.25">
      <c r="A769" s="348">
        <v>5311</v>
      </c>
      <c r="B769" s="348">
        <v>5133</v>
      </c>
      <c r="C769" s="203"/>
      <c r="D769" s="339"/>
      <c r="E769" s="46"/>
      <c r="F769" s="329" t="s">
        <v>190</v>
      </c>
      <c r="G769" s="343">
        <v>5</v>
      </c>
      <c r="H769" s="343">
        <v>5</v>
      </c>
      <c r="I769" s="343">
        <v>0.78</v>
      </c>
      <c r="J769" s="343">
        <f>Tabulka5424[[#This Row],[Skutečnost k 31.12.2019                    v tis. Kč]]/Tabulka5424[[#This Row],[Upravený rozpočet k 31.12.2019         v tis. Kč]]*100</f>
        <v>15.6</v>
      </c>
    </row>
    <row r="770" spans="1:10" s="22" customFormat="1" ht="15" customHeight="1" x14ac:dyDescent="0.25">
      <c r="A770" s="348">
        <v>5311</v>
      </c>
      <c r="B770" s="348">
        <v>5134</v>
      </c>
      <c r="C770" s="203"/>
      <c r="D770" s="339"/>
      <c r="E770" s="46"/>
      <c r="F770" s="329" t="s">
        <v>175</v>
      </c>
      <c r="G770" s="343">
        <v>145</v>
      </c>
      <c r="H770" s="343">
        <v>165.16</v>
      </c>
      <c r="I770" s="343">
        <v>155.96</v>
      </c>
      <c r="J770" s="343">
        <f>Tabulka5424[[#This Row],[Skutečnost k 31.12.2019                    v tis. Kč]]/Tabulka5424[[#This Row],[Upravený rozpočet k 31.12.2019         v tis. Kč]]*100</f>
        <v>94.429643981593614</v>
      </c>
    </row>
    <row r="771" spans="1:10" s="22" customFormat="1" ht="15" customHeight="1" x14ac:dyDescent="0.25">
      <c r="A771" s="348">
        <v>5311</v>
      </c>
      <c r="B771" s="348">
        <v>5136</v>
      </c>
      <c r="C771" s="203"/>
      <c r="D771" s="339"/>
      <c r="E771" s="46"/>
      <c r="F771" s="329" t="s">
        <v>191</v>
      </c>
      <c r="G771" s="343">
        <v>5</v>
      </c>
      <c r="H771" s="343">
        <v>5</v>
      </c>
      <c r="I771" s="343">
        <v>0.63</v>
      </c>
      <c r="J771" s="343">
        <f>Tabulka5424[[#This Row],[Skutečnost k 31.12.2019                    v tis. Kč]]/Tabulka5424[[#This Row],[Upravený rozpočet k 31.12.2019         v tis. Kč]]*100</f>
        <v>12.6</v>
      </c>
    </row>
    <row r="772" spans="1:10" s="22" customFormat="1" ht="15" customHeight="1" x14ac:dyDescent="0.25">
      <c r="A772" s="348">
        <v>5311</v>
      </c>
      <c r="B772" s="348">
        <v>5137</v>
      </c>
      <c r="C772" s="203"/>
      <c r="D772" s="339"/>
      <c r="E772" s="46"/>
      <c r="F772" s="329" t="s">
        <v>799</v>
      </c>
      <c r="G772" s="343">
        <v>135</v>
      </c>
      <c r="H772" s="343">
        <v>98.01</v>
      </c>
      <c r="I772" s="343">
        <v>94.46</v>
      </c>
      <c r="J772" s="343">
        <f>Tabulka5424[[#This Row],[Skutečnost k 31.12.2019                    v tis. Kč]]/Tabulka5424[[#This Row],[Upravený rozpočet k 31.12.2019         v tis. Kč]]*100</f>
        <v>96.377920620344852</v>
      </c>
    </row>
    <row r="773" spans="1:10" s="22" customFormat="1" ht="15" customHeight="1" x14ac:dyDescent="0.25">
      <c r="A773" s="348">
        <v>5311</v>
      </c>
      <c r="B773" s="348">
        <v>5139</v>
      </c>
      <c r="C773" s="203"/>
      <c r="D773" s="339"/>
      <c r="E773" s="46"/>
      <c r="F773" s="329" t="s">
        <v>120</v>
      </c>
      <c r="G773" s="343">
        <v>80</v>
      </c>
      <c r="H773" s="343">
        <v>102.98</v>
      </c>
      <c r="I773" s="343">
        <v>98.55</v>
      </c>
      <c r="J773" s="343">
        <f>Tabulka5424[[#This Row],[Skutečnost k 31.12.2019                    v tis. Kč]]/Tabulka5424[[#This Row],[Upravený rozpočet k 31.12.2019         v tis. Kč]]*100</f>
        <v>95.6981938240435</v>
      </c>
    </row>
    <row r="774" spans="1:10" s="22" customFormat="1" ht="15" customHeight="1" x14ac:dyDescent="0.25">
      <c r="A774" s="348">
        <v>5311</v>
      </c>
      <c r="B774" s="348">
        <v>5156</v>
      </c>
      <c r="C774" s="203"/>
      <c r="D774" s="339"/>
      <c r="E774" s="46"/>
      <c r="F774" s="329" t="s">
        <v>183</v>
      </c>
      <c r="G774" s="343">
        <v>120</v>
      </c>
      <c r="H774" s="343">
        <v>120</v>
      </c>
      <c r="I774" s="343">
        <v>118.72</v>
      </c>
      <c r="J774" s="343">
        <f>Tabulka5424[[#This Row],[Skutečnost k 31.12.2019                    v tis. Kč]]/Tabulka5424[[#This Row],[Upravený rozpočet k 31.12.2019         v tis. Kč]]*100</f>
        <v>98.933333333333323</v>
      </c>
    </row>
    <row r="775" spans="1:10" s="22" customFormat="1" ht="15" customHeight="1" x14ac:dyDescent="0.25">
      <c r="A775" s="348">
        <v>5311</v>
      </c>
      <c r="B775" s="348">
        <v>5161</v>
      </c>
      <c r="C775" s="203"/>
      <c r="D775" s="339"/>
      <c r="E775" s="46"/>
      <c r="F775" s="329" t="s">
        <v>121</v>
      </c>
      <c r="G775" s="343">
        <v>0.5</v>
      </c>
      <c r="H775" s="343">
        <v>2.52</v>
      </c>
      <c r="I775" s="343">
        <v>2.52</v>
      </c>
      <c r="J775" s="343">
        <f>Tabulka5424[[#This Row],[Skutečnost k 31.12.2019                    v tis. Kč]]/Tabulka5424[[#This Row],[Upravený rozpočet k 31.12.2019         v tis. Kč]]*100</f>
        <v>100</v>
      </c>
    </row>
    <row r="776" spans="1:10" s="22" customFormat="1" ht="15" customHeight="1" x14ac:dyDescent="0.25">
      <c r="A776" s="348">
        <v>5311</v>
      </c>
      <c r="B776" s="348">
        <v>5162</v>
      </c>
      <c r="C776" s="203"/>
      <c r="D776" s="339"/>
      <c r="E776" s="46"/>
      <c r="F776" s="329" t="s">
        <v>200</v>
      </c>
      <c r="G776" s="343">
        <v>5</v>
      </c>
      <c r="H776" s="343">
        <v>5</v>
      </c>
      <c r="I776" s="343">
        <v>4.4400000000000004</v>
      </c>
      <c r="J776" s="343">
        <f>Tabulka5424[[#This Row],[Skutečnost k 31.12.2019                    v tis. Kč]]/Tabulka5424[[#This Row],[Upravený rozpočet k 31.12.2019         v tis. Kč]]*100</f>
        <v>88.800000000000011</v>
      </c>
    </row>
    <row r="777" spans="1:10" s="22" customFormat="1" ht="15" customHeight="1" x14ac:dyDescent="0.25">
      <c r="A777" s="348">
        <v>5311</v>
      </c>
      <c r="B777" s="348">
        <v>5162</v>
      </c>
      <c r="C777" s="203"/>
      <c r="D777" s="339"/>
      <c r="E777" s="46">
        <v>220</v>
      </c>
      <c r="F777" s="329" t="s">
        <v>414</v>
      </c>
      <c r="G777" s="343">
        <v>20</v>
      </c>
      <c r="H777" s="343">
        <v>33</v>
      </c>
      <c r="I777" s="343">
        <v>23.69</v>
      </c>
      <c r="J777" s="343">
        <f>Tabulka5424[[#This Row],[Skutečnost k 31.12.2019                    v tis. Kč]]/Tabulka5424[[#This Row],[Upravený rozpočet k 31.12.2019         v tis. Kč]]*100</f>
        <v>71.787878787878796</v>
      </c>
    </row>
    <row r="778" spans="1:10" s="22" customFormat="1" ht="15" customHeight="1" x14ac:dyDescent="0.25">
      <c r="A778" s="348">
        <v>5311</v>
      </c>
      <c r="B778" s="348">
        <v>5162</v>
      </c>
      <c r="C778" s="203"/>
      <c r="D778" s="339"/>
      <c r="E778" s="46">
        <v>221</v>
      </c>
      <c r="F778" s="329" t="s">
        <v>415</v>
      </c>
      <c r="G778" s="343">
        <v>15</v>
      </c>
      <c r="H778" s="343">
        <v>33.81</v>
      </c>
      <c r="I778" s="343">
        <v>33.81</v>
      </c>
      <c r="J778" s="343">
        <f>Tabulka5424[[#This Row],[Skutečnost k 31.12.2019                    v tis. Kč]]/Tabulka5424[[#This Row],[Upravený rozpočet k 31.12.2019         v tis. Kč]]*100</f>
        <v>100</v>
      </c>
    </row>
    <row r="779" spans="1:10" s="22" customFormat="1" ht="15" customHeight="1" x14ac:dyDescent="0.25">
      <c r="A779" s="348">
        <v>5311</v>
      </c>
      <c r="B779" s="348">
        <v>5166</v>
      </c>
      <c r="C779" s="203"/>
      <c r="D779" s="339"/>
      <c r="E779" s="46"/>
      <c r="F779" s="329" t="s">
        <v>262</v>
      </c>
      <c r="G779" s="343">
        <v>20</v>
      </c>
      <c r="H779" s="343">
        <v>0</v>
      </c>
      <c r="I779" s="343">
        <v>0</v>
      </c>
      <c r="J779" s="343">
        <v>0</v>
      </c>
    </row>
    <row r="780" spans="1:10" s="22" customFormat="1" ht="15" customHeight="1" x14ac:dyDescent="0.25">
      <c r="A780" s="348">
        <v>5311</v>
      </c>
      <c r="B780" s="348">
        <v>5167</v>
      </c>
      <c r="C780" s="203"/>
      <c r="D780" s="339"/>
      <c r="E780" s="46"/>
      <c r="F780" s="329" t="s">
        <v>118</v>
      </c>
      <c r="G780" s="343">
        <v>100</v>
      </c>
      <c r="H780" s="343">
        <v>39</v>
      </c>
      <c r="I780" s="343">
        <v>29.78</v>
      </c>
      <c r="J780" s="343">
        <f>Tabulka5424[[#This Row],[Skutečnost k 31.12.2019                    v tis. Kč]]/Tabulka5424[[#This Row],[Upravený rozpočet k 31.12.2019         v tis. Kč]]*100</f>
        <v>76.358974358974365</v>
      </c>
    </row>
    <row r="781" spans="1:10" s="22" customFormat="1" ht="15" customHeight="1" x14ac:dyDescent="0.25">
      <c r="A781" s="348">
        <v>5311</v>
      </c>
      <c r="B781" s="348">
        <v>5168</v>
      </c>
      <c r="C781" s="203"/>
      <c r="D781" s="339"/>
      <c r="E781" s="46"/>
      <c r="F781" s="329" t="s">
        <v>224</v>
      </c>
      <c r="G781" s="343">
        <v>20</v>
      </c>
      <c r="H781" s="343">
        <v>20</v>
      </c>
      <c r="I781" s="343">
        <v>11.24</v>
      </c>
      <c r="J781" s="343">
        <f>Tabulka5424[[#This Row],[Skutečnost k 31.12.2019                    v tis. Kč]]/Tabulka5424[[#This Row],[Upravený rozpočet k 31.12.2019         v tis. Kč]]*100</f>
        <v>56.2</v>
      </c>
    </row>
    <row r="782" spans="1:10" s="22" customFormat="1" ht="15" customHeight="1" x14ac:dyDescent="0.25">
      <c r="A782" s="348">
        <v>5311</v>
      </c>
      <c r="B782" s="348">
        <v>5169</v>
      </c>
      <c r="C782" s="203"/>
      <c r="D782" s="339"/>
      <c r="E782" s="46"/>
      <c r="F782" s="329" t="s">
        <v>268</v>
      </c>
      <c r="G782" s="343">
        <v>117.5</v>
      </c>
      <c r="H782" s="343">
        <v>121.98</v>
      </c>
      <c r="I782" s="343">
        <v>121.82</v>
      </c>
      <c r="J782" s="343">
        <f>Tabulka5424[[#This Row],[Skutečnost k 31.12.2019                    v tis. Kč]]/Tabulka5424[[#This Row],[Upravený rozpočet k 31.12.2019         v tis. Kč]]*100</f>
        <v>99.86883095589441</v>
      </c>
    </row>
    <row r="783" spans="1:10" s="22" customFormat="1" ht="15" customHeight="1" x14ac:dyDescent="0.25">
      <c r="A783" s="344">
        <v>5311</v>
      </c>
      <c r="B783" s="344">
        <v>5171</v>
      </c>
      <c r="C783" s="251"/>
      <c r="D783" s="339"/>
      <c r="E783" s="46"/>
      <c r="F783" s="346" t="s">
        <v>765</v>
      </c>
      <c r="G783" s="347">
        <v>40</v>
      </c>
      <c r="H783" s="347">
        <v>140</v>
      </c>
      <c r="I783" s="347">
        <v>133.03</v>
      </c>
      <c r="J783" s="347">
        <f>Tabulka5424[[#This Row],[Skutečnost k 31.12.2019                    v tis. Kč]]/Tabulka5424[[#This Row],[Upravený rozpočet k 31.12.2019         v tis. Kč]]*100</f>
        <v>95.021428571428572</v>
      </c>
    </row>
    <row r="784" spans="1:10" s="22" customFormat="1" ht="15" customHeight="1" x14ac:dyDescent="0.25">
      <c r="A784" s="348">
        <v>5311</v>
      </c>
      <c r="B784" s="348">
        <v>5172</v>
      </c>
      <c r="C784" s="203"/>
      <c r="D784" s="339"/>
      <c r="E784" s="46"/>
      <c r="F784" s="329" t="s">
        <v>371</v>
      </c>
      <c r="G784" s="343">
        <v>30</v>
      </c>
      <c r="H784" s="343">
        <v>10.5</v>
      </c>
      <c r="I784" s="343">
        <v>0</v>
      </c>
      <c r="J784" s="343">
        <f>Tabulka5424[[#This Row],[Skutečnost k 31.12.2019                    v tis. Kč]]/Tabulka5424[[#This Row],[Upravený rozpočet k 31.12.2019         v tis. Kč]]*100</f>
        <v>0</v>
      </c>
    </row>
    <row r="785" spans="1:16298" s="116" customFormat="1" ht="14.25" customHeight="1" x14ac:dyDescent="0.2">
      <c r="A785" s="348">
        <v>5311</v>
      </c>
      <c r="B785" s="348">
        <v>5173</v>
      </c>
      <c r="C785" s="203"/>
      <c r="D785" s="339"/>
      <c r="E785" s="46"/>
      <c r="F785" s="329" t="s">
        <v>184</v>
      </c>
      <c r="G785" s="343">
        <v>30</v>
      </c>
      <c r="H785" s="343">
        <v>18.190000000000001</v>
      </c>
      <c r="I785" s="343">
        <v>5.89</v>
      </c>
      <c r="J785" s="343">
        <f>Tabulka5424[[#This Row],[Skutečnost k 31.12.2019                    v tis. Kč]]/Tabulka5424[[#This Row],[Upravený rozpočet k 31.12.2019         v tis. Kč]]*100</f>
        <v>32.380428807036829</v>
      </c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  <c r="AA785" s="92"/>
      <c r="AB785" s="92"/>
      <c r="AC785" s="92"/>
      <c r="AD785" s="92"/>
      <c r="AE785" s="92"/>
      <c r="AF785" s="92"/>
      <c r="AG785" s="92"/>
      <c r="AH785" s="92"/>
      <c r="AI785" s="92"/>
      <c r="AJ785" s="92"/>
      <c r="AK785" s="92"/>
      <c r="AL785" s="92"/>
      <c r="AM785" s="92"/>
      <c r="AN785" s="92"/>
      <c r="AO785" s="92"/>
      <c r="AP785" s="92"/>
      <c r="AQ785" s="92"/>
      <c r="AR785" s="92"/>
      <c r="AS785" s="92"/>
      <c r="AT785" s="92"/>
      <c r="AU785" s="92"/>
      <c r="AV785" s="92"/>
      <c r="AW785" s="92"/>
      <c r="AX785" s="92"/>
      <c r="AY785" s="92"/>
      <c r="AZ785" s="92"/>
      <c r="BA785" s="92"/>
      <c r="BB785" s="92"/>
      <c r="BC785" s="92"/>
      <c r="BD785" s="92"/>
      <c r="BE785" s="92"/>
      <c r="BF785" s="92"/>
      <c r="BG785" s="92"/>
      <c r="BH785" s="92"/>
      <c r="BI785" s="92"/>
      <c r="BJ785" s="92"/>
      <c r="BK785" s="92"/>
      <c r="BL785" s="92"/>
      <c r="BM785" s="92"/>
      <c r="BN785" s="92"/>
      <c r="BO785" s="92"/>
      <c r="BP785" s="92"/>
      <c r="BQ785" s="92"/>
      <c r="BR785" s="92"/>
      <c r="BS785" s="92"/>
      <c r="BT785" s="92"/>
      <c r="BU785" s="92"/>
      <c r="BV785" s="92"/>
      <c r="BW785" s="92"/>
      <c r="BX785" s="92"/>
      <c r="BY785" s="92"/>
      <c r="BZ785" s="92"/>
      <c r="CA785" s="92"/>
      <c r="CB785" s="92"/>
      <c r="CC785" s="92"/>
      <c r="CD785" s="92"/>
      <c r="CE785" s="92"/>
      <c r="CF785" s="92"/>
      <c r="CG785" s="92"/>
      <c r="CH785" s="92"/>
      <c r="CI785" s="92"/>
      <c r="CJ785" s="92"/>
      <c r="CK785" s="92"/>
      <c r="CL785" s="92"/>
      <c r="CM785" s="92"/>
      <c r="CN785" s="92"/>
      <c r="CO785" s="92"/>
      <c r="CP785" s="92"/>
      <c r="CQ785" s="92"/>
      <c r="CR785" s="92"/>
      <c r="CS785" s="92"/>
      <c r="CT785" s="92"/>
      <c r="CU785" s="92"/>
      <c r="CV785" s="92"/>
      <c r="CW785" s="92"/>
      <c r="CX785" s="92"/>
      <c r="CY785" s="92"/>
      <c r="CZ785" s="92"/>
      <c r="DA785" s="92"/>
      <c r="DB785" s="92"/>
      <c r="DC785" s="92"/>
      <c r="DD785" s="92"/>
      <c r="DE785" s="92"/>
      <c r="DF785" s="92"/>
      <c r="DG785" s="92"/>
      <c r="DH785" s="92"/>
      <c r="DI785" s="92"/>
      <c r="DJ785" s="92"/>
      <c r="DK785" s="92"/>
      <c r="DL785" s="92"/>
      <c r="DM785" s="92"/>
      <c r="DN785" s="92"/>
      <c r="DO785" s="92"/>
      <c r="DP785" s="92"/>
      <c r="DQ785" s="92"/>
      <c r="DR785" s="92"/>
      <c r="DS785" s="92"/>
      <c r="DT785" s="92"/>
      <c r="DU785" s="92"/>
      <c r="DV785" s="92"/>
      <c r="DW785" s="92"/>
      <c r="DX785" s="92"/>
      <c r="DY785" s="92"/>
      <c r="DZ785" s="92"/>
      <c r="EA785" s="92"/>
      <c r="EB785" s="92"/>
      <c r="EC785" s="92"/>
      <c r="ED785" s="92"/>
      <c r="EE785" s="92"/>
      <c r="EF785" s="92"/>
      <c r="EG785" s="92"/>
      <c r="EH785" s="92"/>
      <c r="EI785" s="92"/>
      <c r="EJ785" s="92"/>
      <c r="EK785" s="92"/>
      <c r="EL785" s="92"/>
      <c r="EM785" s="92"/>
      <c r="EN785" s="92"/>
      <c r="EO785" s="92"/>
      <c r="EP785" s="92"/>
      <c r="EQ785" s="92"/>
      <c r="ER785" s="92"/>
      <c r="ES785" s="92"/>
      <c r="ET785" s="92"/>
      <c r="EU785" s="92"/>
      <c r="EV785" s="92"/>
      <c r="EW785" s="92"/>
      <c r="EX785" s="92"/>
      <c r="EY785" s="92"/>
      <c r="EZ785" s="92"/>
      <c r="FA785" s="92"/>
      <c r="FB785" s="92"/>
      <c r="FC785" s="92"/>
      <c r="FD785" s="92"/>
      <c r="FE785" s="92"/>
      <c r="FF785" s="92"/>
      <c r="FG785" s="92"/>
      <c r="FH785" s="92"/>
      <c r="FI785" s="92"/>
      <c r="FJ785" s="92"/>
      <c r="FK785" s="92"/>
      <c r="FL785" s="92"/>
      <c r="FM785" s="92"/>
      <c r="FN785" s="92"/>
      <c r="FO785" s="92"/>
      <c r="FP785" s="92"/>
      <c r="FQ785" s="92"/>
      <c r="FR785" s="92"/>
      <c r="FS785" s="92"/>
      <c r="FT785" s="92"/>
      <c r="FU785" s="92"/>
      <c r="FV785" s="92"/>
      <c r="FW785" s="92"/>
      <c r="FX785" s="92"/>
      <c r="FY785" s="92"/>
      <c r="FZ785" s="92"/>
      <c r="GA785" s="92"/>
      <c r="GB785" s="92"/>
      <c r="GC785" s="92"/>
      <c r="GD785" s="92"/>
      <c r="GE785" s="92"/>
      <c r="GF785" s="92"/>
      <c r="GG785" s="92"/>
      <c r="GH785" s="92"/>
      <c r="GI785" s="92"/>
      <c r="GJ785" s="92"/>
      <c r="GK785" s="92"/>
      <c r="GL785" s="92"/>
      <c r="GM785" s="92"/>
      <c r="GN785" s="92"/>
      <c r="GO785" s="92"/>
      <c r="GP785" s="92"/>
      <c r="GQ785" s="92"/>
      <c r="GR785" s="92"/>
      <c r="GS785" s="92"/>
      <c r="GT785" s="92"/>
      <c r="GU785" s="92"/>
      <c r="GV785" s="92"/>
      <c r="GW785" s="92"/>
      <c r="GX785" s="92"/>
      <c r="GY785" s="92"/>
      <c r="GZ785" s="92"/>
      <c r="HA785" s="92"/>
      <c r="HB785" s="92"/>
      <c r="HC785" s="92"/>
      <c r="HD785" s="92"/>
      <c r="HE785" s="92"/>
      <c r="HF785" s="92"/>
      <c r="HG785" s="92"/>
      <c r="HH785" s="92"/>
      <c r="HI785" s="92"/>
      <c r="HJ785" s="92"/>
      <c r="HK785" s="92"/>
      <c r="HL785" s="92"/>
      <c r="HM785" s="92"/>
      <c r="HN785" s="92"/>
      <c r="HO785" s="92"/>
      <c r="HP785" s="92"/>
      <c r="HQ785" s="92"/>
      <c r="HR785" s="92"/>
      <c r="HS785" s="92"/>
      <c r="HT785" s="92"/>
      <c r="HU785" s="92"/>
      <c r="HV785" s="92"/>
      <c r="HW785" s="92"/>
      <c r="HX785" s="92"/>
      <c r="HY785" s="92"/>
      <c r="HZ785" s="92"/>
      <c r="IA785" s="92"/>
      <c r="IB785" s="92"/>
      <c r="IC785" s="92"/>
      <c r="ID785" s="92"/>
      <c r="IE785" s="92"/>
      <c r="IF785" s="92"/>
      <c r="IG785" s="92"/>
      <c r="IH785" s="92"/>
      <c r="II785" s="92"/>
      <c r="IJ785" s="92"/>
      <c r="IK785" s="92"/>
      <c r="IL785" s="92"/>
      <c r="IM785" s="92"/>
      <c r="IN785" s="92"/>
      <c r="IO785" s="92"/>
      <c r="IP785" s="92"/>
      <c r="IQ785" s="92"/>
      <c r="IR785" s="92"/>
      <c r="IS785" s="92"/>
      <c r="IT785" s="92"/>
      <c r="IU785" s="92"/>
      <c r="IV785" s="92"/>
      <c r="IW785" s="92"/>
      <c r="IX785" s="92"/>
      <c r="IY785" s="92"/>
      <c r="IZ785" s="92"/>
      <c r="JA785" s="92"/>
      <c r="JB785" s="92"/>
      <c r="JC785" s="92"/>
      <c r="JD785" s="92"/>
      <c r="JE785" s="92"/>
      <c r="JF785" s="92"/>
      <c r="JG785" s="92"/>
      <c r="JH785" s="92"/>
      <c r="JI785" s="92"/>
      <c r="JJ785" s="92"/>
      <c r="JK785" s="92"/>
      <c r="JL785" s="92"/>
      <c r="JM785" s="92"/>
      <c r="JN785" s="92"/>
      <c r="JO785" s="92"/>
      <c r="JP785" s="92"/>
      <c r="JQ785" s="92"/>
      <c r="JR785" s="92"/>
      <c r="JS785" s="92"/>
      <c r="JT785" s="92"/>
      <c r="JU785" s="92"/>
      <c r="JV785" s="92"/>
      <c r="JW785" s="92"/>
      <c r="JX785" s="92"/>
      <c r="JY785" s="92"/>
      <c r="JZ785" s="92"/>
      <c r="KA785" s="92"/>
      <c r="KB785" s="92"/>
      <c r="KC785" s="92"/>
      <c r="KD785" s="92"/>
      <c r="KE785" s="92"/>
      <c r="KF785" s="92"/>
      <c r="KG785" s="92"/>
      <c r="KH785" s="92"/>
      <c r="KI785" s="92"/>
      <c r="KJ785" s="92"/>
      <c r="KK785" s="92"/>
      <c r="KL785" s="92"/>
      <c r="KM785" s="92"/>
      <c r="KN785" s="92"/>
      <c r="KO785" s="92"/>
      <c r="KP785" s="92"/>
      <c r="KQ785" s="92"/>
      <c r="KR785" s="92"/>
      <c r="KS785" s="92"/>
      <c r="KT785" s="92"/>
      <c r="KU785" s="92"/>
      <c r="KV785" s="92"/>
      <c r="KW785" s="92"/>
      <c r="KX785" s="92"/>
      <c r="KY785" s="92"/>
      <c r="KZ785" s="92"/>
      <c r="LA785" s="92"/>
      <c r="LB785" s="92"/>
      <c r="LC785" s="92"/>
      <c r="LD785" s="92"/>
      <c r="LE785" s="92"/>
      <c r="LF785" s="92"/>
      <c r="LG785" s="92"/>
      <c r="LH785" s="92"/>
      <c r="LI785" s="92"/>
      <c r="LJ785" s="92"/>
      <c r="LK785" s="92"/>
      <c r="LL785" s="92"/>
      <c r="LM785" s="92"/>
      <c r="LN785" s="92"/>
      <c r="LO785" s="92"/>
      <c r="LP785" s="92"/>
      <c r="LQ785" s="92"/>
      <c r="LR785" s="92"/>
      <c r="LS785" s="92"/>
      <c r="LT785" s="92"/>
      <c r="LU785" s="92"/>
      <c r="LV785" s="92"/>
      <c r="LW785" s="92"/>
      <c r="LX785" s="92"/>
      <c r="LY785" s="92"/>
      <c r="LZ785" s="92"/>
      <c r="MA785" s="92"/>
      <c r="MB785" s="92"/>
      <c r="MC785" s="92"/>
      <c r="MD785" s="92"/>
      <c r="ME785" s="92"/>
      <c r="MF785" s="92"/>
      <c r="MG785" s="92"/>
      <c r="MH785" s="92"/>
      <c r="MI785" s="92"/>
      <c r="MJ785" s="92"/>
      <c r="MK785" s="92"/>
      <c r="ML785" s="92"/>
      <c r="MM785" s="92"/>
      <c r="MN785" s="92"/>
      <c r="MO785" s="92"/>
      <c r="MP785" s="92"/>
      <c r="MQ785" s="92"/>
      <c r="MR785" s="92"/>
      <c r="MS785" s="92"/>
      <c r="MT785" s="92"/>
      <c r="MU785" s="92"/>
      <c r="MV785" s="92"/>
      <c r="MW785" s="92"/>
      <c r="MX785" s="92"/>
      <c r="MY785" s="92"/>
      <c r="MZ785" s="92"/>
      <c r="NA785" s="92"/>
      <c r="NB785" s="92"/>
      <c r="NC785" s="92"/>
      <c r="ND785" s="92"/>
      <c r="NE785" s="92"/>
      <c r="NF785" s="92"/>
      <c r="NG785" s="92"/>
      <c r="NH785" s="92"/>
      <c r="NI785" s="92"/>
      <c r="NJ785" s="92"/>
      <c r="NK785" s="92"/>
      <c r="NL785" s="92"/>
      <c r="NM785" s="92"/>
      <c r="NN785" s="92"/>
      <c r="NO785" s="92"/>
      <c r="NP785" s="92"/>
      <c r="NQ785" s="92"/>
      <c r="NR785" s="92"/>
      <c r="NS785" s="92"/>
      <c r="NT785" s="92"/>
      <c r="NU785" s="92"/>
      <c r="NV785" s="92"/>
      <c r="NW785" s="92"/>
      <c r="NX785" s="92"/>
      <c r="NY785" s="92"/>
      <c r="NZ785" s="92"/>
      <c r="OA785" s="92"/>
      <c r="OB785" s="92"/>
      <c r="OC785" s="92"/>
      <c r="OD785" s="92"/>
      <c r="OE785" s="92"/>
      <c r="OF785" s="92"/>
      <c r="OG785" s="92"/>
      <c r="OH785" s="92"/>
      <c r="OI785" s="92"/>
      <c r="OJ785" s="92"/>
      <c r="OK785" s="92"/>
      <c r="OL785" s="92"/>
      <c r="OM785" s="92"/>
      <c r="ON785" s="92"/>
      <c r="OO785" s="92"/>
      <c r="OP785" s="92"/>
      <c r="OQ785" s="92"/>
      <c r="OR785" s="92"/>
      <c r="OS785" s="92"/>
      <c r="OT785" s="92"/>
      <c r="OU785" s="92"/>
      <c r="OV785" s="92"/>
      <c r="OW785" s="92"/>
      <c r="OX785" s="92"/>
      <c r="OY785" s="92"/>
      <c r="OZ785" s="92"/>
      <c r="PA785" s="92"/>
      <c r="PB785" s="92"/>
      <c r="PC785" s="92"/>
      <c r="PD785" s="92"/>
      <c r="PE785" s="92"/>
      <c r="PF785" s="92"/>
      <c r="PG785" s="92"/>
      <c r="PH785" s="92"/>
      <c r="PI785" s="92"/>
      <c r="PJ785" s="92"/>
      <c r="PK785" s="92"/>
      <c r="PL785" s="92"/>
      <c r="PM785" s="92"/>
      <c r="PN785" s="92"/>
      <c r="PO785" s="92"/>
      <c r="PP785" s="92"/>
      <c r="PQ785" s="92"/>
      <c r="PR785" s="92"/>
      <c r="PS785" s="92"/>
      <c r="PT785" s="92"/>
      <c r="PU785" s="92"/>
      <c r="PV785" s="92"/>
      <c r="PW785" s="92"/>
      <c r="PX785" s="92"/>
      <c r="PY785" s="92"/>
      <c r="PZ785" s="92"/>
      <c r="QA785" s="92"/>
      <c r="QB785" s="92"/>
      <c r="QC785" s="92"/>
      <c r="QD785" s="92"/>
      <c r="QE785" s="92"/>
      <c r="QF785" s="92"/>
      <c r="QG785" s="92"/>
      <c r="QH785" s="92"/>
      <c r="QI785" s="92"/>
      <c r="QJ785" s="92"/>
      <c r="QK785" s="92"/>
      <c r="QL785" s="92"/>
      <c r="QM785" s="92"/>
      <c r="QN785" s="92"/>
      <c r="QO785" s="92"/>
      <c r="QP785" s="92"/>
      <c r="QQ785" s="92"/>
      <c r="QR785" s="92"/>
      <c r="QS785" s="92"/>
      <c r="QT785" s="92"/>
      <c r="QU785" s="92"/>
      <c r="QV785" s="92"/>
      <c r="QW785" s="92"/>
      <c r="QX785" s="92"/>
      <c r="QY785" s="92"/>
      <c r="QZ785" s="92"/>
      <c r="RA785" s="92"/>
      <c r="RB785" s="92"/>
      <c r="RC785" s="92"/>
      <c r="RD785" s="92"/>
      <c r="RE785" s="92"/>
      <c r="RF785" s="92"/>
      <c r="RG785" s="92"/>
      <c r="RH785" s="92"/>
      <c r="RI785" s="92"/>
      <c r="RJ785" s="92"/>
      <c r="RK785" s="92"/>
      <c r="RL785" s="92"/>
      <c r="RM785" s="92"/>
      <c r="RN785" s="92"/>
      <c r="RO785" s="92"/>
      <c r="RP785" s="92"/>
      <c r="RQ785" s="92"/>
      <c r="RR785" s="92"/>
      <c r="RS785" s="92"/>
      <c r="RT785" s="92"/>
      <c r="RU785" s="92"/>
      <c r="RV785" s="92"/>
      <c r="RW785" s="92"/>
      <c r="RX785" s="92"/>
      <c r="RY785" s="92"/>
      <c r="RZ785" s="92"/>
      <c r="SA785" s="92"/>
      <c r="SB785" s="92"/>
      <c r="SC785" s="92"/>
      <c r="SD785" s="92"/>
      <c r="SE785" s="92"/>
      <c r="SF785" s="92"/>
      <c r="SG785" s="92"/>
      <c r="SH785" s="92"/>
      <c r="SI785" s="92"/>
      <c r="SJ785" s="92"/>
      <c r="SK785" s="92"/>
      <c r="SL785" s="92"/>
      <c r="SM785" s="92"/>
      <c r="SN785" s="92"/>
      <c r="SO785" s="92"/>
      <c r="SP785" s="92"/>
      <c r="SQ785" s="92"/>
      <c r="SR785" s="92"/>
      <c r="SS785" s="92"/>
      <c r="ST785" s="92"/>
      <c r="SU785" s="92"/>
      <c r="SV785" s="92"/>
      <c r="SW785" s="92"/>
      <c r="SX785" s="92"/>
      <c r="SY785" s="92"/>
      <c r="SZ785" s="92"/>
      <c r="TA785" s="92"/>
      <c r="TB785" s="92"/>
      <c r="TC785" s="92"/>
      <c r="TD785" s="92"/>
      <c r="TE785" s="92"/>
      <c r="TF785" s="92"/>
      <c r="TG785" s="92"/>
      <c r="TH785" s="92"/>
      <c r="TI785" s="92"/>
      <c r="TJ785" s="92"/>
      <c r="TK785" s="92"/>
      <c r="TL785" s="92"/>
      <c r="TM785" s="92"/>
      <c r="TN785" s="92"/>
      <c r="TO785" s="92"/>
      <c r="TP785" s="92"/>
      <c r="TQ785" s="92"/>
      <c r="TR785" s="92"/>
      <c r="TS785" s="92"/>
      <c r="TT785" s="92"/>
      <c r="TU785" s="92"/>
      <c r="TV785" s="92"/>
      <c r="TW785" s="92"/>
      <c r="TX785" s="92"/>
      <c r="TY785" s="92"/>
      <c r="TZ785" s="92"/>
      <c r="UA785" s="92"/>
      <c r="UB785" s="92"/>
      <c r="UC785" s="92"/>
      <c r="UD785" s="92"/>
      <c r="UE785" s="92"/>
      <c r="UF785" s="92"/>
      <c r="UG785" s="92"/>
      <c r="UH785" s="92"/>
      <c r="UI785" s="92"/>
      <c r="UJ785" s="92"/>
      <c r="UK785" s="92"/>
      <c r="UL785" s="92"/>
      <c r="UM785" s="92"/>
      <c r="UN785" s="92"/>
      <c r="UO785" s="92"/>
      <c r="UP785" s="92"/>
      <c r="UQ785" s="92"/>
      <c r="UR785" s="92"/>
      <c r="US785" s="92"/>
      <c r="UT785" s="92"/>
      <c r="UU785" s="92"/>
      <c r="UV785" s="92"/>
      <c r="UW785" s="92"/>
      <c r="UX785" s="92"/>
      <c r="UY785" s="92"/>
      <c r="UZ785" s="92"/>
      <c r="VA785" s="92"/>
      <c r="VB785" s="92"/>
      <c r="VC785" s="92"/>
      <c r="VD785" s="92"/>
      <c r="VE785" s="92"/>
      <c r="VF785" s="92"/>
      <c r="VG785" s="92"/>
      <c r="VH785" s="92"/>
      <c r="VI785" s="92"/>
      <c r="VJ785" s="92"/>
      <c r="VK785" s="92"/>
      <c r="VL785" s="92"/>
      <c r="VM785" s="92"/>
      <c r="VN785" s="92"/>
      <c r="VO785" s="92"/>
      <c r="VP785" s="92"/>
      <c r="VQ785" s="92"/>
      <c r="VR785" s="92"/>
      <c r="VS785" s="92"/>
      <c r="VT785" s="92"/>
      <c r="VU785" s="92"/>
      <c r="VV785" s="92"/>
      <c r="VW785" s="92"/>
      <c r="VX785" s="92"/>
      <c r="VY785" s="92"/>
      <c r="VZ785" s="92"/>
      <c r="WA785" s="92"/>
      <c r="WB785" s="92"/>
      <c r="WC785" s="92"/>
      <c r="WD785" s="92"/>
      <c r="WE785" s="92"/>
      <c r="WF785" s="92"/>
      <c r="WG785" s="92"/>
      <c r="WH785" s="92"/>
      <c r="WI785" s="92"/>
      <c r="WJ785" s="92"/>
      <c r="WK785" s="92"/>
      <c r="WL785" s="92"/>
      <c r="WM785" s="92"/>
      <c r="WN785" s="92"/>
      <c r="WO785" s="92"/>
      <c r="WP785" s="92"/>
      <c r="WQ785" s="92"/>
      <c r="WR785" s="92"/>
      <c r="WS785" s="92"/>
      <c r="WT785" s="92"/>
      <c r="WU785" s="92"/>
      <c r="WV785" s="92"/>
      <c r="WW785" s="92"/>
      <c r="WX785" s="92"/>
      <c r="WY785" s="92"/>
      <c r="WZ785" s="92"/>
      <c r="XA785" s="92"/>
      <c r="XB785" s="92"/>
      <c r="XC785" s="92"/>
      <c r="XD785" s="92"/>
      <c r="XE785" s="92"/>
      <c r="XF785" s="92"/>
      <c r="XG785" s="92"/>
      <c r="XH785" s="92"/>
      <c r="XI785" s="92"/>
      <c r="XJ785" s="92"/>
      <c r="XK785" s="92"/>
      <c r="XL785" s="92"/>
      <c r="XM785" s="92"/>
      <c r="XN785" s="92"/>
      <c r="XO785" s="92"/>
      <c r="XP785" s="92"/>
      <c r="XQ785" s="92"/>
      <c r="XR785" s="92"/>
      <c r="XS785" s="92"/>
      <c r="XT785" s="92"/>
      <c r="XU785" s="92"/>
      <c r="XV785" s="92"/>
      <c r="XW785" s="92"/>
      <c r="XX785" s="92"/>
      <c r="XY785" s="92"/>
      <c r="XZ785" s="92"/>
      <c r="YA785" s="92"/>
      <c r="YB785" s="92"/>
      <c r="YC785" s="92"/>
      <c r="YD785" s="92"/>
      <c r="YE785" s="92"/>
      <c r="YF785" s="92"/>
      <c r="YG785" s="92"/>
      <c r="YH785" s="92"/>
      <c r="YI785" s="92"/>
      <c r="YJ785" s="92"/>
      <c r="YK785" s="92"/>
      <c r="YL785" s="92"/>
      <c r="YM785" s="92"/>
      <c r="YN785" s="92"/>
      <c r="YO785" s="92"/>
      <c r="YP785" s="92"/>
      <c r="YQ785" s="92"/>
      <c r="YR785" s="92"/>
      <c r="YS785" s="92"/>
      <c r="YT785" s="92"/>
      <c r="YU785" s="92"/>
      <c r="YV785" s="92"/>
      <c r="YW785" s="92"/>
      <c r="YX785" s="92"/>
      <c r="YY785" s="92"/>
      <c r="YZ785" s="92"/>
      <c r="ZA785" s="92"/>
      <c r="ZB785" s="92"/>
      <c r="ZC785" s="92"/>
      <c r="ZD785" s="92"/>
      <c r="ZE785" s="92"/>
      <c r="ZF785" s="92"/>
      <c r="ZG785" s="92"/>
      <c r="ZH785" s="92"/>
      <c r="ZI785" s="92"/>
      <c r="ZJ785" s="92"/>
      <c r="ZK785" s="92"/>
      <c r="ZL785" s="92"/>
      <c r="ZM785" s="92"/>
      <c r="ZN785" s="92"/>
      <c r="ZO785" s="92"/>
      <c r="ZP785" s="92"/>
      <c r="ZQ785" s="92"/>
      <c r="ZR785" s="92"/>
      <c r="ZS785" s="92"/>
      <c r="ZT785" s="92"/>
      <c r="ZU785" s="92"/>
      <c r="ZV785" s="92"/>
      <c r="ZW785" s="92"/>
      <c r="ZX785" s="92"/>
      <c r="ZY785" s="92"/>
      <c r="ZZ785" s="92"/>
      <c r="AAA785" s="92"/>
      <c r="AAB785" s="92"/>
      <c r="AAC785" s="92"/>
      <c r="AAD785" s="92"/>
      <c r="AAE785" s="92"/>
      <c r="AAF785" s="92"/>
      <c r="AAG785" s="92"/>
      <c r="AAH785" s="92"/>
      <c r="AAI785" s="92"/>
      <c r="AAJ785" s="92"/>
      <c r="AAK785" s="92"/>
      <c r="AAL785" s="92"/>
      <c r="AAM785" s="92"/>
      <c r="AAN785" s="92"/>
      <c r="AAO785" s="92"/>
      <c r="AAP785" s="92"/>
      <c r="AAQ785" s="92"/>
      <c r="AAR785" s="92"/>
      <c r="AAS785" s="92"/>
      <c r="AAT785" s="92"/>
      <c r="AAU785" s="92"/>
      <c r="AAV785" s="92"/>
      <c r="AAW785" s="92"/>
      <c r="AAX785" s="92"/>
      <c r="AAY785" s="92"/>
      <c r="AAZ785" s="92"/>
      <c r="ABA785" s="92"/>
      <c r="ABB785" s="92"/>
      <c r="ABC785" s="92"/>
      <c r="ABD785" s="92"/>
      <c r="ABE785" s="92"/>
      <c r="ABF785" s="92"/>
      <c r="ABG785" s="92"/>
      <c r="ABH785" s="92"/>
      <c r="ABI785" s="92"/>
      <c r="ABJ785" s="92"/>
      <c r="ABK785" s="92"/>
      <c r="ABL785" s="92"/>
      <c r="ABM785" s="92"/>
      <c r="ABN785" s="92"/>
      <c r="ABO785" s="92"/>
      <c r="ABP785" s="92"/>
      <c r="ABQ785" s="92"/>
      <c r="ABR785" s="92"/>
      <c r="ABS785" s="92"/>
      <c r="ABT785" s="92"/>
      <c r="ABU785" s="92"/>
      <c r="ABV785" s="92"/>
      <c r="ABW785" s="92"/>
      <c r="ABX785" s="92"/>
      <c r="ABY785" s="92"/>
      <c r="ABZ785" s="92"/>
      <c r="ACA785" s="92"/>
      <c r="ACB785" s="92"/>
      <c r="ACC785" s="92"/>
      <c r="ACD785" s="92"/>
      <c r="ACE785" s="92"/>
      <c r="ACF785" s="92"/>
      <c r="ACG785" s="92"/>
      <c r="ACH785" s="92"/>
      <c r="ACI785" s="92"/>
      <c r="ACJ785" s="92"/>
      <c r="ACK785" s="92"/>
      <c r="ACL785" s="92"/>
      <c r="ACM785" s="92"/>
      <c r="ACN785" s="92"/>
      <c r="ACO785" s="92"/>
      <c r="ACP785" s="92"/>
      <c r="ACQ785" s="92"/>
      <c r="ACR785" s="92"/>
      <c r="ACS785" s="92"/>
      <c r="ACT785" s="92"/>
      <c r="ACU785" s="92"/>
      <c r="ACV785" s="92"/>
      <c r="ACW785" s="92"/>
      <c r="ACX785" s="92"/>
      <c r="ACY785" s="92"/>
      <c r="ACZ785" s="92"/>
      <c r="ADA785" s="92"/>
      <c r="ADB785" s="92"/>
      <c r="ADC785" s="92"/>
      <c r="ADD785" s="92"/>
      <c r="ADE785" s="92"/>
      <c r="ADF785" s="92"/>
      <c r="ADG785" s="92"/>
      <c r="ADH785" s="92"/>
      <c r="ADI785" s="92"/>
      <c r="ADJ785" s="92"/>
      <c r="ADK785" s="92"/>
      <c r="ADL785" s="92"/>
      <c r="ADM785" s="92"/>
      <c r="ADN785" s="92"/>
      <c r="ADO785" s="92"/>
      <c r="ADP785" s="92"/>
      <c r="ADQ785" s="92"/>
      <c r="ADR785" s="92"/>
      <c r="ADS785" s="92"/>
      <c r="ADT785" s="92"/>
      <c r="ADU785" s="92"/>
      <c r="ADV785" s="92"/>
      <c r="ADW785" s="92"/>
      <c r="ADX785" s="92"/>
      <c r="ADY785" s="92"/>
      <c r="ADZ785" s="92"/>
      <c r="AEA785" s="92"/>
      <c r="AEB785" s="92"/>
      <c r="AEC785" s="92"/>
      <c r="AED785" s="92"/>
      <c r="AEE785" s="92"/>
      <c r="AEF785" s="92"/>
      <c r="AEG785" s="92"/>
      <c r="AEH785" s="92"/>
      <c r="AEI785" s="92"/>
      <c r="AEJ785" s="92"/>
      <c r="AEK785" s="92"/>
      <c r="AEL785" s="92"/>
      <c r="AEM785" s="92"/>
      <c r="AEN785" s="92"/>
      <c r="AEO785" s="92"/>
      <c r="AEP785" s="92"/>
      <c r="AEQ785" s="92"/>
      <c r="AER785" s="92"/>
      <c r="AES785" s="92"/>
      <c r="AET785" s="92"/>
      <c r="AEU785" s="92"/>
      <c r="AEV785" s="92"/>
      <c r="AEW785" s="92"/>
      <c r="AEX785" s="92"/>
      <c r="AEY785" s="92"/>
      <c r="AEZ785" s="92"/>
      <c r="AFA785" s="92"/>
      <c r="AFB785" s="92"/>
      <c r="AFC785" s="92"/>
      <c r="AFD785" s="92"/>
      <c r="AFE785" s="92"/>
      <c r="AFF785" s="92"/>
      <c r="AFG785" s="92"/>
      <c r="AFH785" s="92"/>
      <c r="AFI785" s="92"/>
      <c r="AFJ785" s="92"/>
      <c r="AFK785" s="92"/>
      <c r="AFL785" s="92"/>
      <c r="AFM785" s="92"/>
      <c r="AFN785" s="92"/>
      <c r="AFO785" s="92"/>
      <c r="AFP785" s="92"/>
      <c r="AFQ785" s="92"/>
      <c r="AFR785" s="92"/>
      <c r="AFS785" s="92"/>
      <c r="AFT785" s="92"/>
      <c r="AFU785" s="92"/>
      <c r="AFV785" s="92"/>
      <c r="AFW785" s="92"/>
      <c r="AFX785" s="92"/>
      <c r="AFY785" s="92"/>
      <c r="AFZ785" s="92"/>
      <c r="AGA785" s="92"/>
      <c r="AGB785" s="92"/>
      <c r="AGC785" s="92"/>
      <c r="AGD785" s="92"/>
      <c r="AGE785" s="92"/>
      <c r="AGF785" s="92"/>
      <c r="AGG785" s="92"/>
      <c r="AGH785" s="92"/>
      <c r="AGI785" s="92"/>
      <c r="AGJ785" s="92"/>
      <c r="AGK785" s="92"/>
      <c r="AGL785" s="92"/>
      <c r="AGM785" s="92"/>
      <c r="AGN785" s="92"/>
      <c r="AGO785" s="92"/>
      <c r="AGP785" s="92"/>
      <c r="AGQ785" s="92"/>
      <c r="AGR785" s="92"/>
      <c r="AGS785" s="92"/>
      <c r="AGT785" s="92"/>
      <c r="AGU785" s="92"/>
      <c r="AGV785" s="92"/>
      <c r="AGW785" s="92"/>
      <c r="AGX785" s="92"/>
      <c r="AGY785" s="92"/>
      <c r="AGZ785" s="92"/>
      <c r="AHA785" s="92"/>
      <c r="AHB785" s="92"/>
      <c r="AHC785" s="92"/>
      <c r="AHD785" s="92"/>
      <c r="AHE785" s="92"/>
      <c r="AHF785" s="92"/>
      <c r="AHG785" s="92"/>
      <c r="AHH785" s="92"/>
      <c r="AHI785" s="92"/>
      <c r="AHJ785" s="92"/>
      <c r="AHK785" s="92"/>
      <c r="AHL785" s="92"/>
      <c r="AHM785" s="92"/>
      <c r="AHN785" s="92"/>
      <c r="AHO785" s="92"/>
      <c r="AHP785" s="92"/>
      <c r="AHQ785" s="92"/>
      <c r="AHR785" s="92"/>
      <c r="AHS785" s="92"/>
      <c r="AHT785" s="92"/>
      <c r="AHU785" s="92"/>
      <c r="AHV785" s="92"/>
      <c r="AHW785" s="92"/>
      <c r="AHX785" s="92"/>
      <c r="AHY785" s="92"/>
      <c r="AHZ785" s="92"/>
      <c r="AIA785" s="92"/>
      <c r="AIB785" s="92"/>
      <c r="AIC785" s="92"/>
      <c r="AID785" s="92"/>
      <c r="AIE785" s="92"/>
      <c r="AIF785" s="92"/>
      <c r="AIG785" s="92"/>
      <c r="AIH785" s="92"/>
      <c r="AII785" s="92"/>
      <c r="AIJ785" s="92"/>
      <c r="AIK785" s="92"/>
      <c r="AIL785" s="92"/>
      <c r="AIM785" s="92"/>
      <c r="AIN785" s="92"/>
      <c r="AIO785" s="92"/>
      <c r="AIP785" s="92"/>
      <c r="AIQ785" s="92"/>
      <c r="AIR785" s="92"/>
      <c r="AIS785" s="92"/>
      <c r="AIT785" s="92"/>
      <c r="AIU785" s="92"/>
      <c r="AIV785" s="92"/>
      <c r="AIW785" s="92"/>
      <c r="AIX785" s="92"/>
      <c r="AIY785" s="92"/>
      <c r="AIZ785" s="92"/>
      <c r="AJA785" s="92"/>
      <c r="AJB785" s="92"/>
      <c r="AJC785" s="92"/>
      <c r="AJD785" s="92"/>
      <c r="AJE785" s="92"/>
      <c r="AJF785" s="92"/>
      <c r="AJG785" s="92"/>
      <c r="AJH785" s="92"/>
      <c r="AJI785" s="92"/>
      <c r="AJJ785" s="92"/>
      <c r="AJK785" s="92"/>
      <c r="AJL785" s="92"/>
      <c r="AJM785" s="92"/>
      <c r="AJN785" s="92"/>
      <c r="AJO785" s="92"/>
      <c r="AJP785" s="92"/>
      <c r="AJQ785" s="92"/>
      <c r="AJR785" s="92"/>
      <c r="AJS785" s="92"/>
      <c r="AJT785" s="92"/>
      <c r="AJU785" s="92"/>
      <c r="AJV785" s="92"/>
      <c r="AJW785" s="92"/>
      <c r="AJX785" s="92"/>
      <c r="AJY785" s="92"/>
      <c r="AJZ785" s="92"/>
      <c r="AKA785" s="92"/>
      <c r="AKB785" s="92"/>
      <c r="AKC785" s="92"/>
      <c r="AKD785" s="92"/>
      <c r="AKE785" s="92"/>
      <c r="AKF785" s="92"/>
      <c r="AKG785" s="92"/>
      <c r="AKH785" s="92"/>
      <c r="AKI785" s="92"/>
      <c r="AKJ785" s="92"/>
      <c r="AKK785" s="92"/>
      <c r="AKL785" s="92"/>
      <c r="AKM785" s="92"/>
      <c r="AKN785" s="92"/>
      <c r="AKO785" s="92"/>
      <c r="AKP785" s="92"/>
      <c r="AKQ785" s="92"/>
      <c r="AKR785" s="92"/>
      <c r="AKS785" s="92"/>
      <c r="AKT785" s="92"/>
      <c r="AKU785" s="92"/>
      <c r="AKV785" s="92"/>
      <c r="AKW785" s="92"/>
      <c r="AKX785" s="92"/>
      <c r="AKY785" s="92"/>
      <c r="AKZ785" s="92"/>
      <c r="ALA785" s="92"/>
      <c r="ALB785" s="92"/>
      <c r="ALC785" s="92"/>
      <c r="ALD785" s="92"/>
      <c r="ALE785" s="92"/>
      <c r="ALF785" s="92"/>
      <c r="ALG785" s="92"/>
      <c r="ALH785" s="92"/>
      <c r="ALI785" s="92"/>
      <c r="ALJ785" s="92"/>
      <c r="ALK785" s="92"/>
      <c r="ALL785" s="92"/>
      <c r="ALM785" s="92"/>
      <c r="ALN785" s="92"/>
      <c r="ALO785" s="92"/>
      <c r="ALP785" s="92"/>
      <c r="ALQ785" s="92"/>
      <c r="ALR785" s="92"/>
      <c r="ALS785" s="92"/>
      <c r="ALT785" s="92"/>
      <c r="ALU785" s="92"/>
      <c r="ALV785" s="92"/>
      <c r="ALW785" s="92"/>
      <c r="ALX785" s="92"/>
      <c r="ALY785" s="92"/>
      <c r="ALZ785" s="92"/>
      <c r="AMA785" s="92"/>
      <c r="AMB785" s="92"/>
      <c r="AMC785" s="92"/>
      <c r="AMD785" s="92"/>
      <c r="AME785" s="92"/>
      <c r="AMF785" s="92"/>
      <c r="AMG785" s="92"/>
      <c r="AMH785" s="92"/>
      <c r="AMI785" s="92"/>
      <c r="AMJ785" s="92"/>
      <c r="AMK785" s="92"/>
      <c r="AML785" s="92"/>
      <c r="AMM785" s="92"/>
      <c r="AMN785" s="92"/>
      <c r="AMO785" s="92"/>
      <c r="AMP785" s="92"/>
      <c r="AMQ785" s="92"/>
      <c r="AMR785" s="92"/>
      <c r="AMS785" s="92"/>
      <c r="AMT785" s="92"/>
      <c r="AMU785" s="92"/>
      <c r="AMV785" s="92"/>
      <c r="AMW785" s="92"/>
      <c r="AMX785" s="92"/>
      <c r="AMY785" s="92"/>
      <c r="AMZ785" s="92"/>
      <c r="ANA785" s="92"/>
      <c r="ANB785" s="92"/>
      <c r="ANC785" s="92"/>
      <c r="AND785" s="92"/>
      <c r="ANE785" s="92"/>
      <c r="ANF785" s="92"/>
      <c r="ANG785" s="92"/>
      <c r="ANH785" s="92"/>
      <c r="ANI785" s="92"/>
      <c r="ANJ785" s="92"/>
      <c r="ANK785" s="92"/>
      <c r="ANL785" s="92"/>
      <c r="ANM785" s="92"/>
      <c r="ANN785" s="92"/>
      <c r="ANO785" s="92"/>
      <c r="ANP785" s="92"/>
      <c r="ANQ785" s="92"/>
      <c r="ANR785" s="92"/>
      <c r="ANS785" s="92"/>
      <c r="ANT785" s="92"/>
      <c r="ANU785" s="92"/>
      <c r="ANV785" s="92"/>
      <c r="ANW785" s="92"/>
      <c r="ANX785" s="92"/>
      <c r="ANY785" s="92"/>
      <c r="ANZ785" s="92"/>
      <c r="AOA785" s="92"/>
      <c r="AOB785" s="92"/>
      <c r="AOC785" s="92"/>
      <c r="AOD785" s="92"/>
      <c r="AOE785" s="92"/>
      <c r="AOF785" s="92"/>
      <c r="AOG785" s="92"/>
      <c r="AOH785" s="92"/>
      <c r="AOI785" s="92"/>
      <c r="AOJ785" s="92"/>
      <c r="AOK785" s="92"/>
      <c r="AOL785" s="92"/>
      <c r="AOM785" s="92"/>
      <c r="AON785" s="92"/>
      <c r="AOO785" s="92"/>
      <c r="AOP785" s="92"/>
      <c r="AOQ785" s="92"/>
      <c r="AOR785" s="92"/>
      <c r="AOS785" s="92"/>
      <c r="AOT785" s="92"/>
      <c r="AOU785" s="92"/>
      <c r="AOV785" s="92"/>
      <c r="AOW785" s="92"/>
      <c r="AOX785" s="92"/>
      <c r="AOY785" s="92"/>
      <c r="AOZ785" s="92"/>
      <c r="APA785" s="92"/>
      <c r="APB785" s="92"/>
      <c r="APC785" s="92"/>
      <c r="APD785" s="92"/>
      <c r="APE785" s="92"/>
      <c r="APF785" s="92"/>
      <c r="APG785" s="92"/>
      <c r="APH785" s="92"/>
      <c r="API785" s="92"/>
      <c r="APJ785" s="92"/>
      <c r="APK785" s="92"/>
      <c r="APL785" s="92"/>
      <c r="APM785" s="92"/>
      <c r="APN785" s="92"/>
      <c r="APO785" s="92"/>
      <c r="APP785" s="92"/>
      <c r="APQ785" s="92"/>
      <c r="APR785" s="92"/>
      <c r="APS785" s="92"/>
      <c r="APT785" s="92"/>
      <c r="APU785" s="92"/>
      <c r="APV785" s="92"/>
      <c r="APW785" s="92"/>
      <c r="APX785" s="92"/>
      <c r="APY785" s="92"/>
      <c r="APZ785" s="92"/>
      <c r="AQA785" s="92"/>
      <c r="AQB785" s="92"/>
      <c r="AQC785" s="92"/>
      <c r="AQD785" s="92"/>
      <c r="AQE785" s="92"/>
      <c r="AQF785" s="92"/>
      <c r="AQG785" s="92"/>
      <c r="AQH785" s="92"/>
      <c r="AQI785" s="92"/>
      <c r="AQJ785" s="92"/>
      <c r="AQK785" s="92"/>
      <c r="AQL785" s="92"/>
      <c r="AQM785" s="92"/>
      <c r="AQN785" s="92"/>
      <c r="AQO785" s="92"/>
      <c r="AQP785" s="92"/>
      <c r="AQQ785" s="92"/>
      <c r="AQR785" s="92"/>
      <c r="AQS785" s="92"/>
      <c r="AQT785" s="92"/>
      <c r="AQU785" s="92"/>
      <c r="AQV785" s="92"/>
      <c r="AQW785" s="92"/>
      <c r="AQX785" s="92"/>
      <c r="AQY785" s="92"/>
      <c r="AQZ785" s="92"/>
      <c r="ARA785" s="92"/>
      <c r="ARB785" s="92"/>
      <c r="ARC785" s="92"/>
      <c r="ARD785" s="92"/>
      <c r="ARE785" s="92"/>
      <c r="ARF785" s="92"/>
      <c r="ARG785" s="92"/>
      <c r="ARH785" s="92"/>
      <c r="ARI785" s="92"/>
      <c r="ARJ785" s="92"/>
      <c r="ARK785" s="92"/>
      <c r="ARL785" s="92"/>
      <c r="ARM785" s="92"/>
      <c r="ARN785" s="92"/>
      <c r="ARO785" s="92"/>
      <c r="ARP785" s="92"/>
      <c r="ARQ785" s="92"/>
      <c r="ARR785" s="92"/>
      <c r="ARS785" s="92"/>
      <c r="ART785" s="92"/>
      <c r="ARU785" s="92"/>
      <c r="ARV785" s="92"/>
      <c r="ARW785" s="92"/>
      <c r="ARX785" s="92"/>
      <c r="ARY785" s="92"/>
      <c r="ARZ785" s="92"/>
      <c r="ASA785" s="92"/>
      <c r="ASB785" s="92"/>
      <c r="ASC785" s="92"/>
      <c r="ASD785" s="92"/>
      <c r="ASE785" s="92"/>
      <c r="ASF785" s="92"/>
      <c r="ASG785" s="92"/>
      <c r="ASH785" s="92"/>
      <c r="ASI785" s="92"/>
      <c r="ASJ785" s="92"/>
      <c r="ASK785" s="92"/>
      <c r="ASL785" s="92"/>
      <c r="ASM785" s="92"/>
      <c r="ASN785" s="92"/>
      <c r="ASO785" s="92"/>
      <c r="ASP785" s="92"/>
      <c r="ASQ785" s="92"/>
      <c r="ASR785" s="92"/>
      <c r="ASS785" s="92"/>
      <c r="AST785" s="92"/>
      <c r="ASU785" s="92"/>
      <c r="ASV785" s="92"/>
      <c r="ASW785" s="92"/>
      <c r="ASX785" s="92"/>
      <c r="ASY785" s="92"/>
      <c r="ASZ785" s="92"/>
      <c r="ATA785" s="92"/>
      <c r="ATB785" s="92"/>
      <c r="ATC785" s="92"/>
      <c r="ATD785" s="92"/>
      <c r="ATE785" s="92"/>
      <c r="ATF785" s="92"/>
      <c r="ATG785" s="92"/>
      <c r="ATH785" s="92"/>
      <c r="ATI785" s="92"/>
      <c r="ATJ785" s="92"/>
      <c r="ATK785" s="92"/>
      <c r="ATL785" s="92"/>
      <c r="ATM785" s="92"/>
      <c r="ATN785" s="92"/>
      <c r="ATO785" s="92"/>
      <c r="ATP785" s="92"/>
      <c r="ATQ785" s="92"/>
      <c r="ATR785" s="92"/>
      <c r="ATS785" s="92"/>
      <c r="ATT785" s="92"/>
      <c r="ATU785" s="92"/>
      <c r="ATV785" s="92"/>
      <c r="ATW785" s="92"/>
      <c r="ATX785" s="92"/>
      <c r="ATY785" s="92"/>
      <c r="ATZ785" s="92"/>
      <c r="AUA785" s="92"/>
      <c r="AUB785" s="92"/>
      <c r="AUC785" s="92"/>
      <c r="AUD785" s="92"/>
      <c r="AUE785" s="92"/>
      <c r="AUF785" s="92"/>
      <c r="AUG785" s="92"/>
      <c r="AUH785" s="92"/>
      <c r="AUI785" s="92"/>
      <c r="AUJ785" s="92"/>
      <c r="AUK785" s="92"/>
      <c r="AUL785" s="92"/>
      <c r="AUM785" s="92"/>
      <c r="AUN785" s="92"/>
      <c r="AUO785" s="92"/>
      <c r="AUP785" s="92"/>
      <c r="AUQ785" s="92"/>
      <c r="AUR785" s="92"/>
      <c r="AUS785" s="92"/>
      <c r="AUT785" s="92"/>
      <c r="AUU785" s="92"/>
      <c r="AUV785" s="92"/>
      <c r="AUW785" s="92"/>
      <c r="AUX785" s="92"/>
      <c r="AUY785" s="92"/>
      <c r="AUZ785" s="92"/>
      <c r="AVA785" s="92"/>
      <c r="AVB785" s="92"/>
      <c r="AVC785" s="92"/>
      <c r="AVD785" s="92"/>
      <c r="AVE785" s="92"/>
      <c r="AVF785" s="92"/>
      <c r="AVG785" s="92"/>
      <c r="AVH785" s="92"/>
      <c r="AVI785" s="92"/>
      <c r="AVJ785" s="92"/>
      <c r="AVK785" s="92"/>
      <c r="AVL785" s="92"/>
      <c r="AVM785" s="92"/>
      <c r="AVN785" s="92"/>
      <c r="AVO785" s="92"/>
      <c r="AVP785" s="92"/>
      <c r="AVQ785" s="92"/>
      <c r="AVR785" s="92"/>
      <c r="AVS785" s="92"/>
      <c r="AVT785" s="92"/>
      <c r="AVU785" s="92"/>
      <c r="AVV785" s="92"/>
      <c r="AVW785" s="92"/>
      <c r="AVX785" s="92"/>
      <c r="AVY785" s="92"/>
      <c r="AVZ785" s="92"/>
      <c r="AWA785" s="92"/>
      <c r="AWB785" s="92"/>
      <c r="AWC785" s="92"/>
      <c r="AWD785" s="92"/>
      <c r="AWE785" s="92"/>
      <c r="AWF785" s="92"/>
      <c r="AWG785" s="92"/>
      <c r="AWH785" s="92"/>
      <c r="AWI785" s="92"/>
      <c r="AWJ785" s="92"/>
      <c r="AWK785" s="92"/>
      <c r="AWL785" s="92"/>
      <c r="AWM785" s="92"/>
      <c r="AWN785" s="92"/>
      <c r="AWO785" s="92"/>
      <c r="AWP785" s="92"/>
      <c r="AWQ785" s="92"/>
      <c r="AWR785" s="92"/>
      <c r="AWS785" s="92"/>
      <c r="AWT785" s="92"/>
      <c r="AWU785" s="92"/>
      <c r="AWV785" s="92"/>
      <c r="AWW785" s="92"/>
      <c r="AWX785" s="92"/>
      <c r="AWY785" s="92"/>
      <c r="AWZ785" s="92"/>
      <c r="AXA785" s="92"/>
      <c r="AXB785" s="92"/>
      <c r="AXC785" s="92"/>
      <c r="AXD785" s="92"/>
      <c r="AXE785" s="92"/>
      <c r="AXF785" s="92"/>
      <c r="AXG785" s="92"/>
      <c r="AXH785" s="92"/>
      <c r="AXI785" s="92"/>
      <c r="AXJ785" s="92"/>
      <c r="AXK785" s="92"/>
      <c r="AXL785" s="92"/>
      <c r="AXM785" s="92"/>
      <c r="AXN785" s="92"/>
      <c r="AXO785" s="92"/>
      <c r="AXP785" s="92"/>
      <c r="AXQ785" s="92"/>
      <c r="AXR785" s="92"/>
      <c r="AXS785" s="92"/>
      <c r="AXT785" s="92"/>
      <c r="AXU785" s="92"/>
      <c r="AXV785" s="92"/>
      <c r="AXW785" s="92"/>
      <c r="AXX785" s="92"/>
      <c r="AXY785" s="92"/>
      <c r="AXZ785" s="92"/>
      <c r="AYA785" s="92"/>
      <c r="AYB785" s="92"/>
      <c r="AYC785" s="92"/>
      <c r="AYD785" s="92"/>
      <c r="AYE785" s="92"/>
      <c r="AYF785" s="92"/>
      <c r="AYG785" s="92"/>
      <c r="AYH785" s="92"/>
      <c r="AYI785" s="92"/>
      <c r="AYJ785" s="92"/>
      <c r="AYK785" s="92"/>
      <c r="AYL785" s="92"/>
      <c r="AYM785" s="92"/>
      <c r="AYN785" s="92"/>
      <c r="AYO785" s="92"/>
      <c r="AYP785" s="92"/>
      <c r="AYQ785" s="92"/>
      <c r="AYR785" s="92"/>
      <c r="AYS785" s="92"/>
      <c r="AYT785" s="92"/>
      <c r="AYU785" s="92"/>
      <c r="AYV785" s="92"/>
      <c r="AYW785" s="92"/>
      <c r="AYX785" s="92"/>
      <c r="AYY785" s="92"/>
      <c r="AYZ785" s="92"/>
      <c r="AZA785" s="92"/>
      <c r="AZB785" s="92"/>
      <c r="AZC785" s="92"/>
      <c r="AZD785" s="92"/>
      <c r="AZE785" s="92"/>
      <c r="AZF785" s="92"/>
      <c r="AZG785" s="92"/>
      <c r="AZH785" s="92"/>
      <c r="AZI785" s="92"/>
      <c r="AZJ785" s="92"/>
      <c r="AZK785" s="92"/>
      <c r="AZL785" s="92"/>
      <c r="AZM785" s="92"/>
      <c r="AZN785" s="92"/>
      <c r="AZO785" s="92"/>
      <c r="AZP785" s="92"/>
      <c r="AZQ785" s="92"/>
      <c r="AZR785" s="92"/>
      <c r="AZS785" s="92"/>
      <c r="AZT785" s="92"/>
      <c r="AZU785" s="92"/>
      <c r="AZV785" s="92"/>
      <c r="AZW785" s="92"/>
      <c r="AZX785" s="92"/>
      <c r="AZY785" s="92"/>
      <c r="AZZ785" s="92"/>
      <c r="BAA785" s="92"/>
      <c r="BAB785" s="92"/>
      <c r="BAC785" s="92"/>
      <c r="BAD785" s="92"/>
      <c r="BAE785" s="92"/>
      <c r="BAF785" s="92"/>
      <c r="BAG785" s="92"/>
      <c r="BAH785" s="92"/>
      <c r="BAI785" s="92"/>
      <c r="BAJ785" s="92"/>
      <c r="BAK785" s="92"/>
      <c r="BAL785" s="92"/>
      <c r="BAM785" s="92"/>
      <c r="BAN785" s="92"/>
      <c r="BAO785" s="92"/>
      <c r="BAP785" s="92"/>
      <c r="BAQ785" s="92"/>
      <c r="BAR785" s="92"/>
      <c r="BAS785" s="92"/>
      <c r="BAT785" s="92"/>
      <c r="BAU785" s="92"/>
      <c r="BAV785" s="92"/>
      <c r="BAW785" s="92"/>
      <c r="BAX785" s="92"/>
      <c r="BAY785" s="92"/>
      <c r="BAZ785" s="92"/>
      <c r="BBA785" s="92"/>
      <c r="BBB785" s="92"/>
      <c r="BBC785" s="92"/>
      <c r="BBD785" s="92"/>
      <c r="BBE785" s="92"/>
      <c r="BBF785" s="92"/>
      <c r="BBG785" s="92"/>
      <c r="BBH785" s="92"/>
      <c r="BBI785" s="92"/>
      <c r="BBJ785" s="92"/>
      <c r="BBK785" s="92"/>
      <c r="BBL785" s="92"/>
      <c r="BBM785" s="92"/>
      <c r="BBN785" s="92"/>
      <c r="BBO785" s="92"/>
      <c r="BBP785" s="92"/>
      <c r="BBQ785" s="92"/>
      <c r="BBR785" s="92"/>
      <c r="BBS785" s="92"/>
      <c r="BBT785" s="92"/>
      <c r="BBU785" s="92"/>
      <c r="BBV785" s="92"/>
      <c r="BBW785" s="92"/>
      <c r="BBX785" s="92"/>
      <c r="BBY785" s="92"/>
      <c r="BBZ785" s="92"/>
      <c r="BCA785" s="92"/>
      <c r="BCB785" s="92"/>
      <c r="BCC785" s="92"/>
      <c r="BCD785" s="92"/>
      <c r="BCE785" s="92"/>
      <c r="BCF785" s="92"/>
      <c r="BCG785" s="92"/>
      <c r="BCH785" s="92"/>
      <c r="BCI785" s="92"/>
      <c r="BCJ785" s="92"/>
      <c r="BCK785" s="92"/>
      <c r="BCL785" s="92"/>
      <c r="BCM785" s="92"/>
      <c r="BCN785" s="92"/>
      <c r="BCO785" s="92"/>
      <c r="BCP785" s="92"/>
      <c r="BCQ785" s="92"/>
      <c r="BCR785" s="92"/>
      <c r="BCS785" s="92"/>
      <c r="BCT785" s="92"/>
      <c r="BCU785" s="92"/>
      <c r="BCV785" s="92"/>
      <c r="BCW785" s="92"/>
      <c r="BCX785" s="92"/>
      <c r="BCY785" s="92"/>
      <c r="BCZ785" s="92"/>
      <c r="BDA785" s="92"/>
      <c r="BDB785" s="92"/>
      <c r="BDC785" s="92"/>
      <c r="BDD785" s="92"/>
      <c r="BDE785" s="92"/>
      <c r="BDF785" s="92"/>
      <c r="BDG785" s="92"/>
      <c r="BDH785" s="92"/>
      <c r="BDI785" s="92"/>
      <c r="BDJ785" s="92"/>
      <c r="BDK785" s="92"/>
      <c r="BDL785" s="92"/>
      <c r="BDM785" s="92"/>
      <c r="BDN785" s="92"/>
      <c r="BDO785" s="92"/>
      <c r="BDP785" s="92"/>
      <c r="BDQ785" s="92"/>
      <c r="BDR785" s="92"/>
      <c r="BDS785" s="92"/>
      <c r="BDT785" s="92"/>
      <c r="BDU785" s="92"/>
      <c r="BDV785" s="92"/>
      <c r="BDW785" s="92"/>
      <c r="BDX785" s="92"/>
      <c r="BDY785" s="92"/>
      <c r="BDZ785" s="92"/>
      <c r="BEA785" s="92"/>
      <c r="BEB785" s="92"/>
      <c r="BEC785" s="92"/>
      <c r="BED785" s="92"/>
      <c r="BEE785" s="92"/>
      <c r="BEF785" s="92"/>
      <c r="BEG785" s="92"/>
      <c r="BEH785" s="92"/>
      <c r="BEI785" s="92"/>
      <c r="BEJ785" s="92"/>
      <c r="BEK785" s="92"/>
      <c r="BEL785" s="92"/>
      <c r="BEM785" s="92"/>
      <c r="BEN785" s="92"/>
      <c r="BEO785" s="92"/>
      <c r="BEP785" s="92"/>
      <c r="BEQ785" s="92"/>
      <c r="BER785" s="92"/>
      <c r="BES785" s="92"/>
      <c r="BET785" s="92"/>
      <c r="BEU785" s="92"/>
      <c r="BEV785" s="92"/>
      <c r="BEW785" s="92"/>
      <c r="BEX785" s="92"/>
      <c r="BEY785" s="92"/>
      <c r="BEZ785" s="92"/>
      <c r="BFA785" s="92"/>
      <c r="BFB785" s="92"/>
      <c r="BFC785" s="92"/>
      <c r="BFD785" s="92"/>
      <c r="BFE785" s="92"/>
      <c r="BFF785" s="92"/>
      <c r="BFG785" s="92"/>
      <c r="BFH785" s="92"/>
      <c r="BFI785" s="92"/>
      <c r="BFJ785" s="92"/>
      <c r="BFK785" s="92"/>
      <c r="BFL785" s="92"/>
      <c r="BFM785" s="92"/>
      <c r="BFN785" s="92"/>
      <c r="BFO785" s="92"/>
      <c r="BFP785" s="92"/>
      <c r="BFQ785" s="92"/>
      <c r="BFR785" s="92"/>
      <c r="BFS785" s="92"/>
      <c r="BFT785" s="92"/>
      <c r="BFU785" s="92"/>
      <c r="BFV785" s="92"/>
      <c r="BFW785" s="92"/>
      <c r="BFX785" s="92"/>
      <c r="BFY785" s="92"/>
      <c r="BFZ785" s="92"/>
      <c r="BGA785" s="92"/>
      <c r="BGB785" s="92"/>
      <c r="BGC785" s="92"/>
      <c r="BGD785" s="92"/>
      <c r="BGE785" s="92"/>
      <c r="BGF785" s="92"/>
      <c r="BGG785" s="92"/>
      <c r="BGH785" s="92"/>
      <c r="BGI785" s="92"/>
      <c r="BGJ785" s="92"/>
      <c r="BGK785" s="92"/>
      <c r="BGL785" s="92"/>
      <c r="BGM785" s="92"/>
      <c r="BGN785" s="92"/>
      <c r="BGO785" s="92"/>
      <c r="BGP785" s="92"/>
      <c r="BGQ785" s="92"/>
      <c r="BGR785" s="92"/>
      <c r="BGS785" s="92"/>
      <c r="BGT785" s="92"/>
      <c r="BGU785" s="92"/>
      <c r="BGV785" s="92"/>
      <c r="BGW785" s="92"/>
      <c r="BGX785" s="92"/>
      <c r="BGY785" s="92"/>
      <c r="BGZ785" s="92"/>
      <c r="BHA785" s="92"/>
      <c r="BHB785" s="92"/>
      <c r="BHC785" s="92"/>
      <c r="BHD785" s="92"/>
      <c r="BHE785" s="92"/>
      <c r="BHF785" s="92"/>
      <c r="BHG785" s="92"/>
      <c r="BHH785" s="92"/>
      <c r="BHI785" s="92"/>
      <c r="BHJ785" s="92"/>
      <c r="BHK785" s="92"/>
      <c r="BHL785" s="92"/>
      <c r="BHM785" s="92"/>
      <c r="BHN785" s="92"/>
      <c r="BHO785" s="92"/>
      <c r="BHP785" s="92"/>
      <c r="BHQ785" s="92"/>
      <c r="BHR785" s="92"/>
      <c r="BHS785" s="92"/>
      <c r="BHT785" s="92"/>
      <c r="BHU785" s="92"/>
      <c r="BHV785" s="92"/>
      <c r="BHW785" s="92"/>
      <c r="BHX785" s="92"/>
      <c r="BHY785" s="92"/>
      <c r="BHZ785" s="92"/>
      <c r="BIA785" s="92"/>
      <c r="BIB785" s="92"/>
      <c r="BIC785" s="92"/>
      <c r="BID785" s="92"/>
      <c r="BIE785" s="92"/>
      <c r="BIF785" s="92"/>
      <c r="BIG785" s="92"/>
      <c r="BIH785" s="92"/>
      <c r="BII785" s="92"/>
      <c r="BIJ785" s="92"/>
      <c r="BIK785" s="92"/>
      <c r="BIL785" s="92"/>
      <c r="BIM785" s="92"/>
      <c r="BIN785" s="92"/>
      <c r="BIO785" s="92"/>
      <c r="BIP785" s="92"/>
      <c r="BIQ785" s="92"/>
      <c r="BIR785" s="92"/>
      <c r="BIS785" s="92"/>
      <c r="BIT785" s="92"/>
      <c r="BIU785" s="92"/>
      <c r="BIV785" s="92"/>
      <c r="BIW785" s="92"/>
      <c r="BIX785" s="92"/>
      <c r="BIY785" s="92"/>
      <c r="BIZ785" s="92"/>
      <c r="BJA785" s="92"/>
      <c r="BJB785" s="92"/>
      <c r="BJC785" s="92"/>
      <c r="BJD785" s="92"/>
      <c r="BJE785" s="92"/>
      <c r="BJF785" s="92"/>
      <c r="BJG785" s="92"/>
      <c r="BJH785" s="92"/>
      <c r="BJI785" s="92"/>
      <c r="BJJ785" s="92"/>
      <c r="BJK785" s="92"/>
      <c r="BJL785" s="92"/>
      <c r="BJM785" s="92"/>
      <c r="BJN785" s="92"/>
      <c r="BJO785" s="92"/>
      <c r="BJP785" s="92"/>
      <c r="BJQ785" s="92"/>
      <c r="BJR785" s="92"/>
      <c r="BJS785" s="92"/>
      <c r="BJT785" s="92"/>
      <c r="BJU785" s="92"/>
      <c r="BJV785" s="92"/>
      <c r="BJW785" s="92"/>
      <c r="BJX785" s="92"/>
      <c r="BJY785" s="92"/>
      <c r="BJZ785" s="92"/>
      <c r="BKA785" s="92"/>
      <c r="BKB785" s="92"/>
      <c r="BKC785" s="92"/>
      <c r="BKD785" s="92"/>
      <c r="BKE785" s="92"/>
      <c r="BKF785" s="92"/>
      <c r="BKG785" s="92"/>
      <c r="BKH785" s="92"/>
      <c r="BKI785" s="92"/>
      <c r="BKJ785" s="92"/>
      <c r="BKK785" s="92"/>
      <c r="BKL785" s="92"/>
      <c r="BKM785" s="92"/>
      <c r="BKN785" s="92"/>
      <c r="BKO785" s="92"/>
      <c r="BKP785" s="92"/>
      <c r="BKQ785" s="92"/>
      <c r="BKR785" s="92"/>
      <c r="BKS785" s="92"/>
      <c r="BKT785" s="92"/>
      <c r="BKU785" s="92"/>
      <c r="BKV785" s="92"/>
      <c r="BKW785" s="92"/>
      <c r="BKX785" s="92"/>
      <c r="BKY785" s="92"/>
      <c r="BKZ785" s="92"/>
      <c r="BLA785" s="92"/>
      <c r="BLB785" s="92"/>
      <c r="BLC785" s="92"/>
      <c r="BLD785" s="92"/>
      <c r="BLE785" s="92"/>
      <c r="BLF785" s="92"/>
      <c r="BLG785" s="92"/>
      <c r="BLH785" s="92"/>
      <c r="BLI785" s="92"/>
      <c r="BLJ785" s="92"/>
      <c r="BLK785" s="92"/>
      <c r="BLL785" s="92"/>
      <c r="BLM785" s="92"/>
      <c r="BLN785" s="92"/>
      <c r="BLO785" s="92"/>
      <c r="BLP785" s="92"/>
      <c r="BLQ785" s="92"/>
      <c r="BLR785" s="92"/>
      <c r="BLS785" s="92"/>
      <c r="BLT785" s="92"/>
      <c r="BLU785" s="92"/>
      <c r="BLV785" s="92"/>
      <c r="BLW785" s="92"/>
      <c r="BLX785" s="92"/>
      <c r="BLY785" s="92"/>
      <c r="BLZ785" s="92"/>
      <c r="BMA785" s="92"/>
      <c r="BMB785" s="92"/>
      <c r="BMC785" s="92"/>
      <c r="BMD785" s="92"/>
      <c r="BME785" s="92"/>
      <c r="BMF785" s="92"/>
      <c r="BMG785" s="92"/>
      <c r="BMH785" s="92"/>
      <c r="BMI785" s="92"/>
      <c r="BMJ785" s="92"/>
      <c r="BMK785" s="92"/>
      <c r="BML785" s="92"/>
      <c r="BMM785" s="92"/>
      <c r="BMN785" s="92"/>
      <c r="BMO785" s="92"/>
      <c r="BMP785" s="92"/>
      <c r="BMQ785" s="92"/>
      <c r="BMR785" s="92"/>
      <c r="BMS785" s="92"/>
      <c r="BMT785" s="92"/>
      <c r="BMU785" s="92"/>
      <c r="BMV785" s="92"/>
      <c r="BMW785" s="92"/>
      <c r="BMX785" s="92"/>
      <c r="BMY785" s="92"/>
      <c r="BMZ785" s="92"/>
      <c r="BNA785" s="92"/>
      <c r="BNB785" s="92"/>
      <c r="BNC785" s="92"/>
      <c r="BND785" s="92"/>
      <c r="BNE785" s="92"/>
      <c r="BNF785" s="92"/>
      <c r="BNG785" s="92"/>
      <c r="BNH785" s="92"/>
      <c r="BNI785" s="92"/>
      <c r="BNJ785" s="92"/>
      <c r="BNK785" s="92"/>
      <c r="BNL785" s="92"/>
      <c r="BNM785" s="92"/>
      <c r="BNN785" s="92"/>
      <c r="BNO785" s="92"/>
      <c r="BNP785" s="92"/>
      <c r="BNQ785" s="92"/>
      <c r="BNR785" s="92"/>
      <c r="BNS785" s="92"/>
      <c r="BNT785" s="92"/>
      <c r="BNU785" s="92"/>
      <c r="BNV785" s="92"/>
      <c r="BNW785" s="92"/>
      <c r="BNX785" s="92"/>
      <c r="BNY785" s="92"/>
      <c r="BNZ785" s="92"/>
      <c r="BOA785" s="92"/>
      <c r="BOB785" s="92"/>
      <c r="BOC785" s="92"/>
      <c r="BOD785" s="92"/>
      <c r="BOE785" s="92"/>
      <c r="BOF785" s="92"/>
      <c r="BOG785" s="92"/>
      <c r="BOH785" s="92"/>
      <c r="BOI785" s="92"/>
      <c r="BOJ785" s="92"/>
      <c r="BOK785" s="92"/>
      <c r="BOL785" s="92"/>
      <c r="BOM785" s="92"/>
      <c r="BON785" s="92"/>
      <c r="BOO785" s="92"/>
      <c r="BOP785" s="92"/>
      <c r="BOQ785" s="92"/>
      <c r="BOR785" s="92"/>
      <c r="BOS785" s="92"/>
      <c r="BOT785" s="92"/>
      <c r="BOU785" s="92"/>
      <c r="BOV785" s="92"/>
      <c r="BOW785" s="92"/>
      <c r="BOX785" s="92"/>
      <c r="BOY785" s="92"/>
      <c r="BOZ785" s="92"/>
      <c r="BPA785" s="92"/>
      <c r="BPB785" s="92"/>
      <c r="BPC785" s="92"/>
      <c r="BPD785" s="92"/>
      <c r="BPE785" s="92"/>
      <c r="BPF785" s="92"/>
      <c r="BPG785" s="92"/>
      <c r="BPH785" s="92"/>
      <c r="BPI785" s="92"/>
      <c r="BPJ785" s="92"/>
      <c r="BPK785" s="92"/>
      <c r="BPL785" s="92"/>
      <c r="BPM785" s="92"/>
      <c r="BPN785" s="92"/>
      <c r="BPO785" s="92"/>
      <c r="BPP785" s="92"/>
      <c r="BPQ785" s="92"/>
      <c r="BPR785" s="92"/>
      <c r="BPS785" s="92"/>
      <c r="BPT785" s="92"/>
      <c r="BPU785" s="92"/>
      <c r="BPV785" s="92"/>
      <c r="BPW785" s="92"/>
      <c r="BPX785" s="92"/>
      <c r="BPY785" s="92"/>
      <c r="BPZ785" s="92"/>
      <c r="BQA785" s="92"/>
      <c r="BQB785" s="92"/>
      <c r="BQC785" s="92"/>
      <c r="BQD785" s="92"/>
      <c r="BQE785" s="92"/>
      <c r="BQF785" s="92"/>
      <c r="BQG785" s="92"/>
      <c r="BQH785" s="92"/>
      <c r="BQI785" s="92"/>
      <c r="BQJ785" s="92"/>
      <c r="BQK785" s="92"/>
      <c r="BQL785" s="92"/>
      <c r="BQM785" s="92"/>
      <c r="BQN785" s="92"/>
      <c r="BQO785" s="92"/>
      <c r="BQP785" s="92"/>
      <c r="BQQ785" s="92"/>
      <c r="BQR785" s="92"/>
      <c r="BQS785" s="92"/>
      <c r="BQT785" s="92"/>
      <c r="BQU785" s="92"/>
      <c r="BQV785" s="92"/>
      <c r="BQW785" s="92"/>
      <c r="BQX785" s="92"/>
      <c r="BQY785" s="92"/>
      <c r="BQZ785" s="92"/>
      <c r="BRA785" s="92"/>
      <c r="BRB785" s="92"/>
      <c r="BRC785" s="92"/>
      <c r="BRD785" s="92"/>
      <c r="BRE785" s="92"/>
      <c r="BRF785" s="92"/>
      <c r="BRG785" s="92"/>
      <c r="BRH785" s="92"/>
      <c r="BRI785" s="92"/>
      <c r="BRJ785" s="92"/>
      <c r="BRK785" s="92"/>
      <c r="BRL785" s="92"/>
      <c r="BRM785" s="92"/>
      <c r="BRN785" s="92"/>
      <c r="BRO785" s="92"/>
      <c r="BRP785" s="92"/>
      <c r="BRQ785" s="92"/>
      <c r="BRR785" s="92"/>
      <c r="BRS785" s="92"/>
      <c r="BRT785" s="92"/>
      <c r="BRU785" s="92"/>
      <c r="BRV785" s="92"/>
      <c r="BRW785" s="92"/>
      <c r="BRX785" s="92"/>
      <c r="BRY785" s="92"/>
      <c r="BRZ785" s="92"/>
      <c r="BSA785" s="92"/>
      <c r="BSB785" s="92"/>
      <c r="BSC785" s="92"/>
      <c r="BSD785" s="92"/>
      <c r="BSE785" s="92"/>
      <c r="BSF785" s="92"/>
      <c r="BSG785" s="92"/>
      <c r="BSH785" s="92"/>
      <c r="BSI785" s="92"/>
      <c r="BSJ785" s="92"/>
      <c r="BSK785" s="92"/>
      <c r="BSL785" s="92"/>
      <c r="BSM785" s="92"/>
      <c r="BSN785" s="92"/>
      <c r="BSO785" s="92"/>
      <c r="BSP785" s="92"/>
      <c r="BSQ785" s="92"/>
      <c r="BSR785" s="92"/>
      <c r="BSS785" s="92"/>
      <c r="BST785" s="92"/>
      <c r="BSU785" s="92"/>
      <c r="BSV785" s="92"/>
      <c r="BSW785" s="92"/>
      <c r="BSX785" s="92"/>
      <c r="BSY785" s="92"/>
      <c r="BSZ785" s="92"/>
      <c r="BTA785" s="92"/>
      <c r="BTB785" s="92"/>
      <c r="BTC785" s="92"/>
      <c r="BTD785" s="92"/>
      <c r="BTE785" s="92"/>
      <c r="BTF785" s="92"/>
      <c r="BTG785" s="92"/>
      <c r="BTH785" s="92"/>
      <c r="BTI785" s="92"/>
      <c r="BTJ785" s="92"/>
      <c r="BTK785" s="92"/>
      <c r="BTL785" s="92"/>
      <c r="BTM785" s="92"/>
      <c r="BTN785" s="92"/>
      <c r="BTO785" s="92"/>
      <c r="BTP785" s="92"/>
      <c r="BTQ785" s="92"/>
      <c r="BTR785" s="92"/>
      <c r="BTS785" s="92"/>
      <c r="BTT785" s="92"/>
      <c r="BTU785" s="92"/>
      <c r="BTV785" s="92"/>
      <c r="BTW785" s="92"/>
      <c r="BTX785" s="92"/>
      <c r="BTY785" s="92"/>
      <c r="BTZ785" s="92"/>
      <c r="BUA785" s="92"/>
      <c r="BUB785" s="92"/>
      <c r="BUC785" s="92"/>
      <c r="BUD785" s="92"/>
      <c r="BUE785" s="92"/>
      <c r="BUF785" s="92"/>
      <c r="BUG785" s="92"/>
      <c r="BUH785" s="92"/>
      <c r="BUI785" s="92"/>
      <c r="BUJ785" s="92"/>
      <c r="BUK785" s="92"/>
      <c r="BUL785" s="92"/>
      <c r="BUM785" s="92"/>
      <c r="BUN785" s="92"/>
      <c r="BUO785" s="92"/>
      <c r="BUP785" s="92"/>
      <c r="BUQ785" s="92"/>
      <c r="BUR785" s="92"/>
      <c r="BUS785" s="92"/>
      <c r="BUT785" s="92"/>
      <c r="BUU785" s="92"/>
      <c r="BUV785" s="92"/>
      <c r="BUW785" s="92"/>
      <c r="BUX785" s="92"/>
      <c r="BUY785" s="92"/>
      <c r="BUZ785" s="92"/>
      <c r="BVA785" s="92"/>
      <c r="BVB785" s="92"/>
      <c r="BVC785" s="92"/>
      <c r="BVD785" s="92"/>
      <c r="BVE785" s="92"/>
      <c r="BVF785" s="92"/>
      <c r="BVG785" s="92"/>
      <c r="BVH785" s="92"/>
      <c r="BVI785" s="92"/>
      <c r="BVJ785" s="92"/>
      <c r="BVK785" s="92"/>
      <c r="BVL785" s="92"/>
      <c r="BVM785" s="92"/>
      <c r="BVN785" s="92"/>
      <c r="BVO785" s="92"/>
      <c r="BVP785" s="92"/>
      <c r="BVQ785" s="92"/>
      <c r="BVR785" s="92"/>
      <c r="BVS785" s="92"/>
      <c r="BVT785" s="92"/>
      <c r="BVU785" s="92"/>
      <c r="BVV785" s="92"/>
      <c r="BVW785" s="92"/>
      <c r="BVX785" s="92"/>
      <c r="BVY785" s="92"/>
      <c r="BVZ785" s="92"/>
      <c r="BWA785" s="92"/>
      <c r="BWB785" s="92"/>
      <c r="BWC785" s="92"/>
      <c r="BWD785" s="92"/>
      <c r="BWE785" s="92"/>
      <c r="BWF785" s="92"/>
      <c r="BWG785" s="92"/>
      <c r="BWH785" s="92"/>
      <c r="BWI785" s="92"/>
      <c r="BWJ785" s="92"/>
      <c r="BWK785" s="92"/>
      <c r="BWL785" s="92"/>
      <c r="BWM785" s="92"/>
      <c r="BWN785" s="92"/>
      <c r="BWO785" s="92"/>
      <c r="BWP785" s="92"/>
      <c r="BWQ785" s="92"/>
      <c r="BWR785" s="92"/>
      <c r="BWS785" s="92"/>
      <c r="BWT785" s="92"/>
      <c r="BWU785" s="92"/>
      <c r="BWV785" s="92"/>
      <c r="BWW785" s="92"/>
      <c r="BWX785" s="92"/>
      <c r="BWY785" s="92"/>
      <c r="BWZ785" s="92"/>
      <c r="BXA785" s="92"/>
      <c r="BXB785" s="92"/>
      <c r="BXC785" s="92"/>
      <c r="BXD785" s="92"/>
      <c r="BXE785" s="92"/>
      <c r="BXF785" s="92"/>
      <c r="BXG785" s="92"/>
      <c r="BXH785" s="92"/>
      <c r="BXI785" s="92"/>
      <c r="BXJ785" s="92"/>
      <c r="BXK785" s="92"/>
      <c r="BXL785" s="92"/>
      <c r="BXM785" s="92"/>
      <c r="BXN785" s="92"/>
      <c r="BXO785" s="92"/>
      <c r="BXP785" s="92"/>
      <c r="BXQ785" s="92"/>
      <c r="BXR785" s="92"/>
      <c r="BXS785" s="92"/>
      <c r="BXT785" s="92"/>
      <c r="BXU785" s="92"/>
      <c r="BXV785" s="92"/>
      <c r="BXW785" s="92"/>
      <c r="BXX785" s="92"/>
      <c r="BXY785" s="92"/>
      <c r="BXZ785" s="92"/>
      <c r="BYA785" s="92"/>
      <c r="BYB785" s="92"/>
      <c r="BYC785" s="92"/>
      <c r="BYD785" s="92"/>
      <c r="BYE785" s="92"/>
      <c r="BYF785" s="92"/>
      <c r="BYG785" s="92"/>
      <c r="BYH785" s="92"/>
      <c r="BYI785" s="92"/>
      <c r="BYJ785" s="92"/>
      <c r="BYK785" s="92"/>
      <c r="BYL785" s="92"/>
      <c r="BYM785" s="92"/>
      <c r="BYN785" s="92"/>
      <c r="BYO785" s="92"/>
      <c r="BYP785" s="92"/>
      <c r="BYQ785" s="92"/>
      <c r="BYR785" s="92"/>
      <c r="BYS785" s="92"/>
      <c r="BYT785" s="92"/>
      <c r="BYU785" s="92"/>
      <c r="BYV785" s="92"/>
      <c r="BYW785" s="92"/>
      <c r="BYX785" s="92"/>
      <c r="BYY785" s="92"/>
      <c r="BYZ785" s="92"/>
      <c r="BZA785" s="92"/>
      <c r="BZB785" s="92"/>
      <c r="BZC785" s="92"/>
      <c r="BZD785" s="92"/>
      <c r="BZE785" s="92"/>
      <c r="BZF785" s="92"/>
      <c r="BZG785" s="92"/>
      <c r="BZH785" s="92"/>
      <c r="BZI785" s="92"/>
      <c r="BZJ785" s="92"/>
      <c r="BZK785" s="92"/>
      <c r="BZL785" s="92"/>
      <c r="BZM785" s="92"/>
      <c r="BZN785" s="92"/>
      <c r="BZO785" s="92"/>
      <c r="BZP785" s="92"/>
      <c r="BZQ785" s="92"/>
      <c r="BZR785" s="92"/>
      <c r="BZS785" s="92"/>
      <c r="BZT785" s="92"/>
      <c r="BZU785" s="92"/>
      <c r="BZV785" s="92"/>
      <c r="BZW785" s="92"/>
      <c r="BZX785" s="92"/>
      <c r="BZY785" s="92"/>
      <c r="BZZ785" s="92"/>
      <c r="CAA785" s="92"/>
      <c r="CAB785" s="92"/>
      <c r="CAC785" s="92"/>
      <c r="CAD785" s="92"/>
      <c r="CAE785" s="92"/>
      <c r="CAF785" s="92"/>
      <c r="CAG785" s="92"/>
      <c r="CAH785" s="92"/>
      <c r="CAI785" s="92"/>
      <c r="CAJ785" s="92"/>
      <c r="CAK785" s="92"/>
      <c r="CAL785" s="92"/>
      <c r="CAM785" s="92"/>
      <c r="CAN785" s="92"/>
      <c r="CAO785" s="92"/>
      <c r="CAP785" s="92"/>
      <c r="CAQ785" s="92"/>
      <c r="CAR785" s="92"/>
      <c r="CAS785" s="92"/>
      <c r="CAT785" s="92"/>
      <c r="CAU785" s="92"/>
      <c r="CAV785" s="92"/>
      <c r="CAW785" s="92"/>
      <c r="CAX785" s="92"/>
      <c r="CAY785" s="92"/>
      <c r="CAZ785" s="92"/>
      <c r="CBA785" s="92"/>
      <c r="CBB785" s="92"/>
      <c r="CBC785" s="92"/>
      <c r="CBD785" s="92"/>
      <c r="CBE785" s="92"/>
      <c r="CBF785" s="92"/>
      <c r="CBG785" s="92"/>
      <c r="CBH785" s="92"/>
      <c r="CBI785" s="92"/>
      <c r="CBJ785" s="92"/>
      <c r="CBK785" s="92"/>
      <c r="CBL785" s="92"/>
      <c r="CBM785" s="92"/>
      <c r="CBN785" s="92"/>
      <c r="CBO785" s="92"/>
      <c r="CBP785" s="92"/>
      <c r="CBQ785" s="92"/>
      <c r="CBR785" s="92"/>
      <c r="CBS785" s="92"/>
      <c r="CBT785" s="92"/>
      <c r="CBU785" s="92"/>
      <c r="CBV785" s="92"/>
      <c r="CBW785" s="92"/>
      <c r="CBX785" s="92"/>
      <c r="CBY785" s="92"/>
      <c r="CBZ785" s="92"/>
      <c r="CCA785" s="92"/>
      <c r="CCB785" s="92"/>
      <c r="CCC785" s="92"/>
      <c r="CCD785" s="92"/>
      <c r="CCE785" s="92"/>
      <c r="CCF785" s="92"/>
      <c r="CCG785" s="92"/>
      <c r="CCH785" s="92"/>
      <c r="CCI785" s="92"/>
      <c r="CCJ785" s="92"/>
      <c r="CCK785" s="92"/>
      <c r="CCL785" s="92"/>
      <c r="CCM785" s="92"/>
      <c r="CCN785" s="92"/>
      <c r="CCO785" s="92"/>
      <c r="CCP785" s="92"/>
      <c r="CCQ785" s="92"/>
      <c r="CCR785" s="92"/>
      <c r="CCS785" s="92"/>
      <c r="CCT785" s="92"/>
      <c r="CCU785" s="92"/>
      <c r="CCV785" s="92"/>
      <c r="CCW785" s="92"/>
      <c r="CCX785" s="92"/>
      <c r="CCY785" s="92"/>
      <c r="CCZ785" s="92"/>
      <c r="CDA785" s="92"/>
      <c r="CDB785" s="92"/>
      <c r="CDC785" s="92"/>
      <c r="CDD785" s="92"/>
      <c r="CDE785" s="92"/>
      <c r="CDF785" s="92"/>
      <c r="CDG785" s="92"/>
      <c r="CDH785" s="92"/>
      <c r="CDI785" s="92"/>
      <c r="CDJ785" s="92"/>
      <c r="CDK785" s="92"/>
      <c r="CDL785" s="92"/>
      <c r="CDM785" s="92"/>
      <c r="CDN785" s="92"/>
      <c r="CDO785" s="92"/>
      <c r="CDP785" s="92"/>
      <c r="CDQ785" s="92"/>
      <c r="CDR785" s="92"/>
      <c r="CDS785" s="92"/>
      <c r="CDT785" s="92"/>
      <c r="CDU785" s="92"/>
      <c r="CDV785" s="92"/>
      <c r="CDW785" s="92"/>
      <c r="CDX785" s="92"/>
      <c r="CDY785" s="92"/>
      <c r="CDZ785" s="92"/>
      <c r="CEA785" s="92"/>
      <c r="CEB785" s="92"/>
      <c r="CEC785" s="92"/>
      <c r="CED785" s="92"/>
      <c r="CEE785" s="92"/>
      <c r="CEF785" s="92"/>
      <c r="CEG785" s="92"/>
      <c r="CEH785" s="92"/>
      <c r="CEI785" s="92"/>
      <c r="CEJ785" s="92"/>
      <c r="CEK785" s="92"/>
      <c r="CEL785" s="92"/>
      <c r="CEM785" s="92"/>
      <c r="CEN785" s="92"/>
      <c r="CEO785" s="92"/>
      <c r="CEP785" s="92"/>
      <c r="CEQ785" s="92"/>
      <c r="CER785" s="92"/>
      <c r="CES785" s="92"/>
      <c r="CET785" s="92"/>
      <c r="CEU785" s="92"/>
      <c r="CEV785" s="92"/>
      <c r="CEW785" s="92"/>
      <c r="CEX785" s="92"/>
      <c r="CEY785" s="92"/>
      <c r="CEZ785" s="92"/>
      <c r="CFA785" s="92"/>
      <c r="CFB785" s="92"/>
      <c r="CFC785" s="92"/>
      <c r="CFD785" s="92"/>
      <c r="CFE785" s="92"/>
      <c r="CFF785" s="92"/>
      <c r="CFG785" s="92"/>
      <c r="CFH785" s="92"/>
      <c r="CFI785" s="92"/>
      <c r="CFJ785" s="92"/>
      <c r="CFK785" s="92"/>
      <c r="CFL785" s="92"/>
      <c r="CFM785" s="92"/>
      <c r="CFN785" s="92"/>
      <c r="CFO785" s="92"/>
      <c r="CFP785" s="92"/>
      <c r="CFQ785" s="92"/>
      <c r="CFR785" s="92"/>
      <c r="CFS785" s="92"/>
      <c r="CFT785" s="92"/>
      <c r="CFU785" s="92"/>
      <c r="CFV785" s="92"/>
      <c r="CFW785" s="92"/>
      <c r="CFX785" s="92"/>
      <c r="CFY785" s="92"/>
      <c r="CFZ785" s="92"/>
      <c r="CGA785" s="92"/>
      <c r="CGB785" s="92"/>
      <c r="CGC785" s="92"/>
      <c r="CGD785" s="92"/>
      <c r="CGE785" s="92"/>
      <c r="CGF785" s="92"/>
      <c r="CGG785" s="92"/>
      <c r="CGH785" s="92"/>
      <c r="CGI785" s="92"/>
      <c r="CGJ785" s="92"/>
      <c r="CGK785" s="92"/>
      <c r="CGL785" s="92"/>
      <c r="CGM785" s="92"/>
      <c r="CGN785" s="92"/>
      <c r="CGO785" s="92"/>
      <c r="CGP785" s="92"/>
      <c r="CGQ785" s="92"/>
      <c r="CGR785" s="92"/>
      <c r="CGS785" s="92"/>
      <c r="CGT785" s="92"/>
      <c r="CGU785" s="92"/>
      <c r="CGV785" s="92"/>
      <c r="CGW785" s="92"/>
      <c r="CGX785" s="92"/>
      <c r="CGY785" s="92"/>
      <c r="CGZ785" s="92"/>
      <c r="CHA785" s="92"/>
      <c r="CHB785" s="92"/>
      <c r="CHC785" s="92"/>
      <c r="CHD785" s="92"/>
      <c r="CHE785" s="92"/>
      <c r="CHF785" s="92"/>
      <c r="CHG785" s="92"/>
      <c r="CHH785" s="92"/>
      <c r="CHI785" s="92"/>
      <c r="CHJ785" s="92"/>
      <c r="CHK785" s="92"/>
      <c r="CHL785" s="92"/>
      <c r="CHM785" s="92"/>
      <c r="CHN785" s="92"/>
      <c r="CHO785" s="92"/>
      <c r="CHP785" s="92"/>
      <c r="CHQ785" s="92"/>
      <c r="CHR785" s="92"/>
      <c r="CHS785" s="92"/>
      <c r="CHT785" s="92"/>
      <c r="CHU785" s="92"/>
      <c r="CHV785" s="92"/>
      <c r="CHW785" s="92"/>
      <c r="CHX785" s="92"/>
      <c r="CHY785" s="92"/>
      <c r="CHZ785" s="92"/>
      <c r="CIA785" s="92"/>
      <c r="CIB785" s="92"/>
      <c r="CIC785" s="92"/>
      <c r="CID785" s="92"/>
      <c r="CIE785" s="92"/>
      <c r="CIF785" s="92"/>
      <c r="CIG785" s="92"/>
      <c r="CIH785" s="92"/>
      <c r="CII785" s="92"/>
      <c r="CIJ785" s="92"/>
      <c r="CIK785" s="92"/>
      <c r="CIL785" s="92"/>
      <c r="CIM785" s="92"/>
      <c r="CIN785" s="92"/>
      <c r="CIO785" s="92"/>
      <c r="CIP785" s="92"/>
      <c r="CIQ785" s="92"/>
      <c r="CIR785" s="92"/>
      <c r="CIS785" s="92"/>
      <c r="CIT785" s="92"/>
      <c r="CIU785" s="92"/>
      <c r="CIV785" s="92"/>
      <c r="CIW785" s="92"/>
      <c r="CIX785" s="92"/>
      <c r="CIY785" s="92"/>
      <c r="CIZ785" s="92"/>
      <c r="CJA785" s="92"/>
      <c r="CJB785" s="92"/>
      <c r="CJC785" s="92"/>
      <c r="CJD785" s="92"/>
      <c r="CJE785" s="92"/>
      <c r="CJF785" s="92"/>
      <c r="CJG785" s="92"/>
      <c r="CJH785" s="92"/>
      <c r="CJI785" s="92"/>
      <c r="CJJ785" s="92"/>
      <c r="CJK785" s="92"/>
      <c r="CJL785" s="92"/>
      <c r="CJM785" s="92"/>
      <c r="CJN785" s="92"/>
      <c r="CJO785" s="92"/>
      <c r="CJP785" s="92"/>
      <c r="CJQ785" s="92"/>
      <c r="CJR785" s="92"/>
      <c r="CJS785" s="92"/>
      <c r="CJT785" s="92"/>
      <c r="CJU785" s="92"/>
      <c r="CJV785" s="92"/>
      <c r="CJW785" s="92"/>
      <c r="CJX785" s="92"/>
      <c r="CJY785" s="92"/>
      <c r="CJZ785" s="92"/>
      <c r="CKA785" s="92"/>
      <c r="CKB785" s="92"/>
      <c r="CKC785" s="92"/>
      <c r="CKD785" s="92"/>
      <c r="CKE785" s="92"/>
      <c r="CKF785" s="92"/>
      <c r="CKG785" s="92"/>
      <c r="CKH785" s="92"/>
      <c r="CKI785" s="92"/>
      <c r="CKJ785" s="92"/>
      <c r="CKK785" s="92"/>
      <c r="CKL785" s="92"/>
      <c r="CKM785" s="92"/>
      <c r="CKN785" s="92"/>
      <c r="CKO785" s="92"/>
      <c r="CKP785" s="92"/>
      <c r="CKQ785" s="92"/>
      <c r="CKR785" s="92"/>
      <c r="CKS785" s="92"/>
      <c r="CKT785" s="92"/>
      <c r="CKU785" s="92"/>
      <c r="CKV785" s="92"/>
      <c r="CKW785" s="92"/>
      <c r="CKX785" s="92"/>
      <c r="CKY785" s="92"/>
      <c r="CKZ785" s="92"/>
      <c r="CLA785" s="92"/>
      <c r="CLB785" s="92"/>
      <c r="CLC785" s="92"/>
      <c r="CLD785" s="92"/>
      <c r="CLE785" s="92"/>
      <c r="CLF785" s="92"/>
      <c r="CLG785" s="92"/>
      <c r="CLH785" s="92"/>
      <c r="CLI785" s="92"/>
      <c r="CLJ785" s="92"/>
      <c r="CLK785" s="92"/>
      <c r="CLL785" s="92"/>
      <c r="CLM785" s="92"/>
      <c r="CLN785" s="92"/>
      <c r="CLO785" s="92"/>
      <c r="CLP785" s="92"/>
      <c r="CLQ785" s="92"/>
      <c r="CLR785" s="92"/>
      <c r="CLS785" s="92"/>
      <c r="CLT785" s="92"/>
      <c r="CLU785" s="92"/>
      <c r="CLV785" s="92"/>
      <c r="CLW785" s="92"/>
      <c r="CLX785" s="92"/>
      <c r="CLY785" s="92"/>
      <c r="CLZ785" s="92"/>
      <c r="CMA785" s="92"/>
      <c r="CMB785" s="92"/>
      <c r="CMC785" s="92"/>
      <c r="CMD785" s="92"/>
      <c r="CME785" s="92"/>
      <c r="CMF785" s="92"/>
      <c r="CMG785" s="92"/>
      <c r="CMH785" s="92"/>
      <c r="CMI785" s="92"/>
      <c r="CMJ785" s="92"/>
      <c r="CMK785" s="92"/>
      <c r="CML785" s="92"/>
      <c r="CMM785" s="92"/>
      <c r="CMN785" s="92"/>
      <c r="CMO785" s="92"/>
      <c r="CMP785" s="92"/>
      <c r="CMQ785" s="92"/>
      <c r="CMR785" s="92"/>
      <c r="CMS785" s="92"/>
      <c r="CMT785" s="92"/>
      <c r="CMU785" s="92"/>
      <c r="CMV785" s="92"/>
      <c r="CMW785" s="92"/>
      <c r="CMX785" s="92"/>
      <c r="CMY785" s="92"/>
      <c r="CMZ785" s="92"/>
      <c r="CNA785" s="92"/>
      <c r="CNB785" s="92"/>
      <c r="CNC785" s="92"/>
      <c r="CND785" s="92"/>
      <c r="CNE785" s="92"/>
      <c r="CNF785" s="92"/>
      <c r="CNG785" s="92"/>
      <c r="CNH785" s="92"/>
      <c r="CNI785" s="92"/>
      <c r="CNJ785" s="92"/>
      <c r="CNK785" s="92"/>
      <c r="CNL785" s="92"/>
      <c r="CNM785" s="92"/>
      <c r="CNN785" s="92"/>
      <c r="CNO785" s="92"/>
      <c r="CNP785" s="92"/>
      <c r="CNQ785" s="92"/>
      <c r="CNR785" s="92"/>
      <c r="CNS785" s="92"/>
      <c r="CNT785" s="92"/>
      <c r="CNU785" s="92"/>
      <c r="CNV785" s="92"/>
      <c r="CNW785" s="92"/>
      <c r="CNX785" s="92"/>
      <c r="CNY785" s="92"/>
      <c r="CNZ785" s="92"/>
      <c r="COA785" s="92"/>
      <c r="COB785" s="92"/>
      <c r="COC785" s="92"/>
      <c r="COD785" s="92"/>
      <c r="COE785" s="92"/>
      <c r="COF785" s="92"/>
      <c r="COG785" s="92"/>
      <c r="COH785" s="92"/>
      <c r="COI785" s="92"/>
      <c r="COJ785" s="92"/>
      <c r="COK785" s="92"/>
      <c r="COL785" s="92"/>
      <c r="COM785" s="92"/>
      <c r="CON785" s="92"/>
      <c r="COO785" s="92"/>
      <c r="COP785" s="92"/>
      <c r="COQ785" s="92"/>
      <c r="COR785" s="92"/>
      <c r="COS785" s="92"/>
      <c r="COT785" s="92"/>
      <c r="COU785" s="92"/>
      <c r="COV785" s="92"/>
      <c r="COW785" s="92"/>
      <c r="COX785" s="92"/>
      <c r="COY785" s="92"/>
      <c r="COZ785" s="92"/>
      <c r="CPA785" s="92"/>
      <c r="CPB785" s="92"/>
      <c r="CPC785" s="92"/>
      <c r="CPD785" s="92"/>
      <c r="CPE785" s="92"/>
      <c r="CPF785" s="92"/>
      <c r="CPG785" s="92"/>
      <c r="CPH785" s="92"/>
      <c r="CPI785" s="92"/>
      <c r="CPJ785" s="92"/>
      <c r="CPK785" s="92"/>
      <c r="CPL785" s="92"/>
      <c r="CPM785" s="92"/>
      <c r="CPN785" s="92"/>
      <c r="CPO785" s="92"/>
      <c r="CPP785" s="92"/>
      <c r="CPQ785" s="92"/>
      <c r="CPR785" s="92"/>
      <c r="CPS785" s="92"/>
      <c r="CPT785" s="92"/>
      <c r="CPU785" s="92"/>
      <c r="CPV785" s="92"/>
      <c r="CPW785" s="92"/>
      <c r="CPX785" s="92"/>
      <c r="CPY785" s="92"/>
      <c r="CPZ785" s="92"/>
      <c r="CQA785" s="92"/>
      <c r="CQB785" s="92"/>
      <c r="CQC785" s="92"/>
      <c r="CQD785" s="92"/>
      <c r="CQE785" s="92"/>
      <c r="CQF785" s="92"/>
      <c r="CQG785" s="92"/>
      <c r="CQH785" s="92"/>
      <c r="CQI785" s="92"/>
      <c r="CQJ785" s="92"/>
      <c r="CQK785" s="92"/>
      <c r="CQL785" s="92"/>
      <c r="CQM785" s="92"/>
      <c r="CQN785" s="92"/>
      <c r="CQO785" s="92"/>
      <c r="CQP785" s="92"/>
      <c r="CQQ785" s="92"/>
      <c r="CQR785" s="92"/>
      <c r="CQS785" s="92"/>
      <c r="CQT785" s="92"/>
      <c r="CQU785" s="92"/>
      <c r="CQV785" s="92"/>
      <c r="CQW785" s="92"/>
      <c r="CQX785" s="92"/>
      <c r="CQY785" s="92"/>
      <c r="CQZ785" s="92"/>
      <c r="CRA785" s="92"/>
      <c r="CRB785" s="92"/>
      <c r="CRC785" s="92"/>
      <c r="CRD785" s="92"/>
      <c r="CRE785" s="92"/>
      <c r="CRF785" s="92"/>
      <c r="CRG785" s="92"/>
      <c r="CRH785" s="92"/>
      <c r="CRI785" s="92"/>
      <c r="CRJ785" s="92"/>
      <c r="CRK785" s="92"/>
      <c r="CRL785" s="92"/>
      <c r="CRM785" s="92"/>
      <c r="CRN785" s="92"/>
      <c r="CRO785" s="92"/>
      <c r="CRP785" s="92"/>
      <c r="CRQ785" s="92"/>
      <c r="CRR785" s="92"/>
      <c r="CRS785" s="92"/>
      <c r="CRT785" s="92"/>
      <c r="CRU785" s="92"/>
      <c r="CRV785" s="92"/>
      <c r="CRW785" s="92"/>
      <c r="CRX785" s="92"/>
      <c r="CRY785" s="92"/>
      <c r="CRZ785" s="92"/>
      <c r="CSA785" s="92"/>
      <c r="CSB785" s="92"/>
      <c r="CSC785" s="92"/>
      <c r="CSD785" s="92"/>
      <c r="CSE785" s="92"/>
      <c r="CSF785" s="92"/>
      <c r="CSG785" s="92"/>
      <c r="CSH785" s="92"/>
      <c r="CSI785" s="92"/>
      <c r="CSJ785" s="92"/>
      <c r="CSK785" s="92"/>
      <c r="CSL785" s="92"/>
      <c r="CSM785" s="92"/>
      <c r="CSN785" s="92"/>
      <c r="CSO785" s="92"/>
      <c r="CSP785" s="92"/>
      <c r="CSQ785" s="92"/>
      <c r="CSR785" s="92"/>
      <c r="CSS785" s="92"/>
      <c r="CST785" s="92"/>
      <c r="CSU785" s="92"/>
      <c r="CSV785" s="92"/>
      <c r="CSW785" s="92"/>
      <c r="CSX785" s="92"/>
      <c r="CSY785" s="92"/>
      <c r="CSZ785" s="92"/>
      <c r="CTA785" s="92"/>
      <c r="CTB785" s="92"/>
      <c r="CTC785" s="92"/>
      <c r="CTD785" s="92"/>
      <c r="CTE785" s="92"/>
      <c r="CTF785" s="92"/>
      <c r="CTG785" s="92"/>
      <c r="CTH785" s="92"/>
      <c r="CTI785" s="92"/>
      <c r="CTJ785" s="92"/>
      <c r="CTK785" s="92"/>
      <c r="CTL785" s="92"/>
      <c r="CTM785" s="92"/>
      <c r="CTN785" s="92"/>
      <c r="CTO785" s="92"/>
      <c r="CTP785" s="92"/>
      <c r="CTQ785" s="92"/>
      <c r="CTR785" s="92"/>
      <c r="CTS785" s="92"/>
      <c r="CTT785" s="92"/>
      <c r="CTU785" s="92"/>
      <c r="CTV785" s="92"/>
      <c r="CTW785" s="92"/>
      <c r="CTX785" s="92"/>
      <c r="CTY785" s="92"/>
      <c r="CTZ785" s="92"/>
      <c r="CUA785" s="92"/>
      <c r="CUB785" s="92"/>
      <c r="CUC785" s="92"/>
      <c r="CUD785" s="92"/>
      <c r="CUE785" s="92"/>
      <c r="CUF785" s="92"/>
      <c r="CUG785" s="92"/>
      <c r="CUH785" s="92"/>
      <c r="CUI785" s="92"/>
      <c r="CUJ785" s="92"/>
      <c r="CUK785" s="92"/>
      <c r="CUL785" s="92"/>
      <c r="CUM785" s="92"/>
      <c r="CUN785" s="92"/>
      <c r="CUO785" s="92"/>
      <c r="CUP785" s="92"/>
      <c r="CUQ785" s="92"/>
      <c r="CUR785" s="92"/>
      <c r="CUS785" s="92"/>
      <c r="CUT785" s="92"/>
      <c r="CUU785" s="92"/>
      <c r="CUV785" s="92"/>
      <c r="CUW785" s="92"/>
      <c r="CUX785" s="92"/>
      <c r="CUY785" s="92"/>
      <c r="CUZ785" s="92"/>
      <c r="CVA785" s="92"/>
      <c r="CVB785" s="92"/>
      <c r="CVC785" s="92"/>
      <c r="CVD785" s="92"/>
      <c r="CVE785" s="92"/>
      <c r="CVF785" s="92"/>
      <c r="CVG785" s="92"/>
      <c r="CVH785" s="92"/>
      <c r="CVI785" s="92"/>
      <c r="CVJ785" s="92"/>
      <c r="CVK785" s="92"/>
      <c r="CVL785" s="92"/>
      <c r="CVM785" s="92"/>
      <c r="CVN785" s="92"/>
      <c r="CVO785" s="92"/>
      <c r="CVP785" s="92"/>
      <c r="CVQ785" s="92"/>
      <c r="CVR785" s="92"/>
      <c r="CVS785" s="92"/>
      <c r="CVT785" s="92"/>
      <c r="CVU785" s="92"/>
      <c r="CVV785" s="92"/>
      <c r="CVW785" s="92"/>
      <c r="CVX785" s="92"/>
      <c r="CVY785" s="92"/>
      <c r="CVZ785" s="92"/>
      <c r="CWA785" s="92"/>
      <c r="CWB785" s="92"/>
      <c r="CWC785" s="92"/>
      <c r="CWD785" s="92"/>
      <c r="CWE785" s="92"/>
      <c r="CWF785" s="92"/>
      <c r="CWG785" s="92"/>
      <c r="CWH785" s="92"/>
      <c r="CWI785" s="92"/>
      <c r="CWJ785" s="92"/>
      <c r="CWK785" s="92"/>
      <c r="CWL785" s="92"/>
      <c r="CWM785" s="92"/>
      <c r="CWN785" s="92"/>
      <c r="CWO785" s="92"/>
      <c r="CWP785" s="92"/>
      <c r="CWQ785" s="92"/>
      <c r="CWR785" s="92"/>
      <c r="CWS785" s="92"/>
      <c r="CWT785" s="92"/>
      <c r="CWU785" s="92"/>
      <c r="CWV785" s="92"/>
      <c r="CWW785" s="92"/>
      <c r="CWX785" s="92"/>
      <c r="CWY785" s="92"/>
      <c r="CWZ785" s="92"/>
      <c r="CXA785" s="92"/>
      <c r="CXB785" s="92"/>
      <c r="CXC785" s="92"/>
      <c r="CXD785" s="92"/>
      <c r="CXE785" s="92"/>
      <c r="CXF785" s="92"/>
      <c r="CXG785" s="92"/>
      <c r="CXH785" s="92"/>
      <c r="CXI785" s="92"/>
      <c r="CXJ785" s="92"/>
      <c r="CXK785" s="92"/>
      <c r="CXL785" s="92"/>
      <c r="CXM785" s="92"/>
      <c r="CXN785" s="92"/>
      <c r="CXO785" s="92"/>
      <c r="CXP785" s="92"/>
      <c r="CXQ785" s="92"/>
      <c r="CXR785" s="92"/>
      <c r="CXS785" s="92"/>
      <c r="CXT785" s="92"/>
      <c r="CXU785" s="92"/>
      <c r="CXV785" s="92"/>
      <c r="CXW785" s="92"/>
      <c r="CXX785" s="92"/>
      <c r="CXY785" s="92"/>
      <c r="CXZ785" s="92"/>
      <c r="CYA785" s="92"/>
      <c r="CYB785" s="92"/>
      <c r="CYC785" s="92"/>
      <c r="CYD785" s="92"/>
      <c r="CYE785" s="92"/>
      <c r="CYF785" s="92"/>
      <c r="CYG785" s="92"/>
      <c r="CYH785" s="92"/>
      <c r="CYI785" s="92"/>
      <c r="CYJ785" s="92"/>
      <c r="CYK785" s="92"/>
      <c r="CYL785" s="92"/>
      <c r="CYM785" s="92"/>
      <c r="CYN785" s="92"/>
      <c r="CYO785" s="92"/>
      <c r="CYP785" s="92"/>
      <c r="CYQ785" s="92"/>
      <c r="CYR785" s="92"/>
      <c r="CYS785" s="92"/>
      <c r="CYT785" s="92"/>
      <c r="CYU785" s="92"/>
      <c r="CYV785" s="92"/>
      <c r="CYW785" s="92"/>
      <c r="CYX785" s="92"/>
      <c r="CYY785" s="92"/>
      <c r="CYZ785" s="92"/>
      <c r="CZA785" s="92"/>
      <c r="CZB785" s="92"/>
      <c r="CZC785" s="92"/>
      <c r="CZD785" s="92"/>
      <c r="CZE785" s="92"/>
      <c r="CZF785" s="92"/>
      <c r="CZG785" s="92"/>
      <c r="CZH785" s="92"/>
      <c r="CZI785" s="92"/>
      <c r="CZJ785" s="92"/>
      <c r="CZK785" s="92"/>
      <c r="CZL785" s="92"/>
      <c r="CZM785" s="92"/>
      <c r="CZN785" s="92"/>
      <c r="CZO785" s="92"/>
      <c r="CZP785" s="92"/>
      <c r="CZQ785" s="92"/>
      <c r="CZR785" s="92"/>
      <c r="CZS785" s="92"/>
      <c r="CZT785" s="92"/>
      <c r="CZU785" s="92"/>
      <c r="CZV785" s="92"/>
      <c r="CZW785" s="92"/>
      <c r="CZX785" s="92"/>
      <c r="CZY785" s="92"/>
      <c r="CZZ785" s="92"/>
      <c r="DAA785" s="92"/>
      <c r="DAB785" s="92"/>
      <c r="DAC785" s="92"/>
      <c r="DAD785" s="92"/>
      <c r="DAE785" s="92"/>
      <c r="DAF785" s="92"/>
      <c r="DAG785" s="92"/>
      <c r="DAH785" s="92"/>
      <c r="DAI785" s="92"/>
      <c r="DAJ785" s="92"/>
      <c r="DAK785" s="92"/>
      <c r="DAL785" s="92"/>
      <c r="DAM785" s="92"/>
      <c r="DAN785" s="92"/>
      <c r="DAO785" s="92"/>
      <c r="DAP785" s="92"/>
      <c r="DAQ785" s="92"/>
      <c r="DAR785" s="92"/>
      <c r="DAS785" s="92"/>
      <c r="DAT785" s="92"/>
      <c r="DAU785" s="92"/>
      <c r="DAV785" s="92"/>
      <c r="DAW785" s="92"/>
      <c r="DAX785" s="92"/>
      <c r="DAY785" s="92"/>
      <c r="DAZ785" s="92"/>
      <c r="DBA785" s="92"/>
      <c r="DBB785" s="92"/>
      <c r="DBC785" s="92"/>
      <c r="DBD785" s="92"/>
      <c r="DBE785" s="92"/>
      <c r="DBF785" s="92"/>
      <c r="DBG785" s="92"/>
      <c r="DBH785" s="92"/>
      <c r="DBI785" s="92"/>
      <c r="DBJ785" s="92"/>
      <c r="DBK785" s="92"/>
      <c r="DBL785" s="92"/>
      <c r="DBM785" s="92"/>
      <c r="DBN785" s="92"/>
      <c r="DBO785" s="92"/>
      <c r="DBP785" s="92"/>
      <c r="DBQ785" s="92"/>
      <c r="DBR785" s="92"/>
      <c r="DBS785" s="92"/>
      <c r="DBT785" s="92"/>
      <c r="DBU785" s="92"/>
      <c r="DBV785" s="92"/>
      <c r="DBW785" s="92"/>
      <c r="DBX785" s="92"/>
      <c r="DBY785" s="92"/>
      <c r="DBZ785" s="92"/>
      <c r="DCA785" s="92"/>
      <c r="DCB785" s="92"/>
      <c r="DCC785" s="92"/>
      <c r="DCD785" s="92"/>
      <c r="DCE785" s="92"/>
      <c r="DCF785" s="92"/>
      <c r="DCG785" s="92"/>
      <c r="DCH785" s="92"/>
      <c r="DCI785" s="92"/>
      <c r="DCJ785" s="92"/>
      <c r="DCK785" s="92"/>
      <c r="DCL785" s="92"/>
      <c r="DCM785" s="92"/>
      <c r="DCN785" s="92"/>
      <c r="DCO785" s="92"/>
      <c r="DCP785" s="92"/>
      <c r="DCQ785" s="92"/>
      <c r="DCR785" s="92"/>
      <c r="DCS785" s="92"/>
      <c r="DCT785" s="92"/>
      <c r="DCU785" s="92"/>
      <c r="DCV785" s="92"/>
      <c r="DCW785" s="92"/>
      <c r="DCX785" s="92"/>
      <c r="DCY785" s="92"/>
      <c r="DCZ785" s="92"/>
      <c r="DDA785" s="92"/>
      <c r="DDB785" s="92"/>
      <c r="DDC785" s="92"/>
      <c r="DDD785" s="92"/>
      <c r="DDE785" s="92"/>
      <c r="DDF785" s="92"/>
      <c r="DDG785" s="92"/>
      <c r="DDH785" s="92"/>
      <c r="DDI785" s="92"/>
      <c r="DDJ785" s="92"/>
      <c r="DDK785" s="92"/>
      <c r="DDL785" s="92"/>
      <c r="DDM785" s="92"/>
      <c r="DDN785" s="92"/>
      <c r="DDO785" s="92"/>
      <c r="DDP785" s="92"/>
      <c r="DDQ785" s="92"/>
      <c r="DDR785" s="92"/>
      <c r="DDS785" s="92"/>
      <c r="DDT785" s="92"/>
      <c r="DDU785" s="92"/>
      <c r="DDV785" s="92"/>
      <c r="DDW785" s="92"/>
      <c r="DDX785" s="92"/>
      <c r="DDY785" s="92"/>
      <c r="DDZ785" s="92"/>
      <c r="DEA785" s="92"/>
      <c r="DEB785" s="92"/>
      <c r="DEC785" s="92"/>
      <c r="DED785" s="92"/>
      <c r="DEE785" s="92"/>
      <c r="DEF785" s="92"/>
      <c r="DEG785" s="92"/>
      <c r="DEH785" s="92"/>
      <c r="DEI785" s="92"/>
      <c r="DEJ785" s="92"/>
      <c r="DEK785" s="92"/>
      <c r="DEL785" s="92"/>
      <c r="DEM785" s="92"/>
      <c r="DEN785" s="92"/>
      <c r="DEO785" s="92"/>
      <c r="DEP785" s="92"/>
      <c r="DEQ785" s="92"/>
      <c r="DER785" s="92"/>
      <c r="DES785" s="92"/>
      <c r="DET785" s="92"/>
      <c r="DEU785" s="92"/>
      <c r="DEV785" s="92"/>
      <c r="DEW785" s="92"/>
      <c r="DEX785" s="92"/>
      <c r="DEY785" s="92"/>
      <c r="DEZ785" s="92"/>
      <c r="DFA785" s="92"/>
      <c r="DFB785" s="92"/>
      <c r="DFC785" s="92"/>
      <c r="DFD785" s="92"/>
      <c r="DFE785" s="92"/>
      <c r="DFF785" s="92"/>
      <c r="DFG785" s="92"/>
      <c r="DFH785" s="92"/>
      <c r="DFI785" s="92"/>
      <c r="DFJ785" s="92"/>
      <c r="DFK785" s="92"/>
      <c r="DFL785" s="92"/>
      <c r="DFM785" s="92"/>
      <c r="DFN785" s="92"/>
      <c r="DFO785" s="92"/>
      <c r="DFP785" s="92"/>
      <c r="DFQ785" s="92"/>
      <c r="DFR785" s="92"/>
      <c r="DFS785" s="92"/>
      <c r="DFT785" s="92"/>
      <c r="DFU785" s="92"/>
      <c r="DFV785" s="92"/>
      <c r="DFW785" s="92"/>
      <c r="DFX785" s="92"/>
      <c r="DFY785" s="92"/>
      <c r="DFZ785" s="92"/>
      <c r="DGA785" s="92"/>
      <c r="DGB785" s="92"/>
      <c r="DGC785" s="92"/>
      <c r="DGD785" s="92"/>
      <c r="DGE785" s="92"/>
      <c r="DGF785" s="92"/>
      <c r="DGG785" s="92"/>
      <c r="DGH785" s="92"/>
      <c r="DGI785" s="92"/>
      <c r="DGJ785" s="92"/>
      <c r="DGK785" s="92"/>
      <c r="DGL785" s="92"/>
      <c r="DGM785" s="92"/>
      <c r="DGN785" s="92"/>
      <c r="DGO785" s="92"/>
      <c r="DGP785" s="92"/>
      <c r="DGQ785" s="92"/>
      <c r="DGR785" s="92"/>
      <c r="DGS785" s="92"/>
      <c r="DGT785" s="92"/>
      <c r="DGU785" s="92"/>
      <c r="DGV785" s="92"/>
      <c r="DGW785" s="92"/>
      <c r="DGX785" s="92"/>
      <c r="DGY785" s="92"/>
      <c r="DGZ785" s="92"/>
      <c r="DHA785" s="92"/>
      <c r="DHB785" s="92"/>
      <c r="DHC785" s="92"/>
      <c r="DHD785" s="92"/>
      <c r="DHE785" s="92"/>
      <c r="DHF785" s="92"/>
      <c r="DHG785" s="92"/>
      <c r="DHH785" s="92"/>
      <c r="DHI785" s="92"/>
      <c r="DHJ785" s="92"/>
      <c r="DHK785" s="92"/>
      <c r="DHL785" s="92"/>
      <c r="DHM785" s="92"/>
      <c r="DHN785" s="92"/>
      <c r="DHO785" s="92"/>
      <c r="DHP785" s="92"/>
      <c r="DHQ785" s="92"/>
      <c r="DHR785" s="92"/>
      <c r="DHS785" s="92"/>
      <c r="DHT785" s="92"/>
      <c r="DHU785" s="92"/>
      <c r="DHV785" s="92"/>
      <c r="DHW785" s="92"/>
      <c r="DHX785" s="92"/>
      <c r="DHY785" s="92"/>
      <c r="DHZ785" s="92"/>
      <c r="DIA785" s="92"/>
      <c r="DIB785" s="92"/>
      <c r="DIC785" s="92"/>
      <c r="DID785" s="92"/>
      <c r="DIE785" s="92"/>
      <c r="DIF785" s="92"/>
      <c r="DIG785" s="92"/>
      <c r="DIH785" s="92"/>
      <c r="DII785" s="92"/>
      <c r="DIJ785" s="92"/>
      <c r="DIK785" s="92"/>
      <c r="DIL785" s="92"/>
      <c r="DIM785" s="92"/>
      <c r="DIN785" s="92"/>
      <c r="DIO785" s="92"/>
      <c r="DIP785" s="92"/>
      <c r="DIQ785" s="92"/>
      <c r="DIR785" s="92"/>
      <c r="DIS785" s="92"/>
      <c r="DIT785" s="92"/>
      <c r="DIU785" s="92"/>
      <c r="DIV785" s="92"/>
      <c r="DIW785" s="92"/>
      <c r="DIX785" s="92"/>
      <c r="DIY785" s="92"/>
      <c r="DIZ785" s="92"/>
      <c r="DJA785" s="92"/>
      <c r="DJB785" s="92"/>
      <c r="DJC785" s="92"/>
      <c r="DJD785" s="92"/>
      <c r="DJE785" s="92"/>
      <c r="DJF785" s="92"/>
      <c r="DJG785" s="92"/>
      <c r="DJH785" s="92"/>
      <c r="DJI785" s="92"/>
      <c r="DJJ785" s="92"/>
      <c r="DJK785" s="92"/>
      <c r="DJL785" s="92"/>
      <c r="DJM785" s="92"/>
      <c r="DJN785" s="92"/>
      <c r="DJO785" s="92"/>
      <c r="DJP785" s="92"/>
      <c r="DJQ785" s="92"/>
      <c r="DJR785" s="92"/>
      <c r="DJS785" s="92"/>
      <c r="DJT785" s="92"/>
      <c r="DJU785" s="92"/>
      <c r="DJV785" s="92"/>
      <c r="DJW785" s="92"/>
      <c r="DJX785" s="92"/>
      <c r="DJY785" s="92"/>
      <c r="DJZ785" s="92"/>
      <c r="DKA785" s="92"/>
      <c r="DKB785" s="92"/>
      <c r="DKC785" s="92"/>
      <c r="DKD785" s="92"/>
      <c r="DKE785" s="92"/>
      <c r="DKF785" s="92"/>
      <c r="DKG785" s="92"/>
      <c r="DKH785" s="92"/>
      <c r="DKI785" s="92"/>
      <c r="DKJ785" s="92"/>
      <c r="DKK785" s="92"/>
      <c r="DKL785" s="92"/>
      <c r="DKM785" s="92"/>
      <c r="DKN785" s="92"/>
      <c r="DKO785" s="92"/>
      <c r="DKP785" s="92"/>
      <c r="DKQ785" s="92"/>
      <c r="DKR785" s="92"/>
      <c r="DKS785" s="92"/>
      <c r="DKT785" s="92"/>
      <c r="DKU785" s="92"/>
      <c r="DKV785" s="92"/>
      <c r="DKW785" s="92"/>
      <c r="DKX785" s="92"/>
      <c r="DKY785" s="92"/>
      <c r="DKZ785" s="92"/>
      <c r="DLA785" s="92"/>
      <c r="DLB785" s="92"/>
      <c r="DLC785" s="92"/>
      <c r="DLD785" s="92"/>
      <c r="DLE785" s="92"/>
      <c r="DLF785" s="92"/>
      <c r="DLG785" s="92"/>
      <c r="DLH785" s="92"/>
      <c r="DLI785" s="92"/>
      <c r="DLJ785" s="92"/>
      <c r="DLK785" s="92"/>
      <c r="DLL785" s="92"/>
      <c r="DLM785" s="92"/>
      <c r="DLN785" s="92"/>
      <c r="DLO785" s="92"/>
      <c r="DLP785" s="92"/>
      <c r="DLQ785" s="92"/>
      <c r="DLR785" s="92"/>
      <c r="DLS785" s="92"/>
      <c r="DLT785" s="92"/>
      <c r="DLU785" s="92"/>
      <c r="DLV785" s="92"/>
      <c r="DLW785" s="92"/>
      <c r="DLX785" s="92"/>
      <c r="DLY785" s="92"/>
      <c r="DLZ785" s="92"/>
      <c r="DMA785" s="92"/>
      <c r="DMB785" s="92"/>
      <c r="DMC785" s="92"/>
      <c r="DMD785" s="92"/>
      <c r="DME785" s="92"/>
      <c r="DMF785" s="92"/>
      <c r="DMG785" s="92"/>
      <c r="DMH785" s="92"/>
      <c r="DMI785" s="92"/>
      <c r="DMJ785" s="92"/>
      <c r="DMK785" s="92"/>
      <c r="DML785" s="92"/>
      <c r="DMM785" s="92"/>
      <c r="DMN785" s="92"/>
      <c r="DMO785" s="92"/>
      <c r="DMP785" s="92"/>
      <c r="DMQ785" s="92"/>
      <c r="DMR785" s="92"/>
      <c r="DMS785" s="92"/>
      <c r="DMT785" s="92"/>
      <c r="DMU785" s="92"/>
      <c r="DMV785" s="92"/>
      <c r="DMW785" s="92"/>
      <c r="DMX785" s="92"/>
      <c r="DMY785" s="92"/>
      <c r="DMZ785" s="92"/>
      <c r="DNA785" s="92"/>
      <c r="DNB785" s="92"/>
      <c r="DNC785" s="92"/>
      <c r="DND785" s="92"/>
      <c r="DNE785" s="92"/>
      <c r="DNF785" s="92"/>
      <c r="DNG785" s="92"/>
      <c r="DNH785" s="92"/>
      <c r="DNI785" s="92"/>
      <c r="DNJ785" s="92"/>
      <c r="DNK785" s="92"/>
      <c r="DNL785" s="92"/>
      <c r="DNM785" s="92"/>
      <c r="DNN785" s="92"/>
      <c r="DNO785" s="92"/>
      <c r="DNP785" s="92"/>
      <c r="DNQ785" s="92"/>
      <c r="DNR785" s="92"/>
      <c r="DNS785" s="92"/>
      <c r="DNT785" s="92"/>
      <c r="DNU785" s="92"/>
      <c r="DNV785" s="92"/>
      <c r="DNW785" s="92"/>
      <c r="DNX785" s="92"/>
      <c r="DNY785" s="92"/>
      <c r="DNZ785" s="92"/>
      <c r="DOA785" s="92"/>
      <c r="DOB785" s="92"/>
      <c r="DOC785" s="92"/>
      <c r="DOD785" s="92"/>
      <c r="DOE785" s="92"/>
      <c r="DOF785" s="92"/>
      <c r="DOG785" s="92"/>
      <c r="DOH785" s="92"/>
      <c r="DOI785" s="92"/>
      <c r="DOJ785" s="92"/>
      <c r="DOK785" s="92"/>
      <c r="DOL785" s="92"/>
      <c r="DOM785" s="92"/>
      <c r="DON785" s="92"/>
      <c r="DOO785" s="92"/>
      <c r="DOP785" s="92"/>
      <c r="DOQ785" s="92"/>
      <c r="DOR785" s="92"/>
      <c r="DOS785" s="92"/>
      <c r="DOT785" s="92"/>
      <c r="DOU785" s="92"/>
      <c r="DOV785" s="92"/>
      <c r="DOW785" s="92"/>
      <c r="DOX785" s="92"/>
      <c r="DOY785" s="92"/>
      <c r="DOZ785" s="92"/>
      <c r="DPA785" s="92"/>
      <c r="DPB785" s="92"/>
      <c r="DPC785" s="92"/>
      <c r="DPD785" s="92"/>
      <c r="DPE785" s="92"/>
      <c r="DPF785" s="92"/>
      <c r="DPG785" s="92"/>
      <c r="DPH785" s="92"/>
      <c r="DPI785" s="92"/>
      <c r="DPJ785" s="92"/>
      <c r="DPK785" s="92"/>
      <c r="DPL785" s="92"/>
      <c r="DPM785" s="92"/>
      <c r="DPN785" s="92"/>
      <c r="DPO785" s="92"/>
      <c r="DPP785" s="92"/>
      <c r="DPQ785" s="92"/>
      <c r="DPR785" s="92"/>
      <c r="DPS785" s="92"/>
      <c r="DPT785" s="92"/>
      <c r="DPU785" s="92"/>
      <c r="DPV785" s="92"/>
      <c r="DPW785" s="92"/>
      <c r="DPX785" s="92"/>
      <c r="DPY785" s="92"/>
      <c r="DPZ785" s="92"/>
      <c r="DQA785" s="92"/>
      <c r="DQB785" s="92"/>
      <c r="DQC785" s="92"/>
      <c r="DQD785" s="92"/>
      <c r="DQE785" s="92"/>
      <c r="DQF785" s="92"/>
      <c r="DQG785" s="92"/>
      <c r="DQH785" s="92"/>
      <c r="DQI785" s="92"/>
      <c r="DQJ785" s="92"/>
      <c r="DQK785" s="92"/>
      <c r="DQL785" s="92"/>
      <c r="DQM785" s="92"/>
      <c r="DQN785" s="92"/>
      <c r="DQO785" s="92"/>
      <c r="DQP785" s="92"/>
      <c r="DQQ785" s="92"/>
      <c r="DQR785" s="92"/>
      <c r="DQS785" s="92"/>
      <c r="DQT785" s="92"/>
      <c r="DQU785" s="92"/>
      <c r="DQV785" s="92"/>
      <c r="DQW785" s="92"/>
      <c r="DQX785" s="92"/>
      <c r="DQY785" s="92"/>
      <c r="DQZ785" s="92"/>
      <c r="DRA785" s="92"/>
      <c r="DRB785" s="92"/>
      <c r="DRC785" s="92"/>
      <c r="DRD785" s="92"/>
      <c r="DRE785" s="92"/>
      <c r="DRF785" s="92"/>
      <c r="DRG785" s="92"/>
      <c r="DRH785" s="92"/>
      <c r="DRI785" s="92"/>
      <c r="DRJ785" s="92"/>
      <c r="DRK785" s="92"/>
      <c r="DRL785" s="92"/>
      <c r="DRM785" s="92"/>
      <c r="DRN785" s="92"/>
      <c r="DRO785" s="92"/>
      <c r="DRP785" s="92"/>
      <c r="DRQ785" s="92"/>
      <c r="DRR785" s="92"/>
      <c r="DRS785" s="92"/>
      <c r="DRT785" s="92"/>
      <c r="DRU785" s="92"/>
      <c r="DRV785" s="92"/>
      <c r="DRW785" s="92"/>
      <c r="DRX785" s="92"/>
      <c r="DRY785" s="92"/>
      <c r="DRZ785" s="92"/>
      <c r="DSA785" s="92"/>
      <c r="DSB785" s="92"/>
      <c r="DSC785" s="92"/>
      <c r="DSD785" s="92"/>
      <c r="DSE785" s="92"/>
      <c r="DSF785" s="92"/>
      <c r="DSG785" s="92"/>
      <c r="DSH785" s="92"/>
      <c r="DSI785" s="92"/>
      <c r="DSJ785" s="92"/>
      <c r="DSK785" s="92"/>
      <c r="DSL785" s="92"/>
      <c r="DSM785" s="92"/>
      <c r="DSN785" s="92"/>
      <c r="DSO785" s="92"/>
      <c r="DSP785" s="92"/>
      <c r="DSQ785" s="92"/>
      <c r="DSR785" s="92"/>
      <c r="DSS785" s="92"/>
      <c r="DST785" s="92"/>
      <c r="DSU785" s="92"/>
      <c r="DSV785" s="92"/>
      <c r="DSW785" s="92"/>
      <c r="DSX785" s="92"/>
      <c r="DSY785" s="92"/>
      <c r="DSZ785" s="92"/>
      <c r="DTA785" s="92"/>
      <c r="DTB785" s="92"/>
      <c r="DTC785" s="92"/>
      <c r="DTD785" s="92"/>
      <c r="DTE785" s="92"/>
      <c r="DTF785" s="92"/>
      <c r="DTG785" s="92"/>
      <c r="DTH785" s="92"/>
      <c r="DTI785" s="92"/>
      <c r="DTJ785" s="92"/>
      <c r="DTK785" s="92"/>
      <c r="DTL785" s="92"/>
      <c r="DTM785" s="92"/>
      <c r="DTN785" s="92"/>
      <c r="DTO785" s="92"/>
      <c r="DTP785" s="92"/>
      <c r="DTQ785" s="92"/>
      <c r="DTR785" s="92"/>
      <c r="DTS785" s="92"/>
      <c r="DTT785" s="92"/>
      <c r="DTU785" s="92"/>
      <c r="DTV785" s="92"/>
      <c r="DTW785" s="92"/>
      <c r="DTX785" s="92"/>
      <c r="DTY785" s="92"/>
      <c r="DTZ785" s="92"/>
      <c r="DUA785" s="92"/>
      <c r="DUB785" s="92"/>
      <c r="DUC785" s="92"/>
      <c r="DUD785" s="92"/>
      <c r="DUE785" s="92"/>
      <c r="DUF785" s="92"/>
      <c r="DUG785" s="92"/>
      <c r="DUH785" s="92"/>
      <c r="DUI785" s="92"/>
      <c r="DUJ785" s="92"/>
      <c r="DUK785" s="92"/>
      <c r="DUL785" s="92"/>
      <c r="DUM785" s="92"/>
      <c r="DUN785" s="92"/>
      <c r="DUO785" s="92"/>
      <c r="DUP785" s="92"/>
      <c r="DUQ785" s="92"/>
      <c r="DUR785" s="92"/>
      <c r="DUS785" s="92"/>
      <c r="DUT785" s="92"/>
      <c r="DUU785" s="92"/>
      <c r="DUV785" s="92"/>
      <c r="DUW785" s="92"/>
      <c r="DUX785" s="92"/>
      <c r="DUY785" s="92"/>
      <c r="DUZ785" s="92"/>
      <c r="DVA785" s="92"/>
      <c r="DVB785" s="92"/>
      <c r="DVC785" s="92"/>
      <c r="DVD785" s="92"/>
      <c r="DVE785" s="92"/>
      <c r="DVF785" s="92"/>
      <c r="DVG785" s="92"/>
      <c r="DVH785" s="92"/>
      <c r="DVI785" s="92"/>
      <c r="DVJ785" s="92"/>
      <c r="DVK785" s="92"/>
      <c r="DVL785" s="92"/>
      <c r="DVM785" s="92"/>
      <c r="DVN785" s="92"/>
      <c r="DVO785" s="92"/>
      <c r="DVP785" s="92"/>
      <c r="DVQ785" s="92"/>
      <c r="DVR785" s="92"/>
      <c r="DVS785" s="92"/>
      <c r="DVT785" s="92"/>
      <c r="DVU785" s="92"/>
      <c r="DVV785" s="92"/>
      <c r="DVW785" s="92"/>
      <c r="DVX785" s="92"/>
      <c r="DVY785" s="92"/>
      <c r="DVZ785" s="92"/>
      <c r="DWA785" s="92"/>
      <c r="DWB785" s="92"/>
      <c r="DWC785" s="92"/>
      <c r="DWD785" s="92"/>
      <c r="DWE785" s="92"/>
      <c r="DWF785" s="92"/>
      <c r="DWG785" s="92"/>
      <c r="DWH785" s="92"/>
      <c r="DWI785" s="92"/>
      <c r="DWJ785" s="92"/>
      <c r="DWK785" s="92"/>
      <c r="DWL785" s="92"/>
      <c r="DWM785" s="92"/>
      <c r="DWN785" s="92"/>
      <c r="DWO785" s="92"/>
      <c r="DWP785" s="92"/>
      <c r="DWQ785" s="92"/>
      <c r="DWR785" s="92"/>
      <c r="DWS785" s="92"/>
      <c r="DWT785" s="92"/>
      <c r="DWU785" s="92"/>
      <c r="DWV785" s="92"/>
      <c r="DWW785" s="92"/>
      <c r="DWX785" s="92"/>
      <c r="DWY785" s="92"/>
      <c r="DWZ785" s="92"/>
      <c r="DXA785" s="92"/>
      <c r="DXB785" s="92"/>
      <c r="DXC785" s="92"/>
      <c r="DXD785" s="92"/>
      <c r="DXE785" s="92"/>
      <c r="DXF785" s="92"/>
      <c r="DXG785" s="92"/>
      <c r="DXH785" s="92"/>
      <c r="DXI785" s="92"/>
      <c r="DXJ785" s="92"/>
      <c r="DXK785" s="92"/>
      <c r="DXL785" s="92"/>
      <c r="DXM785" s="92"/>
      <c r="DXN785" s="92"/>
      <c r="DXO785" s="92"/>
      <c r="DXP785" s="92"/>
      <c r="DXQ785" s="92"/>
      <c r="DXR785" s="92"/>
      <c r="DXS785" s="92"/>
      <c r="DXT785" s="92"/>
      <c r="DXU785" s="92"/>
      <c r="DXV785" s="92"/>
      <c r="DXW785" s="92"/>
      <c r="DXX785" s="92"/>
      <c r="DXY785" s="92"/>
      <c r="DXZ785" s="92"/>
      <c r="DYA785" s="92"/>
      <c r="DYB785" s="92"/>
      <c r="DYC785" s="92"/>
      <c r="DYD785" s="92"/>
      <c r="DYE785" s="92"/>
      <c r="DYF785" s="92"/>
      <c r="DYG785" s="92"/>
      <c r="DYH785" s="92"/>
      <c r="DYI785" s="92"/>
      <c r="DYJ785" s="92"/>
      <c r="DYK785" s="92"/>
      <c r="DYL785" s="92"/>
      <c r="DYM785" s="92"/>
      <c r="DYN785" s="92"/>
      <c r="DYO785" s="92"/>
      <c r="DYP785" s="92"/>
      <c r="DYQ785" s="92"/>
      <c r="DYR785" s="92"/>
      <c r="DYS785" s="92"/>
      <c r="DYT785" s="92"/>
      <c r="DYU785" s="92"/>
      <c r="DYV785" s="92"/>
      <c r="DYW785" s="92"/>
      <c r="DYX785" s="92"/>
      <c r="DYY785" s="92"/>
      <c r="DYZ785" s="92"/>
      <c r="DZA785" s="92"/>
      <c r="DZB785" s="92"/>
      <c r="DZC785" s="92"/>
      <c r="DZD785" s="92"/>
      <c r="DZE785" s="92"/>
      <c r="DZF785" s="92"/>
      <c r="DZG785" s="92"/>
      <c r="DZH785" s="92"/>
      <c r="DZI785" s="92"/>
      <c r="DZJ785" s="92"/>
      <c r="DZK785" s="92"/>
      <c r="DZL785" s="92"/>
      <c r="DZM785" s="92"/>
      <c r="DZN785" s="92"/>
      <c r="DZO785" s="92"/>
      <c r="DZP785" s="92"/>
      <c r="DZQ785" s="92"/>
      <c r="DZR785" s="92"/>
      <c r="DZS785" s="92"/>
      <c r="DZT785" s="92"/>
      <c r="DZU785" s="92"/>
      <c r="DZV785" s="92"/>
      <c r="DZW785" s="92"/>
      <c r="DZX785" s="92"/>
      <c r="DZY785" s="92"/>
      <c r="DZZ785" s="92"/>
      <c r="EAA785" s="92"/>
      <c r="EAB785" s="92"/>
      <c r="EAC785" s="92"/>
      <c r="EAD785" s="92"/>
      <c r="EAE785" s="92"/>
      <c r="EAF785" s="92"/>
      <c r="EAG785" s="92"/>
      <c r="EAH785" s="92"/>
      <c r="EAI785" s="92"/>
      <c r="EAJ785" s="92"/>
      <c r="EAK785" s="92"/>
      <c r="EAL785" s="92"/>
      <c r="EAM785" s="92"/>
      <c r="EAN785" s="92"/>
      <c r="EAO785" s="92"/>
      <c r="EAP785" s="92"/>
      <c r="EAQ785" s="92"/>
      <c r="EAR785" s="92"/>
      <c r="EAS785" s="92"/>
      <c r="EAT785" s="92"/>
      <c r="EAU785" s="92"/>
      <c r="EAV785" s="92"/>
      <c r="EAW785" s="92"/>
      <c r="EAX785" s="92"/>
      <c r="EAY785" s="92"/>
      <c r="EAZ785" s="92"/>
      <c r="EBA785" s="92"/>
      <c r="EBB785" s="92"/>
      <c r="EBC785" s="92"/>
      <c r="EBD785" s="92"/>
      <c r="EBE785" s="92"/>
      <c r="EBF785" s="92"/>
      <c r="EBG785" s="92"/>
      <c r="EBH785" s="92"/>
      <c r="EBI785" s="92"/>
      <c r="EBJ785" s="92"/>
      <c r="EBK785" s="92"/>
      <c r="EBL785" s="92"/>
      <c r="EBM785" s="92"/>
      <c r="EBN785" s="92"/>
      <c r="EBO785" s="92"/>
      <c r="EBP785" s="92"/>
      <c r="EBQ785" s="92"/>
      <c r="EBR785" s="92"/>
      <c r="EBS785" s="92"/>
      <c r="EBT785" s="92"/>
      <c r="EBU785" s="92"/>
      <c r="EBV785" s="92"/>
      <c r="EBW785" s="92"/>
      <c r="EBX785" s="92"/>
      <c r="EBY785" s="92"/>
      <c r="EBZ785" s="92"/>
      <c r="ECA785" s="92"/>
      <c r="ECB785" s="92"/>
      <c r="ECC785" s="92"/>
      <c r="ECD785" s="92"/>
      <c r="ECE785" s="92"/>
      <c r="ECF785" s="92"/>
      <c r="ECG785" s="92"/>
      <c r="ECH785" s="92"/>
      <c r="ECI785" s="92"/>
      <c r="ECJ785" s="92"/>
      <c r="ECK785" s="92"/>
      <c r="ECL785" s="92"/>
      <c r="ECM785" s="92"/>
      <c r="ECN785" s="92"/>
      <c r="ECO785" s="92"/>
      <c r="ECP785" s="92"/>
      <c r="ECQ785" s="92"/>
      <c r="ECR785" s="92"/>
      <c r="ECS785" s="92"/>
      <c r="ECT785" s="92"/>
      <c r="ECU785" s="92"/>
      <c r="ECV785" s="92"/>
      <c r="ECW785" s="92"/>
      <c r="ECX785" s="92"/>
      <c r="ECY785" s="92"/>
      <c r="ECZ785" s="92"/>
      <c r="EDA785" s="92"/>
      <c r="EDB785" s="92"/>
      <c r="EDC785" s="92"/>
      <c r="EDD785" s="92"/>
      <c r="EDE785" s="92"/>
      <c r="EDF785" s="92"/>
      <c r="EDG785" s="92"/>
      <c r="EDH785" s="92"/>
      <c r="EDI785" s="92"/>
      <c r="EDJ785" s="92"/>
      <c r="EDK785" s="92"/>
      <c r="EDL785" s="92"/>
      <c r="EDM785" s="92"/>
      <c r="EDN785" s="92"/>
      <c r="EDO785" s="92"/>
      <c r="EDP785" s="92"/>
      <c r="EDQ785" s="92"/>
      <c r="EDR785" s="92"/>
      <c r="EDS785" s="92"/>
      <c r="EDT785" s="92"/>
      <c r="EDU785" s="92"/>
      <c r="EDV785" s="92"/>
      <c r="EDW785" s="92"/>
      <c r="EDX785" s="92"/>
      <c r="EDY785" s="92"/>
      <c r="EDZ785" s="92"/>
      <c r="EEA785" s="92"/>
      <c r="EEB785" s="92"/>
      <c r="EEC785" s="92"/>
      <c r="EED785" s="92"/>
      <c r="EEE785" s="92"/>
      <c r="EEF785" s="92"/>
      <c r="EEG785" s="92"/>
      <c r="EEH785" s="92"/>
      <c r="EEI785" s="92"/>
      <c r="EEJ785" s="92"/>
      <c r="EEK785" s="92"/>
      <c r="EEL785" s="92"/>
      <c r="EEM785" s="92"/>
      <c r="EEN785" s="92"/>
      <c r="EEO785" s="92"/>
      <c r="EEP785" s="92"/>
      <c r="EEQ785" s="92"/>
      <c r="EER785" s="92"/>
      <c r="EES785" s="92"/>
      <c r="EET785" s="92"/>
      <c r="EEU785" s="92"/>
      <c r="EEV785" s="92"/>
      <c r="EEW785" s="92"/>
      <c r="EEX785" s="92"/>
      <c r="EEY785" s="92"/>
      <c r="EEZ785" s="92"/>
      <c r="EFA785" s="92"/>
      <c r="EFB785" s="92"/>
      <c r="EFC785" s="92"/>
      <c r="EFD785" s="92"/>
      <c r="EFE785" s="92"/>
      <c r="EFF785" s="92"/>
      <c r="EFG785" s="92"/>
      <c r="EFH785" s="92"/>
      <c r="EFI785" s="92"/>
      <c r="EFJ785" s="92"/>
      <c r="EFK785" s="92"/>
      <c r="EFL785" s="92"/>
      <c r="EFM785" s="92"/>
      <c r="EFN785" s="92"/>
      <c r="EFO785" s="92"/>
      <c r="EFP785" s="92"/>
      <c r="EFQ785" s="92"/>
      <c r="EFR785" s="92"/>
      <c r="EFS785" s="92"/>
      <c r="EFT785" s="92"/>
      <c r="EFU785" s="92"/>
      <c r="EFV785" s="92"/>
      <c r="EFW785" s="92"/>
      <c r="EFX785" s="92"/>
      <c r="EFY785" s="92"/>
      <c r="EFZ785" s="92"/>
      <c r="EGA785" s="92"/>
      <c r="EGB785" s="92"/>
      <c r="EGC785" s="92"/>
      <c r="EGD785" s="92"/>
      <c r="EGE785" s="92"/>
      <c r="EGF785" s="92"/>
      <c r="EGG785" s="92"/>
      <c r="EGH785" s="92"/>
      <c r="EGI785" s="92"/>
      <c r="EGJ785" s="92"/>
      <c r="EGK785" s="92"/>
      <c r="EGL785" s="92"/>
      <c r="EGM785" s="92"/>
      <c r="EGN785" s="92"/>
      <c r="EGO785" s="92"/>
      <c r="EGP785" s="92"/>
      <c r="EGQ785" s="92"/>
      <c r="EGR785" s="92"/>
      <c r="EGS785" s="92"/>
      <c r="EGT785" s="92"/>
      <c r="EGU785" s="92"/>
      <c r="EGV785" s="92"/>
      <c r="EGW785" s="92"/>
      <c r="EGX785" s="92"/>
      <c r="EGY785" s="92"/>
      <c r="EGZ785" s="92"/>
      <c r="EHA785" s="92"/>
      <c r="EHB785" s="92"/>
      <c r="EHC785" s="92"/>
      <c r="EHD785" s="92"/>
      <c r="EHE785" s="92"/>
      <c r="EHF785" s="92"/>
      <c r="EHG785" s="92"/>
      <c r="EHH785" s="92"/>
      <c r="EHI785" s="92"/>
      <c r="EHJ785" s="92"/>
      <c r="EHK785" s="92"/>
      <c r="EHL785" s="92"/>
      <c r="EHM785" s="92"/>
      <c r="EHN785" s="92"/>
      <c r="EHO785" s="92"/>
      <c r="EHP785" s="92"/>
      <c r="EHQ785" s="92"/>
      <c r="EHR785" s="92"/>
      <c r="EHS785" s="92"/>
      <c r="EHT785" s="92"/>
      <c r="EHU785" s="92"/>
      <c r="EHV785" s="92"/>
      <c r="EHW785" s="92"/>
      <c r="EHX785" s="92"/>
      <c r="EHY785" s="92"/>
      <c r="EHZ785" s="92"/>
      <c r="EIA785" s="92"/>
      <c r="EIB785" s="92"/>
      <c r="EIC785" s="92"/>
      <c r="EID785" s="92"/>
      <c r="EIE785" s="92"/>
      <c r="EIF785" s="92"/>
      <c r="EIG785" s="92"/>
      <c r="EIH785" s="92"/>
      <c r="EII785" s="92"/>
      <c r="EIJ785" s="92"/>
      <c r="EIK785" s="92"/>
      <c r="EIL785" s="92"/>
      <c r="EIM785" s="92"/>
      <c r="EIN785" s="92"/>
      <c r="EIO785" s="92"/>
      <c r="EIP785" s="92"/>
      <c r="EIQ785" s="92"/>
      <c r="EIR785" s="92"/>
      <c r="EIS785" s="92"/>
      <c r="EIT785" s="92"/>
      <c r="EIU785" s="92"/>
      <c r="EIV785" s="92"/>
      <c r="EIW785" s="92"/>
      <c r="EIX785" s="92"/>
      <c r="EIY785" s="92"/>
      <c r="EIZ785" s="92"/>
      <c r="EJA785" s="92"/>
      <c r="EJB785" s="92"/>
      <c r="EJC785" s="92"/>
      <c r="EJD785" s="92"/>
      <c r="EJE785" s="92"/>
      <c r="EJF785" s="92"/>
      <c r="EJG785" s="92"/>
      <c r="EJH785" s="92"/>
      <c r="EJI785" s="92"/>
      <c r="EJJ785" s="92"/>
      <c r="EJK785" s="92"/>
      <c r="EJL785" s="92"/>
      <c r="EJM785" s="92"/>
      <c r="EJN785" s="92"/>
      <c r="EJO785" s="92"/>
      <c r="EJP785" s="92"/>
      <c r="EJQ785" s="92"/>
      <c r="EJR785" s="92"/>
      <c r="EJS785" s="92"/>
      <c r="EJT785" s="92"/>
      <c r="EJU785" s="92"/>
      <c r="EJV785" s="92"/>
      <c r="EJW785" s="92"/>
      <c r="EJX785" s="92"/>
      <c r="EJY785" s="92"/>
      <c r="EJZ785" s="92"/>
      <c r="EKA785" s="92"/>
      <c r="EKB785" s="92"/>
      <c r="EKC785" s="92"/>
      <c r="EKD785" s="92"/>
      <c r="EKE785" s="92"/>
      <c r="EKF785" s="92"/>
      <c r="EKG785" s="92"/>
      <c r="EKH785" s="92"/>
      <c r="EKI785" s="92"/>
      <c r="EKJ785" s="92"/>
      <c r="EKK785" s="92"/>
      <c r="EKL785" s="92"/>
      <c r="EKM785" s="92"/>
      <c r="EKN785" s="92"/>
      <c r="EKO785" s="92"/>
      <c r="EKP785" s="92"/>
      <c r="EKQ785" s="92"/>
      <c r="EKR785" s="92"/>
      <c r="EKS785" s="92"/>
      <c r="EKT785" s="92"/>
      <c r="EKU785" s="92"/>
      <c r="EKV785" s="92"/>
      <c r="EKW785" s="92"/>
      <c r="EKX785" s="92"/>
      <c r="EKY785" s="92"/>
      <c r="EKZ785" s="92"/>
      <c r="ELA785" s="92"/>
      <c r="ELB785" s="92"/>
      <c r="ELC785" s="92"/>
      <c r="ELD785" s="92"/>
      <c r="ELE785" s="92"/>
      <c r="ELF785" s="92"/>
      <c r="ELG785" s="92"/>
      <c r="ELH785" s="92"/>
      <c r="ELI785" s="92"/>
      <c r="ELJ785" s="92"/>
      <c r="ELK785" s="92"/>
      <c r="ELL785" s="92"/>
      <c r="ELM785" s="92"/>
      <c r="ELN785" s="92"/>
      <c r="ELO785" s="92"/>
      <c r="ELP785" s="92"/>
      <c r="ELQ785" s="92"/>
      <c r="ELR785" s="92"/>
      <c r="ELS785" s="92"/>
      <c r="ELT785" s="92"/>
      <c r="ELU785" s="92"/>
      <c r="ELV785" s="92"/>
      <c r="ELW785" s="92"/>
      <c r="ELX785" s="92"/>
      <c r="ELY785" s="92"/>
      <c r="ELZ785" s="92"/>
      <c r="EMA785" s="92"/>
      <c r="EMB785" s="92"/>
      <c r="EMC785" s="92"/>
      <c r="EMD785" s="92"/>
      <c r="EME785" s="92"/>
      <c r="EMF785" s="92"/>
      <c r="EMG785" s="92"/>
      <c r="EMH785" s="92"/>
      <c r="EMI785" s="92"/>
      <c r="EMJ785" s="92"/>
      <c r="EMK785" s="92"/>
      <c r="EML785" s="92"/>
      <c r="EMM785" s="92"/>
      <c r="EMN785" s="92"/>
      <c r="EMO785" s="92"/>
      <c r="EMP785" s="92"/>
      <c r="EMQ785" s="92"/>
      <c r="EMR785" s="92"/>
      <c r="EMS785" s="92"/>
      <c r="EMT785" s="92"/>
      <c r="EMU785" s="92"/>
      <c r="EMV785" s="92"/>
      <c r="EMW785" s="92"/>
      <c r="EMX785" s="92"/>
      <c r="EMY785" s="92"/>
      <c r="EMZ785" s="92"/>
      <c r="ENA785" s="92"/>
      <c r="ENB785" s="92"/>
      <c r="ENC785" s="92"/>
      <c r="END785" s="92"/>
      <c r="ENE785" s="92"/>
      <c r="ENF785" s="92"/>
      <c r="ENG785" s="92"/>
      <c r="ENH785" s="92"/>
      <c r="ENI785" s="92"/>
      <c r="ENJ785" s="92"/>
      <c r="ENK785" s="92"/>
      <c r="ENL785" s="92"/>
      <c r="ENM785" s="92"/>
      <c r="ENN785" s="92"/>
      <c r="ENO785" s="92"/>
      <c r="ENP785" s="92"/>
      <c r="ENQ785" s="92"/>
      <c r="ENR785" s="92"/>
      <c r="ENS785" s="92"/>
      <c r="ENT785" s="92"/>
      <c r="ENU785" s="92"/>
      <c r="ENV785" s="92"/>
      <c r="ENW785" s="92"/>
      <c r="ENX785" s="92"/>
      <c r="ENY785" s="92"/>
      <c r="ENZ785" s="92"/>
      <c r="EOA785" s="92"/>
      <c r="EOB785" s="92"/>
      <c r="EOC785" s="92"/>
      <c r="EOD785" s="92"/>
      <c r="EOE785" s="92"/>
      <c r="EOF785" s="92"/>
      <c r="EOG785" s="92"/>
      <c r="EOH785" s="92"/>
      <c r="EOI785" s="92"/>
      <c r="EOJ785" s="92"/>
      <c r="EOK785" s="92"/>
      <c r="EOL785" s="92"/>
      <c r="EOM785" s="92"/>
      <c r="EON785" s="92"/>
      <c r="EOO785" s="92"/>
      <c r="EOP785" s="92"/>
      <c r="EOQ785" s="92"/>
      <c r="EOR785" s="92"/>
      <c r="EOS785" s="92"/>
      <c r="EOT785" s="92"/>
      <c r="EOU785" s="92"/>
      <c r="EOV785" s="92"/>
      <c r="EOW785" s="92"/>
      <c r="EOX785" s="92"/>
      <c r="EOY785" s="92"/>
      <c r="EOZ785" s="92"/>
      <c r="EPA785" s="92"/>
      <c r="EPB785" s="92"/>
      <c r="EPC785" s="92"/>
      <c r="EPD785" s="92"/>
      <c r="EPE785" s="92"/>
      <c r="EPF785" s="92"/>
      <c r="EPG785" s="92"/>
      <c r="EPH785" s="92"/>
      <c r="EPI785" s="92"/>
      <c r="EPJ785" s="92"/>
      <c r="EPK785" s="92"/>
      <c r="EPL785" s="92"/>
      <c r="EPM785" s="92"/>
      <c r="EPN785" s="92"/>
      <c r="EPO785" s="92"/>
      <c r="EPP785" s="92"/>
      <c r="EPQ785" s="92"/>
      <c r="EPR785" s="92"/>
      <c r="EPS785" s="92"/>
      <c r="EPT785" s="92"/>
      <c r="EPU785" s="92"/>
      <c r="EPV785" s="92"/>
      <c r="EPW785" s="92"/>
      <c r="EPX785" s="92"/>
      <c r="EPY785" s="92"/>
      <c r="EPZ785" s="92"/>
      <c r="EQA785" s="92"/>
      <c r="EQB785" s="92"/>
      <c r="EQC785" s="92"/>
      <c r="EQD785" s="92"/>
      <c r="EQE785" s="92"/>
      <c r="EQF785" s="92"/>
      <c r="EQG785" s="92"/>
      <c r="EQH785" s="92"/>
      <c r="EQI785" s="92"/>
      <c r="EQJ785" s="92"/>
      <c r="EQK785" s="92"/>
      <c r="EQL785" s="92"/>
      <c r="EQM785" s="92"/>
      <c r="EQN785" s="92"/>
      <c r="EQO785" s="92"/>
      <c r="EQP785" s="92"/>
      <c r="EQQ785" s="92"/>
      <c r="EQR785" s="92"/>
      <c r="EQS785" s="92"/>
      <c r="EQT785" s="92"/>
      <c r="EQU785" s="92"/>
      <c r="EQV785" s="92"/>
      <c r="EQW785" s="92"/>
      <c r="EQX785" s="92"/>
      <c r="EQY785" s="92"/>
      <c r="EQZ785" s="92"/>
      <c r="ERA785" s="92"/>
      <c r="ERB785" s="92"/>
      <c r="ERC785" s="92"/>
      <c r="ERD785" s="92"/>
      <c r="ERE785" s="92"/>
      <c r="ERF785" s="92"/>
      <c r="ERG785" s="92"/>
      <c r="ERH785" s="92"/>
      <c r="ERI785" s="92"/>
      <c r="ERJ785" s="92"/>
      <c r="ERK785" s="92"/>
      <c r="ERL785" s="92"/>
      <c r="ERM785" s="92"/>
      <c r="ERN785" s="92"/>
      <c r="ERO785" s="92"/>
      <c r="ERP785" s="92"/>
      <c r="ERQ785" s="92"/>
      <c r="ERR785" s="92"/>
      <c r="ERS785" s="92"/>
      <c r="ERT785" s="92"/>
      <c r="ERU785" s="92"/>
      <c r="ERV785" s="92"/>
      <c r="ERW785" s="92"/>
      <c r="ERX785" s="92"/>
      <c r="ERY785" s="92"/>
      <c r="ERZ785" s="92"/>
      <c r="ESA785" s="92"/>
      <c r="ESB785" s="92"/>
      <c r="ESC785" s="92"/>
      <c r="ESD785" s="92"/>
      <c r="ESE785" s="92"/>
      <c r="ESF785" s="92"/>
      <c r="ESG785" s="92"/>
      <c r="ESH785" s="92"/>
      <c r="ESI785" s="92"/>
      <c r="ESJ785" s="92"/>
      <c r="ESK785" s="92"/>
      <c r="ESL785" s="92"/>
      <c r="ESM785" s="92"/>
      <c r="ESN785" s="92"/>
      <c r="ESO785" s="92"/>
      <c r="ESP785" s="92"/>
      <c r="ESQ785" s="92"/>
      <c r="ESR785" s="92"/>
      <c r="ESS785" s="92"/>
      <c r="EST785" s="92"/>
      <c r="ESU785" s="92"/>
      <c r="ESV785" s="92"/>
      <c r="ESW785" s="92"/>
      <c r="ESX785" s="92"/>
      <c r="ESY785" s="92"/>
      <c r="ESZ785" s="92"/>
      <c r="ETA785" s="92"/>
      <c r="ETB785" s="92"/>
      <c r="ETC785" s="92"/>
      <c r="ETD785" s="92"/>
      <c r="ETE785" s="92"/>
      <c r="ETF785" s="92"/>
      <c r="ETG785" s="92"/>
      <c r="ETH785" s="92"/>
      <c r="ETI785" s="92"/>
      <c r="ETJ785" s="92"/>
      <c r="ETK785" s="92"/>
      <c r="ETL785" s="92"/>
      <c r="ETM785" s="92"/>
      <c r="ETN785" s="92"/>
      <c r="ETO785" s="92"/>
      <c r="ETP785" s="92"/>
      <c r="ETQ785" s="92"/>
      <c r="ETR785" s="92"/>
      <c r="ETS785" s="92"/>
      <c r="ETT785" s="92"/>
      <c r="ETU785" s="92"/>
      <c r="ETV785" s="92"/>
      <c r="ETW785" s="92"/>
      <c r="ETX785" s="92"/>
      <c r="ETY785" s="92"/>
      <c r="ETZ785" s="92"/>
      <c r="EUA785" s="92"/>
      <c r="EUB785" s="92"/>
      <c r="EUC785" s="92"/>
      <c r="EUD785" s="92"/>
      <c r="EUE785" s="92"/>
      <c r="EUF785" s="92"/>
      <c r="EUG785" s="92"/>
      <c r="EUH785" s="92"/>
      <c r="EUI785" s="92"/>
      <c r="EUJ785" s="92"/>
      <c r="EUK785" s="92"/>
      <c r="EUL785" s="92"/>
      <c r="EUM785" s="92"/>
      <c r="EUN785" s="92"/>
      <c r="EUO785" s="92"/>
      <c r="EUP785" s="92"/>
      <c r="EUQ785" s="92"/>
      <c r="EUR785" s="92"/>
      <c r="EUS785" s="92"/>
      <c r="EUT785" s="92"/>
      <c r="EUU785" s="92"/>
      <c r="EUV785" s="92"/>
      <c r="EUW785" s="92"/>
      <c r="EUX785" s="92"/>
      <c r="EUY785" s="92"/>
      <c r="EUZ785" s="92"/>
      <c r="EVA785" s="92"/>
      <c r="EVB785" s="92"/>
      <c r="EVC785" s="92"/>
      <c r="EVD785" s="92"/>
      <c r="EVE785" s="92"/>
      <c r="EVF785" s="92"/>
      <c r="EVG785" s="92"/>
      <c r="EVH785" s="92"/>
      <c r="EVI785" s="92"/>
      <c r="EVJ785" s="92"/>
      <c r="EVK785" s="92"/>
      <c r="EVL785" s="92"/>
      <c r="EVM785" s="92"/>
      <c r="EVN785" s="92"/>
      <c r="EVO785" s="92"/>
      <c r="EVP785" s="92"/>
      <c r="EVQ785" s="92"/>
      <c r="EVR785" s="92"/>
      <c r="EVS785" s="92"/>
      <c r="EVT785" s="92"/>
      <c r="EVU785" s="92"/>
      <c r="EVV785" s="92"/>
      <c r="EVW785" s="92"/>
      <c r="EVX785" s="92"/>
      <c r="EVY785" s="92"/>
      <c r="EVZ785" s="92"/>
      <c r="EWA785" s="92"/>
      <c r="EWB785" s="92"/>
      <c r="EWC785" s="92"/>
      <c r="EWD785" s="92"/>
      <c r="EWE785" s="92"/>
      <c r="EWF785" s="92"/>
      <c r="EWG785" s="92"/>
      <c r="EWH785" s="92"/>
      <c r="EWI785" s="92"/>
      <c r="EWJ785" s="92"/>
      <c r="EWK785" s="92"/>
      <c r="EWL785" s="92"/>
      <c r="EWM785" s="92"/>
      <c r="EWN785" s="92"/>
      <c r="EWO785" s="92"/>
      <c r="EWP785" s="92"/>
      <c r="EWQ785" s="92"/>
      <c r="EWR785" s="92"/>
      <c r="EWS785" s="92"/>
      <c r="EWT785" s="92"/>
      <c r="EWU785" s="92"/>
      <c r="EWV785" s="92"/>
      <c r="EWW785" s="92"/>
      <c r="EWX785" s="92"/>
      <c r="EWY785" s="92"/>
      <c r="EWZ785" s="92"/>
      <c r="EXA785" s="92"/>
      <c r="EXB785" s="92"/>
      <c r="EXC785" s="92"/>
      <c r="EXD785" s="92"/>
      <c r="EXE785" s="92"/>
      <c r="EXF785" s="92"/>
      <c r="EXG785" s="92"/>
      <c r="EXH785" s="92"/>
      <c r="EXI785" s="92"/>
      <c r="EXJ785" s="92"/>
      <c r="EXK785" s="92"/>
      <c r="EXL785" s="92"/>
      <c r="EXM785" s="92"/>
      <c r="EXN785" s="92"/>
      <c r="EXO785" s="92"/>
      <c r="EXP785" s="92"/>
      <c r="EXQ785" s="92"/>
      <c r="EXR785" s="92"/>
      <c r="EXS785" s="92"/>
      <c r="EXT785" s="92"/>
      <c r="EXU785" s="92"/>
      <c r="EXV785" s="92"/>
      <c r="EXW785" s="92"/>
      <c r="EXX785" s="92"/>
      <c r="EXY785" s="92"/>
      <c r="EXZ785" s="92"/>
      <c r="EYA785" s="92"/>
      <c r="EYB785" s="92"/>
      <c r="EYC785" s="92"/>
      <c r="EYD785" s="92"/>
      <c r="EYE785" s="92"/>
      <c r="EYF785" s="92"/>
      <c r="EYG785" s="92"/>
      <c r="EYH785" s="92"/>
      <c r="EYI785" s="92"/>
      <c r="EYJ785" s="92"/>
      <c r="EYK785" s="92"/>
      <c r="EYL785" s="92"/>
      <c r="EYM785" s="92"/>
      <c r="EYN785" s="92"/>
      <c r="EYO785" s="92"/>
      <c r="EYP785" s="92"/>
      <c r="EYQ785" s="92"/>
      <c r="EYR785" s="92"/>
      <c r="EYS785" s="92"/>
      <c r="EYT785" s="92"/>
      <c r="EYU785" s="92"/>
      <c r="EYV785" s="92"/>
      <c r="EYW785" s="92"/>
      <c r="EYX785" s="92"/>
      <c r="EYY785" s="92"/>
      <c r="EYZ785" s="92"/>
      <c r="EZA785" s="92"/>
      <c r="EZB785" s="92"/>
      <c r="EZC785" s="92"/>
      <c r="EZD785" s="92"/>
      <c r="EZE785" s="92"/>
      <c r="EZF785" s="92"/>
      <c r="EZG785" s="92"/>
      <c r="EZH785" s="92"/>
      <c r="EZI785" s="92"/>
      <c r="EZJ785" s="92"/>
      <c r="EZK785" s="92"/>
      <c r="EZL785" s="92"/>
      <c r="EZM785" s="92"/>
      <c r="EZN785" s="92"/>
      <c r="EZO785" s="92"/>
      <c r="EZP785" s="92"/>
      <c r="EZQ785" s="92"/>
      <c r="EZR785" s="92"/>
      <c r="EZS785" s="92"/>
      <c r="EZT785" s="92"/>
      <c r="EZU785" s="92"/>
      <c r="EZV785" s="92"/>
      <c r="EZW785" s="92"/>
      <c r="EZX785" s="92"/>
      <c r="EZY785" s="92"/>
      <c r="EZZ785" s="92"/>
      <c r="FAA785" s="92"/>
      <c r="FAB785" s="92"/>
      <c r="FAC785" s="92"/>
      <c r="FAD785" s="92"/>
      <c r="FAE785" s="92"/>
      <c r="FAF785" s="92"/>
      <c r="FAG785" s="92"/>
      <c r="FAH785" s="92"/>
      <c r="FAI785" s="92"/>
      <c r="FAJ785" s="92"/>
      <c r="FAK785" s="92"/>
      <c r="FAL785" s="92"/>
      <c r="FAM785" s="92"/>
      <c r="FAN785" s="92"/>
      <c r="FAO785" s="92"/>
      <c r="FAP785" s="92"/>
      <c r="FAQ785" s="92"/>
      <c r="FAR785" s="92"/>
      <c r="FAS785" s="92"/>
      <c r="FAT785" s="92"/>
      <c r="FAU785" s="92"/>
      <c r="FAV785" s="92"/>
      <c r="FAW785" s="92"/>
      <c r="FAX785" s="92"/>
      <c r="FAY785" s="92"/>
      <c r="FAZ785" s="92"/>
      <c r="FBA785" s="92"/>
      <c r="FBB785" s="92"/>
      <c r="FBC785" s="92"/>
      <c r="FBD785" s="92"/>
      <c r="FBE785" s="92"/>
      <c r="FBF785" s="92"/>
      <c r="FBG785" s="92"/>
      <c r="FBH785" s="92"/>
      <c r="FBI785" s="92"/>
      <c r="FBJ785" s="92"/>
      <c r="FBK785" s="92"/>
      <c r="FBL785" s="92"/>
      <c r="FBM785" s="92"/>
      <c r="FBN785" s="92"/>
      <c r="FBO785" s="92"/>
      <c r="FBP785" s="92"/>
      <c r="FBQ785" s="92"/>
      <c r="FBR785" s="92"/>
      <c r="FBS785" s="92"/>
      <c r="FBT785" s="92"/>
      <c r="FBU785" s="92"/>
      <c r="FBV785" s="92"/>
      <c r="FBW785" s="92"/>
      <c r="FBX785" s="92"/>
      <c r="FBY785" s="92"/>
      <c r="FBZ785" s="92"/>
      <c r="FCA785" s="92"/>
      <c r="FCB785" s="92"/>
      <c r="FCC785" s="92"/>
      <c r="FCD785" s="92"/>
      <c r="FCE785" s="92"/>
      <c r="FCF785" s="92"/>
      <c r="FCG785" s="92"/>
      <c r="FCH785" s="92"/>
      <c r="FCI785" s="92"/>
      <c r="FCJ785" s="92"/>
      <c r="FCK785" s="92"/>
      <c r="FCL785" s="92"/>
      <c r="FCM785" s="92"/>
      <c r="FCN785" s="92"/>
      <c r="FCO785" s="92"/>
      <c r="FCP785" s="92"/>
      <c r="FCQ785" s="92"/>
      <c r="FCR785" s="92"/>
      <c r="FCS785" s="92"/>
      <c r="FCT785" s="92"/>
      <c r="FCU785" s="92"/>
      <c r="FCV785" s="92"/>
      <c r="FCW785" s="92"/>
      <c r="FCX785" s="92"/>
      <c r="FCY785" s="92"/>
      <c r="FCZ785" s="92"/>
      <c r="FDA785" s="92"/>
      <c r="FDB785" s="92"/>
      <c r="FDC785" s="92"/>
      <c r="FDD785" s="92"/>
      <c r="FDE785" s="92"/>
      <c r="FDF785" s="92"/>
      <c r="FDG785" s="92"/>
      <c r="FDH785" s="92"/>
      <c r="FDI785" s="92"/>
      <c r="FDJ785" s="92"/>
      <c r="FDK785" s="92"/>
      <c r="FDL785" s="92"/>
      <c r="FDM785" s="92"/>
      <c r="FDN785" s="92"/>
      <c r="FDO785" s="92"/>
      <c r="FDP785" s="92"/>
      <c r="FDQ785" s="92"/>
      <c r="FDR785" s="92"/>
      <c r="FDS785" s="92"/>
      <c r="FDT785" s="92"/>
      <c r="FDU785" s="92"/>
      <c r="FDV785" s="92"/>
      <c r="FDW785" s="92"/>
      <c r="FDX785" s="92"/>
      <c r="FDY785" s="92"/>
      <c r="FDZ785" s="92"/>
      <c r="FEA785" s="92"/>
      <c r="FEB785" s="92"/>
      <c r="FEC785" s="92"/>
      <c r="FED785" s="92"/>
      <c r="FEE785" s="92"/>
      <c r="FEF785" s="92"/>
      <c r="FEG785" s="92"/>
      <c r="FEH785" s="92"/>
      <c r="FEI785" s="92"/>
      <c r="FEJ785" s="92"/>
      <c r="FEK785" s="92"/>
      <c r="FEL785" s="92"/>
      <c r="FEM785" s="92"/>
      <c r="FEN785" s="92"/>
      <c r="FEO785" s="92"/>
      <c r="FEP785" s="92"/>
      <c r="FEQ785" s="92"/>
      <c r="FER785" s="92"/>
      <c r="FES785" s="92"/>
      <c r="FET785" s="92"/>
      <c r="FEU785" s="92"/>
      <c r="FEV785" s="92"/>
      <c r="FEW785" s="92"/>
      <c r="FEX785" s="92"/>
      <c r="FEY785" s="92"/>
      <c r="FEZ785" s="92"/>
      <c r="FFA785" s="92"/>
      <c r="FFB785" s="92"/>
      <c r="FFC785" s="92"/>
      <c r="FFD785" s="92"/>
      <c r="FFE785" s="92"/>
      <c r="FFF785" s="92"/>
      <c r="FFG785" s="92"/>
      <c r="FFH785" s="92"/>
      <c r="FFI785" s="92"/>
      <c r="FFJ785" s="92"/>
      <c r="FFK785" s="92"/>
      <c r="FFL785" s="92"/>
      <c r="FFM785" s="92"/>
      <c r="FFN785" s="92"/>
      <c r="FFO785" s="92"/>
      <c r="FFP785" s="92"/>
      <c r="FFQ785" s="92"/>
      <c r="FFR785" s="92"/>
      <c r="FFS785" s="92"/>
      <c r="FFT785" s="92"/>
      <c r="FFU785" s="92"/>
      <c r="FFV785" s="92"/>
      <c r="FFW785" s="92"/>
      <c r="FFX785" s="92"/>
      <c r="FFY785" s="92"/>
      <c r="FFZ785" s="92"/>
      <c r="FGA785" s="92"/>
      <c r="FGB785" s="92"/>
      <c r="FGC785" s="92"/>
      <c r="FGD785" s="92"/>
      <c r="FGE785" s="92"/>
      <c r="FGF785" s="92"/>
      <c r="FGG785" s="92"/>
      <c r="FGH785" s="92"/>
      <c r="FGI785" s="92"/>
      <c r="FGJ785" s="92"/>
      <c r="FGK785" s="92"/>
      <c r="FGL785" s="92"/>
      <c r="FGM785" s="92"/>
      <c r="FGN785" s="92"/>
      <c r="FGO785" s="92"/>
      <c r="FGP785" s="92"/>
      <c r="FGQ785" s="92"/>
      <c r="FGR785" s="92"/>
      <c r="FGS785" s="92"/>
      <c r="FGT785" s="92"/>
      <c r="FGU785" s="92"/>
      <c r="FGV785" s="92"/>
      <c r="FGW785" s="92"/>
      <c r="FGX785" s="92"/>
      <c r="FGY785" s="92"/>
      <c r="FGZ785" s="92"/>
      <c r="FHA785" s="92"/>
      <c r="FHB785" s="92"/>
      <c r="FHC785" s="92"/>
      <c r="FHD785" s="92"/>
      <c r="FHE785" s="92"/>
      <c r="FHF785" s="92"/>
      <c r="FHG785" s="92"/>
      <c r="FHH785" s="92"/>
      <c r="FHI785" s="92"/>
      <c r="FHJ785" s="92"/>
      <c r="FHK785" s="92"/>
      <c r="FHL785" s="92"/>
      <c r="FHM785" s="92"/>
      <c r="FHN785" s="92"/>
      <c r="FHO785" s="92"/>
      <c r="FHP785" s="92"/>
      <c r="FHQ785" s="92"/>
      <c r="FHR785" s="92"/>
      <c r="FHS785" s="92"/>
      <c r="FHT785" s="92"/>
      <c r="FHU785" s="92"/>
      <c r="FHV785" s="92"/>
      <c r="FHW785" s="92"/>
      <c r="FHX785" s="92"/>
      <c r="FHY785" s="92"/>
      <c r="FHZ785" s="92"/>
      <c r="FIA785" s="92"/>
      <c r="FIB785" s="92"/>
      <c r="FIC785" s="92"/>
      <c r="FID785" s="92"/>
      <c r="FIE785" s="92"/>
      <c r="FIF785" s="92"/>
      <c r="FIG785" s="92"/>
      <c r="FIH785" s="92"/>
      <c r="FII785" s="92"/>
      <c r="FIJ785" s="92"/>
      <c r="FIK785" s="92"/>
      <c r="FIL785" s="92"/>
      <c r="FIM785" s="92"/>
      <c r="FIN785" s="92"/>
      <c r="FIO785" s="92"/>
      <c r="FIP785" s="92"/>
      <c r="FIQ785" s="92"/>
      <c r="FIR785" s="92"/>
      <c r="FIS785" s="92"/>
      <c r="FIT785" s="92"/>
      <c r="FIU785" s="92"/>
      <c r="FIV785" s="92"/>
      <c r="FIW785" s="92"/>
      <c r="FIX785" s="92"/>
      <c r="FIY785" s="92"/>
      <c r="FIZ785" s="92"/>
      <c r="FJA785" s="92"/>
      <c r="FJB785" s="92"/>
      <c r="FJC785" s="92"/>
      <c r="FJD785" s="92"/>
      <c r="FJE785" s="92"/>
      <c r="FJF785" s="92"/>
      <c r="FJG785" s="92"/>
      <c r="FJH785" s="92"/>
      <c r="FJI785" s="92"/>
      <c r="FJJ785" s="92"/>
      <c r="FJK785" s="92"/>
      <c r="FJL785" s="92"/>
      <c r="FJM785" s="92"/>
      <c r="FJN785" s="92"/>
      <c r="FJO785" s="92"/>
      <c r="FJP785" s="92"/>
      <c r="FJQ785" s="92"/>
      <c r="FJR785" s="92"/>
      <c r="FJS785" s="92"/>
      <c r="FJT785" s="92"/>
      <c r="FJU785" s="92"/>
      <c r="FJV785" s="92"/>
      <c r="FJW785" s="92"/>
      <c r="FJX785" s="92"/>
      <c r="FJY785" s="92"/>
      <c r="FJZ785" s="92"/>
      <c r="FKA785" s="92"/>
      <c r="FKB785" s="92"/>
      <c r="FKC785" s="92"/>
      <c r="FKD785" s="92"/>
      <c r="FKE785" s="92"/>
      <c r="FKF785" s="92"/>
      <c r="FKG785" s="92"/>
      <c r="FKH785" s="92"/>
      <c r="FKI785" s="92"/>
      <c r="FKJ785" s="92"/>
      <c r="FKK785" s="92"/>
      <c r="FKL785" s="92"/>
      <c r="FKM785" s="92"/>
      <c r="FKN785" s="92"/>
      <c r="FKO785" s="92"/>
      <c r="FKP785" s="92"/>
      <c r="FKQ785" s="92"/>
      <c r="FKR785" s="92"/>
      <c r="FKS785" s="92"/>
      <c r="FKT785" s="92"/>
      <c r="FKU785" s="92"/>
      <c r="FKV785" s="92"/>
      <c r="FKW785" s="92"/>
      <c r="FKX785" s="92"/>
      <c r="FKY785" s="92"/>
      <c r="FKZ785" s="92"/>
      <c r="FLA785" s="92"/>
      <c r="FLB785" s="92"/>
      <c r="FLC785" s="92"/>
      <c r="FLD785" s="92"/>
      <c r="FLE785" s="92"/>
      <c r="FLF785" s="92"/>
      <c r="FLG785" s="92"/>
      <c r="FLH785" s="92"/>
      <c r="FLI785" s="92"/>
      <c r="FLJ785" s="92"/>
      <c r="FLK785" s="92"/>
      <c r="FLL785" s="92"/>
      <c r="FLM785" s="92"/>
      <c r="FLN785" s="92"/>
      <c r="FLO785" s="92"/>
      <c r="FLP785" s="92"/>
      <c r="FLQ785" s="92"/>
      <c r="FLR785" s="92"/>
      <c r="FLS785" s="92"/>
      <c r="FLT785" s="92"/>
      <c r="FLU785" s="92"/>
      <c r="FLV785" s="92"/>
      <c r="FLW785" s="92"/>
      <c r="FLX785" s="92"/>
      <c r="FLY785" s="92"/>
      <c r="FLZ785" s="92"/>
      <c r="FMA785" s="92"/>
      <c r="FMB785" s="92"/>
      <c r="FMC785" s="92"/>
      <c r="FMD785" s="92"/>
      <c r="FME785" s="92"/>
      <c r="FMF785" s="92"/>
      <c r="FMG785" s="92"/>
      <c r="FMH785" s="92"/>
      <c r="FMI785" s="92"/>
      <c r="FMJ785" s="92"/>
      <c r="FMK785" s="92"/>
      <c r="FML785" s="92"/>
      <c r="FMM785" s="92"/>
      <c r="FMN785" s="92"/>
      <c r="FMO785" s="92"/>
      <c r="FMP785" s="92"/>
      <c r="FMQ785" s="92"/>
      <c r="FMR785" s="92"/>
      <c r="FMS785" s="92"/>
      <c r="FMT785" s="92"/>
      <c r="FMU785" s="92"/>
      <c r="FMV785" s="92"/>
      <c r="FMW785" s="92"/>
      <c r="FMX785" s="92"/>
      <c r="FMY785" s="92"/>
      <c r="FMZ785" s="92"/>
      <c r="FNA785" s="92"/>
      <c r="FNB785" s="92"/>
      <c r="FNC785" s="92"/>
      <c r="FND785" s="92"/>
      <c r="FNE785" s="92"/>
      <c r="FNF785" s="92"/>
      <c r="FNG785" s="92"/>
      <c r="FNH785" s="92"/>
      <c r="FNI785" s="92"/>
      <c r="FNJ785" s="92"/>
      <c r="FNK785" s="92"/>
      <c r="FNL785" s="92"/>
      <c r="FNM785" s="92"/>
      <c r="FNN785" s="92"/>
      <c r="FNO785" s="92"/>
      <c r="FNP785" s="92"/>
      <c r="FNQ785" s="92"/>
      <c r="FNR785" s="92"/>
      <c r="FNS785" s="92"/>
      <c r="FNT785" s="92"/>
      <c r="FNU785" s="92"/>
      <c r="FNV785" s="92"/>
      <c r="FNW785" s="92"/>
      <c r="FNX785" s="92"/>
      <c r="FNY785" s="92"/>
      <c r="FNZ785" s="92"/>
      <c r="FOA785" s="92"/>
      <c r="FOB785" s="92"/>
      <c r="FOC785" s="92"/>
      <c r="FOD785" s="92"/>
      <c r="FOE785" s="92"/>
      <c r="FOF785" s="92"/>
      <c r="FOG785" s="92"/>
      <c r="FOH785" s="92"/>
      <c r="FOI785" s="92"/>
      <c r="FOJ785" s="92"/>
      <c r="FOK785" s="92"/>
      <c r="FOL785" s="92"/>
      <c r="FOM785" s="92"/>
      <c r="FON785" s="92"/>
      <c r="FOO785" s="92"/>
      <c r="FOP785" s="92"/>
      <c r="FOQ785" s="92"/>
      <c r="FOR785" s="92"/>
      <c r="FOS785" s="92"/>
      <c r="FOT785" s="92"/>
      <c r="FOU785" s="92"/>
      <c r="FOV785" s="92"/>
      <c r="FOW785" s="92"/>
      <c r="FOX785" s="92"/>
      <c r="FOY785" s="92"/>
      <c r="FOZ785" s="92"/>
      <c r="FPA785" s="92"/>
      <c r="FPB785" s="92"/>
      <c r="FPC785" s="92"/>
      <c r="FPD785" s="92"/>
      <c r="FPE785" s="92"/>
      <c r="FPF785" s="92"/>
      <c r="FPG785" s="92"/>
      <c r="FPH785" s="92"/>
      <c r="FPI785" s="92"/>
      <c r="FPJ785" s="92"/>
      <c r="FPK785" s="92"/>
      <c r="FPL785" s="92"/>
      <c r="FPM785" s="92"/>
      <c r="FPN785" s="92"/>
      <c r="FPO785" s="92"/>
      <c r="FPP785" s="92"/>
      <c r="FPQ785" s="92"/>
      <c r="FPR785" s="92"/>
      <c r="FPS785" s="92"/>
      <c r="FPT785" s="92"/>
      <c r="FPU785" s="92"/>
      <c r="FPV785" s="92"/>
      <c r="FPW785" s="92"/>
      <c r="FPX785" s="92"/>
      <c r="FPY785" s="92"/>
      <c r="FPZ785" s="92"/>
      <c r="FQA785" s="92"/>
      <c r="FQB785" s="92"/>
      <c r="FQC785" s="92"/>
      <c r="FQD785" s="92"/>
      <c r="FQE785" s="92"/>
      <c r="FQF785" s="92"/>
      <c r="FQG785" s="92"/>
      <c r="FQH785" s="92"/>
      <c r="FQI785" s="92"/>
      <c r="FQJ785" s="92"/>
      <c r="FQK785" s="92"/>
      <c r="FQL785" s="92"/>
      <c r="FQM785" s="92"/>
      <c r="FQN785" s="92"/>
      <c r="FQO785" s="92"/>
      <c r="FQP785" s="92"/>
      <c r="FQQ785" s="92"/>
      <c r="FQR785" s="92"/>
      <c r="FQS785" s="92"/>
      <c r="FQT785" s="92"/>
      <c r="FQU785" s="92"/>
      <c r="FQV785" s="92"/>
      <c r="FQW785" s="92"/>
      <c r="FQX785" s="92"/>
      <c r="FQY785" s="92"/>
      <c r="FQZ785" s="92"/>
      <c r="FRA785" s="92"/>
      <c r="FRB785" s="92"/>
      <c r="FRC785" s="92"/>
      <c r="FRD785" s="92"/>
      <c r="FRE785" s="92"/>
      <c r="FRF785" s="92"/>
      <c r="FRG785" s="92"/>
      <c r="FRH785" s="92"/>
      <c r="FRI785" s="92"/>
      <c r="FRJ785" s="92"/>
      <c r="FRK785" s="92"/>
      <c r="FRL785" s="92"/>
      <c r="FRM785" s="92"/>
      <c r="FRN785" s="92"/>
      <c r="FRO785" s="92"/>
      <c r="FRP785" s="92"/>
      <c r="FRQ785" s="92"/>
      <c r="FRR785" s="92"/>
      <c r="FRS785" s="92"/>
      <c r="FRT785" s="92"/>
      <c r="FRU785" s="92"/>
      <c r="FRV785" s="92"/>
      <c r="FRW785" s="92"/>
      <c r="FRX785" s="92"/>
      <c r="FRY785" s="92"/>
      <c r="FRZ785" s="92"/>
      <c r="FSA785" s="92"/>
      <c r="FSB785" s="92"/>
      <c r="FSC785" s="92"/>
      <c r="FSD785" s="92"/>
      <c r="FSE785" s="92"/>
      <c r="FSF785" s="92"/>
      <c r="FSG785" s="92"/>
      <c r="FSH785" s="92"/>
      <c r="FSI785" s="92"/>
      <c r="FSJ785" s="92"/>
      <c r="FSK785" s="92"/>
      <c r="FSL785" s="92"/>
      <c r="FSM785" s="92"/>
      <c r="FSN785" s="92"/>
      <c r="FSO785" s="92"/>
      <c r="FSP785" s="92"/>
      <c r="FSQ785" s="92"/>
      <c r="FSR785" s="92"/>
      <c r="FSS785" s="92"/>
      <c r="FST785" s="92"/>
      <c r="FSU785" s="92"/>
      <c r="FSV785" s="92"/>
      <c r="FSW785" s="92"/>
      <c r="FSX785" s="92"/>
      <c r="FSY785" s="92"/>
      <c r="FSZ785" s="92"/>
      <c r="FTA785" s="92"/>
      <c r="FTB785" s="92"/>
      <c r="FTC785" s="92"/>
      <c r="FTD785" s="92"/>
      <c r="FTE785" s="92"/>
      <c r="FTF785" s="92"/>
      <c r="FTG785" s="92"/>
      <c r="FTH785" s="92"/>
      <c r="FTI785" s="92"/>
      <c r="FTJ785" s="92"/>
      <c r="FTK785" s="92"/>
      <c r="FTL785" s="92"/>
      <c r="FTM785" s="92"/>
      <c r="FTN785" s="92"/>
      <c r="FTO785" s="92"/>
      <c r="FTP785" s="92"/>
      <c r="FTQ785" s="92"/>
      <c r="FTR785" s="92"/>
      <c r="FTS785" s="92"/>
      <c r="FTT785" s="92"/>
      <c r="FTU785" s="92"/>
      <c r="FTV785" s="92"/>
      <c r="FTW785" s="92"/>
      <c r="FTX785" s="92"/>
      <c r="FTY785" s="92"/>
      <c r="FTZ785" s="92"/>
      <c r="FUA785" s="92"/>
      <c r="FUB785" s="92"/>
      <c r="FUC785" s="92"/>
      <c r="FUD785" s="92"/>
      <c r="FUE785" s="92"/>
      <c r="FUF785" s="92"/>
      <c r="FUG785" s="92"/>
      <c r="FUH785" s="92"/>
      <c r="FUI785" s="92"/>
      <c r="FUJ785" s="92"/>
      <c r="FUK785" s="92"/>
      <c r="FUL785" s="92"/>
      <c r="FUM785" s="92"/>
      <c r="FUN785" s="92"/>
      <c r="FUO785" s="92"/>
      <c r="FUP785" s="92"/>
      <c r="FUQ785" s="92"/>
      <c r="FUR785" s="92"/>
      <c r="FUS785" s="92"/>
      <c r="FUT785" s="92"/>
      <c r="FUU785" s="92"/>
      <c r="FUV785" s="92"/>
      <c r="FUW785" s="92"/>
      <c r="FUX785" s="92"/>
      <c r="FUY785" s="92"/>
      <c r="FUZ785" s="92"/>
      <c r="FVA785" s="92"/>
      <c r="FVB785" s="92"/>
      <c r="FVC785" s="92"/>
      <c r="FVD785" s="92"/>
      <c r="FVE785" s="92"/>
      <c r="FVF785" s="92"/>
      <c r="FVG785" s="92"/>
      <c r="FVH785" s="92"/>
      <c r="FVI785" s="92"/>
      <c r="FVJ785" s="92"/>
      <c r="FVK785" s="92"/>
      <c r="FVL785" s="92"/>
      <c r="FVM785" s="92"/>
      <c r="FVN785" s="92"/>
      <c r="FVO785" s="92"/>
      <c r="FVP785" s="92"/>
      <c r="FVQ785" s="92"/>
      <c r="FVR785" s="92"/>
      <c r="FVS785" s="92"/>
      <c r="FVT785" s="92"/>
      <c r="FVU785" s="92"/>
      <c r="FVV785" s="92"/>
      <c r="FVW785" s="92"/>
      <c r="FVX785" s="92"/>
      <c r="FVY785" s="92"/>
      <c r="FVZ785" s="92"/>
      <c r="FWA785" s="92"/>
      <c r="FWB785" s="92"/>
      <c r="FWC785" s="92"/>
      <c r="FWD785" s="92"/>
      <c r="FWE785" s="92"/>
      <c r="FWF785" s="92"/>
      <c r="FWG785" s="92"/>
      <c r="FWH785" s="92"/>
      <c r="FWI785" s="92"/>
      <c r="FWJ785" s="92"/>
      <c r="FWK785" s="92"/>
      <c r="FWL785" s="92"/>
      <c r="FWM785" s="92"/>
      <c r="FWN785" s="92"/>
      <c r="FWO785" s="92"/>
      <c r="FWP785" s="92"/>
      <c r="FWQ785" s="92"/>
      <c r="FWR785" s="92"/>
      <c r="FWS785" s="92"/>
      <c r="FWT785" s="92"/>
      <c r="FWU785" s="92"/>
      <c r="FWV785" s="92"/>
      <c r="FWW785" s="92"/>
      <c r="FWX785" s="92"/>
      <c r="FWY785" s="92"/>
      <c r="FWZ785" s="92"/>
      <c r="FXA785" s="92"/>
      <c r="FXB785" s="92"/>
      <c r="FXC785" s="92"/>
      <c r="FXD785" s="92"/>
      <c r="FXE785" s="92"/>
      <c r="FXF785" s="92"/>
      <c r="FXG785" s="92"/>
      <c r="FXH785" s="92"/>
      <c r="FXI785" s="92"/>
      <c r="FXJ785" s="92"/>
      <c r="FXK785" s="92"/>
      <c r="FXL785" s="92"/>
      <c r="FXM785" s="92"/>
      <c r="FXN785" s="92"/>
      <c r="FXO785" s="92"/>
      <c r="FXP785" s="92"/>
      <c r="FXQ785" s="92"/>
      <c r="FXR785" s="92"/>
      <c r="FXS785" s="92"/>
      <c r="FXT785" s="92"/>
      <c r="FXU785" s="92"/>
      <c r="FXV785" s="92"/>
      <c r="FXW785" s="92"/>
      <c r="FXX785" s="92"/>
      <c r="FXY785" s="92"/>
      <c r="FXZ785" s="92"/>
      <c r="FYA785" s="92"/>
      <c r="FYB785" s="92"/>
      <c r="FYC785" s="92"/>
      <c r="FYD785" s="92"/>
      <c r="FYE785" s="92"/>
      <c r="FYF785" s="92"/>
      <c r="FYG785" s="92"/>
      <c r="FYH785" s="92"/>
      <c r="FYI785" s="92"/>
      <c r="FYJ785" s="92"/>
      <c r="FYK785" s="92"/>
      <c r="FYL785" s="92"/>
      <c r="FYM785" s="92"/>
      <c r="FYN785" s="92"/>
      <c r="FYO785" s="92"/>
      <c r="FYP785" s="92"/>
      <c r="FYQ785" s="92"/>
      <c r="FYR785" s="92"/>
      <c r="FYS785" s="92"/>
      <c r="FYT785" s="92"/>
      <c r="FYU785" s="92"/>
      <c r="FYV785" s="92"/>
      <c r="FYW785" s="92"/>
      <c r="FYX785" s="92"/>
      <c r="FYY785" s="92"/>
      <c r="FYZ785" s="92"/>
      <c r="FZA785" s="92"/>
      <c r="FZB785" s="92"/>
      <c r="FZC785" s="92"/>
      <c r="FZD785" s="92"/>
      <c r="FZE785" s="92"/>
      <c r="FZF785" s="92"/>
      <c r="FZG785" s="92"/>
      <c r="FZH785" s="92"/>
      <c r="FZI785" s="92"/>
      <c r="FZJ785" s="92"/>
      <c r="FZK785" s="92"/>
      <c r="FZL785" s="92"/>
      <c r="FZM785" s="92"/>
      <c r="FZN785" s="92"/>
      <c r="FZO785" s="92"/>
      <c r="FZP785" s="92"/>
      <c r="FZQ785" s="92"/>
      <c r="FZR785" s="92"/>
      <c r="FZS785" s="92"/>
      <c r="FZT785" s="92"/>
      <c r="FZU785" s="92"/>
      <c r="FZV785" s="92"/>
      <c r="FZW785" s="92"/>
      <c r="FZX785" s="92"/>
      <c r="FZY785" s="92"/>
      <c r="FZZ785" s="92"/>
      <c r="GAA785" s="92"/>
      <c r="GAB785" s="92"/>
      <c r="GAC785" s="92"/>
      <c r="GAD785" s="92"/>
      <c r="GAE785" s="92"/>
      <c r="GAF785" s="92"/>
      <c r="GAG785" s="92"/>
      <c r="GAH785" s="92"/>
      <c r="GAI785" s="92"/>
      <c r="GAJ785" s="92"/>
      <c r="GAK785" s="92"/>
      <c r="GAL785" s="92"/>
      <c r="GAM785" s="92"/>
      <c r="GAN785" s="92"/>
      <c r="GAO785" s="92"/>
      <c r="GAP785" s="92"/>
      <c r="GAQ785" s="92"/>
      <c r="GAR785" s="92"/>
      <c r="GAS785" s="92"/>
      <c r="GAT785" s="92"/>
      <c r="GAU785" s="92"/>
      <c r="GAV785" s="92"/>
      <c r="GAW785" s="92"/>
      <c r="GAX785" s="92"/>
      <c r="GAY785" s="92"/>
      <c r="GAZ785" s="92"/>
      <c r="GBA785" s="92"/>
      <c r="GBB785" s="92"/>
      <c r="GBC785" s="92"/>
      <c r="GBD785" s="92"/>
      <c r="GBE785" s="92"/>
      <c r="GBF785" s="92"/>
      <c r="GBG785" s="92"/>
      <c r="GBH785" s="92"/>
      <c r="GBI785" s="92"/>
      <c r="GBJ785" s="92"/>
      <c r="GBK785" s="92"/>
      <c r="GBL785" s="92"/>
      <c r="GBM785" s="92"/>
      <c r="GBN785" s="92"/>
      <c r="GBO785" s="92"/>
      <c r="GBP785" s="92"/>
      <c r="GBQ785" s="92"/>
      <c r="GBR785" s="92"/>
      <c r="GBS785" s="92"/>
      <c r="GBT785" s="92"/>
      <c r="GBU785" s="92"/>
      <c r="GBV785" s="92"/>
      <c r="GBW785" s="92"/>
      <c r="GBX785" s="92"/>
      <c r="GBY785" s="92"/>
      <c r="GBZ785" s="92"/>
      <c r="GCA785" s="92"/>
      <c r="GCB785" s="92"/>
      <c r="GCC785" s="92"/>
      <c r="GCD785" s="92"/>
      <c r="GCE785" s="92"/>
      <c r="GCF785" s="92"/>
      <c r="GCG785" s="92"/>
      <c r="GCH785" s="92"/>
      <c r="GCI785" s="92"/>
      <c r="GCJ785" s="92"/>
      <c r="GCK785" s="92"/>
      <c r="GCL785" s="92"/>
      <c r="GCM785" s="92"/>
      <c r="GCN785" s="92"/>
      <c r="GCO785" s="92"/>
      <c r="GCP785" s="92"/>
      <c r="GCQ785" s="92"/>
      <c r="GCR785" s="92"/>
      <c r="GCS785" s="92"/>
      <c r="GCT785" s="92"/>
      <c r="GCU785" s="92"/>
      <c r="GCV785" s="92"/>
      <c r="GCW785" s="92"/>
      <c r="GCX785" s="92"/>
      <c r="GCY785" s="92"/>
      <c r="GCZ785" s="92"/>
      <c r="GDA785" s="92"/>
      <c r="GDB785" s="92"/>
      <c r="GDC785" s="92"/>
      <c r="GDD785" s="92"/>
      <c r="GDE785" s="92"/>
      <c r="GDF785" s="92"/>
      <c r="GDG785" s="92"/>
      <c r="GDH785" s="92"/>
      <c r="GDI785" s="92"/>
      <c r="GDJ785" s="92"/>
      <c r="GDK785" s="92"/>
      <c r="GDL785" s="92"/>
      <c r="GDM785" s="92"/>
      <c r="GDN785" s="92"/>
      <c r="GDO785" s="92"/>
      <c r="GDP785" s="92"/>
      <c r="GDQ785" s="92"/>
      <c r="GDR785" s="92"/>
      <c r="GDS785" s="92"/>
      <c r="GDT785" s="92"/>
      <c r="GDU785" s="92"/>
      <c r="GDV785" s="92"/>
      <c r="GDW785" s="92"/>
      <c r="GDX785" s="92"/>
      <c r="GDY785" s="92"/>
      <c r="GDZ785" s="92"/>
      <c r="GEA785" s="92"/>
      <c r="GEB785" s="92"/>
      <c r="GEC785" s="92"/>
      <c r="GED785" s="92"/>
      <c r="GEE785" s="92"/>
      <c r="GEF785" s="92"/>
      <c r="GEG785" s="92"/>
      <c r="GEH785" s="92"/>
      <c r="GEI785" s="92"/>
      <c r="GEJ785" s="92"/>
      <c r="GEK785" s="92"/>
      <c r="GEL785" s="92"/>
      <c r="GEM785" s="92"/>
      <c r="GEN785" s="92"/>
      <c r="GEO785" s="92"/>
      <c r="GEP785" s="92"/>
      <c r="GEQ785" s="92"/>
      <c r="GER785" s="92"/>
      <c r="GES785" s="92"/>
      <c r="GET785" s="92"/>
      <c r="GEU785" s="92"/>
      <c r="GEV785" s="92"/>
      <c r="GEW785" s="92"/>
      <c r="GEX785" s="92"/>
      <c r="GEY785" s="92"/>
      <c r="GEZ785" s="92"/>
      <c r="GFA785" s="92"/>
      <c r="GFB785" s="92"/>
      <c r="GFC785" s="92"/>
      <c r="GFD785" s="92"/>
      <c r="GFE785" s="92"/>
      <c r="GFF785" s="92"/>
      <c r="GFG785" s="92"/>
      <c r="GFH785" s="92"/>
      <c r="GFI785" s="92"/>
      <c r="GFJ785" s="92"/>
      <c r="GFK785" s="92"/>
      <c r="GFL785" s="92"/>
      <c r="GFM785" s="92"/>
      <c r="GFN785" s="92"/>
      <c r="GFO785" s="92"/>
      <c r="GFP785" s="92"/>
      <c r="GFQ785" s="92"/>
      <c r="GFR785" s="92"/>
      <c r="GFS785" s="92"/>
      <c r="GFT785" s="92"/>
      <c r="GFU785" s="92"/>
      <c r="GFV785" s="92"/>
      <c r="GFW785" s="92"/>
      <c r="GFX785" s="92"/>
      <c r="GFY785" s="92"/>
      <c r="GFZ785" s="92"/>
      <c r="GGA785" s="92"/>
      <c r="GGB785" s="92"/>
      <c r="GGC785" s="92"/>
      <c r="GGD785" s="92"/>
      <c r="GGE785" s="92"/>
      <c r="GGF785" s="92"/>
      <c r="GGG785" s="92"/>
      <c r="GGH785" s="92"/>
      <c r="GGI785" s="92"/>
      <c r="GGJ785" s="92"/>
      <c r="GGK785" s="92"/>
      <c r="GGL785" s="92"/>
      <c r="GGM785" s="92"/>
      <c r="GGN785" s="92"/>
      <c r="GGO785" s="92"/>
      <c r="GGP785" s="92"/>
      <c r="GGQ785" s="92"/>
      <c r="GGR785" s="92"/>
      <c r="GGS785" s="92"/>
      <c r="GGT785" s="92"/>
      <c r="GGU785" s="92"/>
      <c r="GGV785" s="92"/>
      <c r="GGW785" s="92"/>
      <c r="GGX785" s="92"/>
      <c r="GGY785" s="92"/>
      <c r="GGZ785" s="92"/>
      <c r="GHA785" s="92"/>
      <c r="GHB785" s="92"/>
      <c r="GHC785" s="92"/>
      <c r="GHD785" s="92"/>
      <c r="GHE785" s="92"/>
      <c r="GHF785" s="92"/>
      <c r="GHG785" s="92"/>
      <c r="GHH785" s="92"/>
      <c r="GHI785" s="92"/>
      <c r="GHJ785" s="92"/>
      <c r="GHK785" s="92"/>
      <c r="GHL785" s="92"/>
      <c r="GHM785" s="92"/>
      <c r="GHN785" s="92"/>
      <c r="GHO785" s="92"/>
      <c r="GHP785" s="92"/>
      <c r="GHQ785" s="92"/>
      <c r="GHR785" s="92"/>
      <c r="GHS785" s="92"/>
      <c r="GHT785" s="92"/>
      <c r="GHU785" s="92"/>
      <c r="GHV785" s="92"/>
      <c r="GHW785" s="92"/>
      <c r="GHX785" s="92"/>
      <c r="GHY785" s="92"/>
      <c r="GHZ785" s="92"/>
      <c r="GIA785" s="92"/>
      <c r="GIB785" s="92"/>
      <c r="GIC785" s="92"/>
      <c r="GID785" s="92"/>
      <c r="GIE785" s="92"/>
      <c r="GIF785" s="92"/>
      <c r="GIG785" s="92"/>
      <c r="GIH785" s="92"/>
      <c r="GII785" s="92"/>
      <c r="GIJ785" s="92"/>
      <c r="GIK785" s="92"/>
      <c r="GIL785" s="92"/>
      <c r="GIM785" s="92"/>
      <c r="GIN785" s="92"/>
      <c r="GIO785" s="92"/>
      <c r="GIP785" s="92"/>
      <c r="GIQ785" s="92"/>
      <c r="GIR785" s="92"/>
      <c r="GIS785" s="92"/>
      <c r="GIT785" s="92"/>
      <c r="GIU785" s="92"/>
      <c r="GIV785" s="92"/>
      <c r="GIW785" s="92"/>
      <c r="GIX785" s="92"/>
      <c r="GIY785" s="92"/>
      <c r="GIZ785" s="92"/>
      <c r="GJA785" s="92"/>
      <c r="GJB785" s="92"/>
      <c r="GJC785" s="92"/>
      <c r="GJD785" s="92"/>
      <c r="GJE785" s="92"/>
      <c r="GJF785" s="92"/>
      <c r="GJG785" s="92"/>
      <c r="GJH785" s="92"/>
      <c r="GJI785" s="92"/>
      <c r="GJJ785" s="92"/>
      <c r="GJK785" s="92"/>
      <c r="GJL785" s="92"/>
      <c r="GJM785" s="92"/>
      <c r="GJN785" s="92"/>
      <c r="GJO785" s="92"/>
      <c r="GJP785" s="92"/>
      <c r="GJQ785" s="92"/>
      <c r="GJR785" s="92"/>
      <c r="GJS785" s="92"/>
      <c r="GJT785" s="92"/>
      <c r="GJU785" s="92"/>
      <c r="GJV785" s="92"/>
      <c r="GJW785" s="92"/>
      <c r="GJX785" s="92"/>
      <c r="GJY785" s="92"/>
      <c r="GJZ785" s="92"/>
      <c r="GKA785" s="92"/>
      <c r="GKB785" s="92"/>
      <c r="GKC785" s="92"/>
      <c r="GKD785" s="92"/>
      <c r="GKE785" s="92"/>
      <c r="GKF785" s="92"/>
      <c r="GKG785" s="92"/>
      <c r="GKH785" s="92"/>
      <c r="GKI785" s="92"/>
      <c r="GKJ785" s="92"/>
      <c r="GKK785" s="92"/>
      <c r="GKL785" s="92"/>
      <c r="GKM785" s="92"/>
      <c r="GKN785" s="92"/>
      <c r="GKO785" s="92"/>
      <c r="GKP785" s="92"/>
      <c r="GKQ785" s="92"/>
      <c r="GKR785" s="92"/>
      <c r="GKS785" s="92"/>
      <c r="GKT785" s="92"/>
      <c r="GKU785" s="92"/>
      <c r="GKV785" s="92"/>
      <c r="GKW785" s="92"/>
      <c r="GKX785" s="92"/>
      <c r="GKY785" s="92"/>
      <c r="GKZ785" s="92"/>
      <c r="GLA785" s="92"/>
      <c r="GLB785" s="92"/>
      <c r="GLC785" s="92"/>
      <c r="GLD785" s="92"/>
      <c r="GLE785" s="92"/>
      <c r="GLF785" s="92"/>
      <c r="GLG785" s="92"/>
      <c r="GLH785" s="92"/>
      <c r="GLI785" s="92"/>
      <c r="GLJ785" s="92"/>
      <c r="GLK785" s="92"/>
      <c r="GLL785" s="92"/>
      <c r="GLM785" s="92"/>
      <c r="GLN785" s="92"/>
      <c r="GLO785" s="92"/>
      <c r="GLP785" s="92"/>
      <c r="GLQ785" s="92"/>
      <c r="GLR785" s="92"/>
      <c r="GLS785" s="92"/>
      <c r="GLT785" s="92"/>
      <c r="GLU785" s="92"/>
      <c r="GLV785" s="92"/>
      <c r="GLW785" s="92"/>
      <c r="GLX785" s="92"/>
      <c r="GLY785" s="92"/>
      <c r="GLZ785" s="92"/>
      <c r="GMA785" s="92"/>
      <c r="GMB785" s="92"/>
      <c r="GMC785" s="92"/>
      <c r="GMD785" s="92"/>
      <c r="GME785" s="92"/>
      <c r="GMF785" s="92"/>
      <c r="GMG785" s="92"/>
      <c r="GMH785" s="92"/>
      <c r="GMI785" s="92"/>
      <c r="GMJ785" s="92"/>
      <c r="GMK785" s="92"/>
      <c r="GML785" s="92"/>
      <c r="GMM785" s="92"/>
      <c r="GMN785" s="92"/>
      <c r="GMO785" s="92"/>
      <c r="GMP785" s="92"/>
      <c r="GMQ785" s="92"/>
      <c r="GMR785" s="92"/>
      <c r="GMS785" s="92"/>
      <c r="GMT785" s="92"/>
      <c r="GMU785" s="92"/>
      <c r="GMV785" s="92"/>
      <c r="GMW785" s="92"/>
      <c r="GMX785" s="92"/>
      <c r="GMY785" s="92"/>
      <c r="GMZ785" s="92"/>
      <c r="GNA785" s="92"/>
      <c r="GNB785" s="92"/>
      <c r="GNC785" s="92"/>
      <c r="GND785" s="92"/>
      <c r="GNE785" s="92"/>
      <c r="GNF785" s="92"/>
      <c r="GNG785" s="92"/>
      <c r="GNH785" s="92"/>
      <c r="GNI785" s="92"/>
      <c r="GNJ785" s="92"/>
      <c r="GNK785" s="92"/>
      <c r="GNL785" s="92"/>
      <c r="GNM785" s="92"/>
      <c r="GNN785" s="92"/>
      <c r="GNO785" s="92"/>
      <c r="GNP785" s="92"/>
      <c r="GNQ785" s="92"/>
      <c r="GNR785" s="92"/>
      <c r="GNS785" s="92"/>
      <c r="GNT785" s="92"/>
      <c r="GNU785" s="92"/>
      <c r="GNV785" s="92"/>
      <c r="GNW785" s="92"/>
      <c r="GNX785" s="92"/>
      <c r="GNY785" s="92"/>
      <c r="GNZ785" s="92"/>
      <c r="GOA785" s="92"/>
      <c r="GOB785" s="92"/>
      <c r="GOC785" s="92"/>
      <c r="GOD785" s="92"/>
      <c r="GOE785" s="92"/>
      <c r="GOF785" s="92"/>
      <c r="GOG785" s="92"/>
      <c r="GOH785" s="92"/>
      <c r="GOI785" s="92"/>
      <c r="GOJ785" s="92"/>
      <c r="GOK785" s="92"/>
      <c r="GOL785" s="92"/>
      <c r="GOM785" s="92"/>
      <c r="GON785" s="92"/>
      <c r="GOO785" s="92"/>
      <c r="GOP785" s="92"/>
      <c r="GOQ785" s="92"/>
      <c r="GOR785" s="92"/>
      <c r="GOS785" s="92"/>
      <c r="GOT785" s="92"/>
      <c r="GOU785" s="92"/>
      <c r="GOV785" s="92"/>
      <c r="GOW785" s="92"/>
      <c r="GOX785" s="92"/>
      <c r="GOY785" s="92"/>
      <c r="GOZ785" s="92"/>
      <c r="GPA785" s="92"/>
      <c r="GPB785" s="92"/>
      <c r="GPC785" s="92"/>
      <c r="GPD785" s="92"/>
      <c r="GPE785" s="92"/>
      <c r="GPF785" s="92"/>
      <c r="GPG785" s="92"/>
      <c r="GPH785" s="92"/>
      <c r="GPI785" s="92"/>
      <c r="GPJ785" s="92"/>
      <c r="GPK785" s="92"/>
      <c r="GPL785" s="92"/>
      <c r="GPM785" s="92"/>
      <c r="GPN785" s="92"/>
      <c r="GPO785" s="92"/>
      <c r="GPP785" s="92"/>
      <c r="GPQ785" s="92"/>
      <c r="GPR785" s="92"/>
      <c r="GPS785" s="92"/>
      <c r="GPT785" s="92"/>
      <c r="GPU785" s="92"/>
      <c r="GPV785" s="92"/>
      <c r="GPW785" s="92"/>
      <c r="GPX785" s="92"/>
      <c r="GPY785" s="92"/>
      <c r="GPZ785" s="92"/>
      <c r="GQA785" s="92"/>
      <c r="GQB785" s="92"/>
      <c r="GQC785" s="92"/>
      <c r="GQD785" s="92"/>
      <c r="GQE785" s="92"/>
      <c r="GQF785" s="92"/>
      <c r="GQG785" s="92"/>
      <c r="GQH785" s="92"/>
      <c r="GQI785" s="92"/>
      <c r="GQJ785" s="92"/>
      <c r="GQK785" s="92"/>
      <c r="GQL785" s="92"/>
      <c r="GQM785" s="92"/>
      <c r="GQN785" s="92"/>
      <c r="GQO785" s="92"/>
      <c r="GQP785" s="92"/>
      <c r="GQQ785" s="92"/>
      <c r="GQR785" s="92"/>
      <c r="GQS785" s="92"/>
      <c r="GQT785" s="92"/>
      <c r="GQU785" s="92"/>
      <c r="GQV785" s="92"/>
      <c r="GQW785" s="92"/>
      <c r="GQX785" s="92"/>
      <c r="GQY785" s="92"/>
      <c r="GQZ785" s="92"/>
      <c r="GRA785" s="92"/>
      <c r="GRB785" s="92"/>
      <c r="GRC785" s="92"/>
      <c r="GRD785" s="92"/>
      <c r="GRE785" s="92"/>
      <c r="GRF785" s="92"/>
      <c r="GRG785" s="92"/>
      <c r="GRH785" s="92"/>
      <c r="GRI785" s="92"/>
      <c r="GRJ785" s="92"/>
      <c r="GRK785" s="92"/>
      <c r="GRL785" s="92"/>
      <c r="GRM785" s="92"/>
      <c r="GRN785" s="92"/>
      <c r="GRO785" s="92"/>
      <c r="GRP785" s="92"/>
      <c r="GRQ785" s="92"/>
      <c r="GRR785" s="92"/>
      <c r="GRS785" s="92"/>
      <c r="GRT785" s="92"/>
      <c r="GRU785" s="92"/>
      <c r="GRV785" s="92"/>
      <c r="GRW785" s="92"/>
      <c r="GRX785" s="92"/>
      <c r="GRY785" s="92"/>
      <c r="GRZ785" s="92"/>
      <c r="GSA785" s="92"/>
      <c r="GSB785" s="92"/>
      <c r="GSC785" s="92"/>
      <c r="GSD785" s="92"/>
      <c r="GSE785" s="92"/>
      <c r="GSF785" s="92"/>
      <c r="GSG785" s="92"/>
      <c r="GSH785" s="92"/>
      <c r="GSI785" s="92"/>
      <c r="GSJ785" s="92"/>
      <c r="GSK785" s="92"/>
      <c r="GSL785" s="92"/>
      <c r="GSM785" s="92"/>
      <c r="GSN785" s="92"/>
      <c r="GSO785" s="92"/>
      <c r="GSP785" s="92"/>
      <c r="GSQ785" s="92"/>
      <c r="GSR785" s="92"/>
      <c r="GSS785" s="92"/>
      <c r="GST785" s="92"/>
      <c r="GSU785" s="92"/>
      <c r="GSV785" s="92"/>
      <c r="GSW785" s="92"/>
      <c r="GSX785" s="92"/>
      <c r="GSY785" s="92"/>
      <c r="GSZ785" s="92"/>
      <c r="GTA785" s="92"/>
      <c r="GTB785" s="92"/>
      <c r="GTC785" s="92"/>
      <c r="GTD785" s="92"/>
      <c r="GTE785" s="92"/>
      <c r="GTF785" s="92"/>
      <c r="GTG785" s="92"/>
      <c r="GTH785" s="92"/>
      <c r="GTI785" s="92"/>
      <c r="GTJ785" s="92"/>
      <c r="GTK785" s="92"/>
      <c r="GTL785" s="92"/>
      <c r="GTM785" s="92"/>
      <c r="GTN785" s="92"/>
      <c r="GTO785" s="92"/>
      <c r="GTP785" s="92"/>
      <c r="GTQ785" s="92"/>
      <c r="GTR785" s="92"/>
      <c r="GTS785" s="92"/>
      <c r="GTT785" s="92"/>
      <c r="GTU785" s="92"/>
      <c r="GTV785" s="92"/>
      <c r="GTW785" s="92"/>
      <c r="GTX785" s="92"/>
      <c r="GTY785" s="92"/>
      <c r="GTZ785" s="92"/>
      <c r="GUA785" s="92"/>
      <c r="GUB785" s="92"/>
      <c r="GUC785" s="92"/>
      <c r="GUD785" s="92"/>
      <c r="GUE785" s="92"/>
      <c r="GUF785" s="92"/>
      <c r="GUG785" s="92"/>
      <c r="GUH785" s="92"/>
      <c r="GUI785" s="92"/>
      <c r="GUJ785" s="92"/>
      <c r="GUK785" s="92"/>
      <c r="GUL785" s="92"/>
      <c r="GUM785" s="92"/>
      <c r="GUN785" s="92"/>
      <c r="GUO785" s="92"/>
      <c r="GUP785" s="92"/>
      <c r="GUQ785" s="92"/>
      <c r="GUR785" s="92"/>
      <c r="GUS785" s="92"/>
      <c r="GUT785" s="92"/>
      <c r="GUU785" s="92"/>
      <c r="GUV785" s="92"/>
      <c r="GUW785" s="92"/>
      <c r="GUX785" s="92"/>
      <c r="GUY785" s="92"/>
      <c r="GUZ785" s="92"/>
      <c r="GVA785" s="92"/>
      <c r="GVB785" s="92"/>
      <c r="GVC785" s="92"/>
      <c r="GVD785" s="92"/>
      <c r="GVE785" s="92"/>
      <c r="GVF785" s="92"/>
      <c r="GVG785" s="92"/>
      <c r="GVH785" s="92"/>
      <c r="GVI785" s="92"/>
      <c r="GVJ785" s="92"/>
      <c r="GVK785" s="92"/>
      <c r="GVL785" s="92"/>
      <c r="GVM785" s="92"/>
      <c r="GVN785" s="92"/>
      <c r="GVO785" s="92"/>
      <c r="GVP785" s="92"/>
      <c r="GVQ785" s="92"/>
      <c r="GVR785" s="92"/>
      <c r="GVS785" s="92"/>
      <c r="GVT785" s="92"/>
      <c r="GVU785" s="92"/>
      <c r="GVV785" s="92"/>
      <c r="GVW785" s="92"/>
      <c r="GVX785" s="92"/>
      <c r="GVY785" s="92"/>
      <c r="GVZ785" s="92"/>
      <c r="GWA785" s="92"/>
      <c r="GWB785" s="92"/>
      <c r="GWC785" s="92"/>
      <c r="GWD785" s="92"/>
      <c r="GWE785" s="92"/>
      <c r="GWF785" s="92"/>
      <c r="GWG785" s="92"/>
      <c r="GWH785" s="92"/>
      <c r="GWI785" s="92"/>
      <c r="GWJ785" s="92"/>
      <c r="GWK785" s="92"/>
      <c r="GWL785" s="92"/>
      <c r="GWM785" s="92"/>
      <c r="GWN785" s="92"/>
      <c r="GWO785" s="92"/>
      <c r="GWP785" s="92"/>
      <c r="GWQ785" s="92"/>
      <c r="GWR785" s="92"/>
      <c r="GWS785" s="92"/>
      <c r="GWT785" s="92"/>
      <c r="GWU785" s="92"/>
      <c r="GWV785" s="92"/>
      <c r="GWW785" s="92"/>
      <c r="GWX785" s="92"/>
      <c r="GWY785" s="92"/>
      <c r="GWZ785" s="92"/>
      <c r="GXA785" s="92"/>
      <c r="GXB785" s="92"/>
      <c r="GXC785" s="92"/>
      <c r="GXD785" s="92"/>
      <c r="GXE785" s="92"/>
      <c r="GXF785" s="92"/>
      <c r="GXG785" s="92"/>
      <c r="GXH785" s="92"/>
      <c r="GXI785" s="92"/>
      <c r="GXJ785" s="92"/>
      <c r="GXK785" s="92"/>
      <c r="GXL785" s="92"/>
      <c r="GXM785" s="92"/>
      <c r="GXN785" s="92"/>
      <c r="GXO785" s="92"/>
      <c r="GXP785" s="92"/>
      <c r="GXQ785" s="92"/>
      <c r="GXR785" s="92"/>
      <c r="GXS785" s="92"/>
      <c r="GXT785" s="92"/>
      <c r="GXU785" s="92"/>
      <c r="GXV785" s="92"/>
      <c r="GXW785" s="92"/>
      <c r="GXX785" s="92"/>
      <c r="GXY785" s="92"/>
      <c r="GXZ785" s="92"/>
      <c r="GYA785" s="92"/>
      <c r="GYB785" s="92"/>
      <c r="GYC785" s="92"/>
      <c r="GYD785" s="92"/>
      <c r="GYE785" s="92"/>
      <c r="GYF785" s="92"/>
      <c r="GYG785" s="92"/>
      <c r="GYH785" s="92"/>
      <c r="GYI785" s="92"/>
      <c r="GYJ785" s="92"/>
      <c r="GYK785" s="92"/>
      <c r="GYL785" s="92"/>
      <c r="GYM785" s="92"/>
      <c r="GYN785" s="92"/>
      <c r="GYO785" s="92"/>
      <c r="GYP785" s="92"/>
      <c r="GYQ785" s="92"/>
      <c r="GYR785" s="92"/>
      <c r="GYS785" s="92"/>
      <c r="GYT785" s="92"/>
      <c r="GYU785" s="92"/>
      <c r="GYV785" s="92"/>
      <c r="GYW785" s="92"/>
      <c r="GYX785" s="92"/>
      <c r="GYY785" s="92"/>
      <c r="GYZ785" s="92"/>
      <c r="GZA785" s="92"/>
      <c r="GZB785" s="92"/>
      <c r="GZC785" s="92"/>
      <c r="GZD785" s="92"/>
      <c r="GZE785" s="92"/>
      <c r="GZF785" s="92"/>
      <c r="GZG785" s="92"/>
      <c r="GZH785" s="92"/>
      <c r="GZI785" s="92"/>
      <c r="GZJ785" s="92"/>
      <c r="GZK785" s="92"/>
      <c r="GZL785" s="92"/>
      <c r="GZM785" s="92"/>
      <c r="GZN785" s="92"/>
      <c r="GZO785" s="92"/>
      <c r="GZP785" s="92"/>
      <c r="GZQ785" s="92"/>
      <c r="GZR785" s="92"/>
      <c r="GZS785" s="92"/>
      <c r="GZT785" s="92"/>
      <c r="GZU785" s="92"/>
      <c r="GZV785" s="92"/>
      <c r="GZW785" s="92"/>
      <c r="GZX785" s="92"/>
      <c r="GZY785" s="92"/>
      <c r="GZZ785" s="92"/>
      <c r="HAA785" s="92"/>
      <c r="HAB785" s="92"/>
      <c r="HAC785" s="92"/>
      <c r="HAD785" s="92"/>
      <c r="HAE785" s="92"/>
      <c r="HAF785" s="92"/>
      <c r="HAG785" s="92"/>
      <c r="HAH785" s="92"/>
      <c r="HAI785" s="92"/>
      <c r="HAJ785" s="92"/>
      <c r="HAK785" s="92"/>
      <c r="HAL785" s="92"/>
      <c r="HAM785" s="92"/>
      <c r="HAN785" s="92"/>
      <c r="HAO785" s="92"/>
      <c r="HAP785" s="92"/>
      <c r="HAQ785" s="92"/>
      <c r="HAR785" s="92"/>
      <c r="HAS785" s="92"/>
      <c r="HAT785" s="92"/>
      <c r="HAU785" s="92"/>
      <c r="HAV785" s="92"/>
      <c r="HAW785" s="92"/>
      <c r="HAX785" s="92"/>
      <c r="HAY785" s="92"/>
      <c r="HAZ785" s="92"/>
      <c r="HBA785" s="92"/>
      <c r="HBB785" s="92"/>
      <c r="HBC785" s="92"/>
      <c r="HBD785" s="92"/>
      <c r="HBE785" s="92"/>
      <c r="HBF785" s="92"/>
      <c r="HBG785" s="92"/>
      <c r="HBH785" s="92"/>
      <c r="HBI785" s="92"/>
      <c r="HBJ785" s="92"/>
      <c r="HBK785" s="92"/>
      <c r="HBL785" s="92"/>
      <c r="HBM785" s="92"/>
      <c r="HBN785" s="92"/>
      <c r="HBO785" s="92"/>
      <c r="HBP785" s="92"/>
      <c r="HBQ785" s="92"/>
      <c r="HBR785" s="92"/>
      <c r="HBS785" s="92"/>
      <c r="HBT785" s="92"/>
      <c r="HBU785" s="92"/>
      <c r="HBV785" s="92"/>
      <c r="HBW785" s="92"/>
      <c r="HBX785" s="92"/>
      <c r="HBY785" s="92"/>
      <c r="HBZ785" s="92"/>
      <c r="HCA785" s="92"/>
      <c r="HCB785" s="92"/>
      <c r="HCC785" s="92"/>
      <c r="HCD785" s="92"/>
      <c r="HCE785" s="92"/>
      <c r="HCF785" s="92"/>
      <c r="HCG785" s="92"/>
      <c r="HCH785" s="92"/>
      <c r="HCI785" s="92"/>
      <c r="HCJ785" s="92"/>
      <c r="HCK785" s="92"/>
      <c r="HCL785" s="92"/>
      <c r="HCM785" s="92"/>
      <c r="HCN785" s="92"/>
      <c r="HCO785" s="92"/>
      <c r="HCP785" s="92"/>
      <c r="HCQ785" s="92"/>
      <c r="HCR785" s="92"/>
      <c r="HCS785" s="92"/>
      <c r="HCT785" s="92"/>
      <c r="HCU785" s="92"/>
      <c r="HCV785" s="92"/>
      <c r="HCW785" s="92"/>
      <c r="HCX785" s="92"/>
      <c r="HCY785" s="92"/>
      <c r="HCZ785" s="92"/>
      <c r="HDA785" s="92"/>
      <c r="HDB785" s="92"/>
      <c r="HDC785" s="92"/>
      <c r="HDD785" s="92"/>
      <c r="HDE785" s="92"/>
      <c r="HDF785" s="92"/>
      <c r="HDG785" s="92"/>
      <c r="HDH785" s="92"/>
      <c r="HDI785" s="92"/>
      <c r="HDJ785" s="92"/>
      <c r="HDK785" s="92"/>
      <c r="HDL785" s="92"/>
      <c r="HDM785" s="92"/>
      <c r="HDN785" s="92"/>
      <c r="HDO785" s="92"/>
      <c r="HDP785" s="92"/>
      <c r="HDQ785" s="92"/>
      <c r="HDR785" s="92"/>
      <c r="HDS785" s="92"/>
      <c r="HDT785" s="92"/>
      <c r="HDU785" s="92"/>
      <c r="HDV785" s="92"/>
      <c r="HDW785" s="92"/>
      <c r="HDX785" s="92"/>
      <c r="HDY785" s="92"/>
      <c r="HDZ785" s="92"/>
      <c r="HEA785" s="92"/>
      <c r="HEB785" s="92"/>
      <c r="HEC785" s="92"/>
      <c r="HED785" s="92"/>
      <c r="HEE785" s="92"/>
      <c r="HEF785" s="92"/>
      <c r="HEG785" s="92"/>
      <c r="HEH785" s="92"/>
      <c r="HEI785" s="92"/>
      <c r="HEJ785" s="92"/>
      <c r="HEK785" s="92"/>
      <c r="HEL785" s="92"/>
      <c r="HEM785" s="92"/>
      <c r="HEN785" s="92"/>
      <c r="HEO785" s="92"/>
      <c r="HEP785" s="92"/>
      <c r="HEQ785" s="92"/>
      <c r="HER785" s="92"/>
      <c r="HES785" s="92"/>
      <c r="HET785" s="92"/>
      <c r="HEU785" s="92"/>
      <c r="HEV785" s="92"/>
      <c r="HEW785" s="92"/>
      <c r="HEX785" s="92"/>
      <c r="HEY785" s="92"/>
      <c r="HEZ785" s="92"/>
      <c r="HFA785" s="92"/>
      <c r="HFB785" s="92"/>
      <c r="HFC785" s="92"/>
      <c r="HFD785" s="92"/>
      <c r="HFE785" s="92"/>
      <c r="HFF785" s="92"/>
      <c r="HFG785" s="92"/>
      <c r="HFH785" s="92"/>
      <c r="HFI785" s="92"/>
      <c r="HFJ785" s="92"/>
      <c r="HFK785" s="92"/>
      <c r="HFL785" s="92"/>
      <c r="HFM785" s="92"/>
      <c r="HFN785" s="92"/>
      <c r="HFO785" s="92"/>
      <c r="HFP785" s="92"/>
      <c r="HFQ785" s="92"/>
      <c r="HFR785" s="92"/>
      <c r="HFS785" s="92"/>
      <c r="HFT785" s="92"/>
      <c r="HFU785" s="92"/>
      <c r="HFV785" s="92"/>
      <c r="HFW785" s="92"/>
      <c r="HFX785" s="92"/>
      <c r="HFY785" s="92"/>
      <c r="HFZ785" s="92"/>
      <c r="HGA785" s="92"/>
      <c r="HGB785" s="92"/>
      <c r="HGC785" s="92"/>
      <c r="HGD785" s="92"/>
      <c r="HGE785" s="92"/>
      <c r="HGF785" s="92"/>
      <c r="HGG785" s="92"/>
      <c r="HGH785" s="92"/>
      <c r="HGI785" s="92"/>
      <c r="HGJ785" s="92"/>
      <c r="HGK785" s="92"/>
      <c r="HGL785" s="92"/>
      <c r="HGM785" s="92"/>
      <c r="HGN785" s="92"/>
      <c r="HGO785" s="92"/>
      <c r="HGP785" s="92"/>
      <c r="HGQ785" s="92"/>
      <c r="HGR785" s="92"/>
      <c r="HGS785" s="92"/>
      <c r="HGT785" s="92"/>
      <c r="HGU785" s="92"/>
      <c r="HGV785" s="92"/>
      <c r="HGW785" s="92"/>
      <c r="HGX785" s="92"/>
      <c r="HGY785" s="92"/>
      <c r="HGZ785" s="92"/>
      <c r="HHA785" s="92"/>
      <c r="HHB785" s="92"/>
      <c r="HHC785" s="92"/>
      <c r="HHD785" s="92"/>
      <c r="HHE785" s="92"/>
      <c r="HHF785" s="92"/>
      <c r="HHG785" s="92"/>
      <c r="HHH785" s="92"/>
      <c r="HHI785" s="92"/>
      <c r="HHJ785" s="92"/>
      <c r="HHK785" s="92"/>
      <c r="HHL785" s="92"/>
      <c r="HHM785" s="92"/>
      <c r="HHN785" s="92"/>
      <c r="HHO785" s="92"/>
      <c r="HHP785" s="92"/>
      <c r="HHQ785" s="92"/>
      <c r="HHR785" s="92"/>
      <c r="HHS785" s="92"/>
      <c r="HHT785" s="92"/>
      <c r="HHU785" s="92"/>
      <c r="HHV785" s="92"/>
      <c r="HHW785" s="92"/>
      <c r="HHX785" s="92"/>
      <c r="HHY785" s="92"/>
      <c r="HHZ785" s="92"/>
      <c r="HIA785" s="92"/>
      <c r="HIB785" s="92"/>
      <c r="HIC785" s="92"/>
      <c r="HID785" s="92"/>
      <c r="HIE785" s="92"/>
      <c r="HIF785" s="92"/>
      <c r="HIG785" s="92"/>
      <c r="HIH785" s="92"/>
      <c r="HII785" s="92"/>
      <c r="HIJ785" s="92"/>
      <c r="HIK785" s="92"/>
      <c r="HIL785" s="92"/>
      <c r="HIM785" s="92"/>
      <c r="HIN785" s="92"/>
      <c r="HIO785" s="92"/>
      <c r="HIP785" s="92"/>
      <c r="HIQ785" s="92"/>
      <c r="HIR785" s="92"/>
      <c r="HIS785" s="92"/>
      <c r="HIT785" s="92"/>
      <c r="HIU785" s="92"/>
      <c r="HIV785" s="92"/>
      <c r="HIW785" s="92"/>
      <c r="HIX785" s="92"/>
      <c r="HIY785" s="92"/>
      <c r="HIZ785" s="92"/>
      <c r="HJA785" s="92"/>
      <c r="HJB785" s="92"/>
      <c r="HJC785" s="92"/>
      <c r="HJD785" s="92"/>
      <c r="HJE785" s="92"/>
      <c r="HJF785" s="92"/>
      <c r="HJG785" s="92"/>
      <c r="HJH785" s="92"/>
      <c r="HJI785" s="92"/>
      <c r="HJJ785" s="92"/>
      <c r="HJK785" s="92"/>
      <c r="HJL785" s="92"/>
      <c r="HJM785" s="92"/>
      <c r="HJN785" s="92"/>
      <c r="HJO785" s="92"/>
      <c r="HJP785" s="92"/>
      <c r="HJQ785" s="92"/>
      <c r="HJR785" s="92"/>
      <c r="HJS785" s="92"/>
      <c r="HJT785" s="92"/>
      <c r="HJU785" s="92"/>
      <c r="HJV785" s="92"/>
      <c r="HJW785" s="92"/>
      <c r="HJX785" s="92"/>
      <c r="HJY785" s="92"/>
      <c r="HJZ785" s="92"/>
      <c r="HKA785" s="92"/>
      <c r="HKB785" s="92"/>
      <c r="HKC785" s="92"/>
      <c r="HKD785" s="92"/>
      <c r="HKE785" s="92"/>
      <c r="HKF785" s="92"/>
      <c r="HKG785" s="92"/>
      <c r="HKH785" s="92"/>
      <c r="HKI785" s="92"/>
      <c r="HKJ785" s="92"/>
      <c r="HKK785" s="92"/>
      <c r="HKL785" s="92"/>
      <c r="HKM785" s="92"/>
      <c r="HKN785" s="92"/>
      <c r="HKO785" s="92"/>
      <c r="HKP785" s="92"/>
      <c r="HKQ785" s="92"/>
      <c r="HKR785" s="92"/>
      <c r="HKS785" s="92"/>
      <c r="HKT785" s="92"/>
      <c r="HKU785" s="92"/>
      <c r="HKV785" s="92"/>
      <c r="HKW785" s="92"/>
      <c r="HKX785" s="92"/>
      <c r="HKY785" s="92"/>
      <c r="HKZ785" s="92"/>
      <c r="HLA785" s="92"/>
      <c r="HLB785" s="92"/>
      <c r="HLC785" s="92"/>
      <c r="HLD785" s="92"/>
      <c r="HLE785" s="92"/>
      <c r="HLF785" s="92"/>
      <c r="HLG785" s="92"/>
      <c r="HLH785" s="92"/>
      <c r="HLI785" s="92"/>
      <c r="HLJ785" s="92"/>
      <c r="HLK785" s="92"/>
      <c r="HLL785" s="92"/>
      <c r="HLM785" s="92"/>
      <c r="HLN785" s="92"/>
      <c r="HLO785" s="92"/>
      <c r="HLP785" s="92"/>
      <c r="HLQ785" s="92"/>
      <c r="HLR785" s="92"/>
      <c r="HLS785" s="92"/>
      <c r="HLT785" s="92"/>
      <c r="HLU785" s="92"/>
      <c r="HLV785" s="92"/>
      <c r="HLW785" s="92"/>
      <c r="HLX785" s="92"/>
      <c r="HLY785" s="92"/>
      <c r="HLZ785" s="92"/>
      <c r="HMA785" s="92"/>
      <c r="HMB785" s="92"/>
      <c r="HMC785" s="92"/>
      <c r="HMD785" s="92"/>
      <c r="HME785" s="92"/>
      <c r="HMF785" s="92"/>
      <c r="HMG785" s="92"/>
      <c r="HMH785" s="92"/>
      <c r="HMI785" s="92"/>
      <c r="HMJ785" s="92"/>
      <c r="HMK785" s="92"/>
      <c r="HML785" s="92"/>
      <c r="HMM785" s="92"/>
      <c r="HMN785" s="92"/>
      <c r="HMO785" s="92"/>
      <c r="HMP785" s="92"/>
      <c r="HMQ785" s="92"/>
      <c r="HMR785" s="92"/>
      <c r="HMS785" s="92"/>
      <c r="HMT785" s="92"/>
      <c r="HMU785" s="92"/>
      <c r="HMV785" s="92"/>
      <c r="HMW785" s="92"/>
      <c r="HMX785" s="92"/>
      <c r="HMY785" s="92"/>
      <c r="HMZ785" s="92"/>
      <c r="HNA785" s="92"/>
      <c r="HNB785" s="92"/>
      <c r="HNC785" s="92"/>
      <c r="HND785" s="92"/>
      <c r="HNE785" s="92"/>
      <c r="HNF785" s="92"/>
      <c r="HNG785" s="92"/>
      <c r="HNH785" s="92"/>
      <c r="HNI785" s="92"/>
      <c r="HNJ785" s="92"/>
      <c r="HNK785" s="92"/>
      <c r="HNL785" s="92"/>
      <c r="HNM785" s="92"/>
      <c r="HNN785" s="92"/>
      <c r="HNO785" s="92"/>
      <c r="HNP785" s="92"/>
      <c r="HNQ785" s="92"/>
      <c r="HNR785" s="92"/>
      <c r="HNS785" s="92"/>
      <c r="HNT785" s="92"/>
      <c r="HNU785" s="92"/>
      <c r="HNV785" s="92"/>
      <c r="HNW785" s="92"/>
      <c r="HNX785" s="92"/>
      <c r="HNY785" s="92"/>
      <c r="HNZ785" s="92"/>
      <c r="HOA785" s="92"/>
      <c r="HOB785" s="92"/>
      <c r="HOC785" s="92"/>
      <c r="HOD785" s="92"/>
      <c r="HOE785" s="92"/>
      <c r="HOF785" s="92"/>
      <c r="HOG785" s="92"/>
      <c r="HOH785" s="92"/>
      <c r="HOI785" s="92"/>
      <c r="HOJ785" s="92"/>
      <c r="HOK785" s="92"/>
      <c r="HOL785" s="92"/>
      <c r="HOM785" s="92"/>
      <c r="HON785" s="92"/>
      <c r="HOO785" s="92"/>
      <c r="HOP785" s="92"/>
      <c r="HOQ785" s="92"/>
      <c r="HOR785" s="92"/>
      <c r="HOS785" s="92"/>
      <c r="HOT785" s="92"/>
      <c r="HOU785" s="92"/>
      <c r="HOV785" s="92"/>
      <c r="HOW785" s="92"/>
      <c r="HOX785" s="92"/>
      <c r="HOY785" s="92"/>
      <c r="HOZ785" s="92"/>
      <c r="HPA785" s="92"/>
      <c r="HPB785" s="92"/>
      <c r="HPC785" s="92"/>
      <c r="HPD785" s="92"/>
      <c r="HPE785" s="92"/>
      <c r="HPF785" s="92"/>
      <c r="HPG785" s="92"/>
      <c r="HPH785" s="92"/>
      <c r="HPI785" s="92"/>
      <c r="HPJ785" s="92"/>
      <c r="HPK785" s="92"/>
      <c r="HPL785" s="92"/>
      <c r="HPM785" s="92"/>
      <c r="HPN785" s="92"/>
      <c r="HPO785" s="92"/>
      <c r="HPP785" s="92"/>
      <c r="HPQ785" s="92"/>
      <c r="HPR785" s="92"/>
      <c r="HPS785" s="92"/>
      <c r="HPT785" s="92"/>
      <c r="HPU785" s="92"/>
      <c r="HPV785" s="92"/>
      <c r="HPW785" s="92"/>
      <c r="HPX785" s="92"/>
      <c r="HPY785" s="92"/>
      <c r="HPZ785" s="92"/>
      <c r="HQA785" s="92"/>
      <c r="HQB785" s="92"/>
      <c r="HQC785" s="92"/>
      <c r="HQD785" s="92"/>
      <c r="HQE785" s="92"/>
      <c r="HQF785" s="92"/>
      <c r="HQG785" s="92"/>
      <c r="HQH785" s="92"/>
      <c r="HQI785" s="92"/>
      <c r="HQJ785" s="92"/>
      <c r="HQK785" s="92"/>
      <c r="HQL785" s="92"/>
      <c r="HQM785" s="92"/>
      <c r="HQN785" s="92"/>
      <c r="HQO785" s="92"/>
      <c r="HQP785" s="92"/>
      <c r="HQQ785" s="92"/>
      <c r="HQR785" s="92"/>
      <c r="HQS785" s="92"/>
      <c r="HQT785" s="92"/>
      <c r="HQU785" s="92"/>
      <c r="HQV785" s="92"/>
      <c r="HQW785" s="92"/>
      <c r="HQX785" s="92"/>
      <c r="HQY785" s="92"/>
      <c r="HQZ785" s="92"/>
      <c r="HRA785" s="92"/>
      <c r="HRB785" s="92"/>
      <c r="HRC785" s="92"/>
      <c r="HRD785" s="92"/>
      <c r="HRE785" s="92"/>
      <c r="HRF785" s="92"/>
      <c r="HRG785" s="92"/>
      <c r="HRH785" s="92"/>
      <c r="HRI785" s="92"/>
      <c r="HRJ785" s="92"/>
      <c r="HRK785" s="92"/>
      <c r="HRL785" s="92"/>
      <c r="HRM785" s="92"/>
      <c r="HRN785" s="92"/>
      <c r="HRO785" s="92"/>
      <c r="HRP785" s="92"/>
      <c r="HRQ785" s="92"/>
      <c r="HRR785" s="92"/>
      <c r="HRS785" s="92"/>
      <c r="HRT785" s="92"/>
      <c r="HRU785" s="92"/>
      <c r="HRV785" s="92"/>
      <c r="HRW785" s="92"/>
      <c r="HRX785" s="92"/>
      <c r="HRY785" s="92"/>
      <c r="HRZ785" s="92"/>
      <c r="HSA785" s="92"/>
      <c r="HSB785" s="92"/>
      <c r="HSC785" s="92"/>
      <c r="HSD785" s="92"/>
      <c r="HSE785" s="92"/>
      <c r="HSF785" s="92"/>
      <c r="HSG785" s="92"/>
      <c r="HSH785" s="92"/>
      <c r="HSI785" s="92"/>
      <c r="HSJ785" s="92"/>
      <c r="HSK785" s="92"/>
      <c r="HSL785" s="92"/>
      <c r="HSM785" s="92"/>
      <c r="HSN785" s="92"/>
      <c r="HSO785" s="92"/>
      <c r="HSP785" s="92"/>
      <c r="HSQ785" s="92"/>
      <c r="HSR785" s="92"/>
      <c r="HSS785" s="92"/>
      <c r="HST785" s="92"/>
      <c r="HSU785" s="92"/>
      <c r="HSV785" s="92"/>
      <c r="HSW785" s="92"/>
      <c r="HSX785" s="92"/>
      <c r="HSY785" s="92"/>
      <c r="HSZ785" s="92"/>
      <c r="HTA785" s="92"/>
      <c r="HTB785" s="92"/>
      <c r="HTC785" s="92"/>
      <c r="HTD785" s="92"/>
      <c r="HTE785" s="92"/>
      <c r="HTF785" s="92"/>
      <c r="HTG785" s="92"/>
      <c r="HTH785" s="92"/>
      <c r="HTI785" s="92"/>
      <c r="HTJ785" s="92"/>
      <c r="HTK785" s="92"/>
      <c r="HTL785" s="92"/>
      <c r="HTM785" s="92"/>
      <c r="HTN785" s="92"/>
      <c r="HTO785" s="92"/>
      <c r="HTP785" s="92"/>
      <c r="HTQ785" s="92"/>
      <c r="HTR785" s="92"/>
      <c r="HTS785" s="92"/>
      <c r="HTT785" s="92"/>
      <c r="HTU785" s="92"/>
      <c r="HTV785" s="92"/>
      <c r="HTW785" s="92"/>
      <c r="HTX785" s="92"/>
      <c r="HTY785" s="92"/>
      <c r="HTZ785" s="92"/>
      <c r="HUA785" s="92"/>
      <c r="HUB785" s="92"/>
      <c r="HUC785" s="92"/>
      <c r="HUD785" s="92"/>
      <c r="HUE785" s="92"/>
      <c r="HUF785" s="92"/>
      <c r="HUG785" s="92"/>
      <c r="HUH785" s="92"/>
      <c r="HUI785" s="92"/>
      <c r="HUJ785" s="92"/>
      <c r="HUK785" s="92"/>
      <c r="HUL785" s="92"/>
      <c r="HUM785" s="92"/>
      <c r="HUN785" s="92"/>
      <c r="HUO785" s="92"/>
      <c r="HUP785" s="92"/>
      <c r="HUQ785" s="92"/>
      <c r="HUR785" s="92"/>
      <c r="HUS785" s="92"/>
      <c r="HUT785" s="92"/>
      <c r="HUU785" s="92"/>
      <c r="HUV785" s="92"/>
      <c r="HUW785" s="92"/>
      <c r="HUX785" s="92"/>
      <c r="HUY785" s="92"/>
      <c r="HUZ785" s="92"/>
      <c r="HVA785" s="92"/>
      <c r="HVB785" s="92"/>
      <c r="HVC785" s="92"/>
      <c r="HVD785" s="92"/>
      <c r="HVE785" s="92"/>
      <c r="HVF785" s="92"/>
      <c r="HVG785" s="92"/>
      <c r="HVH785" s="92"/>
      <c r="HVI785" s="92"/>
      <c r="HVJ785" s="92"/>
      <c r="HVK785" s="92"/>
      <c r="HVL785" s="92"/>
      <c r="HVM785" s="92"/>
      <c r="HVN785" s="92"/>
      <c r="HVO785" s="92"/>
      <c r="HVP785" s="92"/>
      <c r="HVQ785" s="92"/>
      <c r="HVR785" s="92"/>
      <c r="HVS785" s="92"/>
      <c r="HVT785" s="92"/>
      <c r="HVU785" s="92"/>
      <c r="HVV785" s="92"/>
      <c r="HVW785" s="92"/>
      <c r="HVX785" s="92"/>
      <c r="HVY785" s="92"/>
      <c r="HVZ785" s="92"/>
      <c r="HWA785" s="92"/>
      <c r="HWB785" s="92"/>
      <c r="HWC785" s="92"/>
      <c r="HWD785" s="92"/>
      <c r="HWE785" s="92"/>
      <c r="HWF785" s="92"/>
      <c r="HWG785" s="92"/>
      <c r="HWH785" s="92"/>
      <c r="HWI785" s="92"/>
      <c r="HWJ785" s="92"/>
      <c r="HWK785" s="92"/>
      <c r="HWL785" s="92"/>
      <c r="HWM785" s="92"/>
      <c r="HWN785" s="92"/>
      <c r="HWO785" s="92"/>
      <c r="HWP785" s="92"/>
      <c r="HWQ785" s="92"/>
      <c r="HWR785" s="92"/>
      <c r="HWS785" s="92"/>
      <c r="HWT785" s="92"/>
      <c r="HWU785" s="92"/>
      <c r="HWV785" s="92"/>
      <c r="HWW785" s="92"/>
      <c r="HWX785" s="92"/>
      <c r="HWY785" s="92"/>
      <c r="HWZ785" s="92"/>
      <c r="HXA785" s="92"/>
      <c r="HXB785" s="92"/>
      <c r="HXC785" s="92"/>
      <c r="HXD785" s="92"/>
      <c r="HXE785" s="92"/>
      <c r="HXF785" s="92"/>
      <c r="HXG785" s="92"/>
      <c r="HXH785" s="92"/>
      <c r="HXI785" s="92"/>
      <c r="HXJ785" s="92"/>
      <c r="HXK785" s="92"/>
      <c r="HXL785" s="92"/>
      <c r="HXM785" s="92"/>
      <c r="HXN785" s="92"/>
      <c r="HXO785" s="92"/>
      <c r="HXP785" s="92"/>
      <c r="HXQ785" s="92"/>
      <c r="HXR785" s="92"/>
      <c r="HXS785" s="92"/>
      <c r="HXT785" s="92"/>
      <c r="HXU785" s="92"/>
      <c r="HXV785" s="92"/>
      <c r="HXW785" s="92"/>
      <c r="HXX785" s="92"/>
      <c r="HXY785" s="92"/>
      <c r="HXZ785" s="92"/>
      <c r="HYA785" s="92"/>
      <c r="HYB785" s="92"/>
      <c r="HYC785" s="92"/>
      <c r="HYD785" s="92"/>
      <c r="HYE785" s="92"/>
      <c r="HYF785" s="92"/>
      <c r="HYG785" s="92"/>
      <c r="HYH785" s="92"/>
      <c r="HYI785" s="92"/>
      <c r="HYJ785" s="92"/>
      <c r="HYK785" s="92"/>
      <c r="HYL785" s="92"/>
      <c r="HYM785" s="92"/>
      <c r="HYN785" s="92"/>
      <c r="HYO785" s="92"/>
      <c r="HYP785" s="92"/>
      <c r="HYQ785" s="92"/>
      <c r="HYR785" s="92"/>
      <c r="HYS785" s="92"/>
      <c r="HYT785" s="92"/>
      <c r="HYU785" s="92"/>
      <c r="HYV785" s="92"/>
      <c r="HYW785" s="92"/>
      <c r="HYX785" s="92"/>
      <c r="HYY785" s="92"/>
      <c r="HYZ785" s="92"/>
      <c r="HZA785" s="92"/>
      <c r="HZB785" s="92"/>
      <c r="HZC785" s="92"/>
      <c r="HZD785" s="92"/>
      <c r="HZE785" s="92"/>
      <c r="HZF785" s="92"/>
      <c r="HZG785" s="92"/>
      <c r="HZH785" s="92"/>
      <c r="HZI785" s="92"/>
      <c r="HZJ785" s="92"/>
      <c r="HZK785" s="92"/>
      <c r="HZL785" s="92"/>
      <c r="HZM785" s="92"/>
      <c r="HZN785" s="92"/>
      <c r="HZO785" s="92"/>
      <c r="HZP785" s="92"/>
      <c r="HZQ785" s="92"/>
      <c r="HZR785" s="92"/>
      <c r="HZS785" s="92"/>
      <c r="HZT785" s="92"/>
      <c r="HZU785" s="92"/>
      <c r="HZV785" s="92"/>
      <c r="HZW785" s="92"/>
      <c r="HZX785" s="92"/>
      <c r="HZY785" s="92"/>
      <c r="HZZ785" s="92"/>
      <c r="IAA785" s="92"/>
      <c r="IAB785" s="92"/>
      <c r="IAC785" s="92"/>
      <c r="IAD785" s="92"/>
      <c r="IAE785" s="92"/>
      <c r="IAF785" s="92"/>
      <c r="IAG785" s="92"/>
      <c r="IAH785" s="92"/>
      <c r="IAI785" s="92"/>
      <c r="IAJ785" s="92"/>
      <c r="IAK785" s="92"/>
      <c r="IAL785" s="92"/>
      <c r="IAM785" s="92"/>
      <c r="IAN785" s="92"/>
      <c r="IAO785" s="92"/>
      <c r="IAP785" s="92"/>
      <c r="IAQ785" s="92"/>
      <c r="IAR785" s="92"/>
      <c r="IAS785" s="92"/>
      <c r="IAT785" s="92"/>
      <c r="IAU785" s="92"/>
      <c r="IAV785" s="92"/>
      <c r="IAW785" s="92"/>
      <c r="IAX785" s="92"/>
      <c r="IAY785" s="92"/>
      <c r="IAZ785" s="92"/>
      <c r="IBA785" s="92"/>
      <c r="IBB785" s="92"/>
      <c r="IBC785" s="92"/>
      <c r="IBD785" s="92"/>
      <c r="IBE785" s="92"/>
      <c r="IBF785" s="92"/>
      <c r="IBG785" s="92"/>
      <c r="IBH785" s="92"/>
      <c r="IBI785" s="92"/>
      <c r="IBJ785" s="92"/>
      <c r="IBK785" s="92"/>
      <c r="IBL785" s="92"/>
      <c r="IBM785" s="92"/>
      <c r="IBN785" s="92"/>
      <c r="IBO785" s="92"/>
      <c r="IBP785" s="92"/>
      <c r="IBQ785" s="92"/>
      <c r="IBR785" s="92"/>
      <c r="IBS785" s="92"/>
      <c r="IBT785" s="92"/>
      <c r="IBU785" s="92"/>
      <c r="IBV785" s="92"/>
      <c r="IBW785" s="92"/>
      <c r="IBX785" s="92"/>
      <c r="IBY785" s="92"/>
      <c r="IBZ785" s="92"/>
      <c r="ICA785" s="92"/>
      <c r="ICB785" s="92"/>
      <c r="ICC785" s="92"/>
      <c r="ICD785" s="92"/>
      <c r="ICE785" s="92"/>
      <c r="ICF785" s="92"/>
      <c r="ICG785" s="92"/>
      <c r="ICH785" s="92"/>
      <c r="ICI785" s="92"/>
      <c r="ICJ785" s="92"/>
      <c r="ICK785" s="92"/>
      <c r="ICL785" s="92"/>
      <c r="ICM785" s="92"/>
      <c r="ICN785" s="92"/>
      <c r="ICO785" s="92"/>
      <c r="ICP785" s="92"/>
      <c r="ICQ785" s="92"/>
      <c r="ICR785" s="92"/>
      <c r="ICS785" s="92"/>
      <c r="ICT785" s="92"/>
      <c r="ICU785" s="92"/>
      <c r="ICV785" s="92"/>
      <c r="ICW785" s="92"/>
      <c r="ICX785" s="92"/>
      <c r="ICY785" s="92"/>
      <c r="ICZ785" s="92"/>
      <c r="IDA785" s="92"/>
      <c r="IDB785" s="92"/>
      <c r="IDC785" s="92"/>
      <c r="IDD785" s="92"/>
      <c r="IDE785" s="92"/>
      <c r="IDF785" s="92"/>
      <c r="IDG785" s="92"/>
      <c r="IDH785" s="92"/>
      <c r="IDI785" s="92"/>
      <c r="IDJ785" s="92"/>
      <c r="IDK785" s="92"/>
      <c r="IDL785" s="92"/>
      <c r="IDM785" s="92"/>
      <c r="IDN785" s="92"/>
      <c r="IDO785" s="92"/>
      <c r="IDP785" s="92"/>
      <c r="IDQ785" s="92"/>
      <c r="IDR785" s="92"/>
      <c r="IDS785" s="92"/>
      <c r="IDT785" s="92"/>
      <c r="IDU785" s="92"/>
      <c r="IDV785" s="92"/>
      <c r="IDW785" s="92"/>
      <c r="IDX785" s="92"/>
      <c r="IDY785" s="92"/>
      <c r="IDZ785" s="92"/>
      <c r="IEA785" s="92"/>
      <c r="IEB785" s="92"/>
      <c r="IEC785" s="92"/>
      <c r="IED785" s="92"/>
      <c r="IEE785" s="92"/>
      <c r="IEF785" s="92"/>
      <c r="IEG785" s="92"/>
      <c r="IEH785" s="92"/>
      <c r="IEI785" s="92"/>
      <c r="IEJ785" s="92"/>
      <c r="IEK785" s="92"/>
      <c r="IEL785" s="92"/>
      <c r="IEM785" s="92"/>
      <c r="IEN785" s="92"/>
      <c r="IEO785" s="92"/>
      <c r="IEP785" s="92"/>
      <c r="IEQ785" s="92"/>
      <c r="IER785" s="92"/>
      <c r="IES785" s="92"/>
      <c r="IET785" s="92"/>
      <c r="IEU785" s="92"/>
      <c r="IEV785" s="92"/>
      <c r="IEW785" s="92"/>
      <c r="IEX785" s="92"/>
      <c r="IEY785" s="92"/>
      <c r="IEZ785" s="92"/>
      <c r="IFA785" s="92"/>
      <c r="IFB785" s="92"/>
      <c r="IFC785" s="92"/>
      <c r="IFD785" s="92"/>
      <c r="IFE785" s="92"/>
      <c r="IFF785" s="92"/>
      <c r="IFG785" s="92"/>
      <c r="IFH785" s="92"/>
      <c r="IFI785" s="92"/>
      <c r="IFJ785" s="92"/>
      <c r="IFK785" s="92"/>
      <c r="IFL785" s="92"/>
      <c r="IFM785" s="92"/>
      <c r="IFN785" s="92"/>
      <c r="IFO785" s="92"/>
      <c r="IFP785" s="92"/>
      <c r="IFQ785" s="92"/>
      <c r="IFR785" s="92"/>
      <c r="IFS785" s="92"/>
      <c r="IFT785" s="92"/>
      <c r="IFU785" s="92"/>
      <c r="IFV785" s="92"/>
      <c r="IFW785" s="92"/>
      <c r="IFX785" s="92"/>
      <c r="IFY785" s="92"/>
      <c r="IFZ785" s="92"/>
      <c r="IGA785" s="92"/>
      <c r="IGB785" s="92"/>
      <c r="IGC785" s="92"/>
      <c r="IGD785" s="92"/>
      <c r="IGE785" s="92"/>
      <c r="IGF785" s="92"/>
      <c r="IGG785" s="92"/>
      <c r="IGH785" s="92"/>
      <c r="IGI785" s="92"/>
      <c r="IGJ785" s="92"/>
      <c r="IGK785" s="92"/>
      <c r="IGL785" s="92"/>
      <c r="IGM785" s="92"/>
      <c r="IGN785" s="92"/>
      <c r="IGO785" s="92"/>
      <c r="IGP785" s="92"/>
      <c r="IGQ785" s="92"/>
      <c r="IGR785" s="92"/>
      <c r="IGS785" s="92"/>
      <c r="IGT785" s="92"/>
      <c r="IGU785" s="92"/>
      <c r="IGV785" s="92"/>
      <c r="IGW785" s="92"/>
      <c r="IGX785" s="92"/>
      <c r="IGY785" s="92"/>
      <c r="IGZ785" s="92"/>
      <c r="IHA785" s="92"/>
      <c r="IHB785" s="92"/>
      <c r="IHC785" s="92"/>
      <c r="IHD785" s="92"/>
      <c r="IHE785" s="92"/>
      <c r="IHF785" s="92"/>
      <c r="IHG785" s="92"/>
      <c r="IHH785" s="92"/>
      <c r="IHI785" s="92"/>
      <c r="IHJ785" s="92"/>
      <c r="IHK785" s="92"/>
      <c r="IHL785" s="92"/>
      <c r="IHM785" s="92"/>
      <c r="IHN785" s="92"/>
      <c r="IHO785" s="92"/>
      <c r="IHP785" s="92"/>
      <c r="IHQ785" s="92"/>
      <c r="IHR785" s="92"/>
      <c r="IHS785" s="92"/>
      <c r="IHT785" s="92"/>
      <c r="IHU785" s="92"/>
      <c r="IHV785" s="92"/>
      <c r="IHW785" s="92"/>
      <c r="IHX785" s="92"/>
      <c r="IHY785" s="92"/>
      <c r="IHZ785" s="92"/>
      <c r="IIA785" s="92"/>
      <c r="IIB785" s="92"/>
      <c r="IIC785" s="92"/>
      <c r="IID785" s="92"/>
      <c r="IIE785" s="92"/>
      <c r="IIF785" s="92"/>
      <c r="IIG785" s="92"/>
      <c r="IIH785" s="92"/>
      <c r="III785" s="92"/>
      <c r="IIJ785" s="92"/>
      <c r="IIK785" s="92"/>
      <c r="IIL785" s="92"/>
      <c r="IIM785" s="92"/>
      <c r="IIN785" s="92"/>
      <c r="IIO785" s="92"/>
      <c r="IIP785" s="92"/>
      <c r="IIQ785" s="92"/>
      <c r="IIR785" s="92"/>
      <c r="IIS785" s="92"/>
      <c r="IIT785" s="92"/>
      <c r="IIU785" s="92"/>
      <c r="IIV785" s="92"/>
      <c r="IIW785" s="92"/>
      <c r="IIX785" s="92"/>
      <c r="IIY785" s="92"/>
      <c r="IIZ785" s="92"/>
      <c r="IJA785" s="92"/>
      <c r="IJB785" s="92"/>
      <c r="IJC785" s="92"/>
      <c r="IJD785" s="92"/>
      <c r="IJE785" s="92"/>
      <c r="IJF785" s="92"/>
      <c r="IJG785" s="92"/>
      <c r="IJH785" s="92"/>
      <c r="IJI785" s="92"/>
      <c r="IJJ785" s="92"/>
      <c r="IJK785" s="92"/>
      <c r="IJL785" s="92"/>
      <c r="IJM785" s="92"/>
      <c r="IJN785" s="92"/>
      <c r="IJO785" s="92"/>
      <c r="IJP785" s="92"/>
      <c r="IJQ785" s="92"/>
      <c r="IJR785" s="92"/>
      <c r="IJS785" s="92"/>
      <c r="IJT785" s="92"/>
      <c r="IJU785" s="92"/>
      <c r="IJV785" s="92"/>
      <c r="IJW785" s="92"/>
      <c r="IJX785" s="92"/>
      <c r="IJY785" s="92"/>
      <c r="IJZ785" s="92"/>
      <c r="IKA785" s="92"/>
      <c r="IKB785" s="92"/>
      <c r="IKC785" s="92"/>
      <c r="IKD785" s="92"/>
      <c r="IKE785" s="92"/>
      <c r="IKF785" s="92"/>
      <c r="IKG785" s="92"/>
      <c r="IKH785" s="92"/>
      <c r="IKI785" s="92"/>
      <c r="IKJ785" s="92"/>
      <c r="IKK785" s="92"/>
      <c r="IKL785" s="92"/>
      <c r="IKM785" s="92"/>
      <c r="IKN785" s="92"/>
      <c r="IKO785" s="92"/>
      <c r="IKP785" s="92"/>
      <c r="IKQ785" s="92"/>
      <c r="IKR785" s="92"/>
      <c r="IKS785" s="92"/>
      <c r="IKT785" s="92"/>
      <c r="IKU785" s="92"/>
      <c r="IKV785" s="92"/>
      <c r="IKW785" s="92"/>
      <c r="IKX785" s="92"/>
      <c r="IKY785" s="92"/>
      <c r="IKZ785" s="92"/>
      <c r="ILA785" s="92"/>
      <c r="ILB785" s="92"/>
      <c r="ILC785" s="92"/>
      <c r="ILD785" s="92"/>
      <c r="ILE785" s="92"/>
      <c r="ILF785" s="92"/>
      <c r="ILG785" s="92"/>
      <c r="ILH785" s="92"/>
      <c r="ILI785" s="92"/>
      <c r="ILJ785" s="92"/>
      <c r="ILK785" s="92"/>
      <c r="ILL785" s="92"/>
      <c r="ILM785" s="92"/>
      <c r="ILN785" s="92"/>
      <c r="ILO785" s="92"/>
      <c r="ILP785" s="92"/>
      <c r="ILQ785" s="92"/>
      <c r="ILR785" s="92"/>
      <c r="ILS785" s="92"/>
      <c r="ILT785" s="92"/>
      <c r="ILU785" s="92"/>
      <c r="ILV785" s="92"/>
      <c r="ILW785" s="92"/>
      <c r="ILX785" s="92"/>
      <c r="ILY785" s="92"/>
      <c r="ILZ785" s="92"/>
      <c r="IMA785" s="92"/>
      <c r="IMB785" s="92"/>
      <c r="IMC785" s="92"/>
      <c r="IMD785" s="92"/>
      <c r="IME785" s="92"/>
      <c r="IMF785" s="92"/>
      <c r="IMG785" s="92"/>
      <c r="IMH785" s="92"/>
      <c r="IMI785" s="92"/>
      <c r="IMJ785" s="92"/>
      <c r="IMK785" s="92"/>
      <c r="IML785" s="92"/>
      <c r="IMM785" s="92"/>
      <c r="IMN785" s="92"/>
      <c r="IMO785" s="92"/>
      <c r="IMP785" s="92"/>
      <c r="IMQ785" s="92"/>
      <c r="IMR785" s="92"/>
      <c r="IMS785" s="92"/>
      <c r="IMT785" s="92"/>
      <c r="IMU785" s="92"/>
      <c r="IMV785" s="92"/>
      <c r="IMW785" s="92"/>
      <c r="IMX785" s="92"/>
      <c r="IMY785" s="92"/>
      <c r="IMZ785" s="92"/>
      <c r="INA785" s="92"/>
      <c r="INB785" s="92"/>
      <c r="INC785" s="92"/>
      <c r="IND785" s="92"/>
      <c r="INE785" s="92"/>
      <c r="INF785" s="92"/>
      <c r="ING785" s="92"/>
      <c r="INH785" s="92"/>
      <c r="INI785" s="92"/>
      <c r="INJ785" s="92"/>
      <c r="INK785" s="92"/>
      <c r="INL785" s="92"/>
      <c r="INM785" s="92"/>
      <c r="INN785" s="92"/>
      <c r="INO785" s="92"/>
      <c r="INP785" s="92"/>
      <c r="INQ785" s="92"/>
      <c r="INR785" s="92"/>
      <c r="INS785" s="92"/>
      <c r="INT785" s="92"/>
      <c r="INU785" s="92"/>
      <c r="INV785" s="92"/>
      <c r="INW785" s="92"/>
      <c r="INX785" s="92"/>
      <c r="INY785" s="92"/>
      <c r="INZ785" s="92"/>
      <c r="IOA785" s="92"/>
      <c r="IOB785" s="92"/>
      <c r="IOC785" s="92"/>
      <c r="IOD785" s="92"/>
      <c r="IOE785" s="92"/>
      <c r="IOF785" s="92"/>
      <c r="IOG785" s="92"/>
      <c r="IOH785" s="92"/>
      <c r="IOI785" s="92"/>
      <c r="IOJ785" s="92"/>
      <c r="IOK785" s="92"/>
      <c r="IOL785" s="92"/>
      <c r="IOM785" s="92"/>
      <c r="ION785" s="92"/>
      <c r="IOO785" s="92"/>
      <c r="IOP785" s="92"/>
      <c r="IOQ785" s="92"/>
      <c r="IOR785" s="92"/>
      <c r="IOS785" s="92"/>
      <c r="IOT785" s="92"/>
      <c r="IOU785" s="92"/>
      <c r="IOV785" s="92"/>
      <c r="IOW785" s="92"/>
      <c r="IOX785" s="92"/>
      <c r="IOY785" s="92"/>
      <c r="IOZ785" s="92"/>
      <c r="IPA785" s="92"/>
      <c r="IPB785" s="92"/>
      <c r="IPC785" s="92"/>
      <c r="IPD785" s="92"/>
      <c r="IPE785" s="92"/>
      <c r="IPF785" s="92"/>
      <c r="IPG785" s="92"/>
      <c r="IPH785" s="92"/>
      <c r="IPI785" s="92"/>
      <c r="IPJ785" s="92"/>
      <c r="IPK785" s="92"/>
      <c r="IPL785" s="92"/>
      <c r="IPM785" s="92"/>
      <c r="IPN785" s="92"/>
      <c r="IPO785" s="92"/>
      <c r="IPP785" s="92"/>
      <c r="IPQ785" s="92"/>
      <c r="IPR785" s="92"/>
      <c r="IPS785" s="92"/>
      <c r="IPT785" s="92"/>
      <c r="IPU785" s="92"/>
      <c r="IPV785" s="92"/>
      <c r="IPW785" s="92"/>
      <c r="IPX785" s="92"/>
      <c r="IPY785" s="92"/>
      <c r="IPZ785" s="92"/>
      <c r="IQA785" s="92"/>
      <c r="IQB785" s="92"/>
      <c r="IQC785" s="92"/>
      <c r="IQD785" s="92"/>
      <c r="IQE785" s="92"/>
      <c r="IQF785" s="92"/>
      <c r="IQG785" s="92"/>
      <c r="IQH785" s="92"/>
      <c r="IQI785" s="92"/>
      <c r="IQJ785" s="92"/>
      <c r="IQK785" s="92"/>
      <c r="IQL785" s="92"/>
      <c r="IQM785" s="92"/>
      <c r="IQN785" s="92"/>
      <c r="IQO785" s="92"/>
      <c r="IQP785" s="92"/>
      <c r="IQQ785" s="92"/>
      <c r="IQR785" s="92"/>
      <c r="IQS785" s="92"/>
      <c r="IQT785" s="92"/>
      <c r="IQU785" s="92"/>
      <c r="IQV785" s="92"/>
      <c r="IQW785" s="92"/>
      <c r="IQX785" s="92"/>
      <c r="IQY785" s="92"/>
      <c r="IQZ785" s="92"/>
      <c r="IRA785" s="92"/>
      <c r="IRB785" s="92"/>
      <c r="IRC785" s="92"/>
      <c r="IRD785" s="92"/>
      <c r="IRE785" s="92"/>
      <c r="IRF785" s="92"/>
      <c r="IRG785" s="92"/>
      <c r="IRH785" s="92"/>
      <c r="IRI785" s="92"/>
      <c r="IRJ785" s="92"/>
      <c r="IRK785" s="92"/>
      <c r="IRL785" s="92"/>
      <c r="IRM785" s="92"/>
      <c r="IRN785" s="92"/>
      <c r="IRO785" s="92"/>
      <c r="IRP785" s="92"/>
      <c r="IRQ785" s="92"/>
      <c r="IRR785" s="92"/>
      <c r="IRS785" s="92"/>
      <c r="IRT785" s="92"/>
      <c r="IRU785" s="92"/>
      <c r="IRV785" s="92"/>
      <c r="IRW785" s="92"/>
      <c r="IRX785" s="92"/>
      <c r="IRY785" s="92"/>
      <c r="IRZ785" s="92"/>
      <c r="ISA785" s="92"/>
      <c r="ISB785" s="92"/>
      <c r="ISC785" s="92"/>
      <c r="ISD785" s="92"/>
      <c r="ISE785" s="92"/>
      <c r="ISF785" s="92"/>
      <c r="ISG785" s="92"/>
      <c r="ISH785" s="92"/>
      <c r="ISI785" s="92"/>
      <c r="ISJ785" s="92"/>
      <c r="ISK785" s="92"/>
      <c r="ISL785" s="92"/>
      <c r="ISM785" s="92"/>
      <c r="ISN785" s="92"/>
      <c r="ISO785" s="92"/>
      <c r="ISP785" s="92"/>
      <c r="ISQ785" s="92"/>
      <c r="ISR785" s="92"/>
      <c r="ISS785" s="92"/>
      <c r="IST785" s="92"/>
      <c r="ISU785" s="92"/>
      <c r="ISV785" s="92"/>
      <c r="ISW785" s="92"/>
      <c r="ISX785" s="92"/>
      <c r="ISY785" s="92"/>
      <c r="ISZ785" s="92"/>
      <c r="ITA785" s="92"/>
      <c r="ITB785" s="92"/>
      <c r="ITC785" s="92"/>
      <c r="ITD785" s="92"/>
      <c r="ITE785" s="92"/>
      <c r="ITF785" s="92"/>
      <c r="ITG785" s="92"/>
      <c r="ITH785" s="92"/>
      <c r="ITI785" s="92"/>
      <c r="ITJ785" s="92"/>
      <c r="ITK785" s="92"/>
      <c r="ITL785" s="92"/>
      <c r="ITM785" s="92"/>
      <c r="ITN785" s="92"/>
      <c r="ITO785" s="92"/>
      <c r="ITP785" s="92"/>
      <c r="ITQ785" s="92"/>
      <c r="ITR785" s="92"/>
      <c r="ITS785" s="92"/>
      <c r="ITT785" s="92"/>
      <c r="ITU785" s="92"/>
      <c r="ITV785" s="92"/>
      <c r="ITW785" s="92"/>
      <c r="ITX785" s="92"/>
      <c r="ITY785" s="92"/>
      <c r="ITZ785" s="92"/>
      <c r="IUA785" s="92"/>
      <c r="IUB785" s="92"/>
      <c r="IUC785" s="92"/>
      <c r="IUD785" s="92"/>
      <c r="IUE785" s="92"/>
      <c r="IUF785" s="92"/>
      <c r="IUG785" s="92"/>
      <c r="IUH785" s="92"/>
      <c r="IUI785" s="92"/>
      <c r="IUJ785" s="92"/>
      <c r="IUK785" s="92"/>
      <c r="IUL785" s="92"/>
      <c r="IUM785" s="92"/>
      <c r="IUN785" s="92"/>
      <c r="IUO785" s="92"/>
      <c r="IUP785" s="92"/>
      <c r="IUQ785" s="92"/>
      <c r="IUR785" s="92"/>
      <c r="IUS785" s="92"/>
      <c r="IUT785" s="92"/>
      <c r="IUU785" s="92"/>
      <c r="IUV785" s="92"/>
      <c r="IUW785" s="92"/>
      <c r="IUX785" s="92"/>
      <c r="IUY785" s="92"/>
      <c r="IUZ785" s="92"/>
      <c r="IVA785" s="92"/>
      <c r="IVB785" s="92"/>
      <c r="IVC785" s="92"/>
      <c r="IVD785" s="92"/>
      <c r="IVE785" s="92"/>
      <c r="IVF785" s="92"/>
      <c r="IVG785" s="92"/>
      <c r="IVH785" s="92"/>
      <c r="IVI785" s="92"/>
      <c r="IVJ785" s="92"/>
      <c r="IVK785" s="92"/>
      <c r="IVL785" s="92"/>
      <c r="IVM785" s="92"/>
      <c r="IVN785" s="92"/>
      <c r="IVO785" s="92"/>
      <c r="IVP785" s="92"/>
      <c r="IVQ785" s="92"/>
      <c r="IVR785" s="92"/>
      <c r="IVS785" s="92"/>
      <c r="IVT785" s="92"/>
      <c r="IVU785" s="92"/>
      <c r="IVV785" s="92"/>
      <c r="IVW785" s="92"/>
      <c r="IVX785" s="92"/>
      <c r="IVY785" s="92"/>
      <c r="IVZ785" s="92"/>
      <c r="IWA785" s="92"/>
      <c r="IWB785" s="92"/>
      <c r="IWC785" s="92"/>
      <c r="IWD785" s="92"/>
      <c r="IWE785" s="92"/>
      <c r="IWF785" s="92"/>
      <c r="IWG785" s="92"/>
      <c r="IWH785" s="92"/>
      <c r="IWI785" s="92"/>
      <c r="IWJ785" s="92"/>
      <c r="IWK785" s="92"/>
      <c r="IWL785" s="92"/>
      <c r="IWM785" s="92"/>
      <c r="IWN785" s="92"/>
      <c r="IWO785" s="92"/>
      <c r="IWP785" s="92"/>
      <c r="IWQ785" s="92"/>
      <c r="IWR785" s="92"/>
      <c r="IWS785" s="92"/>
      <c r="IWT785" s="92"/>
      <c r="IWU785" s="92"/>
      <c r="IWV785" s="92"/>
      <c r="IWW785" s="92"/>
      <c r="IWX785" s="92"/>
      <c r="IWY785" s="92"/>
      <c r="IWZ785" s="92"/>
      <c r="IXA785" s="92"/>
      <c r="IXB785" s="92"/>
      <c r="IXC785" s="92"/>
      <c r="IXD785" s="92"/>
      <c r="IXE785" s="92"/>
      <c r="IXF785" s="92"/>
      <c r="IXG785" s="92"/>
      <c r="IXH785" s="92"/>
      <c r="IXI785" s="92"/>
      <c r="IXJ785" s="92"/>
      <c r="IXK785" s="92"/>
      <c r="IXL785" s="92"/>
      <c r="IXM785" s="92"/>
      <c r="IXN785" s="92"/>
      <c r="IXO785" s="92"/>
      <c r="IXP785" s="92"/>
      <c r="IXQ785" s="92"/>
      <c r="IXR785" s="92"/>
      <c r="IXS785" s="92"/>
      <c r="IXT785" s="92"/>
      <c r="IXU785" s="92"/>
      <c r="IXV785" s="92"/>
      <c r="IXW785" s="92"/>
      <c r="IXX785" s="92"/>
      <c r="IXY785" s="92"/>
      <c r="IXZ785" s="92"/>
      <c r="IYA785" s="92"/>
      <c r="IYB785" s="92"/>
      <c r="IYC785" s="92"/>
      <c r="IYD785" s="92"/>
      <c r="IYE785" s="92"/>
      <c r="IYF785" s="92"/>
      <c r="IYG785" s="92"/>
      <c r="IYH785" s="92"/>
      <c r="IYI785" s="92"/>
      <c r="IYJ785" s="92"/>
      <c r="IYK785" s="92"/>
      <c r="IYL785" s="92"/>
      <c r="IYM785" s="92"/>
      <c r="IYN785" s="92"/>
      <c r="IYO785" s="92"/>
      <c r="IYP785" s="92"/>
      <c r="IYQ785" s="92"/>
      <c r="IYR785" s="92"/>
      <c r="IYS785" s="92"/>
      <c r="IYT785" s="92"/>
      <c r="IYU785" s="92"/>
      <c r="IYV785" s="92"/>
      <c r="IYW785" s="92"/>
      <c r="IYX785" s="92"/>
      <c r="IYY785" s="92"/>
      <c r="IYZ785" s="92"/>
      <c r="IZA785" s="92"/>
      <c r="IZB785" s="92"/>
      <c r="IZC785" s="92"/>
      <c r="IZD785" s="92"/>
      <c r="IZE785" s="92"/>
      <c r="IZF785" s="92"/>
      <c r="IZG785" s="92"/>
      <c r="IZH785" s="92"/>
      <c r="IZI785" s="92"/>
      <c r="IZJ785" s="92"/>
      <c r="IZK785" s="92"/>
      <c r="IZL785" s="92"/>
      <c r="IZM785" s="92"/>
      <c r="IZN785" s="92"/>
      <c r="IZO785" s="92"/>
      <c r="IZP785" s="92"/>
      <c r="IZQ785" s="92"/>
      <c r="IZR785" s="92"/>
      <c r="IZS785" s="92"/>
      <c r="IZT785" s="92"/>
      <c r="IZU785" s="92"/>
      <c r="IZV785" s="92"/>
      <c r="IZW785" s="92"/>
      <c r="IZX785" s="92"/>
      <c r="IZY785" s="92"/>
      <c r="IZZ785" s="92"/>
      <c r="JAA785" s="92"/>
      <c r="JAB785" s="92"/>
      <c r="JAC785" s="92"/>
      <c r="JAD785" s="92"/>
      <c r="JAE785" s="92"/>
      <c r="JAF785" s="92"/>
      <c r="JAG785" s="92"/>
      <c r="JAH785" s="92"/>
      <c r="JAI785" s="92"/>
      <c r="JAJ785" s="92"/>
      <c r="JAK785" s="92"/>
      <c r="JAL785" s="92"/>
      <c r="JAM785" s="92"/>
      <c r="JAN785" s="92"/>
      <c r="JAO785" s="92"/>
      <c r="JAP785" s="92"/>
      <c r="JAQ785" s="92"/>
      <c r="JAR785" s="92"/>
      <c r="JAS785" s="92"/>
      <c r="JAT785" s="92"/>
      <c r="JAU785" s="92"/>
      <c r="JAV785" s="92"/>
      <c r="JAW785" s="92"/>
      <c r="JAX785" s="92"/>
      <c r="JAY785" s="92"/>
      <c r="JAZ785" s="92"/>
      <c r="JBA785" s="92"/>
      <c r="JBB785" s="92"/>
      <c r="JBC785" s="92"/>
      <c r="JBD785" s="92"/>
      <c r="JBE785" s="92"/>
      <c r="JBF785" s="92"/>
      <c r="JBG785" s="92"/>
      <c r="JBH785" s="92"/>
      <c r="JBI785" s="92"/>
      <c r="JBJ785" s="92"/>
      <c r="JBK785" s="92"/>
      <c r="JBL785" s="92"/>
      <c r="JBM785" s="92"/>
      <c r="JBN785" s="92"/>
      <c r="JBO785" s="92"/>
      <c r="JBP785" s="92"/>
      <c r="JBQ785" s="92"/>
      <c r="JBR785" s="92"/>
      <c r="JBS785" s="92"/>
      <c r="JBT785" s="92"/>
      <c r="JBU785" s="92"/>
      <c r="JBV785" s="92"/>
      <c r="JBW785" s="92"/>
      <c r="JBX785" s="92"/>
      <c r="JBY785" s="92"/>
      <c r="JBZ785" s="92"/>
      <c r="JCA785" s="92"/>
      <c r="JCB785" s="92"/>
      <c r="JCC785" s="92"/>
      <c r="JCD785" s="92"/>
      <c r="JCE785" s="92"/>
      <c r="JCF785" s="92"/>
      <c r="JCG785" s="92"/>
      <c r="JCH785" s="92"/>
      <c r="JCI785" s="92"/>
      <c r="JCJ785" s="92"/>
      <c r="JCK785" s="92"/>
      <c r="JCL785" s="92"/>
      <c r="JCM785" s="92"/>
      <c r="JCN785" s="92"/>
      <c r="JCO785" s="92"/>
      <c r="JCP785" s="92"/>
      <c r="JCQ785" s="92"/>
      <c r="JCR785" s="92"/>
      <c r="JCS785" s="92"/>
      <c r="JCT785" s="92"/>
      <c r="JCU785" s="92"/>
      <c r="JCV785" s="92"/>
      <c r="JCW785" s="92"/>
      <c r="JCX785" s="92"/>
      <c r="JCY785" s="92"/>
      <c r="JCZ785" s="92"/>
      <c r="JDA785" s="92"/>
      <c r="JDB785" s="92"/>
      <c r="JDC785" s="92"/>
      <c r="JDD785" s="92"/>
      <c r="JDE785" s="92"/>
      <c r="JDF785" s="92"/>
      <c r="JDG785" s="92"/>
      <c r="JDH785" s="92"/>
      <c r="JDI785" s="92"/>
      <c r="JDJ785" s="92"/>
      <c r="JDK785" s="92"/>
      <c r="JDL785" s="92"/>
      <c r="JDM785" s="92"/>
      <c r="JDN785" s="92"/>
      <c r="JDO785" s="92"/>
      <c r="JDP785" s="92"/>
      <c r="JDQ785" s="92"/>
      <c r="JDR785" s="92"/>
      <c r="JDS785" s="92"/>
      <c r="JDT785" s="92"/>
      <c r="JDU785" s="92"/>
      <c r="JDV785" s="92"/>
      <c r="JDW785" s="92"/>
      <c r="JDX785" s="92"/>
      <c r="JDY785" s="92"/>
      <c r="JDZ785" s="92"/>
      <c r="JEA785" s="92"/>
      <c r="JEB785" s="92"/>
      <c r="JEC785" s="92"/>
      <c r="JED785" s="92"/>
      <c r="JEE785" s="92"/>
      <c r="JEF785" s="92"/>
      <c r="JEG785" s="92"/>
      <c r="JEH785" s="92"/>
      <c r="JEI785" s="92"/>
      <c r="JEJ785" s="92"/>
      <c r="JEK785" s="92"/>
      <c r="JEL785" s="92"/>
      <c r="JEM785" s="92"/>
      <c r="JEN785" s="92"/>
      <c r="JEO785" s="92"/>
      <c r="JEP785" s="92"/>
      <c r="JEQ785" s="92"/>
      <c r="JER785" s="92"/>
      <c r="JES785" s="92"/>
      <c r="JET785" s="92"/>
      <c r="JEU785" s="92"/>
      <c r="JEV785" s="92"/>
      <c r="JEW785" s="92"/>
      <c r="JEX785" s="92"/>
      <c r="JEY785" s="92"/>
      <c r="JEZ785" s="92"/>
      <c r="JFA785" s="92"/>
      <c r="JFB785" s="92"/>
      <c r="JFC785" s="92"/>
      <c r="JFD785" s="92"/>
      <c r="JFE785" s="92"/>
      <c r="JFF785" s="92"/>
      <c r="JFG785" s="92"/>
      <c r="JFH785" s="92"/>
      <c r="JFI785" s="92"/>
      <c r="JFJ785" s="92"/>
      <c r="JFK785" s="92"/>
      <c r="JFL785" s="92"/>
      <c r="JFM785" s="92"/>
      <c r="JFN785" s="92"/>
      <c r="JFO785" s="92"/>
      <c r="JFP785" s="92"/>
      <c r="JFQ785" s="92"/>
      <c r="JFR785" s="92"/>
      <c r="JFS785" s="92"/>
      <c r="JFT785" s="92"/>
      <c r="JFU785" s="92"/>
      <c r="JFV785" s="92"/>
      <c r="JFW785" s="92"/>
      <c r="JFX785" s="92"/>
      <c r="JFY785" s="92"/>
      <c r="JFZ785" s="92"/>
      <c r="JGA785" s="92"/>
      <c r="JGB785" s="92"/>
      <c r="JGC785" s="92"/>
      <c r="JGD785" s="92"/>
      <c r="JGE785" s="92"/>
      <c r="JGF785" s="92"/>
      <c r="JGG785" s="92"/>
      <c r="JGH785" s="92"/>
      <c r="JGI785" s="92"/>
      <c r="JGJ785" s="92"/>
      <c r="JGK785" s="92"/>
      <c r="JGL785" s="92"/>
      <c r="JGM785" s="92"/>
      <c r="JGN785" s="92"/>
      <c r="JGO785" s="92"/>
      <c r="JGP785" s="92"/>
      <c r="JGQ785" s="92"/>
      <c r="JGR785" s="92"/>
      <c r="JGS785" s="92"/>
      <c r="JGT785" s="92"/>
      <c r="JGU785" s="92"/>
      <c r="JGV785" s="92"/>
      <c r="JGW785" s="92"/>
      <c r="JGX785" s="92"/>
      <c r="JGY785" s="92"/>
      <c r="JGZ785" s="92"/>
      <c r="JHA785" s="92"/>
      <c r="JHB785" s="92"/>
      <c r="JHC785" s="92"/>
      <c r="JHD785" s="92"/>
      <c r="JHE785" s="92"/>
      <c r="JHF785" s="92"/>
      <c r="JHG785" s="92"/>
      <c r="JHH785" s="92"/>
      <c r="JHI785" s="92"/>
      <c r="JHJ785" s="92"/>
      <c r="JHK785" s="92"/>
      <c r="JHL785" s="92"/>
      <c r="JHM785" s="92"/>
      <c r="JHN785" s="92"/>
      <c r="JHO785" s="92"/>
      <c r="JHP785" s="92"/>
      <c r="JHQ785" s="92"/>
      <c r="JHR785" s="92"/>
      <c r="JHS785" s="92"/>
      <c r="JHT785" s="92"/>
      <c r="JHU785" s="92"/>
      <c r="JHV785" s="92"/>
      <c r="JHW785" s="92"/>
      <c r="JHX785" s="92"/>
      <c r="JHY785" s="92"/>
      <c r="JHZ785" s="92"/>
      <c r="JIA785" s="92"/>
      <c r="JIB785" s="92"/>
      <c r="JIC785" s="92"/>
      <c r="JID785" s="92"/>
      <c r="JIE785" s="92"/>
      <c r="JIF785" s="92"/>
      <c r="JIG785" s="92"/>
      <c r="JIH785" s="92"/>
      <c r="JII785" s="92"/>
      <c r="JIJ785" s="92"/>
      <c r="JIK785" s="92"/>
      <c r="JIL785" s="92"/>
      <c r="JIM785" s="92"/>
      <c r="JIN785" s="92"/>
      <c r="JIO785" s="92"/>
      <c r="JIP785" s="92"/>
      <c r="JIQ785" s="92"/>
      <c r="JIR785" s="92"/>
      <c r="JIS785" s="92"/>
      <c r="JIT785" s="92"/>
      <c r="JIU785" s="92"/>
      <c r="JIV785" s="92"/>
      <c r="JIW785" s="92"/>
      <c r="JIX785" s="92"/>
      <c r="JIY785" s="92"/>
      <c r="JIZ785" s="92"/>
      <c r="JJA785" s="92"/>
      <c r="JJB785" s="92"/>
      <c r="JJC785" s="92"/>
      <c r="JJD785" s="92"/>
      <c r="JJE785" s="92"/>
      <c r="JJF785" s="92"/>
      <c r="JJG785" s="92"/>
      <c r="JJH785" s="92"/>
      <c r="JJI785" s="92"/>
      <c r="JJJ785" s="92"/>
      <c r="JJK785" s="92"/>
      <c r="JJL785" s="92"/>
      <c r="JJM785" s="92"/>
      <c r="JJN785" s="92"/>
      <c r="JJO785" s="92"/>
      <c r="JJP785" s="92"/>
      <c r="JJQ785" s="92"/>
      <c r="JJR785" s="92"/>
      <c r="JJS785" s="92"/>
      <c r="JJT785" s="92"/>
      <c r="JJU785" s="92"/>
      <c r="JJV785" s="92"/>
      <c r="JJW785" s="92"/>
      <c r="JJX785" s="92"/>
      <c r="JJY785" s="92"/>
      <c r="JJZ785" s="92"/>
      <c r="JKA785" s="92"/>
      <c r="JKB785" s="92"/>
      <c r="JKC785" s="92"/>
      <c r="JKD785" s="92"/>
      <c r="JKE785" s="92"/>
      <c r="JKF785" s="92"/>
      <c r="JKG785" s="92"/>
      <c r="JKH785" s="92"/>
      <c r="JKI785" s="92"/>
      <c r="JKJ785" s="92"/>
      <c r="JKK785" s="92"/>
      <c r="JKL785" s="92"/>
      <c r="JKM785" s="92"/>
      <c r="JKN785" s="92"/>
      <c r="JKO785" s="92"/>
      <c r="JKP785" s="92"/>
      <c r="JKQ785" s="92"/>
      <c r="JKR785" s="92"/>
      <c r="JKS785" s="92"/>
      <c r="JKT785" s="92"/>
      <c r="JKU785" s="92"/>
      <c r="JKV785" s="92"/>
      <c r="JKW785" s="92"/>
      <c r="JKX785" s="92"/>
      <c r="JKY785" s="92"/>
      <c r="JKZ785" s="92"/>
      <c r="JLA785" s="92"/>
      <c r="JLB785" s="92"/>
      <c r="JLC785" s="92"/>
      <c r="JLD785" s="92"/>
      <c r="JLE785" s="92"/>
      <c r="JLF785" s="92"/>
      <c r="JLG785" s="92"/>
      <c r="JLH785" s="92"/>
      <c r="JLI785" s="92"/>
      <c r="JLJ785" s="92"/>
      <c r="JLK785" s="92"/>
      <c r="JLL785" s="92"/>
      <c r="JLM785" s="92"/>
      <c r="JLN785" s="92"/>
      <c r="JLO785" s="92"/>
      <c r="JLP785" s="92"/>
      <c r="JLQ785" s="92"/>
      <c r="JLR785" s="92"/>
      <c r="JLS785" s="92"/>
      <c r="JLT785" s="92"/>
      <c r="JLU785" s="92"/>
      <c r="JLV785" s="92"/>
      <c r="JLW785" s="92"/>
      <c r="JLX785" s="92"/>
      <c r="JLY785" s="92"/>
      <c r="JLZ785" s="92"/>
      <c r="JMA785" s="92"/>
      <c r="JMB785" s="92"/>
      <c r="JMC785" s="92"/>
      <c r="JMD785" s="92"/>
      <c r="JME785" s="92"/>
      <c r="JMF785" s="92"/>
      <c r="JMG785" s="92"/>
      <c r="JMH785" s="92"/>
      <c r="JMI785" s="92"/>
      <c r="JMJ785" s="92"/>
      <c r="JMK785" s="92"/>
      <c r="JML785" s="92"/>
      <c r="JMM785" s="92"/>
      <c r="JMN785" s="92"/>
      <c r="JMO785" s="92"/>
      <c r="JMP785" s="92"/>
      <c r="JMQ785" s="92"/>
      <c r="JMR785" s="92"/>
      <c r="JMS785" s="92"/>
      <c r="JMT785" s="92"/>
      <c r="JMU785" s="92"/>
      <c r="JMV785" s="92"/>
      <c r="JMW785" s="92"/>
      <c r="JMX785" s="92"/>
      <c r="JMY785" s="92"/>
      <c r="JMZ785" s="92"/>
      <c r="JNA785" s="92"/>
      <c r="JNB785" s="92"/>
      <c r="JNC785" s="92"/>
      <c r="JND785" s="92"/>
      <c r="JNE785" s="92"/>
      <c r="JNF785" s="92"/>
      <c r="JNG785" s="92"/>
      <c r="JNH785" s="92"/>
      <c r="JNI785" s="92"/>
      <c r="JNJ785" s="92"/>
      <c r="JNK785" s="92"/>
      <c r="JNL785" s="92"/>
      <c r="JNM785" s="92"/>
      <c r="JNN785" s="92"/>
      <c r="JNO785" s="92"/>
      <c r="JNP785" s="92"/>
      <c r="JNQ785" s="92"/>
      <c r="JNR785" s="92"/>
      <c r="JNS785" s="92"/>
      <c r="JNT785" s="92"/>
      <c r="JNU785" s="92"/>
      <c r="JNV785" s="92"/>
      <c r="JNW785" s="92"/>
      <c r="JNX785" s="92"/>
      <c r="JNY785" s="92"/>
      <c r="JNZ785" s="92"/>
      <c r="JOA785" s="92"/>
      <c r="JOB785" s="92"/>
      <c r="JOC785" s="92"/>
      <c r="JOD785" s="92"/>
      <c r="JOE785" s="92"/>
      <c r="JOF785" s="92"/>
      <c r="JOG785" s="92"/>
      <c r="JOH785" s="92"/>
      <c r="JOI785" s="92"/>
      <c r="JOJ785" s="92"/>
      <c r="JOK785" s="92"/>
      <c r="JOL785" s="92"/>
      <c r="JOM785" s="92"/>
      <c r="JON785" s="92"/>
      <c r="JOO785" s="92"/>
      <c r="JOP785" s="92"/>
      <c r="JOQ785" s="92"/>
      <c r="JOR785" s="92"/>
      <c r="JOS785" s="92"/>
      <c r="JOT785" s="92"/>
      <c r="JOU785" s="92"/>
      <c r="JOV785" s="92"/>
      <c r="JOW785" s="92"/>
      <c r="JOX785" s="92"/>
      <c r="JOY785" s="92"/>
      <c r="JOZ785" s="92"/>
      <c r="JPA785" s="92"/>
      <c r="JPB785" s="92"/>
      <c r="JPC785" s="92"/>
      <c r="JPD785" s="92"/>
      <c r="JPE785" s="92"/>
      <c r="JPF785" s="92"/>
      <c r="JPG785" s="92"/>
      <c r="JPH785" s="92"/>
      <c r="JPI785" s="92"/>
      <c r="JPJ785" s="92"/>
      <c r="JPK785" s="92"/>
      <c r="JPL785" s="92"/>
      <c r="JPM785" s="92"/>
      <c r="JPN785" s="92"/>
      <c r="JPO785" s="92"/>
      <c r="JPP785" s="92"/>
      <c r="JPQ785" s="92"/>
      <c r="JPR785" s="92"/>
      <c r="JPS785" s="92"/>
      <c r="JPT785" s="92"/>
      <c r="JPU785" s="92"/>
      <c r="JPV785" s="92"/>
      <c r="JPW785" s="92"/>
      <c r="JPX785" s="92"/>
      <c r="JPY785" s="92"/>
      <c r="JPZ785" s="92"/>
      <c r="JQA785" s="92"/>
      <c r="JQB785" s="92"/>
      <c r="JQC785" s="92"/>
      <c r="JQD785" s="92"/>
      <c r="JQE785" s="92"/>
      <c r="JQF785" s="92"/>
      <c r="JQG785" s="92"/>
      <c r="JQH785" s="92"/>
      <c r="JQI785" s="92"/>
      <c r="JQJ785" s="92"/>
      <c r="JQK785" s="92"/>
      <c r="JQL785" s="92"/>
      <c r="JQM785" s="92"/>
      <c r="JQN785" s="92"/>
      <c r="JQO785" s="92"/>
      <c r="JQP785" s="92"/>
      <c r="JQQ785" s="92"/>
      <c r="JQR785" s="92"/>
      <c r="JQS785" s="92"/>
      <c r="JQT785" s="92"/>
      <c r="JQU785" s="92"/>
      <c r="JQV785" s="92"/>
      <c r="JQW785" s="92"/>
      <c r="JQX785" s="92"/>
      <c r="JQY785" s="92"/>
      <c r="JQZ785" s="92"/>
      <c r="JRA785" s="92"/>
      <c r="JRB785" s="92"/>
      <c r="JRC785" s="92"/>
      <c r="JRD785" s="92"/>
      <c r="JRE785" s="92"/>
      <c r="JRF785" s="92"/>
      <c r="JRG785" s="92"/>
      <c r="JRH785" s="92"/>
      <c r="JRI785" s="92"/>
      <c r="JRJ785" s="92"/>
      <c r="JRK785" s="92"/>
      <c r="JRL785" s="92"/>
      <c r="JRM785" s="92"/>
      <c r="JRN785" s="92"/>
      <c r="JRO785" s="92"/>
      <c r="JRP785" s="92"/>
      <c r="JRQ785" s="92"/>
      <c r="JRR785" s="92"/>
      <c r="JRS785" s="92"/>
      <c r="JRT785" s="92"/>
      <c r="JRU785" s="92"/>
      <c r="JRV785" s="92"/>
      <c r="JRW785" s="92"/>
      <c r="JRX785" s="92"/>
      <c r="JRY785" s="92"/>
      <c r="JRZ785" s="92"/>
      <c r="JSA785" s="92"/>
      <c r="JSB785" s="92"/>
      <c r="JSC785" s="92"/>
      <c r="JSD785" s="92"/>
      <c r="JSE785" s="92"/>
      <c r="JSF785" s="92"/>
      <c r="JSG785" s="92"/>
      <c r="JSH785" s="92"/>
      <c r="JSI785" s="92"/>
      <c r="JSJ785" s="92"/>
      <c r="JSK785" s="92"/>
      <c r="JSL785" s="92"/>
      <c r="JSM785" s="92"/>
      <c r="JSN785" s="92"/>
      <c r="JSO785" s="92"/>
      <c r="JSP785" s="92"/>
      <c r="JSQ785" s="92"/>
      <c r="JSR785" s="92"/>
      <c r="JSS785" s="92"/>
      <c r="JST785" s="92"/>
      <c r="JSU785" s="92"/>
      <c r="JSV785" s="92"/>
      <c r="JSW785" s="92"/>
      <c r="JSX785" s="92"/>
      <c r="JSY785" s="92"/>
      <c r="JSZ785" s="92"/>
      <c r="JTA785" s="92"/>
      <c r="JTB785" s="92"/>
      <c r="JTC785" s="92"/>
      <c r="JTD785" s="92"/>
      <c r="JTE785" s="92"/>
      <c r="JTF785" s="92"/>
      <c r="JTG785" s="92"/>
      <c r="JTH785" s="92"/>
      <c r="JTI785" s="92"/>
      <c r="JTJ785" s="92"/>
      <c r="JTK785" s="92"/>
      <c r="JTL785" s="92"/>
      <c r="JTM785" s="92"/>
      <c r="JTN785" s="92"/>
      <c r="JTO785" s="92"/>
      <c r="JTP785" s="92"/>
      <c r="JTQ785" s="92"/>
      <c r="JTR785" s="92"/>
      <c r="JTS785" s="92"/>
      <c r="JTT785" s="92"/>
      <c r="JTU785" s="92"/>
      <c r="JTV785" s="92"/>
      <c r="JTW785" s="92"/>
      <c r="JTX785" s="92"/>
      <c r="JTY785" s="92"/>
      <c r="JTZ785" s="92"/>
      <c r="JUA785" s="92"/>
      <c r="JUB785" s="92"/>
      <c r="JUC785" s="92"/>
      <c r="JUD785" s="92"/>
      <c r="JUE785" s="92"/>
      <c r="JUF785" s="92"/>
      <c r="JUG785" s="92"/>
      <c r="JUH785" s="92"/>
      <c r="JUI785" s="92"/>
      <c r="JUJ785" s="92"/>
      <c r="JUK785" s="92"/>
      <c r="JUL785" s="92"/>
      <c r="JUM785" s="92"/>
      <c r="JUN785" s="92"/>
      <c r="JUO785" s="92"/>
      <c r="JUP785" s="92"/>
      <c r="JUQ785" s="92"/>
      <c r="JUR785" s="92"/>
      <c r="JUS785" s="92"/>
      <c r="JUT785" s="92"/>
      <c r="JUU785" s="92"/>
      <c r="JUV785" s="92"/>
      <c r="JUW785" s="92"/>
      <c r="JUX785" s="92"/>
      <c r="JUY785" s="92"/>
      <c r="JUZ785" s="92"/>
      <c r="JVA785" s="92"/>
      <c r="JVB785" s="92"/>
      <c r="JVC785" s="92"/>
      <c r="JVD785" s="92"/>
      <c r="JVE785" s="92"/>
      <c r="JVF785" s="92"/>
      <c r="JVG785" s="92"/>
      <c r="JVH785" s="92"/>
      <c r="JVI785" s="92"/>
      <c r="JVJ785" s="92"/>
      <c r="JVK785" s="92"/>
      <c r="JVL785" s="92"/>
      <c r="JVM785" s="92"/>
      <c r="JVN785" s="92"/>
      <c r="JVO785" s="92"/>
      <c r="JVP785" s="92"/>
      <c r="JVQ785" s="92"/>
      <c r="JVR785" s="92"/>
      <c r="JVS785" s="92"/>
      <c r="JVT785" s="92"/>
      <c r="JVU785" s="92"/>
      <c r="JVV785" s="92"/>
      <c r="JVW785" s="92"/>
      <c r="JVX785" s="92"/>
      <c r="JVY785" s="92"/>
      <c r="JVZ785" s="92"/>
      <c r="JWA785" s="92"/>
      <c r="JWB785" s="92"/>
      <c r="JWC785" s="92"/>
      <c r="JWD785" s="92"/>
      <c r="JWE785" s="92"/>
      <c r="JWF785" s="92"/>
      <c r="JWG785" s="92"/>
      <c r="JWH785" s="92"/>
      <c r="JWI785" s="92"/>
      <c r="JWJ785" s="92"/>
      <c r="JWK785" s="92"/>
      <c r="JWL785" s="92"/>
      <c r="JWM785" s="92"/>
      <c r="JWN785" s="92"/>
      <c r="JWO785" s="92"/>
      <c r="JWP785" s="92"/>
      <c r="JWQ785" s="92"/>
      <c r="JWR785" s="92"/>
      <c r="JWS785" s="92"/>
      <c r="JWT785" s="92"/>
      <c r="JWU785" s="92"/>
      <c r="JWV785" s="92"/>
      <c r="JWW785" s="92"/>
      <c r="JWX785" s="92"/>
      <c r="JWY785" s="92"/>
      <c r="JWZ785" s="92"/>
      <c r="JXA785" s="92"/>
      <c r="JXB785" s="92"/>
      <c r="JXC785" s="92"/>
      <c r="JXD785" s="92"/>
      <c r="JXE785" s="92"/>
      <c r="JXF785" s="92"/>
      <c r="JXG785" s="92"/>
      <c r="JXH785" s="92"/>
      <c r="JXI785" s="92"/>
      <c r="JXJ785" s="92"/>
      <c r="JXK785" s="92"/>
      <c r="JXL785" s="92"/>
      <c r="JXM785" s="92"/>
      <c r="JXN785" s="92"/>
      <c r="JXO785" s="92"/>
      <c r="JXP785" s="92"/>
      <c r="JXQ785" s="92"/>
      <c r="JXR785" s="92"/>
      <c r="JXS785" s="92"/>
      <c r="JXT785" s="92"/>
      <c r="JXU785" s="92"/>
      <c r="JXV785" s="92"/>
      <c r="JXW785" s="92"/>
      <c r="JXX785" s="92"/>
      <c r="JXY785" s="92"/>
      <c r="JXZ785" s="92"/>
      <c r="JYA785" s="92"/>
      <c r="JYB785" s="92"/>
      <c r="JYC785" s="92"/>
      <c r="JYD785" s="92"/>
      <c r="JYE785" s="92"/>
      <c r="JYF785" s="92"/>
      <c r="JYG785" s="92"/>
      <c r="JYH785" s="92"/>
      <c r="JYI785" s="92"/>
      <c r="JYJ785" s="92"/>
      <c r="JYK785" s="92"/>
      <c r="JYL785" s="92"/>
      <c r="JYM785" s="92"/>
      <c r="JYN785" s="92"/>
      <c r="JYO785" s="92"/>
      <c r="JYP785" s="92"/>
      <c r="JYQ785" s="92"/>
      <c r="JYR785" s="92"/>
      <c r="JYS785" s="92"/>
      <c r="JYT785" s="92"/>
      <c r="JYU785" s="92"/>
      <c r="JYV785" s="92"/>
      <c r="JYW785" s="92"/>
      <c r="JYX785" s="92"/>
      <c r="JYY785" s="92"/>
      <c r="JYZ785" s="92"/>
      <c r="JZA785" s="92"/>
      <c r="JZB785" s="92"/>
      <c r="JZC785" s="92"/>
      <c r="JZD785" s="92"/>
      <c r="JZE785" s="92"/>
      <c r="JZF785" s="92"/>
      <c r="JZG785" s="92"/>
      <c r="JZH785" s="92"/>
      <c r="JZI785" s="92"/>
      <c r="JZJ785" s="92"/>
      <c r="JZK785" s="92"/>
      <c r="JZL785" s="92"/>
      <c r="JZM785" s="92"/>
      <c r="JZN785" s="92"/>
      <c r="JZO785" s="92"/>
      <c r="JZP785" s="92"/>
      <c r="JZQ785" s="92"/>
      <c r="JZR785" s="92"/>
      <c r="JZS785" s="92"/>
      <c r="JZT785" s="92"/>
      <c r="JZU785" s="92"/>
      <c r="JZV785" s="92"/>
      <c r="JZW785" s="92"/>
      <c r="JZX785" s="92"/>
      <c r="JZY785" s="92"/>
      <c r="JZZ785" s="92"/>
      <c r="KAA785" s="92"/>
      <c r="KAB785" s="92"/>
      <c r="KAC785" s="92"/>
      <c r="KAD785" s="92"/>
      <c r="KAE785" s="92"/>
      <c r="KAF785" s="92"/>
      <c r="KAG785" s="92"/>
      <c r="KAH785" s="92"/>
      <c r="KAI785" s="92"/>
      <c r="KAJ785" s="92"/>
      <c r="KAK785" s="92"/>
      <c r="KAL785" s="92"/>
      <c r="KAM785" s="92"/>
      <c r="KAN785" s="92"/>
      <c r="KAO785" s="92"/>
      <c r="KAP785" s="92"/>
      <c r="KAQ785" s="92"/>
      <c r="KAR785" s="92"/>
      <c r="KAS785" s="92"/>
      <c r="KAT785" s="92"/>
      <c r="KAU785" s="92"/>
      <c r="KAV785" s="92"/>
      <c r="KAW785" s="92"/>
      <c r="KAX785" s="92"/>
      <c r="KAY785" s="92"/>
      <c r="KAZ785" s="92"/>
      <c r="KBA785" s="92"/>
      <c r="KBB785" s="92"/>
      <c r="KBC785" s="92"/>
      <c r="KBD785" s="92"/>
      <c r="KBE785" s="92"/>
      <c r="KBF785" s="92"/>
      <c r="KBG785" s="92"/>
      <c r="KBH785" s="92"/>
      <c r="KBI785" s="92"/>
      <c r="KBJ785" s="92"/>
      <c r="KBK785" s="92"/>
      <c r="KBL785" s="92"/>
      <c r="KBM785" s="92"/>
      <c r="KBN785" s="92"/>
      <c r="KBO785" s="92"/>
      <c r="KBP785" s="92"/>
      <c r="KBQ785" s="92"/>
      <c r="KBR785" s="92"/>
      <c r="KBS785" s="92"/>
      <c r="KBT785" s="92"/>
      <c r="KBU785" s="92"/>
      <c r="KBV785" s="92"/>
      <c r="KBW785" s="92"/>
      <c r="KBX785" s="92"/>
      <c r="KBY785" s="92"/>
      <c r="KBZ785" s="92"/>
      <c r="KCA785" s="92"/>
      <c r="KCB785" s="92"/>
      <c r="KCC785" s="92"/>
      <c r="KCD785" s="92"/>
      <c r="KCE785" s="92"/>
      <c r="KCF785" s="92"/>
      <c r="KCG785" s="92"/>
      <c r="KCH785" s="92"/>
      <c r="KCI785" s="92"/>
      <c r="KCJ785" s="92"/>
      <c r="KCK785" s="92"/>
      <c r="KCL785" s="92"/>
      <c r="KCM785" s="92"/>
      <c r="KCN785" s="92"/>
      <c r="KCO785" s="92"/>
      <c r="KCP785" s="92"/>
      <c r="KCQ785" s="92"/>
      <c r="KCR785" s="92"/>
      <c r="KCS785" s="92"/>
      <c r="KCT785" s="92"/>
      <c r="KCU785" s="92"/>
      <c r="KCV785" s="92"/>
      <c r="KCW785" s="92"/>
      <c r="KCX785" s="92"/>
      <c r="KCY785" s="92"/>
      <c r="KCZ785" s="92"/>
      <c r="KDA785" s="92"/>
      <c r="KDB785" s="92"/>
      <c r="KDC785" s="92"/>
      <c r="KDD785" s="92"/>
      <c r="KDE785" s="92"/>
      <c r="KDF785" s="92"/>
      <c r="KDG785" s="92"/>
      <c r="KDH785" s="92"/>
      <c r="KDI785" s="92"/>
      <c r="KDJ785" s="92"/>
      <c r="KDK785" s="92"/>
      <c r="KDL785" s="92"/>
      <c r="KDM785" s="92"/>
      <c r="KDN785" s="92"/>
      <c r="KDO785" s="92"/>
      <c r="KDP785" s="92"/>
      <c r="KDQ785" s="92"/>
      <c r="KDR785" s="92"/>
      <c r="KDS785" s="92"/>
      <c r="KDT785" s="92"/>
      <c r="KDU785" s="92"/>
      <c r="KDV785" s="92"/>
      <c r="KDW785" s="92"/>
      <c r="KDX785" s="92"/>
      <c r="KDY785" s="92"/>
      <c r="KDZ785" s="92"/>
      <c r="KEA785" s="92"/>
      <c r="KEB785" s="92"/>
      <c r="KEC785" s="92"/>
      <c r="KED785" s="92"/>
      <c r="KEE785" s="92"/>
      <c r="KEF785" s="92"/>
      <c r="KEG785" s="92"/>
      <c r="KEH785" s="92"/>
      <c r="KEI785" s="92"/>
      <c r="KEJ785" s="92"/>
      <c r="KEK785" s="92"/>
      <c r="KEL785" s="92"/>
      <c r="KEM785" s="92"/>
      <c r="KEN785" s="92"/>
      <c r="KEO785" s="92"/>
      <c r="KEP785" s="92"/>
      <c r="KEQ785" s="92"/>
      <c r="KER785" s="92"/>
      <c r="KES785" s="92"/>
      <c r="KET785" s="92"/>
      <c r="KEU785" s="92"/>
      <c r="KEV785" s="92"/>
      <c r="KEW785" s="92"/>
      <c r="KEX785" s="92"/>
      <c r="KEY785" s="92"/>
      <c r="KEZ785" s="92"/>
      <c r="KFA785" s="92"/>
      <c r="KFB785" s="92"/>
      <c r="KFC785" s="92"/>
      <c r="KFD785" s="92"/>
      <c r="KFE785" s="92"/>
      <c r="KFF785" s="92"/>
      <c r="KFG785" s="92"/>
      <c r="KFH785" s="92"/>
      <c r="KFI785" s="92"/>
      <c r="KFJ785" s="92"/>
      <c r="KFK785" s="92"/>
      <c r="KFL785" s="92"/>
      <c r="KFM785" s="92"/>
      <c r="KFN785" s="92"/>
      <c r="KFO785" s="92"/>
      <c r="KFP785" s="92"/>
      <c r="KFQ785" s="92"/>
      <c r="KFR785" s="92"/>
      <c r="KFS785" s="92"/>
      <c r="KFT785" s="92"/>
      <c r="KFU785" s="92"/>
      <c r="KFV785" s="92"/>
      <c r="KFW785" s="92"/>
      <c r="KFX785" s="92"/>
      <c r="KFY785" s="92"/>
      <c r="KFZ785" s="92"/>
      <c r="KGA785" s="92"/>
      <c r="KGB785" s="92"/>
      <c r="KGC785" s="92"/>
      <c r="KGD785" s="92"/>
      <c r="KGE785" s="92"/>
      <c r="KGF785" s="92"/>
      <c r="KGG785" s="92"/>
      <c r="KGH785" s="92"/>
      <c r="KGI785" s="92"/>
      <c r="KGJ785" s="92"/>
      <c r="KGK785" s="92"/>
      <c r="KGL785" s="92"/>
      <c r="KGM785" s="92"/>
      <c r="KGN785" s="92"/>
      <c r="KGO785" s="92"/>
      <c r="KGP785" s="92"/>
      <c r="KGQ785" s="92"/>
      <c r="KGR785" s="92"/>
      <c r="KGS785" s="92"/>
      <c r="KGT785" s="92"/>
      <c r="KGU785" s="92"/>
      <c r="KGV785" s="92"/>
      <c r="KGW785" s="92"/>
      <c r="KGX785" s="92"/>
      <c r="KGY785" s="92"/>
      <c r="KGZ785" s="92"/>
      <c r="KHA785" s="92"/>
      <c r="KHB785" s="92"/>
      <c r="KHC785" s="92"/>
      <c r="KHD785" s="92"/>
      <c r="KHE785" s="92"/>
      <c r="KHF785" s="92"/>
      <c r="KHG785" s="92"/>
      <c r="KHH785" s="92"/>
      <c r="KHI785" s="92"/>
      <c r="KHJ785" s="92"/>
      <c r="KHK785" s="92"/>
      <c r="KHL785" s="92"/>
      <c r="KHM785" s="92"/>
      <c r="KHN785" s="92"/>
      <c r="KHO785" s="92"/>
      <c r="KHP785" s="92"/>
      <c r="KHQ785" s="92"/>
      <c r="KHR785" s="92"/>
      <c r="KHS785" s="92"/>
      <c r="KHT785" s="92"/>
      <c r="KHU785" s="92"/>
      <c r="KHV785" s="92"/>
      <c r="KHW785" s="92"/>
      <c r="KHX785" s="92"/>
      <c r="KHY785" s="92"/>
      <c r="KHZ785" s="92"/>
      <c r="KIA785" s="92"/>
      <c r="KIB785" s="92"/>
      <c r="KIC785" s="92"/>
      <c r="KID785" s="92"/>
      <c r="KIE785" s="92"/>
      <c r="KIF785" s="92"/>
      <c r="KIG785" s="92"/>
      <c r="KIH785" s="92"/>
      <c r="KII785" s="92"/>
      <c r="KIJ785" s="92"/>
      <c r="KIK785" s="92"/>
      <c r="KIL785" s="92"/>
      <c r="KIM785" s="92"/>
      <c r="KIN785" s="92"/>
      <c r="KIO785" s="92"/>
      <c r="KIP785" s="92"/>
      <c r="KIQ785" s="92"/>
      <c r="KIR785" s="92"/>
      <c r="KIS785" s="92"/>
      <c r="KIT785" s="92"/>
      <c r="KIU785" s="92"/>
      <c r="KIV785" s="92"/>
      <c r="KIW785" s="92"/>
      <c r="KIX785" s="92"/>
      <c r="KIY785" s="92"/>
      <c r="KIZ785" s="92"/>
      <c r="KJA785" s="92"/>
      <c r="KJB785" s="92"/>
      <c r="KJC785" s="92"/>
      <c r="KJD785" s="92"/>
      <c r="KJE785" s="92"/>
      <c r="KJF785" s="92"/>
      <c r="KJG785" s="92"/>
      <c r="KJH785" s="92"/>
      <c r="KJI785" s="92"/>
      <c r="KJJ785" s="92"/>
      <c r="KJK785" s="92"/>
      <c r="KJL785" s="92"/>
      <c r="KJM785" s="92"/>
      <c r="KJN785" s="92"/>
      <c r="KJO785" s="92"/>
      <c r="KJP785" s="92"/>
      <c r="KJQ785" s="92"/>
      <c r="KJR785" s="92"/>
      <c r="KJS785" s="92"/>
      <c r="KJT785" s="92"/>
      <c r="KJU785" s="92"/>
      <c r="KJV785" s="92"/>
      <c r="KJW785" s="92"/>
      <c r="KJX785" s="92"/>
      <c r="KJY785" s="92"/>
      <c r="KJZ785" s="92"/>
      <c r="KKA785" s="92"/>
      <c r="KKB785" s="92"/>
      <c r="KKC785" s="92"/>
      <c r="KKD785" s="92"/>
      <c r="KKE785" s="92"/>
      <c r="KKF785" s="92"/>
      <c r="KKG785" s="92"/>
      <c r="KKH785" s="92"/>
      <c r="KKI785" s="92"/>
      <c r="KKJ785" s="92"/>
      <c r="KKK785" s="92"/>
      <c r="KKL785" s="92"/>
      <c r="KKM785" s="92"/>
      <c r="KKN785" s="92"/>
      <c r="KKO785" s="92"/>
      <c r="KKP785" s="92"/>
      <c r="KKQ785" s="92"/>
      <c r="KKR785" s="92"/>
      <c r="KKS785" s="92"/>
      <c r="KKT785" s="92"/>
      <c r="KKU785" s="92"/>
      <c r="KKV785" s="92"/>
      <c r="KKW785" s="92"/>
      <c r="KKX785" s="92"/>
      <c r="KKY785" s="92"/>
      <c r="KKZ785" s="92"/>
      <c r="KLA785" s="92"/>
      <c r="KLB785" s="92"/>
      <c r="KLC785" s="92"/>
      <c r="KLD785" s="92"/>
      <c r="KLE785" s="92"/>
      <c r="KLF785" s="92"/>
      <c r="KLG785" s="92"/>
      <c r="KLH785" s="92"/>
      <c r="KLI785" s="92"/>
      <c r="KLJ785" s="92"/>
      <c r="KLK785" s="92"/>
      <c r="KLL785" s="92"/>
      <c r="KLM785" s="92"/>
      <c r="KLN785" s="92"/>
      <c r="KLO785" s="92"/>
      <c r="KLP785" s="92"/>
      <c r="KLQ785" s="92"/>
      <c r="KLR785" s="92"/>
      <c r="KLS785" s="92"/>
      <c r="KLT785" s="92"/>
      <c r="KLU785" s="92"/>
      <c r="KLV785" s="92"/>
      <c r="KLW785" s="92"/>
      <c r="KLX785" s="92"/>
      <c r="KLY785" s="92"/>
      <c r="KLZ785" s="92"/>
      <c r="KMA785" s="92"/>
      <c r="KMB785" s="92"/>
      <c r="KMC785" s="92"/>
      <c r="KMD785" s="92"/>
      <c r="KME785" s="92"/>
      <c r="KMF785" s="92"/>
      <c r="KMG785" s="92"/>
      <c r="KMH785" s="92"/>
      <c r="KMI785" s="92"/>
      <c r="KMJ785" s="92"/>
      <c r="KMK785" s="92"/>
      <c r="KML785" s="92"/>
      <c r="KMM785" s="92"/>
      <c r="KMN785" s="92"/>
      <c r="KMO785" s="92"/>
      <c r="KMP785" s="92"/>
      <c r="KMQ785" s="92"/>
      <c r="KMR785" s="92"/>
      <c r="KMS785" s="92"/>
      <c r="KMT785" s="92"/>
      <c r="KMU785" s="92"/>
      <c r="KMV785" s="92"/>
      <c r="KMW785" s="92"/>
      <c r="KMX785" s="92"/>
      <c r="KMY785" s="92"/>
      <c r="KMZ785" s="92"/>
      <c r="KNA785" s="92"/>
      <c r="KNB785" s="92"/>
      <c r="KNC785" s="92"/>
      <c r="KND785" s="92"/>
      <c r="KNE785" s="92"/>
      <c r="KNF785" s="92"/>
      <c r="KNG785" s="92"/>
      <c r="KNH785" s="92"/>
      <c r="KNI785" s="92"/>
      <c r="KNJ785" s="92"/>
      <c r="KNK785" s="92"/>
      <c r="KNL785" s="92"/>
      <c r="KNM785" s="92"/>
      <c r="KNN785" s="92"/>
      <c r="KNO785" s="92"/>
      <c r="KNP785" s="92"/>
      <c r="KNQ785" s="92"/>
      <c r="KNR785" s="92"/>
      <c r="KNS785" s="92"/>
      <c r="KNT785" s="92"/>
      <c r="KNU785" s="92"/>
      <c r="KNV785" s="92"/>
      <c r="KNW785" s="92"/>
      <c r="KNX785" s="92"/>
      <c r="KNY785" s="92"/>
      <c r="KNZ785" s="92"/>
      <c r="KOA785" s="92"/>
      <c r="KOB785" s="92"/>
      <c r="KOC785" s="92"/>
      <c r="KOD785" s="92"/>
      <c r="KOE785" s="92"/>
      <c r="KOF785" s="92"/>
      <c r="KOG785" s="92"/>
      <c r="KOH785" s="92"/>
      <c r="KOI785" s="92"/>
      <c r="KOJ785" s="92"/>
      <c r="KOK785" s="92"/>
      <c r="KOL785" s="92"/>
      <c r="KOM785" s="92"/>
      <c r="KON785" s="92"/>
      <c r="KOO785" s="92"/>
      <c r="KOP785" s="92"/>
      <c r="KOQ785" s="92"/>
      <c r="KOR785" s="92"/>
      <c r="KOS785" s="92"/>
      <c r="KOT785" s="92"/>
      <c r="KOU785" s="92"/>
      <c r="KOV785" s="92"/>
      <c r="KOW785" s="92"/>
      <c r="KOX785" s="92"/>
      <c r="KOY785" s="92"/>
      <c r="KOZ785" s="92"/>
      <c r="KPA785" s="92"/>
      <c r="KPB785" s="92"/>
      <c r="KPC785" s="92"/>
      <c r="KPD785" s="92"/>
      <c r="KPE785" s="92"/>
      <c r="KPF785" s="92"/>
      <c r="KPG785" s="92"/>
      <c r="KPH785" s="92"/>
      <c r="KPI785" s="92"/>
      <c r="KPJ785" s="92"/>
      <c r="KPK785" s="92"/>
      <c r="KPL785" s="92"/>
      <c r="KPM785" s="92"/>
      <c r="KPN785" s="92"/>
      <c r="KPO785" s="92"/>
      <c r="KPP785" s="92"/>
      <c r="KPQ785" s="92"/>
      <c r="KPR785" s="92"/>
      <c r="KPS785" s="92"/>
      <c r="KPT785" s="92"/>
      <c r="KPU785" s="92"/>
      <c r="KPV785" s="92"/>
      <c r="KPW785" s="92"/>
      <c r="KPX785" s="92"/>
      <c r="KPY785" s="92"/>
      <c r="KPZ785" s="92"/>
      <c r="KQA785" s="92"/>
      <c r="KQB785" s="92"/>
      <c r="KQC785" s="92"/>
      <c r="KQD785" s="92"/>
      <c r="KQE785" s="92"/>
      <c r="KQF785" s="92"/>
      <c r="KQG785" s="92"/>
      <c r="KQH785" s="92"/>
      <c r="KQI785" s="92"/>
      <c r="KQJ785" s="92"/>
      <c r="KQK785" s="92"/>
      <c r="KQL785" s="92"/>
      <c r="KQM785" s="92"/>
      <c r="KQN785" s="92"/>
      <c r="KQO785" s="92"/>
      <c r="KQP785" s="92"/>
      <c r="KQQ785" s="92"/>
      <c r="KQR785" s="92"/>
      <c r="KQS785" s="92"/>
      <c r="KQT785" s="92"/>
      <c r="KQU785" s="92"/>
      <c r="KQV785" s="92"/>
      <c r="KQW785" s="92"/>
      <c r="KQX785" s="92"/>
      <c r="KQY785" s="92"/>
      <c r="KQZ785" s="92"/>
      <c r="KRA785" s="92"/>
      <c r="KRB785" s="92"/>
      <c r="KRC785" s="92"/>
      <c r="KRD785" s="92"/>
      <c r="KRE785" s="92"/>
      <c r="KRF785" s="92"/>
      <c r="KRG785" s="92"/>
      <c r="KRH785" s="92"/>
      <c r="KRI785" s="92"/>
      <c r="KRJ785" s="92"/>
      <c r="KRK785" s="92"/>
      <c r="KRL785" s="92"/>
      <c r="KRM785" s="92"/>
      <c r="KRN785" s="92"/>
      <c r="KRO785" s="92"/>
      <c r="KRP785" s="92"/>
      <c r="KRQ785" s="92"/>
      <c r="KRR785" s="92"/>
      <c r="KRS785" s="92"/>
      <c r="KRT785" s="92"/>
      <c r="KRU785" s="92"/>
      <c r="KRV785" s="92"/>
      <c r="KRW785" s="92"/>
      <c r="KRX785" s="92"/>
      <c r="KRY785" s="92"/>
      <c r="KRZ785" s="92"/>
      <c r="KSA785" s="92"/>
      <c r="KSB785" s="92"/>
      <c r="KSC785" s="92"/>
      <c r="KSD785" s="92"/>
      <c r="KSE785" s="92"/>
      <c r="KSF785" s="92"/>
      <c r="KSG785" s="92"/>
      <c r="KSH785" s="92"/>
      <c r="KSI785" s="92"/>
      <c r="KSJ785" s="92"/>
      <c r="KSK785" s="92"/>
      <c r="KSL785" s="92"/>
      <c r="KSM785" s="92"/>
      <c r="KSN785" s="92"/>
      <c r="KSO785" s="92"/>
      <c r="KSP785" s="92"/>
      <c r="KSQ785" s="92"/>
      <c r="KSR785" s="92"/>
      <c r="KSS785" s="92"/>
      <c r="KST785" s="92"/>
      <c r="KSU785" s="92"/>
      <c r="KSV785" s="92"/>
      <c r="KSW785" s="92"/>
      <c r="KSX785" s="92"/>
      <c r="KSY785" s="92"/>
      <c r="KSZ785" s="92"/>
      <c r="KTA785" s="92"/>
      <c r="KTB785" s="92"/>
      <c r="KTC785" s="92"/>
      <c r="KTD785" s="92"/>
      <c r="KTE785" s="92"/>
      <c r="KTF785" s="92"/>
      <c r="KTG785" s="92"/>
      <c r="KTH785" s="92"/>
      <c r="KTI785" s="92"/>
      <c r="KTJ785" s="92"/>
      <c r="KTK785" s="92"/>
      <c r="KTL785" s="92"/>
      <c r="KTM785" s="92"/>
      <c r="KTN785" s="92"/>
      <c r="KTO785" s="92"/>
      <c r="KTP785" s="92"/>
      <c r="KTQ785" s="92"/>
      <c r="KTR785" s="92"/>
      <c r="KTS785" s="92"/>
      <c r="KTT785" s="92"/>
      <c r="KTU785" s="92"/>
      <c r="KTV785" s="92"/>
      <c r="KTW785" s="92"/>
      <c r="KTX785" s="92"/>
      <c r="KTY785" s="92"/>
      <c r="KTZ785" s="92"/>
      <c r="KUA785" s="92"/>
      <c r="KUB785" s="92"/>
      <c r="KUC785" s="92"/>
      <c r="KUD785" s="92"/>
      <c r="KUE785" s="92"/>
      <c r="KUF785" s="92"/>
      <c r="KUG785" s="92"/>
      <c r="KUH785" s="92"/>
      <c r="KUI785" s="92"/>
      <c r="KUJ785" s="92"/>
      <c r="KUK785" s="92"/>
      <c r="KUL785" s="92"/>
      <c r="KUM785" s="92"/>
      <c r="KUN785" s="92"/>
      <c r="KUO785" s="92"/>
      <c r="KUP785" s="92"/>
      <c r="KUQ785" s="92"/>
      <c r="KUR785" s="92"/>
      <c r="KUS785" s="92"/>
      <c r="KUT785" s="92"/>
      <c r="KUU785" s="92"/>
      <c r="KUV785" s="92"/>
      <c r="KUW785" s="92"/>
      <c r="KUX785" s="92"/>
      <c r="KUY785" s="92"/>
      <c r="KUZ785" s="92"/>
      <c r="KVA785" s="92"/>
      <c r="KVB785" s="92"/>
      <c r="KVC785" s="92"/>
      <c r="KVD785" s="92"/>
      <c r="KVE785" s="92"/>
      <c r="KVF785" s="92"/>
      <c r="KVG785" s="92"/>
      <c r="KVH785" s="92"/>
      <c r="KVI785" s="92"/>
      <c r="KVJ785" s="92"/>
      <c r="KVK785" s="92"/>
      <c r="KVL785" s="92"/>
      <c r="KVM785" s="92"/>
      <c r="KVN785" s="92"/>
      <c r="KVO785" s="92"/>
      <c r="KVP785" s="92"/>
      <c r="KVQ785" s="92"/>
      <c r="KVR785" s="92"/>
      <c r="KVS785" s="92"/>
      <c r="KVT785" s="92"/>
      <c r="KVU785" s="92"/>
      <c r="KVV785" s="92"/>
      <c r="KVW785" s="92"/>
      <c r="KVX785" s="92"/>
      <c r="KVY785" s="92"/>
      <c r="KVZ785" s="92"/>
      <c r="KWA785" s="92"/>
      <c r="KWB785" s="92"/>
      <c r="KWC785" s="92"/>
      <c r="KWD785" s="92"/>
      <c r="KWE785" s="92"/>
      <c r="KWF785" s="92"/>
      <c r="KWG785" s="92"/>
      <c r="KWH785" s="92"/>
      <c r="KWI785" s="92"/>
      <c r="KWJ785" s="92"/>
      <c r="KWK785" s="92"/>
      <c r="KWL785" s="92"/>
      <c r="KWM785" s="92"/>
      <c r="KWN785" s="92"/>
      <c r="KWO785" s="92"/>
      <c r="KWP785" s="92"/>
      <c r="KWQ785" s="92"/>
      <c r="KWR785" s="92"/>
      <c r="KWS785" s="92"/>
      <c r="KWT785" s="92"/>
      <c r="KWU785" s="92"/>
      <c r="KWV785" s="92"/>
      <c r="KWW785" s="92"/>
      <c r="KWX785" s="92"/>
      <c r="KWY785" s="92"/>
      <c r="KWZ785" s="92"/>
      <c r="KXA785" s="92"/>
      <c r="KXB785" s="92"/>
      <c r="KXC785" s="92"/>
      <c r="KXD785" s="92"/>
      <c r="KXE785" s="92"/>
      <c r="KXF785" s="92"/>
      <c r="KXG785" s="92"/>
      <c r="KXH785" s="92"/>
      <c r="KXI785" s="92"/>
      <c r="KXJ785" s="92"/>
      <c r="KXK785" s="92"/>
      <c r="KXL785" s="92"/>
      <c r="KXM785" s="92"/>
      <c r="KXN785" s="92"/>
      <c r="KXO785" s="92"/>
      <c r="KXP785" s="92"/>
      <c r="KXQ785" s="92"/>
      <c r="KXR785" s="92"/>
      <c r="KXS785" s="92"/>
      <c r="KXT785" s="92"/>
      <c r="KXU785" s="92"/>
      <c r="KXV785" s="92"/>
      <c r="KXW785" s="92"/>
      <c r="KXX785" s="92"/>
      <c r="KXY785" s="92"/>
      <c r="KXZ785" s="92"/>
      <c r="KYA785" s="92"/>
      <c r="KYB785" s="92"/>
      <c r="KYC785" s="92"/>
      <c r="KYD785" s="92"/>
      <c r="KYE785" s="92"/>
      <c r="KYF785" s="92"/>
      <c r="KYG785" s="92"/>
      <c r="KYH785" s="92"/>
      <c r="KYI785" s="92"/>
      <c r="KYJ785" s="92"/>
      <c r="KYK785" s="92"/>
      <c r="KYL785" s="92"/>
      <c r="KYM785" s="92"/>
      <c r="KYN785" s="92"/>
      <c r="KYO785" s="92"/>
      <c r="KYP785" s="92"/>
      <c r="KYQ785" s="92"/>
      <c r="KYR785" s="92"/>
      <c r="KYS785" s="92"/>
      <c r="KYT785" s="92"/>
      <c r="KYU785" s="92"/>
      <c r="KYV785" s="92"/>
      <c r="KYW785" s="92"/>
      <c r="KYX785" s="92"/>
      <c r="KYY785" s="92"/>
      <c r="KYZ785" s="92"/>
      <c r="KZA785" s="92"/>
      <c r="KZB785" s="92"/>
      <c r="KZC785" s="92"/>
      <c r="KZD785" s="92"/>
      <c r="KZE785" s="92"/>
      <c r="KZF785" s="92"/>
      <c r="KZG785" s="92"/>
      <c r="KZH785" s="92"/>
      <c r="KZI785" s="92"/>
      <c r="KZJ785" s="92"/>
      <c r="KZK785" s="92"/>
      <c r="KZL785" s="92"/>
      <c r="KZM785" s="92"/>
      <c r="KZN785" s="92"/>
      <c r="KZO785" s="92"/>
      <c r="KZP785" s="92"/>
      <c r="KZQ785" s="92"/>
      <c r="KZR785" s="92"/>
      <c r="KZS785" s="92"/>
      <c r="KZT785" s="92"/>
      <c r="KZU785" s="92"/>
      <c r="KZV785" s="92"/>
      <c r="KZW785" s="92"/>
      <c r="KZX785" s="92"/>
      <c r="KZY785" s="92"/>
      <c r="KZZ785" s="92"/>
      <c r="LAA785" s="92"/>
      <c r="LAB785" s="92"/>
      <c r="LAC785" s="92"/>
      <c r="LAD785" s="92"/>
      <c r="LAE785" s="92"/>
      <c r="LAF785" s="92"/>
      <c r="LAG785" s="92"/>
      <c r="LAH785" s="92"/>
      <c r="LAI785" s="92"/>
      <c r="LAJ785" s="92"/>
      <c r="LAK785" s="92"/>
      <c r="LAL785" s="92"/>
      <c r="LAM785" s="92"/>
      <c r="LAN785" s="92"/>
      <c r="LAO785" s="92"/>
      <c r="LAP785" s="92"/>
      <c r="LAQ785" s="92"/>
      <c r="LAR785" s="92"/>
      <c r="LAS785" s="92"/>
      <c r="LAT785" s="92"/>
      <c r="LAU785" s="92"/>
      <c r="LAV785" s="92"/>
      <c r="LAW785" s="92"/>
      <c r="LAX785" s="92"/>
      <c r="LAY785" s="92"/>
      <c r="LAZ785" s="92"/>
      <c r="LBA785" s="92"/>
      <c r="LBB785" s="92"/>
      <c r="LBC785" s="92"/>
      <c r="LBD785" s="92"/>
      <c r="LBE785" s="92"/>
      <c r="LBF785" s="92"/>
      <c r="LBG785" s="92"/>
      <c r="LBH785" s="92"/>
      <c r="LBI785" s="92"/>
      <c r="LBJ785" s="92"/>
      <c r="LBK785" s="92"/>
      <c r="LBL785" s="92"/>
      <c r="LBM785" s="92"/>
      <c r="LBN785" s="92"/>
      <c r="LBO785" s="92"/>
      <c r="LBP785" s="92"/>
      <c r="LBQ785" s="92"/>
      <c r="LBR785" s="92"/>
      <c r="LBS785" s="92"/>
      <c r="LBT785" s="92"/>
      <c r="LBU785" s="92"/>
      <c r="LBV785" s="92"/>
      <c r="LBW785" s="92"/>
      <c r="LBX785" s="92"/>
      <c r="LBY785" s="92"/>
      <c r="LBZ785" s="92"/>
      <c r="LCA785" s="92"/>
      <c r="LCB785" s="92"/>
      <c r="LCC785" s="92"/>
      <c r="LCD785" s="92"/>
      <c r="LCE785" s="92"/>
      <c r="LCF785" s="92"/>
      <c r="LCG785" s="92"/>
      <c r="LCH785" s="92"/>
      <c r="LCI785" s="92"/>
      <c r="LCJ785" s="92"/>
      <c r="LCK785" s="92"/>
      <c r="LCL785" s="92"/>
      <c r="LCM785" s="92"/>
      <c r="LCN785" s="92"/>
      <c r="LCO785" s="92"/>
      <c r="LCP785" s="92"/>
      <c r="LCQ785" s="92"/>
      <c r="LCR785" s="92"/>
      <c r="LCS785" s="92"/>
      <c r="LCT785" s="92"/>
      <c r="LCU785" s="92"/>
      <c r="LCV785" s="92"/>
      <c r="LCW785" s="92"/>
      <c r="LCX785" s="92"/>
      <c r="LCY785" s="92"/>
      <c r="LCZ785" s="92"/>
      <c r="LDA785" s="92"/>
      <c r="LDB785" s="92"/>
      <c r="LDC785" s="92"/>
      <c r="LDD785" s="92"/>
      <c r="LDE785" s="92"/>
      <c r="LDF785" s="92"/>
      <c r="LDG785" s="92"/>
      <c r="LDH785" s="92"/>
      <c r="LDI785" s="92"/>
      <c r="LDJ785" s="92"/>
      <c r="LDK785" s="92"/>
      <c r="LDL785" s="92"/>
      <c r="LDM785" s="92"/>
      <c r="LDN785" s="92"/>
      <c r="LDO785" s="92"/>
      <c r="LDP785" s="92"/>
      <c r="LDQ785" s="92"/>
      <c r="LDR785" s="92"/>
      <c r="LDS785" s="92"/>
      <c r="LDT785" s="92"/>
      <c r="LDU785" s="92"/>
      <c r="LDV785" s="92"/>
      <c r="LDW785" s="92"/>
      <c r="LDX785" s="92"/>
      <c r="LDY785" s="92"/>
      <c r="LDZ785" s="92"/>
      <c r="LEA785" s="92"/>
      <c r="LEB785" s="92"/>
      <c r="LEC785" s="92"/>
      <c r="LED785" s="92"/>
      <c r="LEE785" s="92"/>
      <c r="LEF785" s="92"/>
      <c r="LEG785" s="92"/>
      <c r="LEH785" s="92"/>
      <c r="LEI785" s="92"/>
      <c r="LEJ785" s="92"/>
      <c r="LEK785" s="92"/>
      <c r="LEL785" s="92"/>
      <c r="LEM785" s="92"/>
      <c r="LEN785" s="92"/>
      <c r="LEO785" s="92"/>
      <c r="LEP785" s="92"/>
      <c r="LEQ785" s="92"/>
      <c r="LER785" s="92"/>
      <c r="LES785" s="92"/>
      <c r="LET785" s="92"/>
      <c r="LEU785" s="92"/>
      <c r="LEV785" s="92"/>
      <c r="LEW785" s="92"/>
      <c r="LEX785" s="92"/>
      <c r="LEY785" s="92"/>
      <c r="LEZ785" s="92"/>
      <c r="LFA785" s="92"/>
      <c r="LFB785" s="92"/>
      <c r="LFC785" s="92"/>
      <c r="LFD785" s="92"/>
      <c r="LFE785" s="92"/>
      <c r="LFF785" s="92"/>
      <c r="LFG785" s="92"/>
      <c r="LFH785" s="92"/>
      <c r="LFI785" s="92"/>
      <c r="LFJ785" s="92"/>
      <c r="LFK785" s="92"/>
      <c r="LFL785" s="92"/>
      <c r="LFM785" s="92"/>
      <c r="LFN785" s="92"/>
      <c r="LFO785" s="92"/>
      <c r="LFP785" s="92"/>
      <c r="LFQ785" s="92"/>
      <c r="LFR785" s="92"/>
      <c r="LFS785" s="92"/>
      <c r="LFT785" s="92"/>
      <c r="LFU785" s="92"/>
      <c r="LFV785" s="92"/>
      <c r="LFW785" s="92"/>
      <c r="LFX785" s="92"/>
      <c r="LFY785" s="92"/>
      <c r="LFZ785" s="92"/>
      <c r="LGA785" s="92"/>
      <c r="LGB785" s="92"/>
      <c r="LGC785" s="92"/>
      <c r="LGD785" s="92"/>
      <c r="LGE785" s="92"/>
      <c r="LGF785" s="92"/>
      <c r="LGG785" s="92"/>
      <c r="LGH785" s="92"/>
      <c r="LGI785" s="92"/>
      <c r="LGJ785" s="92"/>
      <c r="LGK785" s="92"/>
      <c r="LGL785" s="92"/>
      <c r="LGM785" s="92"/>
      <c r="LGN785" s="92"/>
      <c r="LGO785" s="92"/>
      <c r="LGP785" s="92"/>
      <c r="LGQ785" s="92"/>
      <c r="LGR785" s="92"/>
      <c r="LGS785" s="92"/>
      <c r="LGT785" s="92"/>
      <c r="LGU785" s="92"/>
      <c r="LGV785" s="92"/>
      <c r="LGW785" s="92"/>
      <c r="LGX785" s="92"/>
      <c r="LGY785" s="92"/>
      <c r="LGZ785" s="92"/>
      <c r="LHA785" s="92"/>
      <c r="LHB785" s="92"/>
      <c r="LHC785" s="92"/>
      <c r="LHD785" s="92"/>
      <c r="LHE785" s="92"/>
      <c r="LHF785" s="92"/>
      <c r="LHG785" s="92"/>
      <c r="LHH785" s="92"/>
      <c r="LHI785" s="92"/>
      <c r="LHJ785" s="92"/>
      <c r="LHK785" s="92"/>
      <c r="LHL785" s="92"/>
      <c r="LHM785" s="92"/>
      <c r="LHN785" s="92"/>
      <c r="LHO785" s="92"/>
      <c r="LHP785" s="92"/>
      <c r="LHQ785" s="92"/>
      <c r="LHR785" s="92"/>
      <c r="LHS785" s="92"/>
      <c r="LHT785" s="92"/>
      <c r="LHU785" s="92"/>
      <c r="LHV785" s="92"/>
      <c r="LHW785" s="92"/>
      <c r="LHX785" s="92"/>
      <c r="LHY785" s="92"/>
      <c r="LHZ785" s="92"/>
      <c r="LIA785" s="92"/>
      <c r="LIB785" s="92"/>
      <c r="LIC785" s="92"/>
      <c r="LID785" s="92"/>
      <c r="LIE785" s="92"/>
      <c r="LIF785" s="92"/>
      <c r="LIG785" s="92"/>
      <c r="LIH785" s="92"/>
      <c r="LII785" s="92"/>
      <c r="LIJ785" s="92"/>
      <c r="LIK785" s="92"/>
      <c r="LIL785" s="92"/>
      <c r="LIM785" s="92"/>
      <c r="LIN785" s="92"/>
      <c r="LIO785" s="92"/>
      <c r="LIP785" s="92"/>
      <c r="LIQ785" s="92"/>
      <c r="LIR785" s="92"/>
      <c r="LIS785" s="92"/>
      <c r="LIT785" s="92"/>
      <c r="LIU785" s="92"/>
      <c r="LIV785" s="92"/>
      <c r="LIW785" s="92"/>
      <c r="LIX785" s="92"/>
      <c r="LIY785" s="92"/>
      <c r="LIZ785" s="92"/>
      <c r="LJA785" s="92"/>
      <c r="LJB785" s="92"/>
      <c r="LJC785" s="92"/>
      <c r="LJD785" s="92"/>
      <c r="LJE785" s="92"/>
      <c r="LJF785" s="92"/>
      <c r="LJG785" s="92"/>
      <c r="LJH785" s="92"/>
      <c r="LJI785" s="92"/>
      <c r="LJJ785" s="92"/>
      <c r="LJK785" s="92"/>
      <c r="LJL785" s="92"/>
      <c r="LJM785" s="92"/>
      <c r="LJN785" s="92"/>
      <c r="LJO785" s="92"/>
      <c r="LJP785" s="92"/>
      <c r="LJQ785" s="92"/>
      <c r="LJR785" s="92"/>
      <c r="LJS785" s="92"/>
      <c r="LJT785" s="92"/>
      <c r="LJU785" s="92"/>
      <c r="LJV785" s="92"/>
      <c r="LJW785" s="92"/>
      <c r="LJX785" s="92"/>
      <c r="LJY785" s="92"/>
      <c r="LJZ785" s="92"/>
      <c r="LKA785" s="92"/>
      <c r="LKB785" s="92"/>
      <c r="LKC785" s="92"/>
      <c r="LKD785" s="92"/>
      <c r="LKE785" s="92"/>
      <c r="LKF785" s="92"/>
      <c r="LKG785" s="92"/>
      <c r="LKH785" s="92"/>
      <c r="LKI785" s="92"/>
      <c r="LKJ785" s="92"/>
      <c r="LKK785" s="92"/>
      <c r="LKL785" s="92"/>
      <c r="LKM785" s="92"/>
      <c r="LKN785" s="92"/>
      <c r="LKO785" s="92"/>
      <c r="LKP785" s="92"/>
      <c r="LKQ785" s="92"/>
      <c r="LKR785" s="92"/>
      <c r="LKS785" s="92"/>
      <c r="LKT785" s="92"/>
      <c r="LKU785" s="92"/>
      <c r="LKV785" s="92"/>
      <c r="LKW785" s="92"/>
      <c r="LKX785" s="92"/>
      <c r="LKY785" s="92"/>
      <c r="LKZ785" s="92"/>
      <c r="LLA785" s="92"/>
      <c r="LLB785" s="92"/>
      <c r="LLC785" s="92"/>
      <c r="LLD785" s="92"/>
      <c r="LLE785" s="92"/>
      <c r="LLF785" s="92"/>
      <c r="LLG785" s="92"/>
      <c r="LLH785" s="92"/>
      <c r="LLI785" s="92"/>
      <c r="LLJ785" s="92"/>
      <c r="LLK785" s="92"/>
      <c r="LLL785" s="92"/>
      <c r="LLM785" s="92"/>
      <c r="LLN785" s="92"/>
      <c r="LLO785" s="92"/>
      <c r="LLP785" s="92"/>
      <c r="LLQ785" s="92"/>
      <c r="LLR785" s="92"/>
      <c r="LLS785" s="92"/>
      <c r="LLT785" s="92"/>
      <c r="LLU785" s="92"/>
      <c r="LLV785" s="92"/>
      <c r="LLW785" s="92"/>
      <c r="LLX785" s="92"/>
      <c r="LLY785" s="92"/>
      <c r="LLZ785" s="92"/>
      <c r="LMA785" s="92"/>
      <c r="LMB785" s="92"/>
      <c r="LMC785" s="92"/>
      <c r="LMD785" s="92"/>
      <c r="LME785" s="92"/>
      <c r="LMF785" s="92"/>
      <c r="LMG785" s="92"/>
      <c r="LMH785" s="92"/>
      <c r="LMI785" s="92"/>
      <c r="LMJ785" s="92"/>
      <c r="LMK785" s="92"/>
      <c r="LML785" s="92"/>
      <c r="LMM785" s="92"/>
      <c r="LMN785" s="92"/>
      <c r="LMO785" s="92"/>
      <c r="LMP785" s="92"/>
      <c r="LMQ785" s="92"/>
      <c r="LMR785" s="92"/>
      <c r="LMS785" s="92"/>
      <c r="LMT785" s="92"/>
      <c r="LMU785" s="92"/>
      <c r="LMV785" s="92"/>
      <c r="LMW785" s="92"/>
      <c r="LMX785" s="92"/>
      <c r="LMY785" s="92"/>
      <c r="LMZ785" s="92"/>
      <c r="LNA785" s="92"/>
      <c r="LNB785" s="92"/>
      <c r="LNC785" s="92"/>
      <c r="LND785" s="92"/>
      <c r="LNE785" s="92"/>
      <c r="LNF785" s="92"/>
      <c r="LNG785" s="92"/>
      <c r="LNH785" s="92"/>
      <c r="LNI785" s="92"/>
      <c r="LNJ785" s="92"/>
      <c r="LNK785" s="92"/>
      <c r="LNL785" s="92"/>
      <c r="LNM785" s="92"/>
      <c r="LNN785" s="92"/>
      <c r="LNO785" s="92"/>
      <c r="LNP785" s="92"/>
      <c r="LNQ785" s="92"/>
      <c r="LNR785" s="92"/>
      <c r="LNS785" s="92"/>
      <c r="LNT785" s="92"/>
      <c r="LNU785" s="92"/>
      <c r="LNV785" s="92"/>
      <c r="LNW785" s="92"/>
      <c r="LNX785" s="92"/>
      <c r="LNY785" s="92"/>
      <c r="LNZ785" s="92"/>
      <c r="LOA785" s="92"/>
      <c r="LOB785" s="92"/>
      <c r="LOC785" s="92"/>
      <c r="LOD785" s="92"/>
      <c r="LOE785" s="92"/>
      <c r="LOF785" s="92"/>
      <c r="LOG785" s="92"/>
      <c r="LOH785" s="92"/>
      <c r="LOI785" s="92"/>
      <c r="LOJ785" s="92"/>
      <c r="LOK785" s="92"/>
      <c r="LOL785" s="92"/>
      <c r="LOM785" s="92"/>
      <c r="LON785" s="92"/>
      <c r="LOO785" s="92"/>
      <c r="LOP785" s="92"/>
      <c r="LOQ785" s="92"/>
      <c r="LOR785" s="92"/>
      <c r="LOS785" s="92"/>
      <c r="LOT785" s="92"/>
      <c r="LOU785" s="92"/>
      <c r="LOV785" s="92"/>
      <c r="LOW785" s="92"/>
      <c r="LOX785" s="92"/>
      <c r="LOY785" s="92"/>
      <c r="LOZ785" s="92"/>
      <c r="LPA785" s="92"/>
      <c r="LPB785" s="92"/>
      <c r="LPC785" s="92"/>
      <c r="LPD785" s="92"/>
      <c r="LPE785" s="92"/>
      <c r="LPF785" s="92"/>
      <c r="LPG785" s="92"/>
      <c r="LPH785" s="92"/>
      <c r="LPI785" s="92"/>
      <c r="LPJ785" s="92"/>
      <c r="LPK785" s="92"/>
      <c r="LPL785" s="92"/>
      <c r="LPM785" s="92"/>
      <c r="LPN785" s="92"/>
      <c r="LPO785" s="92"/>
      <c r="LPP785" s="92"/>
      <c r="LPQ785" s="92"/>
      <c r="LPR785" s="92"/>
      <c r="LPS785" s="92"/>
      <c r="LPT785" s="92"/>
      <c r="LPU785" s="92"/>
      <c r="LPV785" s="92"/>
      <c r="LPW785" s="92"/>
      <c r="LPX785" s="92"/>
      <c r="LPY785" s="92"/>
      <c r="LPZ785" s="92"/>
      <c r="LQA785" s="92"/>
      <c r="LQB785" s="92"/>
      <c r="LQC785" s="92"/>
      <c r="LQD785" s="92"/>
      <c r="LQE785" s="92"/>
      <c r="LQF785" s="92"/>
      <c r="LQG785" s="92"/>
      <c r="LQH785" s="92"/>
      <c r="LQI785" s="92"/>
      <c r="LQJ785" s="92"/>
      <c r="LQK785" s="92"/>
      <c r="LQL785" s="92"/>
      <c r="LQM785" s="92"/>
      <c r="LQN785" s="92"/>
      <c r="LQO785" s="92"/>
      <c r="LQP785" s="92"/>
      <c r="LQQ785" s="92"/>
      <c r="LQR785" s="92"/>
      <c r="LQS785" s="92"/>
      <c r="LQT785" s="92"/>
      <c r="LQU785" s="92"/>
      <c r="LQV785" s="92"/>
      <c r="LQW785" s="92"/>
      <c r="LQX785" s="92"/>
      <c r="LQY785" s="92"/>
      <c r="LQZ785" s="92"/>
      <c r="LRA785" s="92"/>
      <c r="LRB785" s="92"/>
      <c r="LRC785" s="92"/>
      <c r="LRD785" s="92"/>
      <c r="LRE785" s="92"/>
      <c r="LRF785" s="92"/>
      <c r="LRG785" s="92"/>
      <c r="LRH785" s="92"/>
      <c r="LRI785" s="92"/>
      <c r="LRJ785" s="92"/>
      <c r="LRK785" s="92"/>
      <c r="LRL785" s="92"/>
      <c r="LRM785" s="92"/>
      <c r="LRN785" s="92"/>
      <c r="LRO785" s="92"/>
      <c r="LRP785" s="92"/>
      <c r="LRQ785" s="92"/>
      <c r="LRR785" s="92"/>
      <c r="LRS785" s="92"/>
      <c r="LRT785" s="92"/>
      <c r="LRU785" s="92"/>
      <c r="LRV785" s="92"/>
      <c r="LRW785" s="92"/>
      <c r="LRX785" s="92"/>
      <c r="LRY785" s="92"/>
      <c r="LRZ785" s="92"/>
      <c r="LSA785" s="92"/>
      <c r="LSB785" s="92"/>
      <c r="LSC785" s="92"/>
      <c r="LSD785" s="92"/>
      <c r="LSE785" s="92"/>
      <c r="LSF785" s="92"/>
      <c r="LSG785" s="92"/>
      <c r="LSH785" s="92"/>
      <c r="LSI785" s="92"/>
      <c r="LSJ785" s="92"/>
      <c r="LSK785" s="92"/>
      <c r="LSL785" s="92"/>
      <c r="LSM785" s="92"/>
      <c r="LSN785" s="92"/>
      <c r="LSO785" s="92"/>
      <c r="LSP785" s="92"/>
      <c r="LSQ785" s="92"/>
      <c r="LSR785" s="92"/>
      <c r="LSS785" s="92"/>
      <c r="LST785" s="92"/>
      <c r="LSU785" s="92"/>
      <c r="LSV785" s="92"/>
      <c r="LSW785" s="92"/>
      <c r="LSX785" s="92"/>
      <c r="LSY785" s="92"/>
      <c r="LSZ785" s="92"/>
      <c r="LTA785" s="92"/>
      <c r="LTB785" s="92"/>
      <c r="LTC785" s="92"/>
      <c r="LTD785" s="92"/>
      <c r="LTE785" s="92"/>
      <c r="LTF785" s="92"/>
      <c r="LTG785" s="92"/>
      <c r="LTH785" s="92"/>
      <c r="LTI785" s="92"/>
      <c r="LTJ785" s="92"/>
      <c r="LTK785" s="92"/>
      <c r="LTL785" s="92"/>
      <c r="LTM785" s="92"/>
      <c r="LTN785" s="92"/>
      <c r="LTO785" s="92"/>
      <c r="LTP785" s="92"/>
      <c r="LTQ785" s="92"/>
      <c r="LTR785" s="92"/>
      <c r="LTS785" s="92"/>
      <c r="LTT785" s="92"/>
      <c r="LTU785" s="92"/>
      <c r="LTV785" s="92"/>
      <c r="LTW785" s="92"/>
      <c r="LTX785" s="92"/>
      <c r="LTY785" s="92"/>
      <c r="LTZ785" s="92"/>
      <c r="LUA785" s="92"/>
      <c r="LUB785" s="92"/>
      <c r="LUC785" s="92"/>
      <c r="LUD785" s="92"/>
      <c r="LUE785" s="92"/>
      <c r="LUF785" s="92"/>
      <c r="LUG785" s="92"/>
      <c r="LUH785" s="92"/>
      <c r="LUI785" s="92"/>
      <c r="LUJ785" s="92"/>
      <c r="LUK785" s="92"/>
      <c r="LUL785" s="92"/>
      <c r="LUM785" s="92"/>
      <c r="LUN785" s="92"/>
      <c r="LUO785" s="92"/>
      <c r="LUP785" s="92"/>
      <c r="LUQ785" s="92"/>
      <c r="LUR785" s="92"/>
      <c r="LUS785" s="92"/>
      <c r="LUT785" s="92"/>
      <c r="LUU785" s="92"/>
      <c r="LUV785" s="92"/>
      <c r="LUW785" s="92"/>
      <c r="LUX785" s="92"/>
      <c r="LUY785" s="92"/>
      <c r="LUZ785" s="92"/>
      <c r="LVA785" s="92"/>
      <c r="LVB785" s="92"/>
      <c r="LVC785" s="92"/>
      <c r="LVD785" s="92"/>
      <c r="LVE785" s="92"/>
      <c r="LVF785" s="92"/>
      <c r="LVG785" s="92"/>
      <c r="LVH785" s="92"/>
      <c r="LVI785" s="92"/>
      <c r="LVJ785" s="92"/>
      <c r="LVK785" s="92"/>
      <c r="LVL785" s="92"/>
      <c r="LVM785" s="92"/>
      <c r="LVN785" s="92"/>
      <c r="LVO785" s="92"/>
      <c r="LVP785" s="92"/>
      <c r="LVQ785" s="92"/>
      <c r="LVR785" s="92"/>
      <c r="LVS785" s="92"/>
      <c r="LVT785" s="92"/>
      <c r="LVU785" s="92"/>
      <c r="LVV785" s="92"/>
      <c r="LVW785" s="92"/>
      <c r="LVX785" s="92"/>
      <c r="LVY785" s="92"/>
      <c r="LVZ785" s="92"/>
      <c r="LWA785" s="92"/>
      <c r="LWB785" s="92"/>
      <c r="LWC785" s="92"/>
      <c r="LWD785" s="92"/>
      <c r="LWE785" s="92"/>
      <c r="LWF785" s="92"/>
      <c r="LWG785" s="92"/>
      <c r="LWH785" s="92"/>
      <c r="LWI785" s="92"/>
      <c r="LWJ785" s="92"/>
      <c r="LWK785" s="92"/>
      <c r="LWL785" s="92"/>
      <c r="LWM785" s="92"/>
      <c r="LWN785" s="92"/>
      <c r="LWO785" s="92"/>
      <c r="LWP785" s="92"/>
      <c r="LWQ785" s="92"/>
      <c r="LWR785" s="92"/>
      <c r="LWS785" s="92"/>
      <c r="LWT785" s="92"/>
      <c r="LWU785" s="92"/>
      <c r="LWV785" s="92"/>
      <c r="LWW785" s="92"/>
      <c r="LWX785" s="92"/>
      <c r="LWY785" s="92"/>
      <c r="LWZ785" s="92"/>
      <c r="LXA785" s="92"/>
      <c r="LXB785" s="92"/>
      <c r="LXC785" s="92"/>
      <c r="LXD785" s="92"/>
      <c r="LXE785" s="92"/>
      <c r="LXF785" s="92"/>
      <c r="LXG785" s="92"/>
      <c r="LXH785" s="92"/>
      <c r="LXI785" s="92"/>
      <c r="LXJ785" s="92"/>
      <c r="LXK785" s="92"/>
      <c r="LXL785" s="92"/>
      <c r="LXM785" s="92"/>
      <c r="LXN785" s="92"/>
      <c r="LXO785" s="92"/>
      <c r="LXP785" s="92"/>
      <c r="LXQ785" s="92"/>
      <c r="LXR785" s="92"/>
      <c r="LXS785" s="92"/>
      <c r="LXT785" s="92"/>
      <c r="LXU785" s="92"/>
      <c r="LXV785" s="92"/>
      <c r="LXW785" s="92"/>
      <c r="LXX785" s="92"/>
      <c r="LXY785" s="92"/>
      <c r="LXZ785" s="92"/>
      <c r="LYA785" s="92"/>
      <c r="LYB785" s="92"/>
      <c r="LYC785" s="92"/>
      <c r="LYD785" s="92"/>
      <c r="LYE785" s="92"/>
      <c r="LYF785" s="92"/>
      <c r="LYG785" s="92"/>
      <c r="LYH785" s="92"/>
      <c r="LYI785" s="92"/>
      <c r="LYJ785" s="92"/>
      <c r="LYK785" s="92"/>
      <c r="LYL785" s="92"/>
      <c r="LYM785" s="92"/>
      <c r="LYN785" s="92"/>
      <c r="LYO785" s="92"/>
      <c r="LYP785" s="92"/>
      <c r="LYQ785" s="92"/>
      <c r="LYR785" s="92"/>
      <c r="LYS785" s="92"/>
      <c r="LYT785" s="92"/>
      <c r="LYU785" s="92"/>
      <c r="LYV785" s="92"/>
      <c r="LYW785" s="92"/>
      <c r="LYX785" s="92"/>
      <c r="LYY785" s="92"/>
      <c r="LYZ785" s="92"/>
      <c r="LZA785" s="92"/>
      <c r="LZB785" s="92"/>
      <c r="LZC785" s="92"/>
      <c r="LZD785" s="92"/>
      <c r="LZE785" s="92"/>
      <c r="LZF785" s="92"/>
      <c r="LZG785" s="92"/>
      <c r="LZH785" s="92"/>
      <c r="LZI785" s="92"/>
      <c r="LZJ785" s="92"/>
      <c r="LZK785" s="92"/>
      <c r="LZL785" s="92"/>
      <c r="LZM785" s="92"/>
      <c r="LZN785" s="92"/>
      <c r="LZO785" s="92"/>
      <c r="LZP785" s="92"/>
      <c r="LZQ785" s="92"/>
      <c r="LZR785" s="92"/>
      <c r="LZS785" s="92"/>
      <c r="LZT785" s="92"/>
      <c r="LZU785" s="92"/>
      <c r="LZV785" s="92"/>
      <c r="LZW785" s="92"/>
      <c r="LZX785" s="92"/>
      <c r="LZY785" s="92"/>
      <c r="LZZ785" s="92"/>
      <c r="MAA785" s="92"/>
      <c r="MAB785" s="92"/>
      <c r="MAC785" s="92"/>
      <c r="MAD785" s="92"/>
      <c r="MAE785" s="92"/>
      <c r="MAF785" s="92"/>
      <c r="MAG785" s="92"/>
      <c r="MAH785" s="92"/>
      <c r="MAI785" s="92"/>
      <c r="MAJ785" s="92"/>
      <c r="MAK785" s="92"/>
      <c r="MAL785" s="92"/>
      <c r="MAM785" s="92"/>
      <c r="MAN785" s="92"/>
      <c r="MAO785" s="92"/>
      <c r="MAP785" s="92"/>
      <c r="MAQ785" s="92"/>
      <c r="MAR785" s="92"/>
      <c r="MAS785" s="92"/>
      <c r="MAT785" s="92"/>
      <c r="MAU785" s="92"/>
      <c r="MAV785" s="92"/>
      <c r="MAW785" s="92"/>
      <c r="MAX785" s="92"/>
      <c r="MAY785" s="92"/>
      <c r="MAZ785" s="92"/>
      <c r="MBA785" s="92"/>
      <c r="MBB785" s="92"/>
      <c r="MBC785" s="92"/>
      <c r="MBD785" s="92"/>
      <c r="MBE785" s="92"/>
      <c r="MBF785" s="92"/>
      <c r="MBG785" s="92"/>
      <c r="MBH785" s="92"/>
      <c r="MBI785" s="92"/>
      <c r="MBJ785" s="92"/>
      <c r="MBK785" s="92"/>
      <c r="MBL785" s="92"/>
      <c r="MBM785" s="92"/>
      <c r="MBN785" s="92"/>
      <c r="MBO785" s="92"/>
      <c r="MBP785" s="92"/>
      <c r="MBQ785" s="92"/>
      <c r="MBR785" s="92"/>
      <c r="MBS785" s="92"/>
      <c r="MBT785" s="92"/>
      <c r="MBU785" s="92"/>
      <c r="MBV785" s="92"/>
      <c r="MBW785" s="92"/>
      <c r="MBX785" s="92"/>
      <c r="MBY785" s="92"/>
      <c r="MBZ785" s="92"/>
      <c r="MCA785" s="92"/>
      <c r="MCB785" s="92"/>
      <c r="MCC785" s="92"/>
      <c r="MCD785" s="92"/>
      <c r="MCE785" s="92"/>
      <c r="MCF785" s="92"/>
      <c r="MCG785" s="92"/>
      <c r="MCH785" s="92"/>
      <c r="MCI785" s="92"/>
      <c r="MCJ785" s="92"/>
      <c r="MCK785" s="92"/>
      <c r="MCL785" s="92"/>
      <c r="MCM785" s="92"/>
      <c r="MCN785" s="92"/>
      <c r="MCO785" s="92"/>
      <c r="MCP785" s="92"/>
      <c r="MCQ785" s="92"/>
      <c r="MCR785" s="92"/>
      <c r="MCS785" s="92"/>
      <c r="MCT785" s="92"/>
      <c r="MCU785" s="92"/>
      <c r="MCV785" s="92"/>
      <c r="MCW785" s="92"/>
      <c r="MCX785" s="92"/>
      <c r="MCY785" s="92"/>
      <c r="MCZ785" s="92"/>
      <c r="MDA785" s="92"/>
      <c r="MDB785" s="92"/>
      <c r="MDC785" s="92"/>
      <c r="MDD785" s="92"/>
      <c r="MDE785" s="92"/>
      <c r="MDF785" s="92"/>
      <c r="MDG785" s="92"/>
      <c r="MDH785" s="92"/>
      <c r="MDI785" s="92"/>
      <c r="MDJ785" s="92"/>
      <c r="MDK785" s="92"/>
      <c r="MDL785" s="92"/>
      <c r="MDM785" s="92"/>
      <c r="MDN785" s="92"/>
      <c r="MDO785" s="92"/>
      <c r="MDP785" s="92"/>
      <c r="MDQ785" s="92"/>
      <c r="MDR785" s="92"/>
      <c r="MDS785" s="92"/>
      <c r="MDT785" s="92"/>
      <c r="MDU785" s="92"/>
      <c r="MDV785" s="92"/>
      <c r="MDW785" s="92"/>
      <c r="MDX785" s="92"/>
      <c r="MDY785" s="92"/>
      <c r="MDZ785" s="92"/>
      <c r="MEA785" s="92"/>
      <c r="MEB785" s="92"/>
      <c r="MEC785" s="92"/>
      <c r="MED785" s="92"/>
      <c r="MEE785" s="92"/>
      <c r="MEF785" s="92"/>
      <c r="MEG785" s="92"/>
      <c r="MEH785" s="92"/>
      <c r="MEI785" s="92"/>
      <c r="MEJ785" s="92"/>
      <c r="MEK785" s="92"/>
      <c r="MEL785" s="92"/>
      <c r="MEM785" s="92"/>
      <c r="MEN785" s="92"/>
      <c r="MEO785" s="92"/>
      <c r="MEP785" s="92"/>
      <c r="MEQ785" s="92"/>
      <c r="MER785" s="92"/>
      <c r="MES785" s="92"/>
      <c r="MET785" s="92"/>
      <c r="MEU785" s="92"/>
      <c r="MEV785" s="92"/>
      <c r="MEW785" s="92"/>
      <c r="MEX785" s="92"/>
      <c r="MEY785" s="92"/>
      <c r="MEZ785" s="92"/>
      <c r="MFA785" s="92"/>
      <c r="MFB785" s="92"/>
      <c r="MFC785" s="92"/>
      <c r="MFD785" s="92"/>
      <c r="MFE785" s="92"/>
      <c r="MFF785" s="92"/>
      <c r="MFG785" s="92"/>
      <c r="MFH785" s="92"/>
      <c r="MFI785" s="92"/>
      <c r="MFJ785" s="92"/>
      <c r="MFK785" s="92"/>
      <c r="MFL785" s="92"/>
      <c r="MFM785" s="92"/>
      <c r="MFN785" s="92"/>
      <c r="MFO785" s="92"/>
      <c r="MFP785" s="92"/>
      <c r="MFQ785" s="92"/>
      <c r="MFR785" s="92"/>
      <c r="MFS785" s="92"/>
      <c r="MFT785" s="92"/>
      <c r="MFU785" s="92"/>
      <c r="MFV785" s="92"/>
      <c r="MFW785" s="92"/>
      <c r="MFX785" s="92"/>
      <c r="MFY785" s="92"/>
      <c r="MFZ785" s="92"/>
      <c r="MGA785" s="92"/>
      <c r="MGB785" s="92"/>
      <c r="MGC785" s="92"/>
      <c r="MGD785" s="92"/>
      <c r="MGE785" s="92"/>
      <c r="MGF785" s="92"/>
      <c r="MGG785" s="92"/>
      <c r="MGH785" s="92"/>
      <c r="MGI785" s="92"/>
      <c r="MGJ785" s="92"/>
      <c r="MGK785" s="92"/>
      <c r="MGL785" s="92"/>
      <c r="MGM785" s="92"/>
      <c r="MGN785" s="92"/>
      <c r="MGO785" s="92"/>
      <c r="MGP785" s="92"/>
      <c r="MGQ785" s="92"/>
      <c r="MGR785" s="92"/>
      <c r="MGS785" s="92"/>
      <c r="MGT785" s="92"/>
      <c r="MGU785" s="92"/>
      <c r="MGV785" s="92"/>
      <c r="MGW785" s="92"/>
      <c r="MGX785" s="92"/>
      <c r="MGY785" s="92"/>
      <c r="MGZ785" s="92"/>
      <c r="MHA785" s="92"/>
      <c r="MHB785" s="92"/>
      <c r="MHC785" s="92"/>
      <c r="MHD785" s="92"/>
      <c r="MHE785" s="92"/>
      <c r="MHF785" s="92"/>
      <c r="MHG785" s="92"/>
      <c r="MHH785" s="92"/>
      <c r="MHI785" s="92"/>
      <c r="MHJ785" s="92"/>
      <c r="MHK785" s="92"/>
      <c r="MHL785" s="92"/>
      <c r="MHM785" s="92"/>
      <c r="MHN785" s="92"/>
      <c r="MHO785" s="92"/>
      <c r="MHP785" s="92"/>
      <c r="MHQ785" s="92"/>
      <c r="MHR785" s="92"/>
      <c r="MHS785" s="92"/>
      <c r="MHT785" s="92"/>
      <c r="MHU785" s="92"/>
      <c r="MHV785" s="92"/>
      <c r="MHW785" s="92"/>
      <c r="MHX785" s="92"/>
      <c r="MHY785" s="92"/>
      <c r="MHZ785" s="92"/>
      <c r="MIA785" s="92"/>
      <c r="MIB785" s="92"/>
      <c r="MIC785" s="92"/>
      <c r="MID785" s="92"/>
      <c r="MIE785" s="92"/>
      <c r="MIF785" s="92"/>
      <c r="MIG785" s="92"/>
      <c r="MIH785" s="92"/>
      <c r="MII785" s="92"/>
      <c r="MIJ785" s="92"/>
      <c r="MIK785" s="92"/>
      <c r="MIL785" s="92"/>
      <c r="MIM785" s="92"/>
      <c r="MIN785" s="92"/>
      <c r="MIO785" s="92"/>
      <c r="MIP785" s="92"/>
      <c r="MIQ785" s="92"/>
      <c r="MIR785" s="92"/>
      <c r="MIS785" s="92"/>
      <c r="MIT785" s="92"/>
      <c r="MIU785" s="92"/>
      <c r="MIV785" s="92"/>
      <c r="MIW785" s="92"/>
      <c r="MIX785" s="92"/>
      <c r="MIY785" s="92"/>
      <c r="MIZ785" s="92"/>
      <c r="MJA785" s="92"/>
      <c r="MJB785" s="92"/>
      <c r="MJC785" s="92"/>
      <c r="MJD785" s="92"/>
      <c r="MJE785" s="92"/>
      <c r="MJF785" s="92"/>
      <c r="MJG785" s="92"/>
      <c r="MJH785" s="92"/>
      <c r="MJI785" s="92"/>
      <c r="MJJ785" s="92"/>
      <c r="MJK785" s="92"/>
      <c r="MJL785" s="92"/>
      <c r="MJM785" s="92"/>
      <c r="MJN785" s="92"/>
      <c r="MJO785" s="92"/>
      <c r="MJP785" s="92"/>
      <c r="MJQ785" s="92"/>
      <c r="MJR785" s="92"/>
      <c r="MJS785" s="92"/>
      <c r="MJT785" s="92"/>
      <c r="MJU785" s="92"/>
      <c r="MJV785" s="92"/>
      <c r="MJW785" s="92"/>
      <c r="MJX785" s="92"/>
      <c r="MJY785" s="92"/>
      <c r="MJZ785" s="92"/>
      <c r="MKA785" s="92"/>
      <c r="MKB785" s="92"/>
      <c r="MKC785" s="92"/>
      <c r="MKD785" s="92"/>
      <c r="MKE785" s="92"/>
      <c r="MKF785" s="92"/>
      <c r="MKG785" s="92"/>
      <c r="MKH785" s="92"/>
      <c r="MKI785" s="92"/>
      <c r="MKJ785" s="92"/>
      <c r="MKK785" s="92"/>
      <c r="MKL785" s="92"/>
      <c r="MKM785" s="92"/>
      <c r="MKN785" s="92"/>
      <c r="MKO785" s="92"/>
      <c r="MKP785" s="92"/>
      <c r="MKQ785" s="92"/>
      <c r="MKR785" s="92"/>
      <c r="MKS785" s="92"/>
      <c r="MKT785" s="92"/>
      <c r="MKU785" s="92"/>
      <c r="MKV785" s="92"/>
      <c r="MKW785" s="92"/>
      <c r="MKX785" s="92"/>
      <c r="MKY785" s="92"/>
      <c r="MKZ785" s="92"/>
      <c r="MLA785" s="92"/>
      <c r="MLB785" s="92"/>
      <c r="MLC785" s="92"/>
      <c r="MLD785" s="92"/>
      <c r="MLE785" s="92"/>
      <c r="MLF785" s="92"/>
      <c r="MLG785" s="92"/>
      <c r="MLH785" s="92"/>
      <c r="MLI785" s="92"/>
      <c r="MLJ785" s="92"/>
      <c r="MLK785" s="92"/>
      <c r="MLL785" s="92"/>
      <c r="MLM785" s="92"/>
      <c r="MLN785" s="92"/>
      <c r="MLO785" s="92"/>
      <c r="MLP785" s="92"/>
      <c r="MLQ785" s="92"/>
      <c r="MLR785" s="92"/>
      <c r="MLS785" s="92"/>
      <c r="MLT785" s="92"/>
      <c r="MLU785" s="92"/>
      <c r="MLV785" s="92"/>
      <c r="MLW785" s="92"/>
      <c r="MLX785" s="92"/>
      <c r="MLY785" s="92"/>
      <c r="MLZ785" s="92"/>
      <c r="MMA785" s="92"/>
      <c r="MMB785" s="92"/>
      <c r="MMC785" s="92"/>
      <c r="MMD785" s="92"/>
      <c r="MME785" s="92"/>
      <c r="MMF785" s="92"/>
      <c r="MMG785" s="92"/>
      <c r="MMH785" s="92"/>
      <c r="MMI785" s="92"/>
      <c r="MMJ785" s="92"/>
      <c r="MMK785" s="92"/>
      <c r="MML785" s="92"/>
      <c r="MMM785" s="92"/>
      <c r="MMN785" s="92"/>
      <c r="MMO785" s="92"/>
      <c r="MMP785" s="92"/>
      <c r="MMQ785" s="92"/>
      <c r="MMR785" s="92"/>
      <c r="MMS785" s="92"/>
      <c r="MMT785" s="92"/>
      <c r="MMU785" s="92"/>
      <c r="MMV785" s="92"/>
      <c r="MMW785" s="92"/>
      <c r="MMX785" s="92"/>
      <c r="MMY785" s="92"/>
      <c r="MMZ785" s="92"/>
      <c r="MNA785" s="92"/>
      <c r="MNB785" s="92"/>
      <c r="MNC785" s="92"/>
      <c r="MND785" s="92"/>
      <c r="MNE785" s="92"/>
      <c r="MNF785" s="92"/>
      <c r="MNG785" s="92"/>
      <c r="MNH785" s="92"/>
      <c r="MNI785" s="92"/>
      <c r="MNJ785" s="92"/>
      <c r="MNK785" s="92"/>
      <c r="MNL785" s="92"/>
      <c r="MNM785" s="92"/>
      <c r="MNN785" s="92"/>
      <c r="MNO785" s="92"/>
      <c r="MNP785" s="92"/>
      <c r="MNQ785" s="92"/>
      <c r="MNR785" s="92"/>
      <c r="MNS785" s="92"/>
      <c r="MNT785" s="92"/>
      <c r="MNU785" s="92"/>
      <c r="MNV785" s="92"/>
      <c r="MNW785" s="92"/>
      <c r="MNX785" s="92"/>
      <c r="MNY785" s="92"/>
      <c r="MNZ785" s="92"/>
      <c r="MOA785" s="92"/>
      <c r="MOB785" s="92"/>
      <c r="MOC785" s="92"/>
      <c r="MOD785" s="92"/>
      <c r="MOE785" s="92"/>
      <c r="MOF785" s="92"/>
      <c r="MOG785" s="92"/>
      <c r="MOH785" s="92"/>
      <c r="MOI785" s="92"/>
      <c r="MOJ785" s="92"/>
      <c r="MOK785" s="92"/>
      <c r="MOL785" s="92"/>
      <c r="MOM785" s="92"/>
      <c r="MON785" s="92"/>
      <c r="MOO785" s="92"/>
      <c r="MOP785" s="92"/>
      <c r="MOQ785" s="92"/>
      <c r="MOR785" s="92"/>
      <c r="MOS785" s="92"/>
      <c r="MOT785" s="92"/>
      <c r="MOU785" s="92"/>
      <c r="MOV785" s="92"/>
      <c r="MOW785" s="92"/>
      <c r="MOX785" s="92"/>
      <c r="MOY785" s="92"/>
      <c r="MOZ785" s="92"/>
      <c r="MPA785" s="92"/>
      <c r="MPB785" s="92"/>
      <c r="MPC785" s="92"/>
      <c r="MPD785" s="92"/>
      <c r="MPE785" s="92"/>
      <c r="MPF785" s="92"/>
      <c r="MPG785" s="92"/>
      <c r="MPH785" s="92"/>
      <c r="MPI785" s="92"/>
      <c r="MPJ785" s="92"/>
      <c r="MPK785" s="92"/>
      <c r="MPL785" s="92"/>
      <c r="MPM785" s="92"/>
      <c r="MPN785" s="92"/>
      <c r="MPO785" s="92"/>
      <c r="MPP785" s="92"/>
      <c r="MPQ785" s="92"/>
      <c r="MPR785" s="92"/>
      <c r="MPS785" s="92"/>
      <c r="MPT785" s="92"/>
      <c r="MPU785" s="92"/>
      <c r="MPV785" s="92"/>
      <c r="MPW785" s="92"/>
      <c r="MPX785" s="92"/>
      <c r="MPY785" s="92"/>
      <c r="MPZ785" s="92"/>
      <c r="MQA785" s="92"/>
      <c r="MQB785" s="92"/>
      <c r="MQC785" s="92"/>
      <c r="MQD785" s="92"/>
      <c r="MQE785" s="92"/>
      <c r="MQF785" s="92"/>
      <c r="MQG785" s="92"/>
      <c r="MQH785" s="92"/>
      <c r="MQI785" s="92"/>
      <c r="MQJ785" s="92"/>
      <c r="MQK785" s="92"/>
      <c r="MQL785" s="92"/>
      <c r="MQM785" s="92"/>
      <c r="MQN785" s="92"/>
      <c r="MQO785" s="92"/>
      <c r="MQP785" s="92"/>
      <c r="MQQ785" s="92"/>
      <c r="MQR785" s="92"/>
      <c r="MQS785" s="92"/>
      <c r="MQT785" s="92"/>
      <c r="MQU785" s="92"/>
      <c r="MQV785" s="92"/>
      <c r="MQW785" s="92"/>
      <c r="MQX785" s="92"/>
      <c r="MQY785" s="92"/>
      <c r="MQZ785" s="92"/>
      <c r="MRA785" s="92"/>
      <c r="MRB785" s="92"/>
      <c r="MRC785" s="92"/>
      <c r="MRD785" s="92"/>
      <c r="MRE785" s="92"/>
      <c r="MRF785" s="92"/>
      <c r="MRG785" s="92"/>
      <c r="MRH785" s="92"/>
      <c r="MRI785" s="92"/>
      <c r="MRJ785" s="92"/>
      <c r="MRK785" s="92"/>
      <c r="MRL785" s="92"/>
      <c r="MRM785" s="92"/>
      <c r="MRN785" s="92"/>
      <c r="MRO785" s="92"/>
      <c r="MRP785" s="92"/>
      <c r="MRQ785" s="92"/>
      <c r="MRR785" s="92"/>
      <c r="MRS785" s="92"/>
      <c r="MRT785" s="92"/>
      <c r="MRU785" s="92"/>
      <c r="MRV785" s="92"/>
      <c r="MRW785" s="92"/>
      <c r="MRX785" s="92"/>
      <c r="MRY785" s="92"/>
      <c r="MRZ785" s="92"/>
      <c r="MSA785" s="92"/>
      <c r="MSB785" s="92"/>
      <c r="MSC785" s="92"/>
      <c r="MSD785" s="92"/>
      <c r="MSE785" s="92"/>
      <c r="MSF785" s="92"/>
      <c r="MSG785" s="92"/>
      <c r="MSH785" s="92"/>
      <c r="MSI785" s="92"/>
      <c r="MSJ785" s="92"/>
      <c r="MSK785" s="92"/>
      <c r="MSL785" s="92"/>
      <c r="MSM785" s="92"/>
      <c r="MSN785" s="92"/>
      <c r="MSO785" s="92"/>
      <c r="MSP785" s="92"/>
      <c r="MSQ785" s="92"/>
      <c r="MSR785" s="92"/>
      <c r="MSS785" s="92"/>
      <c r="MST785" s="92"/>
      <c r="MSU785" s="92"/>
      <c r="MSV785" s="92"/>
      <c r="MSW785" s="92"/>
      <c r="MSX785" s="92"/>
      <c r="MSY785" s="92"/>
      <c r="MSZ785" s="92"/>
      <c r="MTA785" s="92"/>
      <c r="MTB785" s="92"/>
      <c r="MTC785" s="92"/>
      <c r="MTD785" s="92"/>
      <c r="MTE785" s="92"/>
      <c r="MTF785" s="92"/>
      <c r="MTG785" s="92"/>
      <c r="MTH785" s="92"/>
      <c r="MTI785" s="92"/>
      <c r="MTJ785" s="92"/>
      <c r="MTK785" s="92"/>
      <c r="MTL785" s="92"/>
      <c r="MTM785" s="92"/>
      <c r="MTN785" s="92"/>
      <c r="MTO785" s="92"/>
      <c r="MTP785" s="92"/>
      <c r="MTQ785" s="92"/>
      <c r="MTR785" s="92"/>
      <c r="MTS785" s="92"/>
      <c r="MTT785" s="92"/>
      <c r="MTU785" s="92"/>
      <c r="MTV785" s="92"/>
      <c r="MTW785" s="92"/>
      <c r="MTX785" s="92"/>
      <c r="MTY785" s="92"/>
      <c r="MTZ785" s="92"/>
      <c r="MUA785" s="92"/>
      <c r="MUB785" s="92"/>
      <c r="MUC785" s="92"/>
      <c r="MUD785" s="92"/>
      <c r="MUE785" s="92"/>
      <c r="MUF785" s="92"/>
      <c r="MUG785" s="92"/>
      <c r="MUH785" s="92"/>
      <c r="MUI785" s="92"/>
      <c r="MUJ785" s="92"/>
      <c r="MUK785" s="92"/>
      <c r="MUL785" s="92"/>
      <c r="MUM785" s="92"/>
      <c r="MUN785" s="92"/>
      <c r="MUO785" s="92"/>
      <c r="MUP785" s="92"/>
      <c r="MUQ785" s="92"/>
      <c r="MUR785" s="92"/>
      <c r="MUS785" s="92"/>
      <c r="MUT785" s="92"/>
      <c r="MUU785" s="92"/>
      <c r="MUV785" s="92"/>
      <c r="MUW785" s="92"/>
      <c r="MUX785" s="92"/>
      <c r="MUY785" s="92"/>
      <c r="MUZ785" s="92"/>
      <c r="MVA785" s="92"/>
      <c r="MVB785" s="92"/>
      <c r="MVC785" s="92"/>
      <c r="MVD785" s="92"/>
      <c r="MVE785" s="92"/>
      <c r="MVF785" s="92"/>
      <c r="MVG785" s="92"/>
      <c r="MVH785" s="92"/>
      <c r="MVI785" s="92"/>
      <c r="MVJ785" s="92"/>
      <c r="MVK785" s="92"/>
      <c r="MVL785" s="92"/>
      <c r="MVM785" s="92"/>
      <c r="MVN785" s="92"/>
      <c r="MVO785" s="92"/>
      <c r="MVP785" s="92"/>
      <c r="MVQ785" s="92"/>
      <c r="MVR785" s="92"/>
      <c r="MVS785" s="92"/>
      <c r="MVT785" s="92"/>
      <c r="MVU785" s="92"/>
      <c r="MVV785" s="92"/>
      <c r="MVW785" s="92"/>
      <c r="MVX785" s="92"/>
      <c r="MVY785" s="92"/>
      <c r="MVZ785" s="92"/>
      <c r="MWA785" s="92"/>
      <c r="MWB785" s="92"/>
      <c r="MWC785" s="92"/>
      <c r="MWD785" s="92"/>
      <c r="MWE785" s="92"/>
      <c r="MWF785" s="92"/>
      <c r="MWG785" s="92"/>
      <c r="MWH785" s="92"/>
      <c r="MWI785" s="92"/>
      <c r="MWJ785" s="92"/>
      <c r="MWK785" s="92"/>
      <c r="MWL785" s="92"/>
      <c r="MWM785" s="92"/>
      <c r="MWN785" s="92"/>
      <c r="MWO785" s="92"/>
      <c r="MWP785" s="92"/>
      <c r="MWQ785" s="92"/>
      <c r="MWR785" s="92"/>
      <c r="MWS785" s="92"/>
      <c r="MWT785" s="92"/>
      <c r="MWU785" s="92"/>
      <c r="MWV785" s="92"/>
      <c r="MWW785" s="92"/>
      <c r="MWX785" s="92"/>
      <c r="MWY785" s="92"/>
      <c r="MWZ785" s="92"/>
      <c r="MXA785" s="92"/>
      <c r="MXB785" s="92"/>
      <c r="MXC785" s="92"/>
      <c r="MXD785" s="92"/>
      <c r="MXE785" s="92"/>
      <c r="MXF785" s="92"/>
      <c r="MXG785" s="92"/>
      <c r="MXH785" s="92"/>
      <c r="MXI785" s="92"/>
      <c r="MXJ785" s="92"/>
      <c r="MXK785" s="92"/>
      <c r="MXL785" s="92"/>
      <c r="MXM785" s="92"/>
      <c r="MXN785" s="92"/>
      <c r="MXO785" s="92"/>
      <c r="MXP785" s="92"/>
      <c r="MXQ785" s="92"/>
      <c r="MXR785" s="92"/>
      <c r="MXS785" s="92"/>
      <c r="MXT785" s="92"/>
      <c r="MXU785" s="92"/>
      <c r="MXV785" s="92"/>
      <c r="MXW785" s="92"/>
      <c r="MXX785" s="92"/>
      <c r="MXY785" s="92"/>
      <c r="MXZ785" s="92"/>
      <c r="MYA785" s="92"/>
      <c r="MYB785" s="92"/>
      <c r="MYC785" s="92"/>
      <c r="MYD785" s="92"/>
      <c r="MYE785" s="92"/>
      <c r="MYF785" s="92"/>
      <c r="MYG785" s="92"/>
      <c r="MYH785" s="92"/>
      <c r="MYI785" s="92"/>
      <c r="MYJ785" s="92"/>
      <c r="MYK785" s="92"/>
      <c r="MYL785" s="92"/>
      <c r="MYM785" s="92"/>
      <c r="MYN785" s="92"/>
      <c r="MYO785" s="92"/>
      <c r="MYP785" s="92"/>
      <c r="MYQ785" s="92"/>
      <c r="MYR785" s="92"/>
      <c r="MYS785" s="92"/>
      <c r="MYT785" s="92"/>
      <c r="MYU785" s="92"/>
      <c r="MYV785" s="92"/>
      <c r="MYW785" s="92"/>
      <c r="MYX785" s="92"/>
      <c r="MYY785" s="92"/>
      <c r="MYZ785" s="92"/>
      <c r="MZA785" s="92"/>
      <c r="MZB785" s="92"/>
      <c r="MZC785" s="92"/>
      <c r="MZD785" s="92"/>
      <c r="MZE785" s="92"/>
      <c r="MZF785" s="92"/>
      <c r="MZG785" s="92"/>
      <c r="MZH785" s="92"/>
      <c r="MZI785" s="92"/>
      <c r="MZJ785" s="92"/>
      <c r="MZK785" s="92"/>
      <c r="MZL785" s="92"/>
      <c r="MZM785" s="92"/>
      <c r="MZN785" s="92"/>
      <c r="MZO785" s="92"/>
      <c r="MZP785" s="92"/>
      <c r="MZQ785" s="92"/>
      <c r="MZR785" s="92"/>
      <c r="MZS785" s="92"/>
      <c r="MZT785" s="92"/>
      <c r="MZU785" s="92"/>
      <c r="MZV785" s="92"/>
      <c r="MZW785" s="92"/>
      <c r="MZX785" s="92"/>
      <c r="MZY785" s="92"/>
      <c r="MZZ785" s="92"/>
      <c r="NAA785" s="92"/>
      <c r="NAB785" s="92"/>
      <c r="NAC785" s="92"/>
      <c r="NAD785" s="92"/>
      <c r="NAE785" s="92"/>
      <c r="NAF785" s="92"/>
      <c r="NAG785" s="92"/>
      <c r="NAH785" s="92"/>
      <c r="NAI785" s="92"/>
      <c r="NAJ785" s="92"/>
      <c r="NAK785" s="92"/>
      <c r="NAL785" s="92"/>
      <c r="NAM785" s="92"/>
      <c r="NAN785" s="92"/>
      <c r="NAO785" s="92"/>
      <c r="NAP785" s="92"/>
      <c r="NAQ785" s="92"/>
      <c r="NAR785" s="92"/>
      <c r="NAS785" s="92"/>
      <c r="NAT785" s="92"/>
      <c r="NAU785" s="92"/>
      <c r="NAV785" s="92"/>
      <c r="NAW785" s="92"/>
      <c r="NAX785" s="92"/>
      <c r="NAY785" s="92"/>
      <c r="NAZ785" s="92"/>
      <c r="NBA785" s="92"/>
      <c r="NBB785" s="92"/>
      <c r="NBC785" s="92"/>
      <c r="NBD785" s="92"/>
      <c r="NBE785" s="92"/>
      <c r="NBF785" s="92"/>
      <c r="NBG785" s="92"/>
      <c r="NBH785" s="92"/>
      <c r="NBI785" s="92"/>
      <c r="NBJ785" s="92"/>
      <c r="NBK785" s="92"/>
      <c r="NBL785" s="92"/>
      <c r="NBM785" s="92"/>
      <c r="NBN785" s="92"/>
      <c r="NBO785" s="92"/>
      <c r="NBP785" s="92"/>
      <c r="NBQ785" s="92"/>
      <c r="NBR785" s="92"/>
      <c r="NBS785" s="92"/>
      <c r="NBT785" s="92"/>
      <c r="NBU785" s="92"/>
      <c r="NBV785" s="92"/>
      <c r="NBW785" s="92"/>
      <c r="NBX785" s="92"/>
      <c r="NBY785" s="92"/>
      <c r="NBZ785" s="92"/>
      <c r="NCA785" s="92"/>
      <c r="NCB785" s="92"/>
      <c r="NCC785" s="92"/>
      <c r="NCD785" s="92"/>
      <c r="NCE785" s="92"/>
      <c r="NCF785" s="92"/>
      <c r="NCG785" s="92"/>
      <c r="NCH785" s="92"/>
      <c r="NCI785" s="92"/>
      <c r="NCJ785" s="92"/>
      <c r="NCK785" s="92"/>
      <c r="NCL785" s="92"/>
      <c r="NCM785" s="92"/>
      <c r="NCN785" s="92"/>
      <c r="NCO785" s="92"/>
      <c r="NCP785" s="92"/>
      <c r="NCQ785" s="92"/>
      <c r="NCR785" s="92"/>
      <c r="NCS785" s="92"/>
      <c r="NCT785" s="92"/>
      <c r="NCU785" s="92"/>
      <c r="NCV785" s="92"/>
      <c r="NCW785" s="92"/>
      <c r="NCX785" s="92"/>
      <c r="NCY785" s="92"/>
      <c r="NCZ785" s="92"/>
      <c r="NDA785" s="92"/>
      <c r="NDB785" s="92"/>
      <c r="NDC785" s="92"/>
      <c r="NDD785" s="92"/>
      <c r="NDE785" s="92"/>
      <c r="NDF785" s="92"/>
      <c r="NDG785" s="92"/>
      <c r="NDH785" s="92"/>
      <c r="NDI785" s="92"/>
      <c r="NDJ785" s="92"/>
      <c r="NDK785" s="92"/>
      <c r="NDL785" s="92"/>
      <c r="NDM785" s="92"/>
      <c r="NDN785" s="92"/>
      <c r="NDO785" s="92"/>
      <c r="NDP785" s="92"/>
      <c r="NDQ785" s="92"/>
      <c r="NDR785" s="92"/>
      <c r="NDS785" s="92"/>
      <c r="NDT785" s="92"/>
      <c r="NDU785" s="92"/>
      <c r="NDV785" s="92"/>
      <c r="NDW785" s="92"/>
      <c r="NDX785" s="92"/>
      <c r="NDY785" s="92"/>
      <c r="NDZ785" s="92"/>
      <c r="NEA785" s="92"/>
      <c r="NEB785" s="92"/>
      <c r="NEC785" s="92"/>
      <c r="NED785" s="92"/>
      <c r="NEE785" s="92"/>
      <c r="NEF785" s="92"/>
      <c r="NEG785" s="92"/>
      <c r="NEH785" s="92"/>
      <c r="NEI785" s="92"/>
      <c r="NEJ785" s="92"/>
      <c r="NEK785" s="92"/>
      <c r="NEL785" s="92"/>
      <c r="NEM785" s="92"/>
      <c r="NEN785" s="92"/>
      <c r="NEO785" s="92"/>
      <c r="NEP785" s="92"/>
      <c r="NEQ785" s="92"/>
      <c r="NER785" s="92"/>
      <c r="NES785" s="92"/>
      <c r="NET785" s="92"/>
      <c r="NEU785" s="92"/>
      <c r="NEV785" s="92"/>
      <c r="NEW785" s="92"/>
      <c r="NEX785" s="92"/>
      <c r="NEY785" s="92"/>
      <c r="NEZ785" s="92"/>
      <c r="NFA785" s="92"/>
      <c r="NFB785" s="92"/>
      <c r="NFC785" s="92"/>
      <c r="NFD785" s="92"/>
      <c r="NFE785" s="92"/>
      <c r="NFF785" s="92"/>
      <c r="NFG785" s="92"/>
      <c r="NFH785" s="92"/>
      <c r="NFI785" s="92"/>
      <c r="NFJ785" s="92"/>
      <c r="NFK785" s="92"/>
      <c r="NFL785" s="92"/>
      <c r="NFM785" s="92"/>
      <c r="NFN785" s="92"/>
      <c r="NFO785" s="92"/>
      <c r="NFP785" s="92"/>
      <c r="NFQ785" s="92"/>
      <c r="NFR785" s="92"/>
      <c r="NFS785" s="92"/>
      <c r="NFT785" s="92"/>
      <c r="NFU785" s="92"/>
      <c r="NFV785" s="92"/>
      <c r="NFW785" s="92"/>
      <c r="NFX785" s="92"/>
      <c r="NFY785" s="92"/>
      <c r="NFZ785" s="92"/>
      <c r="NGA785" s="92"/>
      <c r="NGB785" s="92"/>
      <c r="NGC785" s="92"/>
      <c r="NGD785" s="92"/>
      <c r="NGE785" s="92"/>
      <c r="NGF785" s="92"/>
      <c r="NGG785" s="92"/>
      <c r="NGH785" s="92"/>
      <c r="NGI785" s="92"/>
      <c r="NGJ785" s="92"/>
      <c r="NGK785" s="92"/>
      <c r="NGL785" s="92"/>
      <c r="NGM785" s="92"/>
      <c r="NGN785" s="92"/>
      <c r="NGO785" s="92"/>
      <c r="NGP785" s="92"/>
      <c r="NGQ785" s="92"/>
      <c r="NGR785" s="92"/>
      <c r="NGS785" s="92"/>
      <c r="NGT785" s="92"/>
      <c r="NGU785" s="92"/>
      <c r="NGV785" s="92"/>
      <c r="NGW785" s="92"/>
      <c r="NGX785" s="92"/>
      <c r="NGY785" s="92"/>
      <c r="NGZ785" s="92"/>
      <c r="NHA785" s="92"/>
      <c r="NHB785" s="92"/>
      <c r="NHC785" s="92"/>
      <c r="NHD785" s="92"/>
      <c r="NHE785" s="92"/>
      <c r="NHF785" s="92"/>
      <c r="NHG785" s="92"/>
      <c r="NHH785" s="92"/>
      <c r="NHI785" s="92"/>
      <c r="NHJ785" s="92"/>
      <c r="NHK785" s="92"/>
      <c r="NHL785" s="92"/>
      <c r="NHM785" s="92"/>
      <c r="NHN785" s="92"/>
      <c r="NHO785" s="92"/>
      <c r="NHP785" s="92"/>
      <c r="NHQ785" s="92"/>
      <c r="NHR785" s="92"/>
      <c r="NHS785" s="92"/>
      <c r="NHT785" s="92"/>
      <c r="NHU785" s="92"/>
      <c r="NHV785" s="92"/>
      <c r="NHW785" s="92"/>
      <c r="NHX785" s="92"/>
      <c r="NHY785" s="92"/>
      <c r="NHZ785" s="92"/>
      <c r="NIA785" s="92"/>
      <c r="NIB785" s="92"/>
      <c r="NIC785" s="92"/>
      <c r="NID785" s="92"/>
      <c r="NIE785" s="92"/>
      <c r="NIF785" s="92"/>
      <c r="NIG785" s="92"/>
      <c r="NIH785" s="92"/>
      <c r="NII785" s="92"/>
      <c r="NIJ785" s="92"/>
      <c r="NIK785" s="92"/>
      <c r="NIL785" s="92"/>
      <c r="NIM785" s="92"/>
      <c r="NIN785" s="92"/>
      <c r="NIO785" s="92"/>
      <c r="NIP785" s="92"/>
      <c r="NIQ785" s="92"/>
      <c r="NIR785" s="92"/>
      <c r="NIS785" s="92"/>
      <c r="NIT785" s="92"/>
      <c r="NIU785" s="92"/>
      <c r="NIV785" s="92"/>
      <c r="NIW785" s="92"/>
      <c r="NIX785" s="92"/>
      <c r="NIY785" s="92"/>
      <c r="NIZ785" s="92"/>
      <c r="NJA785" s="92"/>
      <c r="NJB785" s="92"/>
      <c r="NJC785" s="92"/>
      <c r="NJD785" s="92"/>
      <c r="NJE785" s="92"/>
      <c r="NJF785" s="92"/>
      <c r="NJG785" s="92"/>
      <c r="NJH785" s="92"/>
      <c r="NJI785" s="92"/>
      <c r="NJJ785" s="92"/>
      <c r="NJK785" s="92"/>
      <c r="NJL785" s="92"/>
      <c r="NJM785" s="92"/>
      <c r="NJN785" s="92"/>
      <c r="NJO785" s="92"/>
      <c r="NJP785" s="92"/>
      <c r="NJQ785" s="92"/>
      <c r="NJR785" s="92"/>
      <c r="NJS785" s="92"/>
      <c r="NJT785" s="92"/>
      <c r="NJU785" s="92"/>
      <c r="NJV785" s="92"/>
      <c r="NJW785" s="92"/>
      <c r="NJX785" s="92"/>
      <c r="NJY785" s="92"/>
      <c r="NJZ785" s="92"/>
      <c r="NKA785" s="92"/>
      <c r="NKB785" s="92"/>
      <c r="NKC785" s="92"/>
      <c r="NKD785" s="92"/>
      <c r="NKE785" s="92"/>
      <c r="NKF785" s="92"/>
      <c r="NKG785" s="92"/>
      <c r="NKH785" s="92"/>
      <c r="NKI785" s="92"/>
      <c r="NKJ785" s="92"/>
      <c r="NKK785" s="92"/>
      <c r="NKL785" s="92"/>
      <c r="NKM785" s="92"/>
      <c r="NKN785" s="92"/>
      <c r="NKO785" s="92"/>
      <c r="NKP785" s="92"/>
      <c r="NKQ785" s="92"/>
      <c r="NKR785" s="92"/>
      <c r="NKS785" s="92"/>
      <c r="NKT785" s="92"/>
      <c r="NKU785" s="92"/>
      <c r="NKV785" s="92"/>
      <c r="NKW785" s="92"/>
      <c r="NKX785" s="92"/>
      <c r="NKY785" s="92"/>
      <c r="NKZ785" s="92"/>
      <c r="NLA785" s="92"/>
      <c r="NLB785" s="92"/>
      <c r="NLC785" s="92"/>
      <c r="NLD785" s="92"/>
      <c r="NLE785" s="92"/>
      <c r="NLF785" s="92"/>
      <c r="NLG785" s="92"/>
      <c r="NLH785" s="92"/>
      <c r="NLI785" s="92"/>
      <c r="NLJ785" s="92"/>
      <c r="NLK785" s="92"/>
      <c r="NLL785" s="92"/>
      <c r="NLM785" s="92"/>
      <c r="NLN785" s="92"/>
      <c r="NLO785" s="92"/>
      <c r="NLP785" s="92"/>
      <c r="NLQ785" s="92"/>
      <c r="NLR785" s="92"/>
      <c r="NLS785" s="92"/>
      <c r="NLT785" s="92"/>
      <c r="NLU785" s="92"/>
      <c r="NLV785" s="92"/>
      <c r="NLW785" s="92"/>
      <c r="NLX785" s="92"/>
      <c r="NLY785" s="92"/>
      <c r="NLZ785" s="92"/>
      <c r="NMA785" s="92"/>
      <c r="NMB785" s="92"/>
      <c r="NMC785" s="92"/>
      <c r="NMD785" s="92"/>
      <c r="NME785" s="92"/>
      <c r="NMF785" s="92"/>
      <c r="NMG785" s="92"/>
      <c r="NMH785" s="92"/>
      <c r="NMI785" s="92"/>
      <c r="NMJ785" s="92"/>
      <c r="NMK785" s="92"/>
      <c r="NML785" s="92"/>
      <c r="NMM785" s="92"/>
      <c r="NMN785" s="92"/>
      <c r="NMO785" s="92"/>
      <c r="NMP785" s="92"/>
      <c r="NMQ785" s="92"/>
      <c r="NMR785" s="92"/>
      <c r="NMS785" s="92"/>
      <c r="NMT785" s="92"/>
      <c r="NMU785" s="92"/>
      <c r="NMV785" s="92"/>
      <c r="NMW785" s="92"/>
      <c r="NMX785" s="92"/>
      <c r="NMY785" s="92"/>
      <c r="NMZ785" s="92"/>
      <c r="NNA785" s="92"/>
      <c r="NNB785" s="92"/>
      <c r="NNC785" s="92"/>
      <c r="NND785" s="92"/>
      <c r="NNE785" s="92"/>
      <c r="NNF785" s="92"/>
      <c r="NNG785" s="92"/>
      <c r="NNH785" s="92"/>
      <c r="NNI785" s="92"/>
      <c r="NNJ785" s="92"/>
      <c r="NNK785" s="92"/>
      <c r="NNL785" s="92"/>
      <c r="NNM785" s="92"/>
      <c r="NNN785" s="92"/>
      <c r="NNO785" s="92"/>
      <c r="NNP785" s="92"/>
      <c r="NNQ785" s="92"/>
      <c r="NNR785" s="92"/>
      <c r="NNS785" s="92"/>
      <c r="NNT785" s="92"/>
      <c r="NNU785" s="92"/>
      <c r="NNV785" s="92"/>
      <c r="NNW785" s="92"/>
      <c r="NNX785" s="92"/>
      <c r="NNY785" s="92"/>
      <c r="NNZ785" s="92"/>
      <c r="NOA785" s="92"/>
      <c r="NOB785" s="92"/>
      <c r="NOC785" s="92"/>
      <c r="NOD785" s="92"/>
      <c r="NOE785" s="92"/>
      <c r="NOF785" s="92"/>
      <c r="NOG785" s="92"/>
      <c r="NOH785" s="92"/>
      <c r="NOI785" s="92"/>
      <c r="NOJ785" s="92"/>
      <c r="NOK785" s="92"/>
      <c r="NOL785" s="92"/>
      <c r="NOM785" s="92"/>
      <c r="NON785" s="92"/>
      <c r="NOO785" s="92"/>
      <c r="NOP785" s="92"/>
      <c r="NOQ785" s="92"/>
      <c r="NOR785" s="92"/>
      <c r="NOS785" s="92"/>
      <c r="NOT785" s="92"/>
      <c r="NOU785" s="92"/>
      <c r="NOV785" s="92"/>
      <c r="NOW785" s="92"/>
      <c r="NOX785" s="92"/>
      <c r="NOY785" s="92"/>
      <c r="NOZ785" s="92"/>
      <c r="NPA785" s="92"/>
      <c r="NPB785" s="92"/>
      <c r="NPC785" s="92"/>
      <c r="NPD785" s="92"/>
      <c r="NPE785" s="92"/>
      <c r="NPF785" s="92"/>
      <c r="NPG785" s="92"/>
      <c r="NPH785" s="92"/>
      <c r="NPI785" s="92"/>
      <c r="NPJ785" s="92"/>
      <c r="NPK785" s="92"/>
      <c r="NPL785" s="92"/>
      <c r="NPM785" s="92"/>
      <c r="NPN785" s="92"/>
      <c r="NPO785" s="92"/>
      <c r="NPP785" s="92"/>
      <c r="NPQ785" s="92"/>
      <c r="NPR785" s="92"/>
      <c r="NPS785" s="92"/>
      <c r="NPT785" s="92"/>
      <c r="NPU785" s="92"/>
      <c r="NPV785" s="92"/>
      <c r="NPW785" s="92"/>
      <c r="NPX785" s="92"/>
      <c r="NPY785" s="92"/>
      <c r="NPZ785" s="92"/>
      <c r="NQA785" s="92"/>
      <c r="NQB785" s="92"/>
      <c r="NQC785" s="92"/>
      <c r="NQD785" s="92"/>
      <c r="NQE785" s="92"/>
      <c r="NQF785" s="92"/>
      <c r="NQG785" s="92"/>
      <c r="NQH785" s="92"/>
      <c r="NQI785" s="92"/>
      <c r="NQJ785" s="92"/>
      <c r="NQK785" s="92"/>
      <c r="NQL785" s="92"/>
      <c r="NQM785" s="92"/>
      <c r="NQN785" s="92"/>
      <c r="NQO785" s="92"/>
      <c r="NQP785" s="92"/>
      <c r="NQQ785" s="92"/>
      <c r="NQR785" s="92"/>
      <c r="NQS785" s="92"/>
      <c r="NQT785" s="92"/>
      <c r="NQU785" s="92"/>
      <c r="NQV785" s="92"/>
      <c r="NQW785" s="92"/>
      <c r="NQX785" s="92"/>
      <c r="NQY785" s="92"/>
      <c r="NQZ785" s="92"/>
      <c r="NRA785" s="92"/>
      <c r="NRB785" s="92"/>
      <c r="NRC785" s="92"/>
      <c r="NRD785" s="92"/>
      <c r="NRE785" s="92"/>
      <c r="NRF785" s="92"/>
      <c r="NRG785" s="92"/>
      <c r="NRH785" s="92"/>
      <c r="NRI785" s="92"/>
      <c r="NRJ785" s="92"/>
      <c r="NRK785" s="92"/>
      <c r="NRL785" s="92"/>
      <c r="NRM785" s="92"/>
      <c r="NRN785" s="92"/>
      <c r="NRO785" s="92"/>
      <c r="NRP785" s="92"/>
      <c r="NRQ785" s="92"/>
      <c r="NRR785" s="92"/>
      <c r="NRS785" s="92"/>
      <c r="NRT785" s="92"/>
      <c r="NRU785" s="92"/>
      <c r="NRV785" s="92"/>
      <c r="NRW785" s="92"/>
      <c r="NRX785" s="92"/>
      <c r="NRY785" s="92"/>
      <c r="NRZ785" s="92"/>
      <c r="NSA785" s="92"/>
      <c r="NSB785" s="92"/>
      <c r="NSC785" s="92"/>
      <c r="NSD785" s="92"/>
      <c r="NSE785" s="92"/>
      <c r="NSF785" s="92"/>
      <c r="NSG785" s="92"/>
      <c r="NSH785" s="92"/>
      <c r="NSI785" s="92"/>
      <c r="NSJ785" s="92"/>
      <c r="NSK785" s="92"/>
      <c r="NSL785" s="92"/>
      <c r="NSM785" s="92"/>
      <c r="NSN785" s="92"/>
      <c r="NSO785" s="92"/>
      <c r="NSP785" s="92"/>
      <c r="NSQ785" s="92"/>
      <c r="NSR785" s="92"/>
      <c r="NSS785" s="92"/>
      <c r="NST785" s="92"/>
      <c r="NSU785" s="92"/>
      <c r="NSV785" s="92"/>
      <c r="NSW785" s="92"/>
      <c r="NSX785" s="92"/>
      <c r="NSY785" s="92"/>
      <c r="NSZ785" s="92"/>
      <c r="NTA785" s="92"/>
      <c r="NTB785" s="92"/>
      <c r="NTC785" s="92"/>
      <c r="NTD785" s="92"/>
      <c r="NTE785" s="92"/>
      <c r="NTF785" s="92"/>
      <c r="NTG785" s="92"/>
      <c r="NTH785" s="92"/>
      <c r="NTI785" s="92"/>
      <c r="NTJ785" s="92"/>
      <c r="NTK785" s="92"/>
      <c r="NTL785" s="92"/>
      <c r="NTM785" s="92"/>
      <c r="NTN785" s="92"/>
      <c r="NTO785" s="92"/>
      <c r="NTP785" s="92"/>
      <c r="NTQ785" s="92"/>
      <c r="NTR785" s="92"/>
      <c r="NTS785" s="92"/>
      <c r="NTT785" s="92"/>
      <c r="NTU785" s="92"/>
      <c r="NTV785" s="92"/>
      <c r="NTW785" s="92"/>
      <c r="NTX785" s="92"/>
      <c r="NTY785" s="92"/>
      <c r="NTZ785" s="92"/>
      <c r="NUA785" s="92"/>
      <c r="NUB785" s="92"/>
      <c r="NUC785" s="92"/>
      <c r="NUD785" s="92"/>
      <c r="NUE785" s="92"/>
      <c r="NUF785" s="92"/>
      <c r="NUG785" s="92"/>
      <c r="NUH785" s="92"/>
      <c r="NUI785" s="92"/>
      <c r="NUJ785" s="92"/>
      <c r="NUK785" s="92"/>
      <c r="NUL785" s="92"/>
      <c r="NUM785" s="92"/>
      <c r="NUN785" s="92"/>
      <c r="NUO785" s="92"/>
      <c r="NUP785" s="92"/>
      <c r="NUQ785" s="92"/>
      <c r="NUR785" s="92"/>
      <c r="NUS785" s="92"/>
      <c r="NUT785" s="92"/>
      <c r="NUU785" s="92"/>
      <c r="NUV785" s="92"/>
      <c r="NUW785" s="92"/>
      <c r="NUX785" s="92"/>
      <c r="NUY785" s="92"/>
      <c r="NUZ785" s="92"/>
      <c r="NVA785" s="92"/>
      <c r="NVB785" s="92"/>
      <c r="NVC785" s="92"/>
      <c r="NVD785" s="92"/>
      <c r="NVE785" s="92"/>
      <c r="NVF785" s="92"/>
      <c r="NVG785" s="92"/>
      <c r="NVH785" s="92"/>
      <c r="NVI785" s="92"/>
      <c r="NVJ785" s="92"/>
      <c r="NVK785" s="92"/>
      <c r="NVL785" s="92"/>
      <c r="NVM785" s="92"/>
      <c r="NVN785" s="92"/>
      <c r="NVO785" s="92"/>
      <c r="NVP785" s="92"/>
      <c r="NVQ785" s="92"/>
      <c r="NVR785" s="92"/>
      <c r="NVS785" s="92"/>
      <c r="NVT785" s="92"/>
      <c r="NVU785" s="92"/>
      <c r="NVV785" s="92"/>
      <c r="NVW785" s="92"/>
      <c r="NVX785" s="92"/>
      <c r="NVY785" s="92"/>
      <c r="NVZ785" s="92"/>
      <c r="NWA785" s="92"/>
      <c r="NWB785" s="92"/>
      <c r="NWC785" s="92"/>
      <c r="NWD785" s="92"/>
      <c r="NWE785" s="92"/>
      <c r="NWF785" s="92"/>
      <c r="NWG785" s="92"/>
      <c r="NWH785" s="92"/>
      <c r="NWI785" s="92"/>
      <c r="NWJ785" s="92"/>
      <c r="NWK785" s="92"/>
      <c r="NWL785" s="92"/>
      <c r="NWM785" s="92"/>
      <c r="NWN785" s="92"/>
      <c r="NWO785" s="92"/>
      <c r="NWP785" s="92"/>
      <c r="NWQ785" s="92"/>
      <c r="NWR785" s="92"/>
      <c r="NWS785" s="92"/>
      <c r="NWT785" s="92"/>
      <c r="NWU785" s="92"/>
      <c r="NWV785" s="92"/>
      <c r="NWW785" s="92"/>
      <c r="NWX785" s="92"/>
      <c r="NWY785" s="92"/>
      <c r="NWZ785" s="92"/>
      <c r="NXA785" s="92"/>
      <c r="NXB785" s="92"/>
      <c r="NXC785" s="92"/>
      <c r="NXD785" s="92"/>
      <c r="NXE785" s="92"/>
      <c r="NXF785" s="92"/>
      <c r="NXG785" s="92"/>
      <c r="NXH785" s="92"/>
      <c r="NXI785" s="92"/>
      <c r="NXJ785" s="92"/>
      <c r="NXK785" s="92"/>
      <c r="NXL785" s="92"/>
      <c r="NXM785" s="92"/>
      <c r="NXN785" s="92"/>
      <c r="NXO785" s="92"/>
      <c r="NXP785" s="92"/>
      <c r="NXQ785" s="92"/>
      <c r="NXR785" s="92"/>
      <c r="NXS785" s="92"/>
      <c r="NXT785" s="92"/>
      <c r="NXU785" s="92"/>
      <c r="NXV785" s="92"/>
      <c r="NXW785" s="92"/>
      <c r="NXX785" s="92"/>
      <c r="NXY785" s="92"/>
      <c r="NXZ785" s="92"/>
      <c r="NYA785" s="92"/>
      <c r="NYB785" s="92"/>
      <c r="NYC785" s="92"/>
      <c r="NYD785" s="92"/>
      <c r="NYE785" s="92"/>
      <c r="NYF785" s="92"/>
      <c r="NYG785" s="92"/>
      <c r="NYH785" s="92"/>
      <c r="NYI785" s="92"/>
      <c r="NYJ785" s="92"/>
      <c r="NYK785" s="92"/>
      <c r="NYL785" s="92"/>
      <c r="NYM785" s="92"/>
      <c r="NYN785" s="92"/>
      <c r="NYO785" s="92"/>
      <c r="NYP785" s="92"/>
      <c r="NYQ785" s="92"/>
      <c r="NYR785" s="92"/>
      <c r="NYS785" s="92"/>
      <c r="NYT785" s="92"/>
      <c r="NYU785" s="92"/>
      <c r="NYV785" s="92"/>
      <c r="NYW785" s="92"/>
      <c r="NYX785" s="92"/>
      <c r="NYY785" s="92"/>
      <c r="NYZ785" s="92"/>
      <c r="NZA785" s="92"/>
      <c r="NZB785" s="92"/>
      <c r="NZC785" s="92"/>
      <c r="NZD785" s="92"/>
      <c r="NZE785" s="92"/>
      <c r="NZF785" s="92"/>
      <c r="NZG785" s="92"/>
      <c r="NZH785" s="92"/>
      <c r="NZI785" s="92"/>
      <c r="NZJ785" s="92"/>
      <c r="NZK785" s="92"/>
      <c r="NZL785" s="92"/>
      <c r="NZM785" s="92"/>
      <c r="NZN785" s="92"/>
      <c r="NZO785" s="92"/>
      <c r="NZP785" s="92"/>
      <c r="NZQ785" s="92"/>
      <c r="NZR785" s="92"/>
      <c r="NZS785" s="92"/>
      <c r="NZT785" s="92"/>
      <c r="NZU785" s="92"/>
      <c r="NZV785" s="92"/>
      <c r="NZW785" s="92"/>
      <c r="NZX785" s="92"/>
      <c r="NZY785" s="92"/>
      <c r="NZZ785" s="92"/>
      <c r="OAA785" s="92"/>
      <c r="OAB785" s="92"/>
      <c r="OAC785" s="92"/>
      <c r="OAD785" s="92"/>
      <c r="OAE785" s="92"/>
      <c r="OAF785" s="92"/>
      <c r="OAG785" s="92"/>
      <c r="OAH785" s="92"/>
      <c r="OAI785" s="92"/>
      <c r="OAJ785" s="92"/>
      <c r="OAK785" s="92"/>
      <c r="OAL785" s="92"/>
      <c r="OAM785" s="92"/>
      <c r="OAN785" s="92"/>
      <c r="OAO785" s="92"/>
      <c r="OAP785" s="92"/>
      <c r="OAQ785" s="92"/>
      <c r="OAR785" s="92"/>
      <c r="OAS785" s="92"/>
      <c r="OAT785" s="92"/>
      <c r="OAU785" s="92"/>
      <c r="OAV785" s="92"/>
      <c r="OAW785" s="92"/>
      <c r="OAX785" s="92"/>
      <c r="OAY785" s="92"/>
      <c r="OAZ785" s="92"/>
      <c r="OBA785" s="92"/>
      <c r="OBB785" s="92"/>
      <c r="OBC785" s="92"/>
      <c r="OBD785" s="92"/>
      <c r="OBE785" s="92"/>
      <c r="OBF785" s="92"/>
      <c r="OBG785" s="92"/>
      <c r="OBH785" s="92"/>
      <c r="OBI785" s="92"/>
      <c r="OBJ785" s="92"/>
      <c r="OBK785" s="92"/>
      <c r="OBL785" s="92"/>
      <c r="OBM785" s="92"/>
      <c r="OBN785" s="92"/>
      <c r="OBO785" s="92"/>
      <c r="OBP785" s="92"/>
      <c r="OBQ785" s="92"/>
      <c r="OBR785" s="92"/>
      <c r="OBS785" s="92"/>
      <c r="OBT785" s="92"/>
      <c r="OBU785" s="92"/>
      <c r="OBV785" s="92"/>
      <c r="OBW785" s="92"/>
      <c r="OBX785" s="92"/>
      <c r="OBY785" s="92"/>
      <c r="OBZ785" s="92"/>
      <c r="OCA785" s="92"/>
      <c r="OCB785" s="92"/>
      <c r="OCC785" s="92"/>
      <c r="OCD785" s="92"/>
      <c r="OCE785" s="92"/>
      <c r="OCF785" s="92"/>
      <c r="OCG785" s="92"/>
      <c r="OCH785" s="92"/>
      <c r="OCI785" s="92"/>
      <c r="OCJ785" s="92"/>
      <c r="OCK785" s="92"/>
      <c r="OCL785" s="92"/>
      <c r="OCM785" s="92"/>
      <c r="OCN785" s="92"/>
      <c r="OCO785" s="92"/>
      <c r="OCP785" s="92"/>
      <c r="OCQ785" s="92"/>
      <c r="OCR785" s="92"/>
      <c r="OCS785" s="92"/>
      <c r="OCT785" s="92"/>
      <c r="OCU785" s="92"/>
      <c r="OCV785" s="92"/>
      <c r="OCW785" s="92"/>
      <c r="OCX785" s="92"/>
      <c r="OCY785" s="92"/>
      <c r="OCZ785" s="92"/>
      <c r="ODA785" s="92"/>
      <c r="ODB785" s="92"/>
      <c r="ODC785" s="92"/>
      <c r="ODD785" s="92"/>
      <c r="ODE785" s="92"/>
      <c r="ODF785" s="92"/>
      <c r="ODG785" s="92"/>
      <c r="ODH785" s="92"/>
      <c r="ODI785" s="92"/>
      <c r="ODJ785" s="92"/>
      <c r="ODK785" s="92"/>
      <c r="ODL785" s="92"/>
      <c r="ODM785" s="92"/>
      <c r="ODN785" s="92"/>
      <c r="ODO785" s="92"/>
      <c r="ODP785" s="92"/>
      <c r="ODQ785" s="92"/>
      <c r="ODR785" s="92"/>
      <c r="ODS785" s="92"/>
      <c r="ODT785" s="92"/>
      <c r="ODU785" s="92"/>
      <c r="ODV785" s="92"/>
      <c r="ODW785" s="92"/>
      <c r="ODX785" s="92"/>
      <c r="ODY785" s="92"/>
      <c r="ODZ785" s="92"/>
      <c r="OEA785" s="92"/>
      <c r="OEB785" s="92"/>
      <c r="OEC785" s="92"/>
      <c r="OED785" s="92"/>
      <c r="OEE785" s="92"/>
      <c r="OEF785" s="92"/>
      <c r="OEG785" s="92"/>
      <c r="OEH785" s="92"/>
      <c r="OEI785" s="92"/>
      <c r="OEJ785" s="92"/>
      <c r="OEK785" s="92"/>
      <c r="OEL785" s="92"/>
      <c r="OEM785" s="92"/>
      <c r="OEN785" s="92"/>
      <c r="OEO785" s="92"/>
      <c r="OEP785" s="92"/>
      <c r="OEQ785" s="92"/>
      <c r="OER785" s="92"/>
      <c r="OES785" s="92"/>
      <c r="OET785" s="92"/>
      <c r="OEU785" s="92"/>
      <c r="OEV785" s="92"/>
      <c r="OEW785" s="92"/>
      <c r="OEX785" s="92"/>
      <c r="OEY785" s="92"/>
      <c r="OEZ785" s="92"/>
      <c r="OFA785" s="92"/>
      <c r="OFB785" s="92"/>
      <c r="OFC785" s="92"/>
      <c r="OFD785" s="92"/>
      <c r="OFE785" s="92"/>
      <c r="OFF785" s="92"/>
      <c r="OFG785" s="92"/>
      <c r="OFH785" s="92"/>
      <c r="OFI785" s="92"/>
      <c r="OFJ785" s="92"/>
      <c r="OFK785" s="92"/>
      <c r="OFL785" s="92"/>
      <c r="OFM785" s="92"/>
      <c r="OFN785" s="92"/>
      <c r="OFO785" s="92"/>
      <c r="OFP785" s="92"/>
      <c r="OFQ785" s="92"/>
      <c r="OFR785" s="92"/>
      <c r="OFS785" s="92"/>
      <c r="OFT785" s="92"/>
      <c r="OFU785" s="92"/>
      <c r="OFV785" s="92"/>
      <c r="OFW785" s="92"/>
      <c r="OFX785" s="92"/>
      <c r="OFY785" s="92"/>
      <c r="OFZ785" s="92"/>
      <c r="OGA785" s="92"/>
      <c r="OGB785" s="92"/>
      <c r="OGC785" s="92"/>
      <c r="OGD785" s="92"/>
      <c r="OGE785" s="92"/>
      <c r="OGF785" s="92"/>
      <c r="OGG785" s="92"/>
      <c r="OGH785" s="92"/>
      <c r="OGI785" s="92"/>
      <c r="OGJ785" s="92"/>
      <c r="OGK785" s="92"/>
      <c r="OGL785" s="92"/>
      <c r="OGM785" s="92"/>
      <c r="OGN785" s="92"/>
      <c r="OGO785" s="92"/>
      <c r="OGP785" s="92"/>
      <c r="OGQ785" s="92"/>
      <c r="OGR785" s="92"/>
      <c r="OGS785" s="92"/>
      <c r="OGT785" s="92"/>
      <c r="OGU785" s="92"/>
      <c r="OGV785" s="92"/>
      <c r="OGW785" s="92"/>
      <c r="OGX785" s="92"/>
      <c r="OGY785" s="92"/>
      <c r="OGZ785" s="92"/>
      <c r="OHA785" s="92"/>
      <c r="OHB785" s="92"/>
      <c r="OHC785" s="92"/>
      <c r="OHD785" s="92"/>
      <c r="OHE785" s="92"/>
      <c r="OHF785" s="92"/>
      <c r="OHG785" s="92"/>
      <c r="OHH785" s="92"/>
      <c r="OHI785" s="92"/>
      <c r="OHJ785" s="92"/>
      <c r="OHK785" s="92"/>
      <c r="OHL785" s="92"/>
      <c r="OHM785" s="92"/>
      <c r="OHN785" s="92"/>
      <c r="OHO785" s="92"/>
      <c r="OHP785" s="92"/>
      <c r="OHQ785" s="92"/>
      <c r="OHR785" s="92"/>
      <c r="OHS785" s="92"/>
      <c r="OHT785" s="92"/>
      <c r="OHU785" s="92"/>
      <c r="OHV785" s="92"/>
      <c r="OHW785" s="92"/>
      <c r="OHX785" s="92"/>
      <c r="OHY785" s="92"/>
      <c r="OHZ785" s="92"/>
      <c r="OIA785" s="92"/>
      <c r="OIB785" s="92"/>
      <c r="OIC785" s="92"/>
      <c r="OID785" s="92"/>
      <c r="OIE785" s="92"/>
      <c r="OIF785" s="92"/>
      <c r="OIG785" s="92"/>
      <c r="OIH785" s="92"/>
      <c r="OII785" s="92"/>
      <c r="OIJ785" s="92"/>
      <c r="OIK785" s="92"/>
      <c r="OIL785" s="92"/>
      <c r="OIM785" s="92"/>
      <c r="OIN785" s="92"/>
      <c r="OIO785" s="92"/>
      <c r="OIP785" s="92"/>
      <c r="OIQ785" s="92"/>
      <c r="OIR785" s="92"/>
      <c r="OIS785" s="92"/>
      <c r="OIT785" s="92"/>
      <c r="OIU785" s="92"/>
      <c r="OIV785" s="92"/>
      <c r="OIW785" s="92"/>
      <c r="OIX785" s="92"/>
      <c r="OIY785" s="92"/>
      <c r="OIZ785" s="92"/>
      <c r="OJA785" s="92"/>
      <c r="OJB785" s="92"/>
      <c r="OJC785" s="92"/>
      <c r="OJD785" s="92"/>
      <c r="OJE785" s="92"/>
      <c r="OJF785" s="92"/>
      <c r="OJG785" s="92"/>
      <c r="OJH785" s="92"/>
      <c r="OJI785" s="92"/>
      <c r="OJJ785" s="92"/>
      <c r="OJK785" s="92"/>
      <c r="OJL785" s="92"/>
      <c r="OJM785" s="92"/>
      <c r="OJN785" s="92"/>
      <c r="OJO785" s="92"/>
      <c r="OJP785" s="92"/>
      <c r="OJQ785" s="92"/>
      <c r="OJR785" s="92"/>
      <c r="OJS785" s="92"/>
      <c r="OJT785" s="92"/>
      <c r="OJU785" s="92"/>
      <c r="OJV785" s="92"/>
      <c r="OJW785" s="92"/>
      <c r="OJX785" s="92"/>
      <c r="OJY785" s="92"/>
      <c r="OJZ785" s="92"/>
      <c r="OKA785" s="92"/>
      <c r="OKB785" s="92"/>
      <c r="OKC785" s="92"/>
      <c r="OKD785" s="92"/>
      <c r="OKE785" s="92"/>
      <c r="OKF785" s="92"/>
      <c r="OKG785" s="92"/>
      <c r="OKH785" s="92"/>
      <c r="OKI785" s="92"/>
      <c r="OKJ785" s="92"/>
      <c r="OKK785" s="92"/>
      <c r="OKL785" s="92"/>
      <c r="OKM785" s="92"/>
      <c r="OKN785" s="92"/>
      <c r="OKO785" s="92"/>
      <c r="OKP785" s="92"/>
      <c r="OKQ785" s="92"/>
      <c r="OKR785" s="92"/>
      <c r="OKS785" s="92"/>
      <c r="OKT785" s="92"/>
      <c r="OKU785" s="92"/>
      <c r="OKV785" s="92"/>
      <c r="OKW785" s="92"/>
      <c r="OKX785" s="92"/>
      <c r="OKY785" s="92"/>
      <c r="OKZ785" s="92"/>
      <c r="OLA785" s="92"/>
      <c r="OLB785" s="92"/>
      <c r="OLC785" s="92"/>
      <c r="OLD785" s="92"/>
      <c r="OLE785" s="92"/>
      <c r="OLF785" s="92"/>
      <c r="OLG785" s="92"/>
      <c r="OLH785" s="92"/>
      <c r="OLI785" s="92"/>
      <c r="OLJ785" s="92"/>
      <c r="OLK785" s="92"/>
      <c r="OLL785" s="92"/>
      <c r="OLM785" s="92"/>
      <c r="OLN785" s="92"/>
      <c r="OLO785" s="92"/>
      <c r="OLP785" s="92"/>
      <c r="OLQ785" s="92"/>
      <c r="OLR785" s="92"/>
      <c r="OLS785" s="92"/>
      <c r="OLT785" s="92"/>
      <c r="OLU785" s="92"/>
      <c r="OLV785" s="92"/>
      <c r="OLW785" s="92"/>
      <c r="OLX785" s="92"/>
      <c r="OLY785" s="92"/>
      <c r="OLZ785" s="92"/>
      <c r="OMA785" s="92"/>
      <c r="OMB785" s="92"/>
      <c r="OMC785" s="92"/>
      <c r="OMD785" s="92"/>
      <c r="OME785" s="92"/>
      <c r="OMF785" s="92"/>
      <c r="OMG785" s="92"/>
      <c r="OMH785" s="92"/>
      <c r="OMI785" s="92"/>
      <c r="OMJ785" s="92"/>
      <c r="OMK785" s="92"/>
      <c r="OML785" s="92"/>
      <c r="OMM785" s="92"/>
      <c r="OMN785" s="92"/>
      <c r="OMO785" s="92"/>
      <c r="OMP785" s="92"/>
      <c r="OMQ785" s="92"/>
      <c r="OMR785" s="92"/>
      <c r="OMS785" s="92"/>
      <c r="OMT785" s="92"/>
      <c r="OMU785" s="92"/>
      <c r="OMV785" s="92"/>
      <c r="OMW785" s="92"/>
      <c r="OMX785" s="92"/>
      <c r="OMY785" s="92"/>
      <c r="OMZ785" s="92"/>
      <c r="ONA785" s="92"/>
      <c r="ONB785" s="92"/>
      <c r="ONC785" s="92"/>
      <c r="OND785" s="92"/>
      <c r="ONE785" s="92"/>
      <c r="ONF785" s="92"/>
      <c r="ONG785" s="92"/>
      <c r="ONH785" s="92"/>
      <c r="ONI785" s="92"/>
      <c r="ONJ785" s="92"/>
      <c r="ONK785" s="92"/>
      <c r="ONL785" s="92"/>
      <c r="ONM785" s="92"/>
      <c r="ONN785" s="92"/>
      <c r="ONO785" s="92"/>
      <c r="ONP785" s="92"/>
      <c r="ONQ785" s="92"/>
      <c r="ONR785" s="92"/>
      <c r="ONS785" s="92"/>
      <c r="ONT785" s="92"/>
      <c r="ONU785" s="92"/>
      <c r="ONV785" s="92"/>
      <c r="ONW785" s="92"/>
      <c r="ONX785" s="92"/>
      <c r="ONY785" s="92"/>
      <c r="ONZ785" s="92"/>
      <c r="OOA785" s="92"/>
      <c r="OOB785" s="92"/>
      <c r="OOC785" s="92"/>
      <c r="OOD785" s="92"/>
      <c r="OOE785" s="92"/>
      <c r="OOF785" s="92"/>
      <c r="OOG785" s="92"/>
      <c r="OOH785" s="92"/>
      <c r="OOI785" s="92"/>
      <c r="OOJ785" s="92"/>
      <c r="OOK785" s="92"/>
      <c r="OOL785" s="92"/>
      <c r="OOM785" s="92"/>
      <c r="OON785" s="92"/>
      <c r="OOO785" s="92"/>
      <c r="OOP785" s="92"/>
      <c r="OOQ785" s="92"/>
      <c r="OOR785" s="92"/>
      <c r="OOS785" s="92"/>
      <c r="OOT785" s="92"/>
      <c r="OOU785" s="92"/>
      <c r="OOV785" s="92"/>
      <c r="OOW785" s="92"/>
      <c r="OOX785" s="92"/>
      <c r="OOY785" s="92"/>
      <c r="OOZ785" s="92"/>
      <c r="OPA785" s="92"/>
      <c r="OPB785" s="92"/>
      <c r="OPC785" s="92"/>
      <c r="OPD785" s="92"/>
      <c r="OPE785" s="92"/>
      <c r="OPF785" s="92"/>
      <c r="OPG785" s="92"/>
      <c r="OPH785" s="92"/>
      <c r="OPI785" s="92"/>
      <c r="OPJ785" s="92"/>
      <c r="OPK785" s="92"/>
      <c r="OPL785" s="92"/>
      <c r="OPM785" s="92"/>
      <c r="OPN785" s="92"/>
      <c r="OPO785" s="92"/>
      <c r="OPP785" s="92"/>
      <c r="OPQ785" s="92"/>
      <c r="OPR785" s="92"/>
      <c r="OPS785" s="92"/>
      <c r="OPT785" s="92"/>
      <c r="OPU785" s="92"/>
      <c r="OPV785" s="92"/>
      <c r="OPW785" s="92"/>
      <c r="OPX785" s="92"/>
      <c r="OPY785" s="92"/>
      <c r="OPZ785" s="92"/>
      <c r="OQA785" s="92"/>
      <c r="OQB785" s="92"/>
      <c r="OQC785" s="92"/>
      <c r="OQD785" s="92"/>
      <c r="OQE785" s="92"/>
      <c r="OQF785" s="92"/>
      <c r="OQG785" s="92"/>
      <c r="OQH785" s="92"/>
      <c r="OQI785" s="92"/>
      <c r="OQJ785" s="92"/>
      <c r="OQK785" s="92"/>
      <c r="OQL785" s="92"/>
      <c r="OQM785" s="92"/>
      <c r="OQN785" s="92"/>
      <c r="OQO785" s="92"/>
      <c r="OQP785" s="92"/>
      <c r="OQQ785" s="92"/>
      <c r="OQR785" s="92"/>
      <c r="OQS785" s="92"/>
      <c r="OQT785" s="92"/>
      <c r="OQU785" s="92"/>
      <c r="OQV785" s="92"/>
      <c r="OQW785" s="92"/>
      <c r="OQX785" s="92"/>
      <c r="OQY785" s="92"/>
      <c r="OQZ785" s="92"/>
      <c r="ORA785" s="92"/>
      <c r="ORB785" s="92"/>
      <c r="ORC785" s="92"/>
      <c r="ORD785" s="92"/>
      <c r="ORE785" s="92"/>
      <c r="ORF785" s="92"/>
      <c r="ORG785" s="92"/>
      <c r="ORH785" s="92"/>
      <c r="ORI785" s="92"/>
      <c r="ORJ785" s="92"/>
      <c r="ORK785" s="92"/>
      <c r="ORL785" s="92"/>
      <c r="ORM785" s="92"/>
      <c r="ORN785" s="92"/>
      <c r="ORO785" s="92"/>
      <c r="ORP785" s="92"/>
      <c r="ORQ785" s="92"/>
      <c r="ORR785" s="92"/>
      <c r="ORS785" s="92"/>
      <c r="ORT785" s="92"/>
      <c r="ORU785" s="92"/>
      <c r="ORV785" s="92"/>
      <c r="ORW785" s="92"/>
      <c r="ORX785" s="92"/>
      <c r="ORY785" s="92"/>
      <c r="ORZ785" s="92"/>
      <c r="OSA785" s="92"/>
      <c r="OSB785" s="92"/>
      <c r="OSC785" s="92"/>
      <c r="OSD785" s="92"/>
      <c r="OSE785" s="92"/>
      <c r="OSF785" s="92"/>
      <c r="OSG785" s="92"/>
      <c r="OSH785" s="92"/>
      <c r="OSI785" s="92"/>
      <c r="OSJ785" s="92"/>
      <c r="OSK785" s="92"/>
      <c r="OSL785" s="92"/>
      <c r="OSM785" s="92"/>
      <c r="OSN785" s="92"/>
      <c r="OSO785" s="92"/>
      <c r="OSP785" s="92"/>
      <c r="OSQ785" s="92"/>
      <c r="OSR785" s="92"/>
      <c r="OSS785" s="92"/>
      <c r="OST785" s="92"/>
      <c r="OSU785" s="92"/>
      <c r="OSV785" s="92"/>
      <c r="OSW785" s="92"/>
      <c r="OSX785" s="92"/>
      <c r="OSY785" s="92"/>
      <c r="OSZ785" s="92"/>
      <c r="OTA785" s="92"/>
      <c r="OTB785" s="92"/>
      <c r="OTC785" s="92"/>
      <c r="OTD785" s="92"/>
      <c r="OTE785" s="92"/>
      <c r="OTF785" s="92"/>
      <c r="OTG785" s="92"/>
      <c r="OTH785" s="92"/>
      <c r="OTI785" s="92"/>
      <c r="OTJ785" s="92"/>
      <c r="OTK785" s="92"/>
      <c r="OTL785" s="92"/>
      <c r="OTM785" s="92"/>
      <c r="OTN785" s="92"/>
      <c r="OTO785" s="92"/>
      <c r="OTP785" s="92"/>
      <c r="OTQ785" s="92"/>
      <c r="OTR785" s="92"/>
      <c r="OTS785" s="92"/>
      <c r="OTT785" s="92"/>
      <c r="OTU785" s="92"/>
      <c r="OTV785" s="92"/>
      <c r="OTW785" s="92"/>
      <c r="OTX785" s="92"/>
      <c r="OTY785" s="92"/>
      <c r="OTZ785" s="92"/>
      <c r="OUA785" s="92"/>
      <c r="OUB785" s="92"/>
      <c r="OUC785" s="92"/>
      <c r="OUD785" s="92"/>
      <c r="OUE785" s="92"/>
      <c r="OUF785" s="92"/>
      <c r="OUG785" s="92"/>
      <c r="OUH785" s="92"/>
      <c r="OUI785" s="92"/>
      <c r="OUJ785" s="92"/>
      <c r="OUK785" s="92"/>
      <c r="OUL785" s="92"/>
      <c r="OUM785" s="92"/>
      <c r="OUN785" s="92"/>
      <c r="OUO785" s="92"/>
      <c r="OUP785" s="92"/>
      <c r="OUQ785" s="92"/>
      <c r="OUR785" s="92"/>
      <c r="OUS785" s="92"/>
      <c r="OUT785" s="92"/>
      <c r="OUU785" s="92"/>
      <c r="OUV785" s="92"/>
      <c r="OUW785" s="92"/>
      <c r="OUX785" s="92"/>
      <c r="OUY785" s="92"/>
      <c r="OUZ785" s="92"/>
      <c r="OVA785" s="92"/>
      <c r="OVB785" s="92"/>
      <c r="OVC785" s="92"/>
      <c r="OVD785" s="92"/>
      <c r="OVE785" s="92"/>
      <c r="OVF785" s="92"/>
      <c r="OVG785" s="92"/>
      <c r="OVH785" s="92"/>
      <c r="OVI785" s="92"/>
      <c r="OVJ785" s="92"/>
      <c r="OVK785" s="92"/>
      <c r="OVL785" s="92"/>
      <c r="OVM785" s="92"/>
      <c r="OVN785" s="92"/>
      <c r="OVO785" s="92"/>
      <c r="OVP785" s="92"/>
      <c r="OVQ785" s="92"/>
      <c r="OVR785" s="92"/>
      <c r="OVS785" s="92"/>
      <c r="OVT785" s="92"/>
      <c r="OVU785" s="92"/>
      <c r="OVV785" s="92"/>
      <c r="OVW785" s="92"/>
      <c r="OVX785" s="92"/>
      <c r="OVY785" s="92"/>
      <c r="OVZ785" s="92"/>
      <c r="OWA785" s="92"/>
      <c r="OWB785" s="92"/>
      <c r="OWC785" s="92"/>
      <c r="OWD785" s="92"/>
      <c r="OWE785" s="92"/>
      <c r="OWF785" s="92"/>
      <c r="OWG785" s="92"/>
      <c r="OWH785" s="92"/>
      <c r="OWI785" s="92"/>
      <c r="OWJ785" s="92"/>
      <c r="OWK785" s="92"/>
      <c r="OWL785" s="92"/>
      <c r="OWM785" s="92"/>
      <c r="OWN785" s="92"/>
      <c r="OWO785" s="92"/>
      <c r="OWP785" s="92"/>
      <c r="OWQ785" s="92"/>
      <c r="OWR785" s="92"/>
      <c r="OWS785" s="92"/>
      <c r="OWT785" s="92"/>
      <c r="OWU785" s="92"/>
      <c r="OWV785" s="92"/>
      <c r="OWW785" s="92"/>
      <c r="OWX785" s="92"/>
      <c r="OWY785" s="92"/>
      <c r="OWZ785" s="92"/>
      <c r="OXA785" s="92"/>
      <c r="OXB785" s="92"/>
      <c r="OXC785" s="92"/>
      <c r="OXD785" s="92"/>
      <c r="OXE785" s="92"/>
      <c r="OXF785" s="92"/>
      <c r="OXG785" s="92"/>
      <c r="OXH785" s="92"/>
      <c r="OXI785" s="92"/>
      <c r="OXJ785" s="92"/>
      <c r="OXK785" s="92"/>
      <c r="OXL785" s="92"/>
      <c r="OXM785" s="92"/>
      <c r="OXN785" s="92"/>
      <c r="OXO785" s="92"/>
      <c r="OXP785" s="92"/>
      <c r="OXQ785" s="92"/>
      <c r="OXR785" s="92"/>
      <c r="OXS785" s="92"/>
      <c r="OXT785" s="92"/>
      <c r="OXU785" s="92"/>
      <c r="OXV785" s="92"/>
      <c r="OXW785" s="92"/>
      <c r="OXX785" s="92"/>
      <c r="OXY785" s="92"/>
      <c r="OXZ785" s="92"/>
      <c r="OYA785" s="92"/>
      <c r="OYB785" s="92"/>
      <c r="OYC785" s="92"/>
      <c r="OYD785" s="92"/>
      <c r="OYE785" s="92"/>
      <c r="OYF785" s="92"/>
      <c r="OYG785" s="92"/>
      <c r="OYH785" s="92"/>
      <c r="OYI785" s="92"/>
      <c r="OYJ785" s="92"/>
      <c r="OYK785" s="92"/>
      <c r="OYL785" s="92"/>
      <c r="OYM785" s="92"/>
      <c r="OYN785" s="92"/>
      <c r="OYO785" s="92"/>
      <c r="OYP785" s="92"/>
      <c r="OYQ785" s="92"/>
      <c r="OYR785" s="92"/>
      <c r="OYS785" s="92"/>
      <c r="OYT785" s="92"/>
      <c r="OYU785" s="92"/>
      <c r="OYV785" s="92"/>
      <c r="OYW785" s="92"/>
      <c r="OYX785" s="92"/>
      <c r="OYY785" s="92"/>
      <c r="OYZ785" s="92"/>
      <c r="OZA785" s="92"/>
      <c r="OZB785" s="92"/>
      <c r="OZC785" s="92"/>
      <c r="OZD785" s="92"/>
      <c r="OZE785" s="92"/>
      <c r="OZF785" s="92"/>
      <c r="OZG785" s="92"/>
      <c r="OZH785" s="92"/>
      <c r="OZI785" s="92"/>
      <c r="OZJ785" s="92"/>
      <c r="OZK785" s="92"/>
      <c r="OZL785" s="92"/>
      <c r="OZM785" s="92"/>
      <c r="OZN785" s="92"/>
      <c r="OZO785" s="92"/>
      <c r="OZP785" s="92"/>
      <c r="OZQ785" s="92"/>
      <c r="OZR785" s="92"/>
      <c r="OZS785" s="92"/>
      <c r="OZT785" s="92"/>
      <c r="OZU785" s="92"/>
      <c r="OZV785" s="92"/>
      <c r="OZW785" s="92"/>
      <c r="OZX785" s="92"/>
      <c r="OZY785" s="92"/>
      <c r="OZZ785" s="92"/>
      <c r="PAA785" s="92"/>
      <c r="PAB785" s="92"/>
      <c r="PAC785" s="92"/>
      <c r="PAD785" s="92"/>
      <c r="PAE785" s="92"/>
      <c r="PAF785" s="92"/>
      <c r="PAG785" s="92"/>
      <c r="PAH785" s="92"/>
      <c r="PAI785" s="92"/>
      <c r="PAJ785" s="92"/>
      <c r="PAK785" s="92"/>
      <c r="PAL785" s="92"/>
      <c r="PAM785" s="92"/>
      <c r="PAN785" s="92"/>
      <c r="PAO785" s="92"/>
      <c r="PAP785" s="92"/>
      <c r="PAQ785" s="92"/>
      <c r="PAR785" s="92"/>
      <c r="PAS785" s="92"/>
      <c r="PAT785" s="92"/>
      <c r="PAU785" s="92"/>
      <c r="PAV785" s="92"/>
      <c r="PAW785" s="92"/>
      <c r="PAX785" s="92"/>
      <c r="PAY785" s="92"/>
      <c r="PAZ785" s="92"/>
      <c r="PBA785" s="92"/>
      <c r="PBB785" s="92"/>
      <c r="PBC785" s="92"/>
      <c r="PBD785" s="92"/>
      <c r="PBE785" s="92"/>
      <c r="PBF785" s="92"/>
      <c r="PBG785" s="92"/>
      <c r="PBH785" s="92"/>
      <c r="PBI785" s="92"/>
      <c r="PBJ785" s="92"/>
      <c r="PBK785" s="92"/>
      <c r="PBL785" s="92"/>
      <c r="PBM785" s="92"/>
      <c r="PBN785" s="92"/>
      <c r="PBO785" s="92"/>
      <c r="PBP785" s="92"/>
      <c r="PBQ785" s="92"/>
      <c r="PBR785" s="92"/>
      <c r="PBS785" s="92"/>
      <c r="PBT785" s="92"/>
      <c r="PBU785" s="92"/>
      <c r="PBV785" s="92"/>
      <c r="PBW785" s="92"/>
      <c r="PBX785" s="92"/>
      <c r="PBY785" s="92"/>
      <c r="PBZ785" s="92"/>
      <c r="PCA785" s="92"/>
      <c r="PCB785" s="92"/>
      <c r="PCC785" s="92"/>
      <c r="PCD785" s="92"/>
      <c r="PCE785" s="92"/>
      <c r="PCF785" s="92"/>
      <c r="PCG785" s="92"/>
      <c r="PCH785" s="92"/>
      <c r="PCI785" s="92"/>
      <c r="PCJ785" s="92"/>
      <c r="PCK785" s="92"/>
      <c r="PCL785" s="92"/>
      <c r="PCM785" s="92"/>
      <c r="PCN785" s="92"/>
      <c r="PCO785" s="92"/>
      <c r="PCP785" s="92"/>
      <c r="PCQ785" s="92"/>
      <c r="PCR785" s="92"/>
      <c r="PCS785" s="92"/>
      <c r="PCT785" s="92"/>
      <c r="PCU785" s="92"/>
      <c r="PCV785" s="92"/>
      <c r="PCW785" s="92"/>
      <c r="PCX785" s="92"/>
      <c r="PCY785" s="92"/>
      <c r="PCZ785" s="92"/>
      <c r="PDA785" s="92"/>
      <c r="PDB785" s="92"/>
      <c r="PDC785" s="92"/>
      <c r="PDD785" s="92"/>
      <c r="PDE785" s="92"/>
      <c r="PDF785" s="92"/>
      <c r="PDG785" s="92"/>
      <c r="PDH785" s="92"/>
      <c r="PDI785" s="92"/>
      <c r="PDJ785" s="92"/>
      <c r="PDK785" s="92"/>
      <c r="PDL785" s="92"/>
      <c r="PDM785" s="92"/>
      <c r="PDN785" s="92"/>
      <c r="PDO785" s="92"/>
      <c r="PDP785" s="92"/>
      <c r="PDQ785" s="92"/>
      <c r="PDR785" s="92"/>
      <c r="PDS785" s="92"/>
      <c r="PDT785" s="92"/>
      <c r="PDU785" s="92"/>
      <c r="PDV785" s="92"/>
      <c r="PDW785" s="92"/>
      <c r="PDX785" s="92"/>
      <c r="PDY785" s="92"/>
      <c r="PDZ785" s="92"/>
      <c r="PEA785" s="92"/>
      <c r="PEB785" s="92"/>
      <c r="PEC785" s="92"/>
      <c r="PED785" s="92"/>
      <c r="PEE785" s="92"/>
      <c r="PEF785" s="92"/>
      <c r="PEG785" s="92"/>
      <c r="PEH785" s="92"/>
      <c r="PEI785" s="92"/>
      <c r="PEJ785" s="92"/>
      <c r="PEK785" s="92"/>
      <c r="PEL785" s="92"/>
      <c r="PEM785" s="92"/>
      <c r="PEN785" s="92"/>
      <c r="PEO785" s="92"/>
      <c r="PEP785" s="92"/>
      <c r="PEQ785" s="92"/>
      <c r="PER785" s="92"/>
      <c r="PES785" s="92"/>
      <c r="PET785" s="92"/>
      <c r="PEU785" s="92"/>
      <c r="PEV785" s="92"/>
      <c r="PEW785" s="92"/>
      <c r="PEX785" s="92"/>
      <c r="PEY785" s="92"/>
      <c r="PEZ785" s="92"/>
      <c r="PFA785" s="92"/>
      <c r="PFB785" s="92"/>
      <c r="PFC785" s="92"/>
      <c r="PFD785" s="92"/>
      <c r="PFE785" s="92"/>
      <c r="PFF785" s="92"/>
      <c r="PFG785" s="92"/>
      <c r="PFH785" s="92"/>
      <c r="PFI785" s="92"/>
      <c r="PFJ785" s="92"/>
      <c r="PFK785" s="92"/>
      <c r="PFL785" s="92"/>
      <c r="PFM785" s="92"/>
      <c r="PFN785" s="92"/>
      <c r="PFO785" s="92"/>
      <c r="PFP785" s="92"/>
      <c r="PFQ785" s="92"/>
      <c r="PFR785" s="92"/>
      <c r="PFS785" s="92"/>
      <c r="PFT785" s="92"/>
      <c r="PFU785" s="92"/>
      <c r="PFV785" s="92"/>
      <c r="PFW785" s="92"/>
      <c r="PFX785" s="92"/>
      <c r="PFY785" s="92"/>
      <c r="PFZ785" s="92"/>
      <c r="PGA785" s="92"/>
      <c r="PGB785" s="92"/>
      <c r="PGC785" s="92"/>
      <c r="PGD785" s="92"/>
      <c r="PGE785" s="92"/>
      <c r="PGF785" s="92"/>
      <c r="PGG785" s="92"/>
      <c r="PGH785" s="92"/>
      <c r="PGI785" s="92"/>
      <c r="PGJ785" s="92"/>
      <c r="PGK785" s="92"/>
      <c r="PGL785" s="92"/>
      <c r="PGM785" s="92"/>
      <c r="PGN785" s="92"/>
      <c r="PGO785" s="92"/>
      <c r="PGP785" s="92"/>
      <c r="PGQ785" s="92"/>
      <c r="PGR785" s="92"/>
      <c r="PGS785" s="92"/>
      <c r="PGT785" s="92"/>
      <c r="PGU785" s="92"/>
      <c r="PGV785" s="92"/>
      <c r="PGW785" s="92"/>
      <c r="PGX785" s="92"/>
      <c r="PGY785" s="92"/>
      <c r="PGZ785" s="92"/>
      <c r="PHA785" s="92"/>
      <c r="PHB785" s="92"/>
      <c r="PHC785" s="92"/>
      <c r="PHD785" s="92"/>
      <c r="PHE785" s="92"/>
      <c r="PHF785" s="92"/>
      <c r="PHG785" s="92"/>
      <c r="PHH785" s="92"/>
      <c r="PHI785" s="92"/>
      <c r="PHJ785" s="92"/>
      <c r="PHK785" s="92"/>
      <c r="PHL785" s="92"/>
      <c r="PHM785" s="92"/>
      <c r="PHN785" s="92"/>
      <c r="PHO785" s="92"/>
      <c r="PHP785" s="92"/>
      <c r="PHQ785" s="92"/>
      <c r="PHR785" s="92"/>
      <c r="PHS785" s="92"/>
      <c r="PHT785" s="92"/>
      <c r="PHU785" s="92"/>
      <c r="PHV785" s="92"/>
      <c r="PHW785" s="92"/>
      <c r="PHX785" s="92"/>
      <c r="PHY785" s="92"/>
      <c r="PHZ785" s="92"/>
      <c r="PIA785" s="92"/>
      <c r="PIB785" s="92"/>
      <c r="PIC785" s="92"/>
      <c r="PID785" s="92"/>
      <c r="PIE785" s="92"/>
      <c r="PIF785" s="92"/>
      <c r="PIG785" s="92"/>
      <c r="PIH785" s="92"/>
      <c r="PII785" s="92"/>
      <c r="PIJ785" s="92"/>
      <c r="PIK785" s="92"/>
      <c r="PIL785" s="92"/>
      <c r="PIM785" s="92"/>
      <c r="PIN785" s="92"/>
      <c r="PIO785" s="92"/>
      <c r="PIP785" s="92"/>
      <c r="PIQ785" s="92"/>
      <c r="PIR785" s="92"/>
      <c r="PIS785" s="92"/>
      <c r="PIT785" s="92"/>
      <c r="PIU785" s="92"/>
      <c r="PIV785" s="92"/>
      <c r="PIW785" s="92"/>
      <c r="PIX785" s="92"/>
      <c r="PIY785" s="92"/>
      <c r="PIZ785" s="92"/>
      <c r="PJA785" s="92"/>
      <c r="PJB785" s="92"/>
      <c r="PJC785" s="92"/>
      <c r="PJD785" s="92"/>
      <c r="PJE785" s="92"/>
      <c r="PJF785" s="92"/>
      <c r="PJG785" s="92"/>
      <c r="PJH785" s="92"/>
      <c r="PJI785" s="92"/>
      <c r="PJJ785" s="92"/>
      <c r="PJK785" s="92"/>
      <c r="PJL785" s="92"/>
      <c r="PJM785" s="92"/>
      <c r="PJN785" s="92"/>
      <c r="PJO785" s="92"/>
      <c r="PJP785" s="92"/>
      <c r="PJQ785" s="92"/>
      <c r="PJR785" s="92"/>
      <c r="PJS785" s="92"/>
      <c r="PJT785" s="92"/>
      <c r="PJU785" s="92"/>
      <c r="PJV785" s="92"/>
      <c r="PJW785" s="92"/>
      <c r="PJX785" s="92"/>
      <c r="PJY785" s="92"/>
      <c r="PJZ785" s="92"/>
      <c r="PKA785" s="92"/>
      <c r="PKB785" s="92"/>
      <c r="PKC785" s="92"/>
      <c r="PKD785" s="92"/>
      <c r="PKE785" s="92"/>
      <c r="PKF785" s="92"/>
      <c r="PKG785" s="92"/>
      <c r="PKH785" s="92"/>
      <c r="PKI785" s="92"/>
      <c r="PKJ785" s="92"/>
      <c r="PKK785" s="92"/>
      <c r="PKL785" s="92"/>
      <c r="PKM785" s="92"/>
      <c r="PKN785" s="92"/>
      <c r="PKO785" s="92"/>
      <c r="PKP785" s="92"/>
      <c r="PKQ785" s="92"/>
      <c r="PKR785" s="92"/>
      <c r="PKS785" s="92"/>
      <c r="PKT785" s="92"/>
      <c r="PKU785" s="92"/>
      <c r="PKV785" s="92"/>
      <c r="PKW785" s="92"/>
      <c r="PKX785" s="92"/>
      <c r="PKY785" s="92"/>
      <c r="PKZ785" s="92"/>
      <c r="PLA785" s="92"/>
      <c r="PLB785" s="92"/>
      <c r="PLC785" s="92"/>
      <c r="PLD785" s="92"/>
      <c r="PLE785" s="92"/>
      <c r="PLF785" s="92"/>
      <c r="PLG785" s="92"/>
      <c r="PLH785" s="92"/>
      <c r="PLI785" s="92"/>
      <c r="PLJ785" s="92"/>
      <c r="PLK785" s="92"/>
      <c r="PLL785" s="92"/>
      <c r="PLM785" s="92"/>
      <c r="PLN785" s="92"/>
      <c r="PLO785" s="92"/>
      <c r="PLP785" s="92"/>
      <c r="PLQ785" s="92"/>
      <c r="PLR785" s="92"/>
      <c r="PLS785" s="92"/>
      <c r="PLT785" s="92"/>
      <c r="PLU785" s="92"/>
      <c r="PLV785" s="92"/>
      <c r="PLW785" s="92"/>
      <c r="PLX785" s="92"/>
      <c r="PLY785" s="92"/>
      <c r="PLZ785" s="92"/>
      <c r="PMA785" s="92"/>
      <c r="PMB785" s="92"/>
      <c r="PMC785" s="92"/>
      <c r="PMD785" s="92"/>
      <c r="PME785" s="92"/>
      <c r="PMF785" s="92"/>
      <c r="PMG785" s="92"/>
      <c r="PMH785" s="92"/>
      <c r="PMI785" s="92"/>
      <c r="PMJ785" s="92"/>
      <c r="PMK785" s="92"/>
      <c r="PML785" s="92"/>
      <c r="PMM785" s="92"/>
      <c r="PMN785" s="92"/>
      <c r="PMO785" s="92"/>
      <c r="PMP785" s="92"/>
      <c r="PMQ785" s="92"/>
      <c r="PMR785" s="92"/>
      <c r="PMS785" s="92"/>
      <c r="PMT785" s="92"/>
      <c r="PMU785" s="92"/>
      <c r="PMV785" s="92"/>
      <c r="PMW785" s="92"/>
      <c r="PMX785" s="92"/>
      <c r="PMY785" s="92"/>
      <c r="PMZ785" s="92"/>
      <c r="PNA785" s="92"/>
      <c r="PNB785" s="92"/>
      <c r="PNC785" s="92"/>
      <c r="PND785" s="92"/>
      <c r="PNE785" s="92"/>
      <c r="PNF785" s="92"/>
      <c r="PNG785" s="92"/>
      <c r="PNH785" s="92"/>
      <c r="PNI785" s="92"/>
      <c r="PNJ785" s="92"/>
      <c r="PNK785" s="92"/>
      <c r="PNL785" s="92"/>
      <c r="PNM785" s="92"/>
      <c r="PNN785" s="92"/>
      <c r="PNO785" s="92"/>
      <c r="PNP785" s="92"/>
      <c r="PNQ785" s="92"/>
      <c r="PNR785" s="92"/>
      <c r="PNS785" s="92"/>
      <c r="PNT785" s="92"/>
      <c r="PNU785" s="92"/>
      <c r="PNV785" s="92"/>
      <c r="PNW785" s="92"/>
      <c r="PNX785" s="92"/>
      <c r="PNY785" s="92"/>
      <c r="PNZ785" s="92"/>
      <c r="POA785" s="92"/>
      <c r="POB785" s="92"/>
      <c r="POC785" s="92"/>
      <c r="POD785" s="92"/>
      <c r="POE785" s="92"/>
      <c r="POF785" s="92"/>
      <c r="POG785" s="92"/>
      <c r="POH785" s="92"/>
      <c r="POI785" s="92"/>
      <c r="POJ785" s="92"/>
      <c r="POK785" s="92"/>
      <c r="POL785" s="92"/>
      <c r="POM785" s="92"/>
      <c r="PON785" s="92"/>
      <c r="POO785" s="92"/>
      <c r="POP785" s="92"/>
      <c r="POQ785" s="92"/>
      <c r="POR785" s="92"/>
      <c r="POS785" s="92"/>
      <c r="POT785" s="92"/>
      <c r="POU785" s="92"/>
      <c r="POV785" s="92"/>
      <c r="POW785" s="92"/>
      <c r="POX785" s="92"/>
      <c r="POY785" s="92"/>
      <c r="POZ785" s="92"/>
      <c r="PPA785" s="92"/>
      <c r="PPB785" s="92"/>
      <c r="PPC785" s="92"/>
      <c r="PPD785" s="92"/>
      <c r="PPE785" s="92"/>
      <c r="PPF785" s="92"/>
      <c r="PPG785" s="92"/>
      <c r="PPH785" s="92"/>
      <c r="PPI785" s="92"/>
      <c r="PPJ785" s="92"/>
      <c r="PPK785" s="92"/>
      <c r="PPL785" s="92"/>
      <c r="PPM785" s="92"/>
      <c r="PPN785" s="92"/>
      <c r="PPO785" s="92"/>
      <c r="PPP785" s="92"/>
      <c r="PPQ785" s="92"/>
      <c r="PPR785" s="92"/>
      <c r="PPS785" s="92"/>
      <c r="PPT785" s="92"/>
      <c r="PPU785" s="92"/>
      <c r="PPV785" s="92"/>
      <c r="PPW785" s="92"/>
      <c r="PPX785" s="92"/>
      <c r="PPY785" s="92"/>
      <c r="PPZ785" s="92"/>
      <c r="PQA785" s="92"/>
      <c r="PQB785" s="92"/>
      <c r="PQC785" s="92"/>
      <c r="PQD785" s="92"/>
      <c r="PQE785" s="92"/>
      <c r="PQF785" s="92"/>
      <c r="PQG785" s="92"/>
      <c r="PQH785" s="92"/>
      <c r="PQI785" s="92"/>
      <c r="PQJ785" s="92"/>
      <c r="PQK785" s="92"/>
      <c r="PQL785" s="92"/>
      <c r="PQM785" s="92"/>
      <c r="PQN785" s="92"/>
      <c r="PQO785" s="92"/>
      <c r="PQP785" s="92"/>
      <c r="PQQ785" s="92"/>
      <c r="PQR785" s="92"/>
      <c r="PQS785" s="92"/>
      <c r="PQT785" s="92"/>
      <c r="PQU785" s="92"/>
      <c r="PQV785" s="92"/>
      <c r="PQW785" s="92"/>
      <c r="PQX785" s="92"/>
      <c r="PQY785" s="92"/>
      <c r="PQZ785" s="92"/>
      <c r="PRA785" s="92"/>
      <c r="PRB785" s="92"/>
      <c r="PRC785" s="92"/>
      <c r="PRD785" s="92"/>
      <c r="PRE785" s="92"/>
      <c r="PRF785" s="92"/>
      <c r="PRG785" s="92"/>
      <c r="PRH785" s="92"/>
      <c r="PRI785" s="92"/>
      <c r="PRJ785" s="92"/>
      <c r="PRK785" s="92"/>
      <c r="PRL785" s="92"/>
      <c r="PRM785" s="92"/>
      <c r="PRN785" s="92"/>
      <c r="PRO785" s="92"/>
      <c r="PRP785" s="92"/>
      <c r="PRQ785" s="92"/>
      <c r="PRR785" s="92"/>
      <c r="PRS785" s="92"/>
      <c r="PRT785" s="92"/>
      <c r="PRU785" s="92"/>
      <c r="PRV785" s="92"/>
      <c r="PRW785" s="92"/>
      <c r="PRX785" s="92"/>
      <c r="PRY785" s="92"/>
      <c r="PRZ785" s="92"/>
      <c r="PSA785" s="92"/>
      <c r="PSB785" s="92"/>
      <c r="PSC785" s="92"/>
      <c r="PSD785" s="92"/>
      <c r="PSE785" s="92"/>
      <c r="PSF785" s="92"/>
      <c r="PSG785" s="92"/>
      <c r="PSH785" s="92"/>
      <c r="PSI785" s="92"/>
      <c r="PSJ785" s="92"/>
      <c r="PSK785" s="92"/>
      <c r="PSL785" s="92"/>
      <c r="PSM785" s="92"/>
      <c r="PSN785" s="92"/>
      <c r="PSO785" s="92"/>
      <c r="PSP785" s="92"/>
      <c r="PSQ785" s="92"/>
      <c r="PSR785" s="92"/>
      <c r="PSS785" s="92"/>
      <c r="PST785" s="92"/>
      <c r="PSU785" s="92"/>
      <c r="PSV785" s="92"/>
      <c r="PSW785" s="92"/>
      <c r="PSX785" s="92"/>
      <c r="PSY785" s="92"/>
      <c r="PSZ785" s="92"/>
      <c r="PTA785" s="92"/>
      <c r="PTB785" s="92"/>
      <c r="PTC785" s="92"/>
      <c r="PTD785" s="92"/>
      <c r="PTE785" s="92"/>
      <c r="PTF785" s="92"/>
      <c r="PTG785" s="92"/>
      <c r="PTH785" s="92"/>
      <c r="PTI785" s="92"/>
      <c r="PTJ785" s="92"/>
      <c r="PTK785" s="92"/>
      <c r="PTL785" s="92"/>
      <c r="PTM785" s="92"/>
      <c r="PTN785" s="92"/>
      <c r="PTO785" s="92"/>
      <c r="PTP785" s="92"/>
      <c r="PTQ785" s="92"/>
      <c r="PTR785" s="92"/>
      <c r="PTS785" s="92"/>
      <c r="PTT785" s="92"/>
      <c r="PTU785" s="92"/>
      <c r="PTV785" s="92"/>
      <c r="PTW785" s="92"/>
      <c r="PTX785" s="92"/>
      <c r="PTY785" s="92"/>
      <c r="PTZ785" s="92"/>
      <c r="PUA785" s="92"/>
      <c r="PUB785" s="92"/>
      <c r="PUC785" s="92"/>
      <c r="PUD785" s="92"/>
      <c r="PUE785" s="92"/>
      <c r="PUF785" s="92"/>
      <c r="PUG785" s="92"/>
      <c r="PUH785" s="92"/>
      <c r="PUI785" s="92"/>
      <c r="PUJ785" s="92"/>
      <c r="PUK785" s="92"/>
      <c r="PUL785" s="92"/>
      <c r="PUM785" s="92"/>
      <c r="PUN785" s="92"/>
      <c r="PUO785" s="92"/>
      <c r="PUP785" s="92"/>
      <c r="PUQ785" s="92"/>
      <c r="PUR785" s="92"/>
      <c r="PUS785" s="92"/>
      <c r="PUT785" s="92"/>
      <c r="PUU785" s="92"/>
      <c r="PUV785" s="92"/>
      <c r="PUW785" s="92"/>
      <c r="PUX785" s="92"/>
      <c r="PUY785" s="92"/>
      <c r="PUZ785" s="92"/>
      <c r="PVA785" s="92"/>
      <c r="PVB785" s="92"/>
      <c r="PVC785" s="92"/>
      <c r="PVD785" s="92"/>
      <c r="PVE785" s="92"/>
      <c r="PVF785" s="92"/>
      <c r="PVG785" s="92"/>
      <c r="PVH785" s="92"/>
      <c r="PVI785" s="92"/>
      <c r="PVJ785" s="92"/>
      <c r="PVK785" s="92"/>
      <c r="PVL785" s="92"/>
      <c r="PVM785" s="92"/>
      <c r="PVN785" s="92"/>
      <c r="PVO785" s="92"/>
      <c r="PVP785" s="92"/>
      <c r="PVQ785" s="92"/>
      <c r="PVR785" s="92"/>
      <c r="PVS785" s="92"/>
      <c r="PVT785" s="92"/>
      <c r="PVU785" s="92"/>
      <c r="PVV785" s="92"/>
      <c r="PVW785" s="92"/>
      <c r="PVX785" s="92"/>
      <c r="PVY785" s="92"/>
      <c r="PVZ785" s="92"/>
      <c r="PWA785" s="92"/>
      <c r="PWB785" s="92"/>
      <c r="PWC785" s="92"/>
      <c r="PWD785" s="92"/>
      <c r="PWE785" s="92"/>
      <c r="PWF785" s="92"/>
      <c r="PWG785" s="92"/>
      <c r="PWH785" s="92"/>
      <c r="PWI785" s="92"/>
      <c r="PWJ785" s="92"/>
      <c r="PWK785" s="92"/>
      <c r="PWL785" s="92"/>
      <c r="PWM785" s="92"/>
      <c r="PWN785" s="92"/>
      <c r="PWO785" s="92"/>
      <c r="PWP785" s="92"/>
      <c r="PWQ785" s="92"/>
      <c r="PWR785" s="92"/>
      <c r="PWS785" s="92"/>
      <c r="PWT785" s="92"/>
      <c r="PWU785" s="92"/>
      <c r="PWV785" s="92"/>
      <c r="PWW785" s="92"/>
      <c r="PWX785" s="92"/>
      <c r="PWY785" s="92"/>
      <c r="PWZ785" s="92"/>
      <c r="PXA785" s="92"/>
      <c r="PXB785" s="92"/>
      <c r="PXC785" s="92"/>
      <c r="PXD785" s="92"/>
      <c r="PXE785" s="92"/>
      <c r="PXF785" s="92"/>
      <c r="PXG785" s="92"/>
      <c r="PXH785" s="92"/>
      <c r="PXI785" s="92"/>
      <c r="PXJ785" s="92"/>
      <c r="PXK785" s="92"/>
      <c r="PXL785" s="92"/>
      <c r="PXM785" s="92"/>
      <c r="PXN785" s="92"/>
      <c r="PXO785" s="92"/>
      <c r="PXP785" s="92"/>
      <c r="PXQ785" s="92"/>
      <c r="PXR785" s="92"/>
      <c r="PXS785" s="92"/>
      <c r="PXT785" s="92"/>
      <c r="PXU785" s="92"/>
      <c r="PXV785" s="92"/>
      <c r="PXW785" s="92"/>
      <c r="PXX785" s="92"/>
      <c r="PXY785" s="92"/>
      <c r="PXZ785" s="92"/>
      <c r="PYA785" s="92"/>
      <c r="PYB785" s="92"/>
      <c r="PYC785" s="92"/>
      <c r="PYD785" s="92"/>
      <c r="PYE785" s="92"/>
      <c r="PYF785" s="92"/>
      <c r="PYG785" s="92"/>
      <c r="PYH785" s="92"/>
      <c r="PYI785" s="92"/>
      <c r="PYJ785" s="92"/>
      <c r="PYK785" s="92"/>
      <c r="PYL785" s="92"/>
      <c r="PYM785" s="92"/>
      <c r="PYN785" s="92"/>
      <c r="PYO785" s="92"/>
      <c r="PYP785" s="92"/>
      <c r="PYQ785" s="92"/>
      <c r="PYR785" s="92"/>
      <c r="PYS785" s="92"/>
      <c r="PYT785" s="92"/>
      <c r="PYU785" s="92"/>
      <c r="PYV785" s="92"/>
      <c r="PYW785" s="92"/>
      <c r="PYX785" s="92"/>
      <c r="PYY785" s="92"/>
      <c r="PYZ785" s="92"/>
      <c r="PZA785" s="92"/>
      <c r="PZB785" s="92"/>
      <c r="PZC785" s="92"/>
      <c r="PZD785" s="92"/>
      <c r="PZE785" s="92"/>
      <c r="PZF785" s="92"/>
      <c r="PZG785" s="92"/>
      <c r="PZH785" s="92"/>
      <c r="PZI785" s="92"/>
      <c r="PZJ785" s="92"/>
      <c r="PZK785" s="92"/>
      <c r="PZL785" s="92"/>
      <c r="PZM785" s="92"/>
      <c r="PZN785" s="92"/>
      <c r="PZO785" s="92"/>
      <c r="PZP785" s="92"/>
      <c r="PZQ785" s="92"/>
      <c r="PZR785" s="92"/>
      <c r="PZS785" s="92"/>
      <c r="PZT785" s="92"/>
      <c r="PZU785" s="92"/>
      <c r="PZV785" s="92"/>
      <c r="PZW785" s="92"/>
      <c r="PZX785" s="92"/>
      <c r="PZY785" s="92"/>
      <c r="PZZ785" s="92"/>
      <c r="QAA785" s="92"/>
      <c r="QAB785" s="92"/>
      <c r="QAC785" s="92"/>
      <c r="QAD785" s="92"/>
      <c r="QAE785" s="92"/>
      <c r="QAF785" s="92"/>
      <c r="QAG785" s="92"/>
      <c r="QAH785" s="92"/>
      <c r="QAI785" s="92"/>
      <c r="QAJ785" s="92"/>
      <c r="QAK785" s="92"/>
      <c r="QAL785" s="92"/>
      <c r="QAM785" s="92"/>
      <c r="QAN785" s="92"/>
      <c r="QAO785" s="92"/>
      <c r="QAP785" s="92"/>
      <c r="QAQ785" s="92"/>
      <c r="QAR785" s="92"/>
      <c r="QAS785" s="92"/>
      <c r="QAT785" s="92"/>
      <c r="QAU785" s="92"/>
      <c r="QAV785" s="92"/>
      <c r="QAW785" s="92"/>
      <c r="QAX785" s="92"/>
      <c r="QAY785" s="92"/>
      <c r="QAZ785" s="92"/>
      <c r="QBA785" s="92"/>
      <c r="QBB785" s="92"/>
      <c r="QBC785" s="92"/>
      <c r="QBD785" s="92"/>
      <c r="QBE785" s="92"/>
      <c r="QBF785" s="92"/>
      <c r="QBG785" s="92"/>
      <c r="QBH785" s="92"/>
      <c r="QBI785" s="92"/>
      <c r="QBJ785" s="92"/>
      <c r="QBK785" s="92"/>
      <c r="QBL785" s="92"/>
      <c r="QBM785" s="92"/>
      <c r="QBN785" s="92"/>
      <c r="QBO785" s="92"/>
      <c r="QBP785" s="92"/>
      <c r="QBQ785" s="92"/>
      <c r="QBR785" s="92"/>
      <c r="QBS785" s="92"/>
      <c r="QBT785" s="92"/>
      <c r="QBU785" s="92"/>
      <c r="QBV785" s="92"/>
      <c r="QBW785" s="92"/>
      <c r="QBX785" s="92"/>
      <c r="QBY785" s="92"/>
      <c r="QBZ785" s="92"/>
      <c r="QCA785" s="92"/>
      <c r="QCB785" s="92"/>
      <c r="QCC785" s="92"/>
      <c r="QCD785" s="92"/>
      <c r="QCE785" s="92"/>
      <c r="QCF785" s="92"/>
      <c r="QCG785" s="92"/>
      <c r="QCH785" s="92"/>
      <c r="QCI785" s="92"/>
      <c r="QCJ785" s="92"/>
      <c r="QCK785" s="92"/>
      <c r="QCL785" s="92"/>
      <c r="QCM785" s="92"/>
      <c r="QCN785" s="92"/>
      <c r="QCO785" s="92"/>
      <c r="QCP785" s="92"/>
      <c r="QCQ785" s="92"/>
      <c r="QCR785" s="92"/>
      <c r="QCS785" s="92"/>
      <c r="QCT785" s="92"/>
      <c r="QCU785" s="92"/>
      <c r="QCV785" s="92"/>
      <c r="QCW785" s="92"/>
      <c r="QCX785" s="92"/>
      <c r="QCY785" s="92"/>
      <c r="QCZ785" s="92"/>
      <c r="QDA785" s="92"/>
      <c r="QDB785" s="92"/>
      <c r="QDC785" s="92"/>
      <c r="QDD785" s="92"/>
      <c r="QDE785" s="92"/>
      <c r="QDF785" s="92"/>
      <c r="QDG785" s="92"/>
      <c r="QDH785" s="92"/>
      <c r="QDI785" s="92"/>
      <c r="QDJ785" s="92"/>
      <c r="QDK785" s="92"/>
      <c r="QDL785" s="92"/>
      <c r="QDM785" s="92"/>
      <c r="QDN785" s="92"/>
      <c r="QDO785" s="92"/>
      <c r="QDP785" s="92"/>
      <c r="QDQ785" s="92"/>
      <c r="QDR785" s="92"/>
      <c r="QDS785" s="92"/>
      <c r="QDT785" s="92"/>
      <c r="QDU785" s="92"/>
      <c r="QDV785" s="92"/>
      <c r="QDW785" s="92"/>
      <c r="QDX785" s="92"/>
      <c r="QDY785" s="92"/>
      <c r="QDZ785" s="92"/>
      <c r="QEA785" s="92"/>
      <c r="QEB785" s="92"/>
      <c r="QEC785" s="92"/>
      <c r="QED785" s="92"/>
      <c r="QEE785" s="92"/>
      <c r="QEF785" s="92"/>
      <c r="QEG785" s="92"/>
      <c r="QEH785" s="92"/>
      <c r="QEI785" s="92"/>
      <c r="QEJ785" s="92"/>
      <c r="QEK785" s="92"/>
      <c r="QEL785" s="92"/>
      <c r="QEM785" s="92"/>
      <c r="QEN785" s="92"/>
      <c r="QEO785" s="92"/>
      <c r="QEP785" s="92"/>
      <c r="QEQ785" s="92"/>
      <c r="QER785" s="92"/>
      <c r="QES785" s="92"/>
      <c r="QET785" s="92"/>
      <c r="QEU785" s="92"/>
      <c r="QEV785" s="92"/>
      <c r="QEW785" s="92"/>
      <c r="QEX785" s="92"/>
      <c r="QEY785" s="92"/>
      <c r="QEZ785" s="92"/>
      <c r="QFA785" s="92"/>
      <c r="QFB785" s="92"/>
      <c r="QFC785" s="92"/>
      <c r="QFD785" s="92"/>
      <c r="QFE785" s="92"/>
      <c r="QFF785" s="92"/>
      <c r="QFG785" s="92"/>
      <c r="QFH785" s="92"/>
      <c r="QFI785" s="92"/>
      <c r="QFJ785" s="92"/>
      <c r="QFK785" s="92"/>
      <c r="QFL785" s="92"/>
      <c r="QFM785" s="92"/>
      <c r="QFN785" s="92"/>
      <c r="QFO785" s="92"/>
      <c r="QFP785" s="92"/>
      <c r="QFQ785" s="92"/>
      <c r="QFR785" s="92"/>
      <c r="QFS785" s="92"/>
      <c r="QFT785" s="92"/>
      <c r="QFU785" s="92"/>
      <c r="QFV785" s="92"/>
      <c r="QFW785" s="92"/>
      <c r="QFX785" s="92"/>
      <c r="QFY785" s="92"/>
      <c r="QFZ785" s="92"/>
      <c r="QGA785" s="92"/>
      <c r="QGB785" s="92"/>
      <c r="QGC785" s="92"/>
      <c r="QGD785" s="92"/>
      <c r="QGE785" s="92"/>
      <c r="QGF785" s="92"/>
      <c r="QGG785" s="92"/>
      <c r="QGH785" s="92"/>
      <c r="QGI785" s="92"/>
      <c r="QGJ785" s="92"/>
      <c r="QGK785" s="92"/>
      <c r="QGL785" s="92"/>
      <c r="QGM785" s="92"/>
      <c r="QGN785" s="92"/>
      <c r="QGO785" s="92"/>
      <c r="QGP785" s="92"/>
      <c r="QGQ785" s="92"/>
      <c r="QGR785" s="92"/>
      <c r="QGS785" s="92"/>
      <c r="QGT785" s="92"/>
      <c r="QGU785" s="92"/>
      <c r="QGV785" s="92"/>
      <c r="QGW785" s="92"/>
      <c r="QGX785" s="92"/>
      <c r="QGY785" s="92"/>
      <c r="QGZ785" s="92"/>
      <c r="QHA785" s="92"/>
      <c r="QHB785" s="92"/>
      <c r="QHC785" s="92"/>
      <c r="QHD785" s="92"/>
      <c r="QHE785" s="92"/>
      <c r="QHF785" s="92"/>
      <c r="QHG785" s="92"/>
      <c r="QHH785" s="92"/>
      <c r="QHI785" s="92"/>
      <c r="QHJ785" s="92"/>
      <c r="QHK785" s="92"/>
      <c r="QHL785" s="92"/>
      <c r="QHM785" s="92"/>
      <c r="QHN785" s="92"/>
      <c r="QHO785" s="92"/>
      <c r="QHP785" s="92"/>
      <c r="QHQ785" s="92"/>
      <c r="QHR785" s="92"/>
      <c r="QHS785" s="92"/>
      <c r="QHT785" s="92"/>
      <c r="QHU785" s="92"/>
      <c r="QHV785" s="92"/>
      <c r="QHW785" s="92"/>
      <c r="QHX785" s="92"/>
      <c r="QHY785" s="92"/>
      <c r="QHZ785" s="92"/>
      <c r="QIA785" s="92"/>
      <c r="QIB785" s="92"/>
      <c r="QIC785" s="92"/>
      <c r="QID785" s="92"/>
      <c r="QIE785" s="92"/>
      <c r="QIF785" s="92"/>
      <c r="QIG785" s="92"/>
      <c r="QIH785" s="92"/>
      <c r="QII785" s="92"/>
      <c r="QIJ785" s="92"/>
      <c r="QIK785" s="92"/>
      <c r="QIL785" s="92"/>
      <c r="QIM785" s="92"/>
      <c r="QIN785" s="92"/>
      <c r="QIO785" s="92"/>
      <c r="QIP785" s="92"/>
      <c r="QIQ785" s="92"/>
      <c r="QIR785" s="92"/>
      <c r="QIS785" s="92"/>
      <c r="QIT785" s="92"/>
      <c r="QIU785" s="92"/>
      <c r="QIV785" s="92"/>
      <c r="QIW785" s="92"/>
      <c r="QIX785" s="92"/>
      <c r="QIY785" s="92"/>
      <c r="QIZ785" s="92"/>
      <c r="QJA785" s="92"/>
      <c r="QJB785" s="92"/>
      <c r="QJC785" s="92"/>
      <c r="QJD785" s="92"/>
      <c r="QJE785" s="92"/>
      <c r="QJF785" s="92"/>
      <c r="QJG785" s="92"/>
      <c r="QJH785" s="92"/>
      <c r="QJI785" s="92"/>
      <c r="QJJ785" s="92"/>
      <c r="QJK785" s="92"/>
      <c r="QJL785" s="92"/>
      <c r="QJM785" s="92"/>
      <c r="QJN785" s="92"/>
      <c r="QJO785" s="92"/>
      <c r="QJP785" s="92"/>
      <c r="QJQ785" s="92"/>
      <c r="QJR785" s="92"/>
      <c r="QJS785" s="92"/>
      <c r="QJT785" s="92"/>
      <c r="QJU785" s="92"/>
      <c r="QJV785" s="92"/>
      <c r="QJW785" s="92"/>
      <c r="QJX785" s="92"/>
      <c r="QJY785" s="92"/>
      <c r="QJZ785" s="92"/>
      <c r="QKA785" s="92"/>
      <c r="QKB785" s="92"/>
      <c r="QKC785" s="92"/>
      <c r="QKD785" s="92"/>
      <c r="QKE785" s="92"/>
      <c r="QKF785" s="92"/>
      <c r="QKG785" s="92"/>
      <c r="QKH785" s="92"/>
      <c r="QKI785" s="92"/>
      <c r="QKJ785" s="92"/>
      <c r="QKK785" s="92"/>
      <c r="QKL785" s="92"/>
      <c r="QKM785" s="92"/>
      <c r="QKN785" s="92"/>
      <c r="QKO785" s="92"/>
      <c r="QKP785" s="92"/>
      <c r="QKQ785" s="92"/>
      <c r="QKR785" s="92"/>
      <c r="QKS785" s="92"/>
      <c r="QKT785" s="92"/>
      <c r="QKU785" s="92"/>
      <c r="QKV785" s="92"/>
      <c r="QKW785" s="92"/>
      <c r="QKX785" s="92"/>
      <c r="QKY785" s="92"/>
      <c r="QKZ785" s="92"/>
      <c r="QLA785" s="92"/>
      <c r="QLB785" s="92"/>
      <c r="QLC785" s="92"/>
      <c r="QLD785" s="92"/>
      <c r="QLE785" s="92"/>
      <c r="QLF785" s="92"/>
      <c r="QLG785" s="92"/>
      <c r="QLH785" s="92"/>
      <c r="QLI785" s="92"/>
      <c r="QLJ785" s="92"/>
      <c r="QLK785" s="92"/>
      <c r="QLL785" s="92"/>
      <c r="QLM785" s="92"/>
      <c r="QLN785" s="92"/>
      <c r="QLO785" s="92"/>
      <c r="QLP785" s="92"/>
      <c r="QLQ785" s="92"/>
      <c r="QLR785" s="92"/>
      <c r="QLS785" s="92"/>
      <c r="QLT785" s="92"/>
      <c r="QLU785" s="92"/>
      <c r="QLV785" s="92"/>
      <c r="QLW785" s="92"/>
      <c r="QLX785" s="92"/>
      <c r="QLY785" s="92"/>
      <c r="QLZ785" s="92"/>
      <c r="QMA785" s="92"/>
      <c r="QMB785" s="92"/>
      <c r="QMC785" s="92"/>
      <c r="QMD785" s="92"/>
      <c r="QME785" s="92"/>
      <c r="QMF785" s="92"/>
      <c r="QMG785" s="92"/>
      <c r="QMH785" s="92"/>
      <c r="QMI785" s="92"/>
      <c r="QMJ785" s="92"/>
      <c r="QMK785" s="92"/>
      <c r="QML785" s="92"/>
      <c r="QMM785" s="92"/>
      <c r="QMN785" s="92"/>
      <c r="QMO785" s="92"/>
      <c r="QMP785" s="92"/>
      <c r="QMQ785" s="92"/>
      <c r="QMR785" s="92"/>
      <c r="QMS785" s="92"/>
      <c r="QMT785" s="92"/>
      <c r="QMU785" s="92"/>
      <c r="QMV785" s="92"/>
      <c r="QMW785" s="92"/>
      <c r="QMX785" s="92"/>
      <c r="QMY785" s="92"/>
      <c r="QMZ785" s="92"/>
      <c r="QNA785" s="92"/>
      <c r="QNB785" s="92"/>
      <c r="QNC785" s="92"/>
      <c r="QND785" s="92"/>
      <c r="QNE785" s="92"/>
      <c r="QNF785" s="92"/>
      <c r="QNG785" s="92"/>
      <c r="QNH785" s="92"/>
      <c r="QNI785" s="92"/>
      <c r="QNJ785" s="92"/>
      <c r="QNK785" s="92"/>
      <c r="QNL785" s="92"/>
      <c r="QNM785" s="92"/>
      <c r="QNN785" s="92"/>
      <c r="QNO785" s="92"/>
      <c r="QNP785" s="92"/>
      <c r="QNQ785" s="92"/>
      <c r="QNR785" s="92"/>
      <c r="QNS785" s="92"/>
      <c r="QNT785" s="92"/>
      <c r="QNU785" s="92"/>
      <c r="QNV785" s="92"/>
      <c r="QNW785" s="92"/>
      <c r="QNX785" s="92"/>
      <c r="QNY785" s="92"/>
      <c r="QNZ785" s="92"/>
      <c r="QOA785" s="92"/>
      <c r="QOB785" s="92"/>
      <c r="QOC785" s="92"/>
      <c r="QOD785" s="92"/>
      <c r="QOE785" s="92"/>
      <c r="QOF785" s="92"/>
      <c r="QOG785" s="92"/>
      <c r="QOH785" s="92"/>
      <c r="QOI785" s="92"/>
      <c r="QOJ785" s="92"/>
      <c r="QOK785" s="92"/>
      <c r="QOL785" s="92"/>
      <c r="QOM785" s="92"/>
      <c r="QON785" s="92"/>
      <c r="QOO785" s="92"/>
      <c r="QOP785" s="92"/>
      <c r="QOQ785" s="92"/>
      <c r="QOR785" s="92"/>
      <c r="QOS785" s="92"/>
      <c r="QOT785" s="92"/>
      <c r="QOU785" s="92"/>
      <c r="QOV785" s="92"/>
      <c r="QOW785" s="92"/>
      <c r="QOX785" s="92"/>
      <c r="QOY785" s="92"/>
      <c r="QOZ785" s="92"/>
      <c r="QPA785" s="92"/>
      <c r="QPB785" s="92"/>
      <c r="QPC785" s="92"/>
      <c r="QPD785" s="92"/>
      <c r="QPE785" s="92"/>
      <c r="QPF785" s="92"/>
      <c r="QPG785" s="92"/>
      <c r="QPH785" s="92"/>
      <c r="QPI785" s="92"/>
      <c r="QPJ785" s="92"/>
      <c r="QPK785" s="92"/>
      <c r="QPL785" s="92"/>
      <c r="QPM785" s="92"/>
      <c r="QPN785" s="92"/>
      <c r="QPO785" s="92"/>
      <c r="QPP785" s="92"/>
      <c r="QPQ785" s="92"/>
      <c r="QPR785" s="92"/>
      <c r="QPS785" s="92"/>
      <c r="QPT785" s="92"/>
      <c r="QPU785" s="92"/>
      <c r="QPV785" s="92"/>
      <c r="QPW785" s="92"/>
      <c r="QPX785" s="92"/>
      <c r="QPY785" s="92"/>
      <c r="QPZ785" s="92"/>
      <c r="QQA785" s="92"/>
      <c r="QQB785" s="92"/>
      <c r="QQC785" s="92"/>
      <c r="QQD785" s="92"/>
      <c r="QQE785" s="92"/>
      <c r="QQF785" s="92"/>
      <c r="QQG785" s="92"/>
      <c r="QQH785" s="92"/>
      <c r="QQI785" s="92"/>
      <c r="QQJ785" s="92"/>
      <c r="QQK785" s="92"/>
      <c r="QQL785" s="92"/>
      <c r="QQM785" s="92"/>
      <c r="QQN785" s="92"/>
      <c r="QQO785" s="92"/>
      <c r="QQP785" s="92"/>
      <c r="QQQ785" s="92"/>
      <c r="QQR785" s="92"/>
      <c r="QQS785" s="92"/>
      <c r="QQT785" s="92"/>
      <c r="QQU785" s="92"/>
      <c r="QQV785" s="92"/>
      <c r="QQW785" s="92"/>
      <c r="QQX785" s="92"/>
      <c r="QQY785" s="92"/>
      <c r="QQZ785" s="92"/>
      <c r="QRA785" s="92"/>
      <c r="QRB785" s="92"/>
      <c r="QRC785" s="92"/>
      <c r="QRD785" s="92"/>
      <c r="QRE785" s="92"/>
      <c r="QRF785" s="92"/>
      <c r="QRG785" s="92"/>
      <c r="QRH785" s="92"/>
      <c r="QRI785" s="92"/>
      <c r="QRJ785" s="92"/>
      <c r="QRK785" s="92"/>
      <c r="QRL785" s="92"/>
      <c r="QRM785" s="92"/>
      <c r="QRN785" s="92"/>
      <c r="QRO785" s="92"/>
      <c r="QRP785" s="92"/>
      <c r="QRQ785" s="92"/>
      <c r="QRR785" s="92"/>
      <c r="QRS785" s="92"/>
      <c r="QRT785" s="92"/>
      <c r="QRU785" s="92"/>
      <c r="QRV785" s="92"/>
      <c r="QRW785" s="92"/>
      <c r="QRX785" s="92"/>
      <c r="QRY785" s="92"/>
      <c r="QRZ785" s="92"/>
      <c r="QSA785" s="92"/>
      <c r="QSB785" s="92"/>
      <c r="QSC785" s="92"/>
      <c r="QSD785" s="92"/>
      <c r="QSE785" s="92"/>
      <c r="QSF785" s="92"/>
      <c r="QSG785" s="92"/>
      <c r="QSH785" s="92"/>
      <c r="QSI785" s="92"/>
      <c r="QSJ785" s="92"/>
      <c r="QSK785" s="92"/>
      <c r="QSL785" s="92"/>
      <c r="QSM785" s="92"/>
      <c r="QSN785" s="92"/>
      <c r="QSO785" s="92"/>
      <c r="QSP785" s="92"/>
      <c r="QSQ785" s="92"/>
      <c r="QSR785" s="92"/>
      <c r="QSS785" s="92"/>
      <c r="QST785" s="92"/>
      <c r="QSU785" s="92"/>
      <c r="QSV785" s="92"/>
      <c r="QSW785" s="92"/>
      <c r="QSX785" s="92"/>
      <c r="QSY785" s="92"/>
      <c r="QSZ785" s="92"/>
      <c r="QTA785" s="92"/>
      <c r="QTB785" s="92"/>
      <c r="QTC785" s="92"/>
      <c r="QTD785" s="92"/>
      <c r="QTE785" s="92"/>
      <c r="QTF785" s="92"/>
      <c r="QTG785" s="92"/>
      <c r="QTH785" s="92"/>
      <c r="QTI785" s="92"/>
      <c r="QTJ785" s="92"/>
      <c r="QTK785" s="92"/>
      <c r="QTL785" s="92"/>
      <c r="QTM785" s="92"/>
      <c r="QTN785" s="92"/>
      <c r="QTO785" s="92"/>
      <c r="QTP785" s="92"/>
      <c r="QTQ785" s="92"/>
      <c r="QTR785" s="92"/>
      <c r="QTS785" s="92"/>
      <c r="QTT785" s="92"/>
      <c r="QTU785" s="92"/>
      <c r="QTV785" s="92"/>
      <c r="QTW785" s="92"/>
      <c r="QTX785" s="92"/>
      <c r="QTY785" s="92"/>
      <c r="QTZ785" s="92"/>
      <c r="QUA785" s="92"/>
      <c r="QUB785" s="92"/>
      <c r="QUC785" s="92"/>
      <c r="QUD785" s="92"/>
      <c r="QUE785" s="92"/>
      <c r="QUF785" s="92"/>
      <c r="QUG785" s="92"/>
      <c r="QUH785" s="92"/>
      <c r="QUI785" s="92"/>
      <c r="QUJ785" s="92"/>
      <c r="QUK785" s="92"/>
      <c r="QUL785" s="92"/>
      <c r="QUM785" s="92"/>
      <c r="QUN785" s="92"/>
      <c r="QUO785" s="92"/>
      <c r="QUP785" s="92"/>
      <c r="QUQ785" s="92"/>
      <c r="QUR785" s="92"/>
      <c r="QUS785" s="92"/>
      <c r="QUT785" s="92"/>
      <c r="QUU785" s="92"/>
      <c r="QUV785" s="92"/>
      <c r="QUW785" s="92"/>
      <c r="QUX785" s="92"/>
      <c r="QUY785" s="92"/>
      <c r="QUZ785" s="92"/>
      <c r="QVA785" s="92"/>
      <c r="QVB785" s="92"/>
      <c r="QVC785" s="92"/>
      <c r="QVD785" s="92"/>
      <c r="QVE785" s="92"/>
      <c r="QVF785" s="92"/>
      <c r="QVG785" s="92"/>
      <c r="QVH785" s="92"/>
      <c r="QVI785" s="92"/>
      <c r="QVJ785" s="92"/>
      <c r="QVK785" s="92"/>
      <c r="QVL785" s="92"/>
      <c r="QVM785" s="92"/>
      <c r="QVN785" s="92"/>
      <c r="QVO785" s="92"/>
      <c r="QVP785" s="92"/>
      <c r="QVQ785" s="92"/>
      <c r="QVR785" s="92"/>
      <c r="QVS785" s="92"/>
      <c r="QVT785" s="92"/>
      <c r="QVU785" s="92"/>
      <c r="QVV785" s="92"/>
      <c r="QVW785" s="92"/>
      <c r="QVX785" s="92"/>
      <c r="QVY785" s="92"/>
      <c r="QVZ785" s="92"/>
      <c r="QWA785" s="92"/>
      <c r="QWB785" s="92"/>
      <c r="QWC785" s="92"/>
      <c r="QWD785" s="92"/>
      <c r="QWE785" s="92"/>
      <c r="QWF785" s="92"/>
      <c r="QWG785" s="92"/>
      <c r="QWH785" s="92"/>
      <c r="QWI785" s="92"/>
      <c r="QWJ785" s="92"/>
      <c r="QWK785" s="92"/>
      <c r="QWL785" s="92"/>
      <c r="QWM785" s="92"/>
      <c r="QWN785" s="92"/>
      <c r="QWO785" s="92"/>
      <c r="QWP785" s="92"/>
      <c r="QWQ785" s="92"/>
      <c r="QWR785" s="92"/>
      <c r="QWS785" s="92"/>
      <c r="QWT785" s="92"/>
      <c r="QWU785" s="92"/>
      <c r="QWV785" s="92"/>
      <c r="QWW785" s="92"/>
      <c r="QWX785" s="92"/>
      <c r="QWY785" s="92"/>
      <c r="QWZ785" s="92"/>
      <c r="QXA785" s="92"/>
      <c r="QXB785" s="92"/>
      <c r="QXC785" s="92"/>
      <c r="QXD785" s="92"/>
      <c r="QXE785" s="92"/>
      <c r="QXF785" s="92"/>
      <c r="QXG785" s="92"/>
      <c r="QXH785" s="92"/>
      <c r="QXI785" s="92"/>
      <c r="QXJ785" s="92"/>
      <c r="QXK785" s="92"/>
      <c r="QXL785" s="92"/>
      <c r="QXM785" s="92"/>
      <c r="QXN785" s="92"/>
      <c r="QXO785" s="92"/>
      <c r="QXP785" s="92"/>
      <c r="QXQ785" s="92"/>
      <c r="QXR785" s="92"/>
      <c r="QXS785" s="92"/>
      <c r="QXT785" s="92"/>
      <c r="QXU785" s="92"/>
      <c r="QXV785" s="92"/>
      <c r="QXW785" s="92"/>
      <c r="QXX785" s="92"/>
      <c r="QXY785" s="92"/>
      <c r="QXZ785" s="92"/>
      <c r="QYA785" s="92"/>
      <c r="QYB785" s="92"/>
      <c r="QYC785" s="92"/>
      <c r="QYD785" s="92"/>
      <c r="QYE785" s="92"/>
      <c r="QYF785" s="92"/>
      <c r="QYG785" s="92"/>
      <c r="QYH785" s="92"/>
      <c r="QYI785" s="92"/>
      <c r="QYJ785" s="92"/>
      <c r="QYK785" s="92"/>
      <c r="QYL785" s="92"/>
      <c r="QYM785" s="92"/>
      <c r="QYN785" s="92"/>
      <c r="QYO785" s="92"/>
      <c r="QYP785" s="92"/>
      <c r="QYQ785" s="92"/>
      <c r="QYR785" s="92"/>
      <c r="QYS785" s="92"/>
      <c r="QYT785" s="92"/>
      <c r="QYU785" s="92"/>
      <c r="QYV785" s="92"/>
      <c r="QYW785" s="92"/>
      <c r="QYX785" s="92"/>
      <c r="QYY785" s="92"/>
      <c r="QYZ785" s="92"/>
      <c r="QZA785" s="92"/>
      <c r="QZB785" s="92"/>
      <c r="QZC785" s="92"/>
      <c r="QZD785" s="92"/>
      <c r="QZE785" s="92"/>
      <c r="QZF785" s="92"/>
      <c r="QZG785" s="92"/>
      <c r="QZH785" s="92"/>
      <c r="QZI785" s="92"/>
      <c r="QZJ785" s="92"/>
      <c r="QZK785" s="92"/>
      <c r="QZL785" s="92"/>
      <c r="QZM785" s="92"/>
      <c r="QZN785" s="92"/>
      <c r="QZO785" s="92"/>
      <c r="QZP785" s="92"/>
      <c r="QZQ785" s="92"/>
      <c r="QZR785" s="92"/>
      <c r="QZS785" s="92"/>
      <c r="QZT785" s="92"/>
      <c r="QZU785" s="92"/>
      <c r="QZV785" s="92"/>
      <c r="QZW785" s="92"/>
      <c r="QZX785" s="92"/>
      <c r="QZY785" s="92"/>
      <c r="QZZ785" s="92"/>
      <c r="RAA785" s="92"/>
      <c r="RAB785" s="92"/>
      <c r="RAC785" s="92"/>
      <c r="RAD785" s="92"/>
      <c r="RAE785" s="92"/>
      <c r="RAF785" s="92"/>
      <c r="RAG785" s="92"/>
      <c r="RAH785" s="92"/>
      <c r="RAI785" s="92"/>
      <c r="RAJ785" s="92"/>
      <c r="RAK785" s="92"/>
      <c r="RAL785" s="92"/>
      <c r="RAM785" s="92"/>
      <c r="RAN785" s="92"/>
      <c r="RAO785" s="92"/>
      <c r="RAP785" s="92"/>
      <c r="RAQ785" s="92"/>
      <c r="RAR785" s="92"/>
      <c r="RAS785" s="92"/>
      <c r="RAT785" s="92"/>
      <c r="RAU785" s="92"/>
      <c r="RAV785" s="92"/>
      <c r="RAW785" s="92"/>
      <c r="RAX785" s="92"/>
      <c r="RAY785" s="92"/>
      <c r="RAZ785" s="92"/>
      <c r="RBA785" s="92"/>
      <c r="RBB785" s="92"/>
      <c r="RBC785" s="92"/>
      <c r="RBD785" s="92"/>
      <c r="RBE785" s="92"/>
      <c r="RBF785" s="92"/>
      <c r="RBG785" s="92"/>
      <c r="RBH785" s="92"/>
      <c r="RBI785" s="92"/>
      <c r="RBJ785" s="92"/>
      <c r="RBK785" s="92"/>
      <c r="RBL785" s="92"/>
      <c r="RBM785" s="92"/>
      <c r="RBN785" s="92"/>
      <c r="RBO785" s="92"/>
      <c r="RBP785" s="92"/>
      <c r="RBQ785" s="92"/>
      <c r="RBR785" s="92"/>
      <c r="RBS785" s="92"/>
      <c r="RBT785" s="92"/>
      <c r="RBU785" s="92"/>
      <c r="RBV785" s="92"/>
      <c r="RBW785" s="92"/>
      <c r="RBX785" s="92"/>
      <c r="RBY785" s="92"/>
      <c r="RBZ785" s="92"/>
      <c r="RCA785" s="92"/>
      <c r="RCB785" s="92"/>
      <c r="RCC785" s="92"/>
      <c r="RCD785" s="92"/>
      <c r="RCE785" s="92"/>
      <c r="RCF785" s="92"/>
      <c r="RCG785" s="92"/>
      <c r="RCH785" s="92"/>
      <c r="RCI785" s="92"/>
      <c r="RCJ785" s="92"/>
      <c r="RCK785" s="92"/>
      <c r="RCL785" s="92"/>
      <c r="RCM785" s="92"/>
      <c r="RCN785" s="92"/>
      <c r="RCO785" s="92"/>
      <c r="RCP785" s="92"/>
      <c r="RCQ785" s="92"/>
      <c r="RCR785" s="92"/>
      <c r="RCS785" s="92"/>
      <c r="RCT785" s="92"/>
      <c r="RCU785" s="92"/>
      <c r="RCV785" s="92"/>
      <c r="RCW785" s="92"/>
      <c r="RCX785" s="92"/>
      <c r="RCY785" s="92"/>
      <c r="RCZ785" s="92"/>
      <c r="RDA785" s="92"/>
      <c r="RDB785" s="92"/>
      <c r="RDC785" s="92"/>
      <c r="RDD785" s="92"/>
      <c r="RDE785" s="92"/>
      <c r="RDF785" s="92"/>
      <c r="RDG785" s="92"/>
      <c r="RDH785" s="92"/>
      <c r="RDI785" s="92"/>
      <c r="RDJ785" s="92"/>
      <c r="RDK785" s="92"/>
      <c r="RDL785" s="92"/>
      <c r="RDM785" s="92"/>
      <c r="RDN785" s="92"/>
      <c r="RDO785" s="92"/>
      <c r="RDP785" s="92"/>
      <c r="RDQ785" s="92"/>
      <c r="RDR785" s="92"/>
      <c r="RDS785" s="92"/>
      <c r="RDT785" s="92"/>
      <c r="RDU785" s="92"/>
      <c r="RDV785" s="92"/>
      <c r="RDW785" s="92"/>
      <c r="RDX785" s="92"/>
      <c r="RDY785" s="92"/>
      <c r="RDZ785" s="92"/>
      <c r="REA785" s="92"/>
      <c r="REB785" s="92"/>
      <c r="REC785" s="92"/>
      <c r="RED785" s="92"/>
      <c r="REE785" s="92"/>
      <c r="REF785" s="92"/>
      <c r="REG785" s="92"/>
      <c r="REH785" s="92"/>
      <c r="REI785" s="92"/>
      <c r="REJ785" s="92"/>
      <c r="REK785" s="92"/>
      <c r="REL785" s="92"/>
      <c r="REM785" s="92"/>
      <c r="REN785" s="92"/>
      <c r="REO785" s="92"/>
      <c r="REP785" s="92"/>
      <c r="REQ785" s="92"/>
      <c r="RER785" s="92"/>
      <c r="RES785" s="92"/>
      <c r="RET785" s="92"/>
      <c r="REU785" s="92"/>
      <c r="REV785" s="92"/>
      <c r="REW785" s="92"/>
      <c r="REX785" s="92"/>
      <c r="REY785" s="92"/>
      <c r="REZ785" s="92"/>
      <c r="RFA785" s="92"/>
      <c r="RFB785" s="92"/>
      <c r="RFC785" s="92"/>
      <c r="RFD785" s="92"/>
      <c r="RFE785" s="92"/>
      <c r="RFF785" s="92"/>
      <c r="RFG785" s="92"/>
      <c r="RFH785" s="92"/>
      <c r="RFI785" s="92"/>
      <c r="RFJ785" s="92"/>
      <c r="RFK785" s="92"/>
      <c r="RFL785" s="92"/>
      <c r="RFM785" s="92"/>
      <c r="RFN785" s="92"/>
      <c r="RFO785" s="92"/>
      <c r="RFP785" s="92"/>
      <c r="RFQ785" s="92"/>
      <c r="RFR785" s="92"/>
      <c r="RFS785" s="92"/>
      <c r="RFT785" s="92"/>
      <c r="RFU785" s="92"/>
      <c r="RFV785" s="92"/>
      <c r="RFW785" s="92"/>
      <c r="RFX785" s="92"/>
      <c r="RFY785" s="92"/>
      <c r="RFZ785" s="92"/>
      <c r="RGA785" s="92"/>
      <c r="RGB785" s="92"/>
      <c r="RGC785" s="92"/>
      <c r="RGD785" s="92"/>
      <c r="RGE785" s="92"/>
      <c r="RGF785" s="92"/>
      <c r="RGG785" s="92"/>
      <c r="RGH785" s="92"/>
      <c r="RGI785" s="92"/>
      <c r="RGJ785" s="92"/>
      <c r="RGK785" s="92"/>
      <c r="RGL785" s="92"/>
      <c r="RGM785" s="92"/>
      <c r="RGN785" s="92"/>
      <c r="RGO785" s="92"/>
      <c r="RGP785" s="92"/>
      <c r="RGQ785" s="92"/>
      <c r="RGR785" s="92"/>
      <c r="RGS785" s="92"/>
      <c r="RGT785" s="92"/>
      <c r="RGU785" s="92"/>
      <c r="RGV785" s="92"/>
      <c r="RGW785" s="92"/>
      <c r="RGX785" s="92"/>
      <c r="RGY785" s="92"/>
      <c r="RGZ785" s="92"/>
      <c r="RHA785" s="92"/>
      <c r="RHB785" s="92"/>
      <c r="RHC785" s="92"/>
      <c r="RHD785" s="92"/>
      <c r="RHE785" s="92"/>
      <c r="RHF785" s="92"/>
      <c r="RHG785" s="92"/>
      <c r="RHH785" s="92"/>
      <c r="RHI785" s="92"/>
      <c r="RHJ785" s="92"/>
      <c r="RHK785" s="92"/>
      <c r="RHL785" s="92"/>
      <c r="RHM785" s="92"/>
      <c r="RHN785" s="92"/>
      <c r="RHO785" s="92"/>
      <c r="RHP785" s="92"/>
      <c r="RHQ785" s="92"/>
      <c r="RHR785" s="92"/>
      <c r="RHS785" s="92"/>
      <c r="RHT785" s="92"/>
      <c r="RHU785" s="92"/>
      <c r="RHV785" s="92"/>
      <c r="RHW785" s="92"/>
      <c r="RHX785" s="92"/>
      <c r="RHY785" s="92"/>
      <c r="RHZ785" s="92"/>
      <c r="RIA785" s="92"/>
      <c r="RIB785" s="92"/>
      <c r="RIC785" s="92"/>
      <c r="RID785" s="92"/>
      <c r="RIE785" s="92"/>
      <c r="RIF785" s="92"/>
      <c r="RIG785" s="92"/>
      <c r="RIH785" s="92"/>
      <c r="RII785" s="92"/>
      <c r="RIJ785" s="92"/>
      <c r="RIK785" s="92"/>
      <c r="RIL785" s="92"/>
      <c r="RIM785" s="92"/>
      <c r="RIN785" s="92"/>
      <c r="RIO785" s="92"/>
      <c r="RIP785" s="92"/>
      <c r="RIQ785" s="92"/>
      <c r="RIR785" s="92"/>
      <c r="RIS785" s="92"/>
      <c r="RIT785" s="92"/>
      <c r="RIU785" s="92"/>
      <c r="RIV785" s="92"/>
      <c r="RIW785" s="92"/>
      <c r="RIX785" s="92"/>
      <c r="RIY785" s="92"/>
      <c r="RIZ785" s="92"/>
      <c r="RJA785" s="92"/>
      <c r="RJB785" s="92"/>
      <c r="RJC785" s="92"/>
      <c r="RJD785" s="92"/>
      <c r="RJE785" s="92"/>
      <c r="RJF785" s="92"/>
      <c r="RJG785" s="92"/>
      <c r="RJH785" s="92"/>
      <c r="RJI785" s="92"/>
      <c r="RJJ785" s="92"/>
      <c r="RJK785" s="92"/>
      <c r="RJL785" s="92"/>
      <c r="RJM785" s="92"/>
      <c r="RJN785" s="92"/>
      <c r="RJO785" s="92"/>
      <c r="RJP785" s="92"/>
      <c r="RJQ785" s="92"/>
      <c r="RJR785" s="92"/>
      <c r="RJS785" s="92"/>
      <c r="RJT785" s="92"/>
      <c r="RJU785" s="92"/>
      <c r="RJV785" s="92"/>
      <c r="RJW785" s="92"/>
      <c r="RJX785" s="92"/>
      <c r="RJY785" s="92"/>
      <c r="RJZ785" s="92"/>
      <c r="RKA785" s="92"/>
      <c r="RKB785" s="92"/>
      <c r="RKC785" s="92"/>
      <c r="RKD785" s="92"/>
      <c r="RKE785" s="92"/>
      <c r="RKF785" s="92"/>
      <c r="RKG785" s="92"/>
      <c r="RKH785" s="92"/>
      <c r="RKI785" s="92"/>
      <c r="RKJ785" s="92"/>
      <c r="RKK785" s="92"/>
      <c r="RKL785" s="92"/>
      <c r="RKM785" s="92"/>
      <c r="RKN785" s="92"/>
      <c r="RKO785" s="92"/>
      <c r="RKP785" s="92"/>
      <c r="RKQ785" s="92"/>
      <c r="RKR785" s="92"/>
      <c r="RKS785" s="92"/>
      <c r="RKT785" s="92"/>
      <c r="RKU785" s="92"/>
      <c r="RKV785" s="92"/>
      <c r="RKW785" s="92"/>
      <c r="RKX785" s="92"/>
      <c r="RKY785" s="92"/>
      <c r="RKZ785" s="92"/>
      <c r="RLA785" s="92"/>
      <c r="RLB785" s="92"/>
      <c r="RLC785" s="92"/>
      <c r="RLD785" s="92"/>
      <c r="RLE785" s="92"/>
      <c r="RLF785" s="92"/>
      <c r="RLG785" s="92"/>
      <c r="RLH785" s="92"/>
      <c r="RLI785" s="92"/>
      <c r="RLJ785" s="92"/>
      <c r="RLK785" s="92"/>
      <c r="RLL785" s="92"/>
      <c r="RLM785" s="92"/>
      <c r="RLN785" s="92"/>
      <c r="RLO785" s="92"/>
      <c r="RLP785" s="92"/>
      <c r="RLQ785" s="92"/>
      <c r="RLR785" s="92"/>
      <c r="RLS785" s="92"/>
      <c r="RLT785" s="92"/>
      <c r="RLU785" s="92"/>
      <c r="RLV785" s="92"/>
      <c r="RLW785" s="92"/>
      <c r="RLX785" s="92"/>
      <c r="RLY785" s="92"/>
      <c r="RLZ785" s="92"/>
      <c r="RMA785" s="92"/>
      <c r="RMB785" s="92"/>
      <c r="RMC785" s="92"/>
      <c r="RMD785" s="92"/>
      <c r="RME785" s="92"/>
      <c r="RMF785" s="92"/>
      <c r="RMG785" s="92"/>
      <c r="RMH785" s="92"/>
      <c r="RMI785" s="92"/>
      <c r="RMJ785" s="92"/>
      <c r="RMK785" s="92"/>
      <c r="RML785" s="92"/>
      <c r="RMM785" s="92"/>
      <c r="RMN785" s="92"/>
      <c r="RMO785" s="92"/>
      <c r="RMP785" s="92"/>
      <c r="RMQ785" s="92"/>
      <c r="RMR785" s="92"/>
      <c r="RMS785" s="92"/>
      <c r="RMT785" s="92"/>
      <c r="RMU785" s="92"/>
      <c r="RMV785" s="92"/>
      <c r="RMW785" s="92"/>
      <c r="RMX785" s="92"/>
      <c r="RMY785" s="92"/>
      <c r="RMZ785" s="92"/>
      <c r="RNA785" s="92"/>
      <c r="RNB785" s="92"/>
      <c r="RNC785" s="92"/>
      <c r="RND785" s="92"/>
      <c r="RNE785" s="92"/>
      <c r="RNF785" s="92"/>
      <c r="RNG785" s="92"/>
      <c r="RNH785" s="92"/>
      <c r="RNI785" s="92"/>
      <c r="RNJ785" s="92"/>
      <c r="RNK785" s="92"/>
      <c r="RNL785" s="92"/>
      <c r="RNM785" s="92"/>
      <c r="RNN785" s="92"/>
      <c r="RNO785" s="92"/>
      <c r="RNP785" s="92"/>
      <c r="RNQ785" s="92"/>
      <c r="RNR785" s="92"/>
      <c r="RNS785" s="92"/>
      <c r="RNT785" s="92"/>
      <c r="RNU785" s="92"/>
      <c r="RNV785" s="92"/>
      <c r="RNW785" s="92"/>
      <c r="RNX785" s="92"/>
      <c r="RNY785" s="92"/>
      <c r="RNZ785" s="92"/>
      <c r="ROA785" s="92"/>
      <c r="ROB785" s="92"/>
      <c r="ROC785" s="92"/>
      <c r="ROD785" s="92"/>
      <c r="ROE785" s="92"/>
      <c r="ROF785" s="92"/>
      <c r="ROG785" s="92"/>
      <c r="ROH785" s="92"/>
      <c r="ROI785" s="92"/>
      <c r="ROJ785" s="92"/>
      <c r="ROK785" s="92"/>
      <c r="ROL785" s="92"/>
      <c r="ROM785" s="92"/>
      <c r="RON785" s="92"/>
      <c r="ROO785" s="92"/>
      <c r="ROP785" s="92"/>
      <c r="ROQ785" s="92"/>
      <c r="ROR785" s="92"/>
      <c r="ROS785" s="92"/>
      <c r="ROT785" s="92"/>
      <c r="ROU785" s="92"/>
      <c r="ROV785" s="92"/>
      <c r="ROW785" s="92"/>
      <c r="ROX785" s="92"/>
      <c r="ROY785" s="92"/>
      <c r="ROZ785" s="92"/>
      <c r="RPA785" s="92"/>
      <c r="RPB785" s="92"/>
      <c r="RPC785" s="92"/>
      <c r="RPD785" s="92"/>
      <c r="RPE785" s="92"/>
      <c r="RPF785" s="92"/>
      <c r="RPG785" s="92"/>
      <c r="RPH785" s="92"/>
      <c r="RPI785" s="92"/>
      <c r="RPJ785" s="92"/>
      <c r="RPK785" s="92"/>
      <c r="RPL785" s="92"/>
      <c r="RPM785" s="92"/>
      <c r="RPN785" s="92"/>
      <c r="RPO785" s="92"/>
      <c r="RPP785" s="92"/>
      <c r="RPQ785" s="92"/>
      <c r="RPR785" s="92"/>
      <c r="RPS785" s="92"/>
      <c r="RPT785" s="92"/>
      <c r="RPU785" s="92"/>
      <c r="RPV785" s="92"/>
      <c r="RPW785" s="92"/>
      <c r="RPX785" s="92"/>
      <c r="RPY785" s="92"/>
      <c r="RPZ785" s="92"/>
      <c r="RQA785" s="92"/>
      <c r="RQB785" s="92"/>
      <c r="RQC785" s="92"/>
      <c r="RQD785" s="92"/>
      <c r="RQE785" s="92"/>
      <c r="RQF785" s="92"/>
      <c r="RQG785" s="92"/>
      <c r="RQH785" s="92"/>
      <c r="RQI785" s="92"/>
      <c r="RQJ785" s="92"/>
      <c r="RQK785" s="92"/>
      <c r="RQL785" s="92"/>
      <c r="RQM785" s="92"/>
      <c r="RQN785" s="92"/>
      <c r="RQO785" s="92"/>
      <c r="RQP785" s="92"/>
      <c r="RQQ785" s="92"/>
      <c r="RQR785" s="92"/>
      <c r="RQS785" s="92"/>
      <c r="RQT785" s="92"/>
      <c r="RQU785" s="92"/>
      <c r="RQV785" s="92"/>
      <c r="RQW785" s="92"/>
      <c r="RQX785" s="92"/>
      <c r="RQY785" s="92"/>
      <c r="RQZ785" s="92"/>
      <c r="RRA785" s="92"/>
      <c r="RRB785" s="92"/>
      <c r="RRC785" s="92"/>
      <c r="RRD785" s="92"/>
      <c r="RRE785" s="92"/>
      <c r="RRF785" s="92"/>
      <c r="RRG785" s="92"/>
      <c r="RRH785" s="92"/>
      <c r="RRI785" s="92"/>
      <c r="RRJ785" s="92"/>
      <c r="RRK785" s="92"/>
      <c r="RRL785" s="92"/>
      <c r="RRM785" s="92"/>
      <c r="RRN785" s="92"/>
      <c r="RRO785" s="92"/>
      <c r="RRP785" s="92"/>
      <c r="RRQ785" s="92"/>
      <c r="RRR785" s="92"/>
      <c r="RRS785" s="92"/>
      <c r="RRT785" s="92"/>
      <c r="RRU785" s="92"/>
      <c r="RRV785" s="92"/>
      <c r="RRW785" s="92"/>
      <c r="RRX785" s="92"/>
      <c r="RRY785" s="92"/>
      <c r="RRZ785" s="92"/>
      <c r="RSA785" s="92"/>
      <c r="RSB785" s="92"/>
      <c r="RSC785" s="92"/>
      <c r="RSD785" s="92"/>
      <c r="RSE785" s="92"/>
      <c r="RSF785" s="92"/>
      <c r="RSG785" s="92"/>
      <c r="RSH785" s="92"/>
      <c r="RSI785" s="92"/>
      <c r="RSJ785" s="92"/>
      <c r="RSK785" s="92"/>
      <c r="RSL785" s="92"/>
      <c r="RSM785" s="92"/>
      <c r="RSN785" s="92"/>
      <c r="RSO785" s="92"/>
      <c r="RSP785" s="92"/>
      <c r="RSQ785" s="92"/>
      <c r="RSR785" s="92"/>
      <c r="RSS785" s="92"/>
      <c r="RST785" s="92"/>
      <c r="RSU785" s="92"/>
      <c r="RSV785" s="92"/>
      <c r="RSW785" s="92"/>
      <c r="RSX785" s="92"/>
      <c r="RSY785" s="92"/>
      <c r="RSZ785" s="92"/>
      <c r="RTA785" s="92"/>
      <c r="RTB785" s="92"/>
      <c r="RTC785" s="92"/>
      <c r="RTD785" s="92"/>
      <c r="RTE785" s="92"/>
      <c r="RTF785" s="92"/>
      <c r="RTG785" s="92"/>
      <c r="RTH785" s="92"/>
      <c r="RTI785" s="92"/>
      <c r="RTJ785" s="92"/>
      <c r="RTK785" s="92"/>
      <c r="RTL785" s="92"/>
      <c r="RTM785" s="92"/>
      <c r="RTN785" s="92"/>
      <c r="RTO785" s="92"/>
      <c r="RTP785" s="92"/>
      <c r="RTQ785" s="92"/>
      <c r="RTR785" s="92"/>
      <c r="RTS785" s="92"/>
      <c r="RTT785" s="92"/>
      <c r="RTU785" s="92"/>
      <c r="RTV785" s="92"/>
      <c r="RTW785" s="92"/>
      <c r="RTX785" s="92"/>
      <c r="RTY785" s="92"/>
      <c r="RTZ785" s="92"/>
      <c r="RUA785" s="92"/>
      <c r="RUB785" s="92"/>
      <c r="RUC785" s="92"/>
      <c r="RUD785" s="92"/>
      <c r="RUE785" s="92"/>
      <c r="RUF785" s="92"/>
      <c r="RUG785" s="92"/>
      <c r="RUH785" s="92"/>
      <c r="RUI785" s="92"/>
      <c r="RUJ785" s="92"/>
      <c r="RUK785" s="92"/>
      <c r="RUL785" s="92"/>
      <c r="RUM785" s="92"/>
      <c r="RUN785" s="92"/>
      <c r="RUO785" s="92"/>
      <c r="RUP785" s="92"/>
      <c r="RUQ785" s="92"/>
      <c r="RUR785" s="92"/>
      <c r="RUS785" s="92"/>
      <c r="RUT785" s="92"/>
      <c r="RUU785" s="92"/>
      <c r="RUV785" s="92"/>
      <c r="RUW785" s="92"/>
      <c r="RUX785" s="92"/>
      <c r="RUY785" s="92"/>
      <c r="RUZ785" s="92"/>
      <c r="RVA785" s="92"/>
      <c r="RVB785" s="92"/>
      <c r="RVC785" s="92"/>
      <c r="RVD785" s="92"/>
      <c r="RVE785" s="92"/>
      <c r="RVF785" s="92"/>
      <c r="RVG785" s="92"/>
      <c r="RVH785" s="92"/>
      <c r="RVI785" s="92"/>
      <c r="RVJ785" s="92"/>
      <c r="RVK785" s="92"/>
      <c r="RVL785" s="92"/>
      <c r="RVM785" s="92"/>
      <c r="RVN785" s="92"/>
      <c r="RVO785" s="92"/>
      <c r="RVP785" s="92"/>
      <c r="RVQ785" s="92"/>
      <c r="RVR785" s="92"/>
      <c r="RVS785" s="92"/>
      <c r="RVT785" s="92"/>
      <c r="RVU785" s="92"/>
      <c r="RVV785" s="92"/>
      <c r="RVW785" s="92"/>
      <c r="RVX785" s="92"/>
      <c r="RVY785" s="92"/>
      <c r="RVZ785" s="92"/>
      <c r="RWA785" s="92"/>
      <c r="RWB785" s="92"/>
      <c r="RWC785" s="92"/>
      <c r="RWD785" s="92"/>
      <c r="RWE785" s="92"/>
      <c r="RWF785" s="92"/>
      <c r="RWG785" s="92"/>
      <c r="RWH785" s="92"/>
      <c r="RWI785" s="92"/>
      <c r="RWJ785" s="92"/>
      <c r="RWK785" s="92"/>
      <c r="RWL785" s="92"/>
      <c r="RWM785" s="92"/>
      <c r="RWN785" s="92"/>
      <c r="RWO785" s="92"/>
      <c r="RWP785" s="92"/>
      <c r="RWQ785" s="92"/>
      <c r="RWR785" s="92"/>
      <c r="RWS785" s="92"/>
      <c r="RWT785" s="92"/>
      <c r="RWU785" s="92"/>
      <c r="RWV785" s="92"/>
      <c r="RWW785" s="92"/>
      <c r="RWX785" s="92"/>
      <c r="RWY785" s="92"/>
      <c r="RWZ785" s="92"/>
      <c r="RXA785" s="92"/>
      <c r="RXB785" s="92"/>
      <c r="RXC785" s="92"/>
      <c r="RXD785" s="92"/>
      <c r="RXE785" s="92"/>
      <c r="RXF785" s="92"/>
      <c r="RXG785" s="92"/>
      <c r="RXH785" s="92"/>
      <c r="RXI785" s="92"/>
      <c r="RXJ785" s="92"/>
      <c r="RXK785" s="92"/>
      <c r="RXL785" s="92"/>
      <c r="RXM785" s="92"/>
      <c r="RXN785" s="92"/>
      <c r="RXO785" s="92"/>
      <c r="RXP785" s="92"/>
      <c r="RXQ785" s="92"/>
      <c r="RXR785" s="92"/>
      <c r="RXS785" s="92"/>
      <c r="RXT785" s="92"/>
      <c r="RXU785" s="92"/>
      <c r="RXV785" s="92"/>
      <c r="RXW785" s="92"/>
      <c r="RXX785" s="92"/>
      <c r="RXY785" s="92"/>
      <c r="RXZ785" s="92"/>
      <c r="RYA785" s="92"/>
      <c r="RYB785" s="92"/>
      <c r="RYC785" s="92"/>
      <c r="RYD785" s="92"/>
      <c r="RYE785" s="92"/>
      <c r="RYF785" s="92"/>
      <c r="RYG785" s="92"/>
      <c r="RYH785" s="92"/>
      <c r="RYI785" s="92"/>
      <c r="RYJ785" s="92"/>
      <c r="RYK785" s="92"/>
      <c r="RYL785" s="92"/>
      <c r="RYM785" s="92"/>
      <c r="RYN785" s="92"/>
      <c r="RYO785" s="92"/>
      <c r="RYP785" s="92"/>
      <c r="RYQ785" s="92"/>
      <c r="RYR785" s="92"/>
      <c r="RYS785" s="92"/>
      <c r="RYT785" s="92"/>
      <c r="RYU785" s="92"/>
      <c r="RYV785" s="92"/>
      <c r="RYW785" s="92"/>
      <c r="RYX785" s="92"/>
      <c r="RYY785" s="92"/>
      <c r="RYZ785" s="92"/>
      <c r="RZA785" s="92"/>
      <c r="RZB785" s="92"/>
      <c r="RZC785" s="92"/>
      <c r="RZD785" s="92"/>
      <c r="RZE785" s="92"/>
      <c r="RZF785" s="92"/>
      <c r="RZG785" s="92"/>
      <c r="RZH785" s="92"/>
      <c r="RZI785" s="92"/>
      <c r="RZJ785" s="92"/>
      <c r="RZK785" s="92"/>
      <c r="RZL785" s="92"/>
      <c r="RZM785" s="92"/>
      <c r="RZN785" s="92"/>
      <c r="RZO785" s="92"/>
      <c r="RZP785" s="92"/>
      <c r="RZQ785" s="92"/>
      <c r="RZR785" s="92"/>
      <c r="RZS785" s="92"/>
      <c r="RZT785" s="92"/>
      <c r="RZU785" s="92"/>
      <c r="RZV785" s="92"/>
      <c r="RZW785" s="92"/>
      <c r="RZX785" s="92"/>
      <c r="RZY785" s="92"/>
      <c r="RZZ785" s="92"/>
      <c r="SAA785" s="92"/>
      <c r="SAB785" s="92"/>
      <c r="SAC785" s="92"/>
      <c r="SAD785" s="92"/>
      <c r="SAE785" s="92"/>
      <c r="SAF785" s="92"/>
      <c r="SAG785" s="92"/>
      <c r="SAH785" s="92"/>
      <c r="SAI785" s="92"/>
      <c r="SAJ785" s="92"/>
      <c r="SAK785" s="92"/>
      <c r="SAL785" s="92"/>
      <c r="SAM785" s="92"/>
      <c r="SAN785" s="92"/>
      <c r="SAO785" s="92"/>
      <c r="SAP785" s="92"/>
      <c r="SAQ785" s="92"/>
      <c r="SAR785" s="92"/>
      <c r="SAS785" s="92"/>
      <c r="SAT785" s="92"/>
      <c r="SAU785" s="92"/>
      <c r="SAV785" s="92"/>
      <c r="SAW785" s="92"/>
      <c r="SAX785" s="92"/>
      <c r="SAY785" s="92"/>
      <c r="SAZ785" s="92"/>
      <c r="SBA785" s="92"/>
      <c r="SBB785" s="92"/>
      <c r="SBC785" s="92"/>
      <c r="SBD785" s="92"/>
      <c r="SBE785" s="92"/>
      <c r="SBF785" s="92"/>
      <c r="SBG785" s="92"/>
      <c r="SBH785" s="92"/>
      <c r="SBI785" s="92"/>
      <c r="SBJ785" s="92"/>
      <c r="SBK785" s="92"/>
      <c r="SBL785" s="92"/>
      <c r="SBM785" s="92"/>
      <c r="SBN785" s="92"/>
      <c r="SBO785" s="92"/>
      <c r="SBP785" s="92"/>
      <c r="SBQ785" s="92"/>
      <c r="SBR785" s="92"/>
      <c r="SBS785" s="92"/>
      <c r="SBT785" s="92"/>
      <c r="SBU785" s="92"/>
      <c r="SBV785" s="92"/>
      <c r="SBW785" s="92"/>
      <c r="SBX785" s="92"/>
      <c r="SBY785" s="92"/>
      <c r="SBZ785" s="92"/>
      <c r="SCA785" s="92"/>
      <c r="SCB785" s="92"/>
      <c r="SCC785" s="92"/>
      <c r="SCD785" s="92"/>
      <c r="SCE785" s="92"/>
      <c r="SCF785" s="92"/>
      <c r="SCG785" s="92"/>
      <c r="SCH785" s="92"/>
      <c r="SCI785" s="92"/>
      <c r="SCJ785" s="92"/>
      <c r="SCK785" s="92"/>
      <c r="SCL785" s="92"/>
      <c r="SCM785" s="92"/>
      <c r="SCN785" s="92"/>
      <c r="SCO785" s="92"/>
      <c r="SCP785" s="92"/>
      <c r="SCQ785" s="92"/>
      <c r="SCR785" s="92"/>
      <c r="SCS785" s="92"/>
      <c r="SCT785" s="92"/>
      <c r="SCU785" s="92"/>
      <c r="SCV785" s="92"/>
      <c r="SCW785" s="92"/>
      <c r="SCX785" s="92"/>
      <c r="SCY785" s="92"/>
      <c r="SCZ785" s="92"/>
      <c r="SDA785" s="92"/>
      <c r="SDB785" s="92"/>
      <c r="SDC785" s="92"/>
      <c r="SDD785" s="92"/>
      <c r="SDE785" s="92"/>
      <c r="SDF785" s="92"/>
      <c r="SDG785" s="92"/>
      <c r="SDH785" s="92"/>
      <c r="SDI785" s="92"/>
      <c r="SDJ785" s="92"/>
      <c r="SDK785" s="92"/>
      <c r="SDL785" s="92"/>
      <c r="SDM785" s="92"/>
      <c r="SDN785" s="92"/>
      <c r="SDO785" s="92"/>
      <c r="SDP785" s="92"/>
      <c r="SDQ785" s="92"/>
      <c r="SDR785" s="92"/>
      <c r="SDS785" s="92"/>
      <c r="SDT785" s="92"/>
      <c r="SDU785" s="92"/>
      <c r="SDV785" s="92"/>
      <c r="SDW785" s="92"/>
      <c r="SDX785" s="92"/>
      <c r="SDY785" s="92"/>
      <c r="SDZ785" s="92"/>
      <c r="SEA785" s="92"/>
      <c r="SEB785" s="92"/>
      <c r="SEC785" s="92"/>
      <c r="SED785" s="92"/>
      <c r="SEE785" s="92"/>
      <c r="SEF785" s="92"/>
      <c r="SEG785" s="92"/>
      <c r="SEH785" s="92"/>
      <c r="SEI785" s="92"/>
      <c r="SEJ785" s="92"/>
      <c r="SEK785" s="92"/>
      <c r="SEL785" s="92"/>
      <c r="SEM785" s="92"/>
      <c r="SEN785" s="92"/>
      <c r="SEO785" s="92"/>
      <c r="SEP785" s="92"/>
      <c r="SEQ785" s="92"/>
      <c r="SER785" s="92"/>
      <c r="SES785" s="92"/>
      <c r="SET785" s="92"/>
      <c r="SEU785" s="92"/>
      <c r="SEV785" s="92"/>
      <c r="SEW785" s="92"/>
      <c r="SEX785" s="92"/>
      <c r="SEY785" s="92"/>
      <c r="SEZ785" s="92"/>
      <c r="SFA785" s="92"/>
      <c r="SFB785" s="92"/>
      <c r="SFC785" s="92"/>
      <c r="SFD785" s="92"/>
      <c r="SFE785" s="92"/>
      <c r="SFF785" s="92"/>
      <c r="SFG785" s="92"/>
      <c r="SFH785" s="92"/>
      <c r="SFI785" s="92"/>
      <c r="SFJ785" s="92"/>
      <c r="SFK785" s="92"/>
      <c r="SFL785" s="92"/>
      <c r="SFM785" s="92"/>
      <c r="SFN785" s="92"/>
      <c r="SFO785" s="92"/>
      <c r="SFP785" s="92"/>
      <c r="SFQ785" s="92"/>
      <c r="SFR785" s="92"/>
      <c r="SFS785" s="92"/>
      <c r="SFT785" s="92"/>
      <c r="SFU785" s="92"/>
      <c r="SFV785" s="92"/>
      <c r="SFW785" s="92"/>
      <c r="SFX785" s="92"/>
      <c r="SFY785" s="92"/>
      <c r="SFZ785" s="92"/>
      <c r="SGA785" s="92"/>
      <c r="SGB785" s="92"/>
      <c r="SGC785" s="92"/>
      <c r="SGD785" s="92"/>
      <c r="SGE785" s="92"/>
      <c r="SGF785" s="92"/>
      <c r="SGG785" s="92"/>
      <c r="SGH785" s="92"/>
      <c r="SGI785" s="92"/>
      <c r="SGJ785" s="92"/>
      <c r="SGK785" s="92"/>
      <c r="SGL785" s="92"/>
      <c r="SGM785" s="92"/>
      <c r="SGN785" s="92"/>
      <c r="SGO785" s="92"/>
      <c r="SGP785" s="92"/>
      <c r="SGQ785" s="92"/>
      <c r="SGR785" s="92"/>
      <c r="SGS785" s="92"/>
      <c r="SGT785" s="92"/>
      <c r="SGU785" s="92"/>
      <c r="SGV785" s="92"/>
      <c r="SGW785" s="92"/>
      <c r="SGX785" s="92"/>
      <c r="SGY785" s="92"/>
      <c r="SGZ785" s="92"/>
      <c r="SHA785" s="92"/>
      <c r="SHB785" s="92"/>
      <c r="SHC785" s="92"/>
      <c r="SHD785" s="92"/>
      <c r="SHE785" s="92"/>
      <c r="SHF785" s="92"/>
      <c r="SHG785" s="92"/>
      <c r="SHH785" s="92"/>
      <c r="SHI785" s="92"/>
      <c r="SHJ785" s="92"/>
      <c r="SHK785" s="92"/>
      <c r="SHL785" s="92"/>
      <c r="SHM785" s="92"/>
      <c r="SHN785" s="92"/>
      <c r="SHO785" s="92"/>
      <c r="SHP785" s="92"/>
      <c r="SHQ785" s="92"/>
      <c r="SHR785" s="92"/>
      <c r="SHS785" s="92"/>
      <c r="SHT785" s="92"/>
      <c r="SHU785" s="92"/>
      <c r="SHV785" s="92"/>
      <c r="SHW785" s="92"/>
      <c r="SHX785" s="92"/>
      <c r="SHY785" s="92"/>
      <c r="SHZ785" s="92"/>
      <c r="SIA785" s="92"/>
      <c r="SIB785" s="92"/>
      <c r="SIC785" s="92"/>
      <c r="SID785" s="92"/>
      <c r="SIE785" s="92"/>
      <c r="SIF785" s="92"/>
      <c r="SIG785" s="92"/>
      <c r="SIH785" s="92"/>
      <c r="SII785" s="92"/>
      <c r="SIJ785" s="92"/>
      <c r="SIK785" s="92"/>
      <c r="SIL785" s="92"/>
      <c r="SIM785" s="92"/>
      <c r="SIN785" s="92"/>
      <c r="SIO785" s="92"/>
      <c r="SIP785" s="92"/>
      <c r="SIQ785" s="92"/>
      <c r="SIR785" s="92"/>
      <c r="SIS785" s="92"/>
      <c r="SIT785" s="92"/>
      <c r="SIU785" s="92"/>
      <c r="SIV785" s="92"/>
      <c r="SIW785" s="92"/>
      <c r="SIX785" s="92"/>
      <c r="SIY785" s="92"/>
      <c r="SIZ785" s="92"/>
      <c r="SJA785" s="92"/>
      <c r="SJB785" s="92"/>
      <c r="SJC785" s="92"/>
      <c r="SJD785" s="92"/>
      <c r="SJE785" s="92"/>
      <c r="SJF785" s="92"/>
      <c r="SJG785" s="92"/>
      <c r="SJH785" s="92"/>
      <c r="SJI785" s="92"/>
      <c r="SJJ785" s="92"/>
      <c r="SJK785" s="92"/>
      <c r="SJL785" s="92"/>
      <c r="SJM785" s="92"/>
      <c r="SJN785" s="92"/>
      <c r="SJO785" s="92"/>
      <c r="SJP785" s="92"/>
      <c r="SJQ785" s="92"/>
      <c r="SJR785" s="92"/>
      <c r="SJS785" s="92"/>
      <c r="SJT785" s="92"/>
      <c r="SJU785" s="92"/>
      <c r="SJV785" s="92"/>
      <c r="SJW785" s="92"/>
      <c r="SJX785" s="92"/>
      <c r="SJY785" s="92"/>
      <c r="SJZ785" s="92"/>
      <c r="SKA785" s="92"/>
      <c r="SKB785" s="92"/>
      <c r="SKC785" s="92"/>
      <c r="SKD785" s="92"/>
      <c r="SKE785" s="92"/>
      <c r="SKF785" s="92"/>
      <c r="SKG785" s="92"/>
      <c r="SKH785" s="92"/>
      <c r="SKI785" s="92"/>
      <c r="SKJ785" s="92"/>
      <c r="SKK785" s="92"/>
      <c r="SKL785" s="92"/>
      <c r="SKM785" s="92"/>
      <c r="SKN785" s="92"/>
      <c r="SKO785" s="92"/>
      <c r="SKP785" s="92"/>
      <c r="SKQ785" s="92"/>
      <c r="SKR785" s="92"/>
      <c r="SKS785" s="92"/>
      <c r="SKT785" s="92"/>
      <c r="SKU785" s="92"/>
      <c r="SKV785" s="92"/>
      <c r="SKW785" s="92"/>
      <c r="SKX785" s="92"/>
      <c r="SKY785" s="92"/>
      <c r="SKZ785" s="92"/>
      <c r="SLA785" s="92"/>
      <c r="SLB785" s="92"/>
      <c r="SLC785" s="92"/>
      <c r="SLD785" s="92"/>
      <c r="SLE785" s="92"/>
      <c r="SLF785" s="92"/>
      <c r="SLG785" s="92"/>
      <c r="SLH785" s="92"/>
      <c r="SLI785" s="92"/>
      <c r="SLJ785" s="92"/>
      <c r="SLK785" s="92"/>
      <c r="SLL785" s="92"/>
      <c r="SLM785" s="92"/>
      <c r="SLN785" s="92"/>
      <c r="SLO785" s="92"/>
      <c r="SLP785" s="92"/>
      <c r="SLQ785" s="92"/>
      <c r="SLR785" s="92"/>
      <c r="SLS785" s="92"/>
      <c r="SLT785" s="92"/>
      <c r="SLU785" s="92"/>
      <c r="SLV785" s="92"/>
      <c r="SLW785" s="92"/>
      <c r="SLX785" s="92"/>
      <c r="SLY785" s="92"/>
      <c r="SLZ785" s="92"/>
      <c r="SMA785" s="92"/>
      <c r="SMB785" s="92"/>
      <c r="SMC785" s="92"/>
      <c r="SMD785" s="92"/>
      <c r="SME785" s="92"/>
      <c r="SMF785" s="92"/>
      <c r="SMG785" s="92"/>
      <c r="SMH785" s="92"/>
      <c r="SMI785" s="92"/>
      <c r="SMJ785" s="92"/>
      <c r="SMK785" s="92"/>
      <c r="SML785" s="92"/>
      <c r="SMM785" s="92"/>
      <c r="SMN785" s="92"/>
      <c r="SMO785" s="92"/>
      <c r="SMP785" s="92"/>
      <c r="SMQ785" s="92"/>
      <c r="SMR785" s="92"/>
      <c r="SMS785" s="92"/>
      <c r="SMT785" s="92"/>
      <c r="SMU785" s="92"/>
      <c r="SMV785" s="92"/>
      <c r="SMW785" s="92"/>
      <c r="SMX785" s="92"/>
      <c r="SMY785" s="92"/>
      <c r="SMZ785" s="92"/>
      <c r="SNA785" s="92"/>
      <c r="SNB785" s="92"/>
      <c r="SNC785" s="92"/>
      <c r="SND785" s="92"/>
      <c r="SNE785" s="92"/>
      <c r="SNF785" s="92"/>
      <c r="SNG785" s="92"/>
      <c r="SNH785" s="92"/>
      <c r="SNI785" s="92"/>
      <c r="SNJ785" s="92"/>
      <c r="SNK785" s="92"/>
      <c r="SNL785" s="92"/>
      <c r="SNM785" s="92"/>
      <c r="SNN785" s="92"/>
      <c r="SNO785" s="92"/>
      <c r="SNP785" s="92"/>
      <c r="SNQ785" s="92"/>
      <c r="SNR785" s="92"/>
      <c r="SNS785" s="92"/>
      <c r="SNT785" s="92"/>
      <c r="SNU785" s="92"/>
      <c r="SNV785" s="92"/>
      <c r="SNW785" s="92"/>
      <c r="SNX785" s="92"/>
      <c r="SNY785" s="92"/>
      <c r="SNZ785" s="92"/>
      <c r="SOA785" s="92"/>
      <c r="SOB785" s="92"/>
      <c r="SOC785" s="92"/>
      <c r="SOD785" s="92"/>
      <c r="SOE785" s="92"/>
      <c r="SOF785" s="92"/>
      <c r="SOG785" s="92"/>
      <c r="SOH785" s="92"/>
      <c r="SOI785" s="92"/>
      <c r="SOJ785" s="92"/>
      <c r="SOK785" s="92"/>
      <c r="SOL785" s="92"/>
      <c r="SOM785" s="92"/>
      <c r="SON785" s="92"/>
      <c r="SOO785" s="92"/>
      <c r="SOP785" s="92"/>
      <c r="SOQ785" s="92"/>
      <c r="SOR785" s="92"/>
      <c r="SOS785" s="92"/>
      <c r="SOT785" s="92"/>
      <c r="SOU785" s="92"/>
      <c r="SOV785" s="92"/>
      <c r="SOW785" s="92"/>
      <c r="SOX785" s="92"/>
      <c r="SOY785" s="92"/>
      <c r="SOZ785" s="92"/>
      <c r="SPA785" s="92"/>
      <c r="SPB785" s="92"/>
      <c r="SPC785" s="92"/>
      <c r="SPD785" s="92"/>
      <c r="SPE785" s="92"/>
      <c r="SPF785" s="92"/>
      <c r="SPG785" s="92"/>
      <c r="SPH785" s="92"/>
      <c r="SPI785" s="92"/>
      <c r="SPJ785" s="92"/>
      <c r="SPK785" s="92"/>
      <c r="SPL785" s="92"/>
      <c r="SPM785" s="92"/>
      <c r="SPN785" s="92"/>
      <c r="SPO785" s="92"/>
      <c r="SPP785" s="92"/>
      <c r="SPQ785" s="92"/>
      <c r="SPR785" s="92"/>
      <c r="SPS785" s="92"/>
      <c r="SPT785" s="92"/>
      <c r="SPU785" s="92"/>
      <c r="SPV785" s="92"/>
      <c r="SPW785" s="92"/>
      <c r="SPX785" s="92"/>
      <c r="SPY785" s="92"/>
      <c r="SPZ785" s="92"/>
      <c r="SQA785" s="92"/>
      <c r="SQB785" s="92"/>
      <c r="SQC785" s="92"/>
      <c r="SQD785" s="92"/>
      <c r="SQE785" s="92"/>
      <c r="SQF785" s="92"/>
      <c r="SQG785" s="92"/>
      <c r="SQH785" s="92"/>
      <c r="SQI785" s="92"/>
      <c r="SQJ785" s="92"/>
      <c r="SQK785" s="92"/>
      <c r="SQL785" s="92"/>
      <c r="SQM785" s="92"/>
      <c r="SQN785" s="92"/>
      <c r="SQO785" s="92"/>
      <c r="SQP785" s="92"/>
      <c r="SQQ785" s="92"/>
      <c r="SQR785" s="92"/>
      <c r="SQS785" s="92"/>
      <c r="SQT785" s="92"/>
      <c r="SQU785" s="92"/>
      <c r="SQV785" s="92"/>
      <c r="SQW785" s="92"/>
      <c r="SQX785" s="92"/>
      <c r="SQY785" s="92"/>
      <c r="SQZ785" s="92"/>
      <c r="SRA785" s="92"/>
      <c r="SRB785" s="92"/>
      <c r="SRC785" s="92"/>
      <c r="SRD785" s="92"/>
      <c r="SRE785" s="92"/>
      <c r="SRF785" s="92"/>
      <c r="SRG785" s="92"/>
      <c r="SRH785" s="92"/>
      <c r="SRI785" s="92"/>
      <c r="SRJ785" s="92"/>
      <c r="SRK785" s="92"/>
      <c r="SRL785" s="92"/>
      <c r="SRM785" s="92"/>
      <c r="SRN785" s="92"/>
      <c r="SRO785" s="92"/>
      <c r="SRP785" s="92"/>
      <c r="SRQ785" s="92"/>
      <c r="SRR785" s="92"/>
      <c r="SRS785" s="92"/>
      <c r="SRT785" s="92"/>
      <c r="SRU785" s="92"/>
      <c r="SRV785" s="92"/>
      <c r="SRW785" s="92"/>
      <c r="SRX785" s="92"/>
      <c r="SRY785" s="92"/>
      <c r="SRZ785" s="92"/>
      <c r="SSA785" s="92"/>
      <c r="SSB785" s="92"/>
      <c r="SSC785" s="92"/>
      <c r="SSD785" s="92"/>
      <c r="SSE785" s="92"/>
      <c r="SSF785" s="92"/>
      <c r="SSG785" s="92"/>
      <c r="SSH785" s="92"/>
      <c r="SSI785" s="92"/>
      <c r="SSJ785" s="92"/>
      <c r="SSK785" s="92"/>
      <c r="SSL785" s="92"/>
      <c r="SSM785" s="92"/>
      <c r="SSN785" s="92"/>
      <c r="SSO785" s="92"/>
      <c r="SSP785" s="92"/>
      <c r="SSQ785" s="92"/>
      <c r="SSR785" s="92"/>
      <c r="SSS785" s="92"/>
      <c r="SST785" s="92"/>
      <c r="SSU785" s="92"/>
      <c r="SSV785" s="92"/>
      <c r="SSW785" s="92"/>
      <c r="SSX785" s="92"/>
      <c r="SSY785" s="92"/>
      <c r="SSZ785" s="92"/>
      <c r="STA785" s="92"/>
      <c r="STB785" s="92"/>
      <c r="STC785" s="92"/>
      <c r="STD785" s="92"/>
      <c r="STE785" s="92"/>
      <c r="STF785" s="92"/>
      <c r="STG785" s="92"/>
      <c r="STH785" s="92"/>
      <c r="STI785" s="92"/>
      <c r="STJ785" s="92"/>
      <c r="STK785" s="92"/>
      <c r="STL785" s="92"/>
      <c r="STM785" s="92"/>
      <c r="STN785" s="92"/>
      <c r="STO785" s="92"/>
      <c r="STP785" s="92"/>
      <c r="STQ785" s="92"/>
      <c r="STR785" s="92"/>
      <c r="STS785" s="92"/>
      <c r="STT785" s="92"/>
      <c r="STU785" s="92"/>
      <c r="STV785" s="92"/>
      <c r="STW785" s="92"/>
      <c r="STX785" s="92"/>
      <c r="STY785" s="92"/>
      <c r="STZ785" s="92"/>
      <c r="SUA785" s="92"/>
      <c r="SUB785" s="92"/>
      <c r="SUC785" s="92"/>
      <c r="SUD785" s="92"/>
      <c r="SUE785" s="92"/>
      <c r="SUF785" s="92"/>
      <c r="SUG785" s="92"/>
      <c r="SUH785" s="92"/>
      <c r="SUI785" s="92"/>
      <c r="SUJ785" s="92"/>
      <c r="SUK785" s="92"/>
      <c r="SUL785" s="92"/>
      <c r="SUM785" s="92"/>
      <c r="SUN785" s="92"/>
      <c r="SUO785" s="92"/>
      <c r="SUP785" s="92"/>
      <c r="SUQ785" s="92"/>
      <c r="SUR785" s="92"/>
      <c r="SUS785" s="92"/>
      <c r="SUT785" s="92"/>
      <c r="SUU785" s="92"/>
      <c r="SUV785" s="92"/>
      <c r="SUW785" s="92"/>
      <c r="SUX785" s="92"/>
      <c r="SUY785" s="92"/>
      <c r="SUZ785" s="92"/>
      <c r="SVA785" s="92"/>
      <c r="SVB785" s="92"/>
      <c r="SVC785" s="92"/>
      <c r="SVD785" s="92"/>
      <c r="SVE785" s="92"/>
      <c r="SVF785" s="92"/>
      <c r="SVG785" s="92"/>
      <c r="SVH785" s="92"/>
      <c r="SVI785" s="92"/>
      <c r="SVJ785" s="92"/>
      <c r="SVK785" s="92"/>
      <c r="SVL785" s="92"/>
      <c r="SVM785" s="92"/>
      <c r="SVN785" s="92"/>
      <c r="SVO785" s="92"/>
      <c r="SVP785" s="92"/>
      <c r="SVQ785" s="92"/>
      <c r="SVR785" s="92"/>
      <c r="SVS785" s="92"/>
      <c r="SVT785" s="92"/>
      <c r="SVU785" s="92"/>
      <c r="SVV785" s="92"/>
      <c r="SVW785" s="92"/>
      <c r="SVX785" s="92"/>
      <c r="SVY785" s="92"/>
      <c r="SVZ785" s="92"/>
      <c r="SWA785" s="92"/>
      <c r="SWB785" s="92"/>
      <c r="SWC785" s="92"/>
      <c r="SWD785" s="92"/>
      <c r="SWE785" s="92"/>
      <c r="SWF785" s="92"/>
      <c r="SWG785" s="92"/>
      <c r="SWH785" s="92"/>
      <c r="SWI785" s="92"/>
      <c r="SWJ785" s="92"/>
      <c r="SWK785" s="92"/>
      <c r="SWL785" s="92"/>
      <c r="SWM785" s="92"/>
      <c r="SWN785" s="92"/>
      <c r="SWO785" s="92"/>
      <c r="SWP785" s="92"/>
      <c r="SWQ785" s="92"/>
      <c r="SWR785" s="92"/>
      <c r="SWS785" s="92"/>
      <c r="SWT785" s="92"/>
      <c r="SWU785" s="92"/>
      <c r="SWV785" s="92"/>
      <c r="SWW785" s="92"/>
      <c r="SWX785" s="92"/>
      <c r="SWY785" s="92"/>
      <c r="SWZ785" s="92"/>
      <c r="SXA785" s="92"/>
      <c r="SXB785" s="92"/>
      <c r="SXC785" s="92"/>
      <c r="SXD785" s="92"/>
      <c r="SXE785" s="92"/>
      <c r="SXF785" s="92"/>
      <c r="SXG785" s="92"/>
      <c r="SXH785" s="92"/>
      <c r="SXI785" s="92"/>
      <c r="SXJ785" s="92"/>
      <c r="SXK785" s="92"/>
      <c r="SXL785" s="92"/>
      <c r="SXM785" s="92"/>
      <c r="SXN785" s="92"/>
      <c r="SXO785" s="92"/>
      <c r="SXP785" s="92"/>
      <c r="SXQ785" s="92"/>
      <c r="SXR785" s="92"/>
      <c r="SXS785" s="92"/>
      <c r="SXT785" s="92"/>
      <c r="SXU785" s="92"/>
      <c r="SXV785" s="92"/>
      <c r="SXW785" s="92"/>
      <c r="SXX785" s="92"/>
      <c r="SXY785" s="92"/>
      <c r="SXZ785" s="92"/>
      <c r="SYA785" s="92"/>
      <c r="SYB785" s="92"/>
      <c r="SYC785" s="92"/>
      <c r="SYD785" s="92"/>
      <c r="SYE785" s="92"/>
      <c r="SYF785" s="92"/>
      <c r="SYG785" s="92"/>
      <c r="SYH785" s="92"/>
      <c r="SYI785" s="92"/>
      <c r="SYJ785" s="92"/>
      <c r="SYK785" s="92"/>
      <c r="SYL785" s="92"/>
      <c r="SYM785" s="92"/>
      <c r="SYN785" s="92"/>
      <c r="SYO785" s="92"/>
      <c r="SYP785" s="92"/>
      <c r="SYQ785" s="92"/>
      <c r="SYR785" s="92"/>
      <c r="SYS785" s="92"/>
      <c r="SYT785" s="92"/>
      <c r="SYU785" s="92"/>
      <c r="SYV785" s="92"/>
      <c r="SYW785" s="92"/>
      <c r="SYX785" s="92"/>
      <c r="SYY785" s="92"/>
      <c r="SYZ785" s="92"/>
      <c r="SZA785" s="92"/>
      <c r="SZB785" s="92"/>
      <c r="SZC785" s="92"/>
      <c r="SZD785" s="92"/>
      <c r="SZE785" s="92"/>
      <c r="SZF785" s="92"/>
      <c r="SZG785" s="92"/>
      <c r="SZH785" s="92"/>
      <c r="SZI785" s="92"/>
      <c r="SZJ785" s="92"/>
      <c r="SZK785" s="92"/>
      <c r="SZL785" s="92"/>
      <c r="SZM785" s="92"/>
      <c r="SZN785" s="92"/>
      <c r="SZO785" s="92"/>
      <c r="SZP785" s="92"/>
      <c r="SZQ785" s="92"/>
      <c r="SZR785" s="92"/>
      <c r="SZS785" s="92"/>
      <c r="SZT785" s="92"/>
      <c r="SZU785" s="92"/>
      <c r="SZV785" s="92"/>
      <c r="SZW785" s="92"/>
      <c r="SZX785" s="92"/>
      <c r="SZY785" s="92"/>
      <c r="SZZ785" s="92"/>
      <c r="TAA785" s="92"/>
      <c r="TAB785" s="92"/>
      <c r="TAC785" s="92"/>
      <c r="TAD785" s="92"/>
      <c r="TAE785" s="92"/>
      <c r="TAF785" s="92"/>
      <c r="TAG785" s="92"/>
      <c r="TAH785" s="92"/>
      <c r="TAI785" s="92"/>
      <c r="TAJ785" s="92"/>
      <c r="TAK785" s="92"/>
      <c r="TAL785" s="92"/>
      <c r="TAM785" s="92"/>
      <c r="TAN785" s="92"/>
      <c r="TAO785" s="92"/>
      <c r="TAP785" s="92"/>
      <c r="TAQ785" s="92"/>
      <c r="TAR785" s="92"/>
      <c r="TAS785" s="92"/>
      <c r="TAT785" s="92"/>
      <c r="TAU785" s="92"/>
      <c r="TAV785" s="92"/>
      <c r="TAW785" s="92"/>
      <c r="TAX785" s="92"/>
      <c r="TAY785" s="92"/>
      <c r="TAZ785" s="92"/>
      <c r="TBA785" s="92"/>
      <c r="TBB785" s="92"/>
      <c r="TBC785" s="92"/>
      <c r="TBD785" s="92"/>
      <c r="TBE785" s="92"/>
      <c r="TBF785" s="92"/>
      <c r="TBG785" s="92"/>
      <c r="TBH785" s="92"/>
      <c r="TBI785" s="92"/>
      <c r="TBJ785" s="92"/>
      <c r="TBK785" s="92"/>
      <c r="TBL785" s="92"/>
      <c r="TBM785" s="92"/>
      <c r="TBN785" s="92"/>
      <c r="TBO785" s="92"/>
      <c r="TBP785" s="92"/>
      <c r="TBQ785" s="92"/>
      <c r="TBR785" s="92"/>
      <c r="TBS785" s="92"/>
      <c r="TBT785" s="92"/>
      <c r="TBU785" s="92"/>
      <c r="TBV785" s="92"/>
      <c r="TBW785" s="92"/>
      <c r="TBX785" s="92"/>
      <c r="TBY785" s="92"/>
      <c r="TBZ785" s="92"/>
      <c r="TCA785" s="92"/>
      <c r="TCB785" s="92"/>
      <c r="TCC785" s="92"/>
      <c r="TCD785" s="92"/>
      <c r="TCE785" s="92"/>
      <c r="TCF785" s="92"/>
      <c r="TCG785" s="92"/>
      <c r="TCH785" s="92"/>
      <c r="TCI785" s="92"/>
      <c r="TCJ785" s="92"/>
      <c r="TCK785" s="92"/>
      <c r="TCL785" s="92"/>
      <c r="TCM785" s="92"/>
      <c r="TCN785" s="92"/>
      <c r="TCO785" s="92"/>
      <c r="TCP785" s="92"/>
      <c r="TCQ785" s="92"/>
      <c r="TCR785" s="92"/>
      <c r="TCS785" s="92"/>
      <c r="TCT785" s="92"/>
      <c r="TCU785" s="92"/>
      <c r="TCV785" s="92"/>
      <c r="TCW785" s="92"/>
      <c r="TCX785" s="92"/>
      <c r="TCY785" s="92"/>
      <c r="TCZ785" s="92"/>
      <c r="TDA785" s="92"/>
      <c r="TDB785" s="92"/>
      <c r="TDC785" s="92"/>
      <c r="TDD785" s="92"/>
      <c r="TDE785" s="92"/>
      <c r="TDF785" s="92"/>
      <c r="TDG785" s="92"/>
      <c r="TDH785" s="92"/>
      <c r="TDI785" s="92"/>
      <c r="TDJ785" s="92"/>
      <c r="TDK785" s="92"/>
      <c r="TDL785" s="92"/>
      <c r="TDM785" s="92"/>
      <c r="TDN785" s="92"/>
      <c r="TDO785" s="92"/>
      <c r="TDP785" s="92"/>
      <c r="TDQ785" s="92"/>
      <c r="TDR785" s="92"/>
      <c r="TDS785" s="92"/>
      <c r="TDT785" s="92"/>
      <c r="TDU785" s="92"/>
      <c r="TDV785" s="92"/>
      <c r="TDW785" s="92"/>
      <c r="TDX785" s="92"/>
      <c r="TDY785" s="92"/>
      <c r="TDZ785" s="92"/>
      <c r="TEA785" s="92"/>
      <c r="TEB785" s="92"/>
      <c r="TEC785" s="92"/>
      <c r="TED785" s="92"/>
      <c r="TEE785" s="92"/>
      <c r="TEF785" s="92"/>
      <c r="TEG785" s="92"/>
      <c r="TEH785" s="92"/>
      <c r="TEI785" s="92"/>
      <c r="TEJ785" s="92"/>
      <c r="TEK785" s="92"/>
      <c r="TEL785" s="92"/>
      <c r="TEM785" s="92"/>
      <c r="TEN785" s="92"/>
      <c r="TEO785" s="92"/>
      <c r="TEP785" s="92"/>
      <c r="TEQ785" s="92"/>
      <c r="TER785" s="92"/>
      <c r="TES785" s="92"/>
      <c r="TET785" s="92"/>
      <c r="TEU785" s="92"/>
      <c r="TEV785" s="92"/>
      <c r="TEW785" s="92"/>
      <c r="TEX785" s="92"/>
      <c r="TEY785" s="92"/>
      <c r="TEZ785" s="92"/>
      <c r="TFA785" s="92"/>
      <c r="TFB785" s="92"/>
      <c r="TFC785" s="92"/>
      <c r="TFD785" s="92"/>
      <c r="TFE785" s="92"/>
      <c r="TFF785" s="92"/>
      <c r="TFG785" s="92"/>
      <c r="TFH785" s="92"/>
      <c r="TFI785" s="92"/>
      <c r="TFJ785" s="92"/>
      <c r="TFK785" s="92"/>
      <c r="TFL785" s="92"/>
      <c r="TFM785" s="92"/>
      <c r="TFN785" s="92"/>
      <c r="TFO785" s="92"/>
      <c r="TFP785" s="92"/>
      <c r="TFQ785" s="92"/>
      <c r="TFR785" s="92"/>
      <c r="TFS785" s="92"/>
      <c r="TFT785" s="92"/>
      <c r="TFU785" s="92"/>
      <c r="TFV785" s="92"/>
      <c r="TFW785" s="92"/>
      <c r="TFX785" s="92"/>
      <c r="TFY785" s="92"/>
      <c r="TFZ785" s="92"/>
      <c r="TGA785" s="92"/>
      <c r="TGB785" s="92"/>
      <c r="TGC785" s="92"/>
      <c r="TGD785" s="92"/>
      <c r="TGE785" s="92"/>
      <c r="TGF785" s="92"/>
      <c r="TGG785" s="92"/>
      <c r="TGH785" s="92"/>
      <c r="TGI785" s="92"/>
      <c r="TGJ785" s="92"/>
      <c r="TGK785" s="92"/>
      <c r="TGL785" s="92"/>
      <c r="TGM785" s="92"/>
      <c r="TGN785" s="92"/>
      <c r="TGO785" s="92"/>
      <c r="TGP785" s="92"/>
      <c r="TGQ785" s="92"/>
      <c r="TGR785" s="92"/>
      <c r="TGS785" s="92"/>
      <c r="TGT785" s="92"/>
      <c r="TGU785" s="92"/>
      <c r="TGV785" s="92"/>
      <c r="TGW785" s="92"/>
      <c r="TGX785" s="92"/>
      <c r="TGY785" s="92"/>
      <c r="TGZ785" s="92"/>
      <c r="THA785" s="92"/>
      <c r="THB785" s="92"/>
      <c r="THC785" s="92"/>
      <c r="THD785" s="92"/>
      <c r="THE785" s="92"/>
      <c r="THF785" s="92"/>
      <c r="THG785" s="92"/>
      <c r="THH785" s="92"/>
      <c r="THI785" s="92"/>
      <c r="THJ785" s="92"/>
      <c r="THK785" s="92"/>
      <c r="THL785" s="92"/>
      <c r="THM785" s="92"/>
      <c r="THN785" s="92"/>
      <c r="THO785" s="92"/>
      <c r="THP785" s="92"/>
      <c r="THQ785" s="92"/>
      <c r="THR785" s="92"/>
      <c r="THS785" s="92"/>
      <c r="THT785" s="92"/>
      <c r="THU785" s="92"/>
      <c r="THV785" s="92"/>
      <c r="THW785" s="92"/>
      <c r="THX785" s="92"/>
      <c r="THY785" s="92"/>
      <c r="THZ785" s="92"/>
      <c r="TIA785" s="92"/>
      <c r="TIB785" s="92"/>
      <c r="TIC785" s="92"/>
      <c r="TID785" s="92"/>
      <c r="TIE785" s="92"/>
      <c r="TIF785" s="92"/>
      <c r="TIG785" s="92"/>
      <c r="TIH785" s="92"/>
      <c r="TII785" s="92"/>
      <c r="TIJ785" s="92"/>
      <c r="TIK785" s="92"/>
      <c r="TIL785" s="92"/>
      <c r="TIM785" s="92"/>
      <c r="TIN785" s="92"/>
      <c r="TIO785" s="92"/>
      <c r="TIP785" s="92"/>
      <c r="TIQ785" s="92"/>
      <c r="TIR785" s="92"/>
      <c r="TIS785" s="92"/>
      <c r="TIT785" s="92"/>
      <c r="TIU785" s="92"/>
      <c r="TIV785" s="92"/>
      <c r="TIW785" s="92"/>
      <c r="TIX785" s="92"/>
      <c r="TIY785" s="92"/>
      <c r="TIZ785" s="92"/>
      <c r="TJA785" s="92"/>
      <c r="TJB785" s="92"/>
      <c r="TJC785" s="92"/>
      <c r="TJD785" s="92"/>
      <c r="TJE785" s="92"/>
      <c r="TJF785" s="92"/>
      <c r="TJG785" s="92"/>
      <c r="TJH785" s="92"/>
      <c r="TJI785" s="92"/>
      <c r="TJJ785" s="92"/>
      <c r="TJK785" s="92"/>
      <c r="TJL785" s="92"/>
      <c r="TJM785" s="92"/>
      <c r="TJN785" s="92"/>
      <c r="TJO785" s="92"/>
      <c r="TJP785" s="92"/>
      <c r="TJQ785" s="92"/>
      <c r="TJR785" s="92"/>
      <c r="TJS785" s="92"/>
      <c r="TJT785" s="92"/>
      <c r="TJU785" s="92"/>
      <c r="TJV785" s="92"/>
      <c r="TJW785" s="92"/>
      <c r="TJX785" s="92"/>
      <c r="TJY785" s="92"/>
      <c r="TJZ785" s="92"/>
      <c r="TKA785" s="92"/>
      <c r="TKB785" s="92"/>
      <c r="TKC785" s="92"/>
      <c r="TKD785" s="92"/>
      <c r="TKE785" s="92"/>
      <c r="TKF785" s="92"/>
      <c r="TKG785" s="92"/>
      <c r="TKH785" s="92"/>
      <c r="TKI785" s="92"/>
      <c r="TKJ785" s="92"/>
      <c r="TKK785" s="92"/>
      <c r="TKL785" s="92"/>
      <c r="TKM785" s="92"/>
      <c r="TKN785" s="92"/>
      <c r="TKO785" s="92"/>
      <c r="TKP785" s="92"/>
      <c r="TKQ785" s="92"/>
      <c r="TKR785" s="92"/>
      <c r="TKS785" s="92"/>
      <c r="TKT785" s="92"/>
      <c r="TKU785" s="92"/>
      <c r="TKV785" s="92"/>
      <c r="TKW785" s="92"/>
      <c r="TKX785" s="92"/>
      <c r="TKY785" s="92"/>
      <c r="TKZ785" s="92"/>
      <c r="TLA785" s="92"/>
      <c r="TLB785" s="92"/>
      <c r="TLC785" s="92"/>
      <c r="TLD785" s="92"/>
      <c r="TLE785" s="92"/>
      <c r="TLF785" s="92"/>
      <c r="TLG785" s="92"/>
      <c r="TLH785" s="92"/>
      <c r="TLI785" s="92"/>
      <c r="TLJ785" s="92"/>
      <c r="TLK785" s="92"/>
      <c r="TLL785" s="92"/>
      <c r="TLM785" s="92"/>
      <c r="TLN785" s="92"/>
      <c r="TLO785" s="92"/>
      <c r="TLP785" s="92"/>
      <c r="TLQ785" s="92"/>
      <c r="TLR785" s="92"/>
      <c r="TLS785" s="92"/>
      <c r="TLT785" s="92"/>
      <c r="TLU785" s="92"/>
      <c r="TLV785" s="92"/>
      <c r="TLW785" s="92"/>
      <c r="TLX785" s="92"/>
      <c r="TLY785" s="92"/>
      <c r="TLZ785" s="92"/>
      <c r="TMA785" s="92"/>
      <c r="TMB785" s="92"/>
      <c r="TMC785" s="92"/>
      <c r="TMD785" s="92"/>
      <c r="TME785" s="92"/>
      <c r="TMF785" s="92"/>
      <c r="TMG785" s="92"/>
      <c r="TMH785" s="92"/>
      <c r="TMI785" s="92"/>
      <c r="TMJ785" s="92"/>
      <c r="TMK785" s="92"/>
      <c r="TML785" s="92"/>
      <c r="TMM785" s="92"/>
      <c r="TMN785" s="92"/>
      <c r="TMO785" s="92"/>
      <c r="TMP785" s="92"/>
      <c r="TMQ785" s="92"/>
      <c r="TMR785" s="92"/>
      <c r="TMS785" s="92"/>
      <c r="TMT785" s="92"/>
      <c r="TMU785" s="92"/>
      <c r="TMV785" s="92"/>
      <c r="TMW785" s="92"/>
      <c r="TMX785" s="92"/>
      <c r="TMY785" s="92"/>
      <c r="TMZ785" s="92"/>
      <c r="TNA785" s="92"/>
      <c r="TNB785" s="92"/>
      <c r="TNC785" s="92"/>
      <c r="TND785" s="92"/>
      <c r="TNE785" s="92"/>
      <c r="TNF785" s="92"/>
      <c r="TNG785" s="92"/>
      <c r="TNH785" s="92"/>
      <c r="TNI785" s="92"/>
      <c r="TNJ785" s="92"/>
      <c r="TNK785" s="92"/>
      <c r="TNL785" s="92"/>
      <c r="TNM785" s="92"/>
      <c r="TNN785" s="92"/>
      <c r="TNO785" s="92"/>
      <c r="TNP785" s="92"/>
      <c r="TNQ785" s="92"/>
      <c r="TNR785" s="92"/>
      <c r="TNS785" s="92"/>
      <c r="TNT785" s="92"/>
      <c r="TNU785" s="92"/>
      <c r="TNV785" s="92"/>
      <c r="TNW785" s="92"/>
      <c r="TNX785" s="92"/>
      <c r="TNY785" s="92"/>
      <c r="TNZ785" s="92"/>
      <c r="TOA785" s="92"/>
      <c r="TOB785" s="92"/>
      <c r="TOC785" s="92"/>
      <c r="TOD785" s="92"/>
      <c r="TOE785" s="92"/>
      <c r="TOF785" s="92"/>
      <c r="TOG785" s="92"/>
      <c r="TOH785" s="92"/>
      <c r="TOI785" s="92"/>
      <c r="TOJ785" s="92"/>
      <c r="TOK785" s="92"/>
      <c r="TOL785" s="92"/>
      <c r="TOM785" s="92"/>
      <c r="TON785" s="92"/>
      <c r="TOO785" s="92"/>
      <c r="TOP785" s="92"/>
      <c r="TOQ785" s="92"/>
      <c r="TOR785" s="92"/>
      <c r="TOS785" s="92"/>
      <c r="TOT785" s="92"/>
      <c r="TOU785" s="92"/>
      <c r="TOV785" s="92"/>
      <c r="TOW785" s="92"/>
      <c r="TOX785" s="92"/>
      <c r="TOY785" s="92"/>
      <c r="TOZ785" s="92"/>
      <c r="TPA785" s="92"/>
      <c r="TPB785" s="92"/>
      <c r="TPC785" s="92"/>
      <c r="TPD785" s="92"/>
      <c r="TPE785" s="92"/>
      <c r="TPF785" s="92"/>
      <c r="TPG785" s="92"/>
      <c r="TPH785" s="92"/>
      <c r="TPI785" s="92"/>
      <c r="TPJ785" s="92"/>
      <c r="TPK785" s="92"/>
      <c r="TPL785" s="92"/>
      <c r="TPM785" s="92"/>
      <c r="TPN785" s="92"/>
      <c r="TPO785" s="92"/>
      <c r="TPP785" s="92"/>
      <c r="TPQ785" s="92"/>
      <c r="TPR785" s="92"/>
      <c r="TPS785" s="92"/>
      <c r="TPT785" s="92"/>
      <c r="TPU785" s="92"/>
      <c r="TPV785" s="92"/>
      <c r="TPW785" s="92"/>
      <c r="TPX785" s="92"/>
      <c r="TPY785" s="92"/>
      <c r="TPZ785" s="92"/>
      <c r="TQA785" s="92"/>
      <c r="TQB785" s="92"/>
      <c r="TQC785" s="92"/>
      <c r="TQD785" s="92"/>
      <c r="TQE785" s="92"/>
      <c r="TQF785" s="92"/>
      <c r="TQG785" s="92"/>
      <c r="TQH785" s="92"/>
      <c r="TQI785" s="92"/>
      <c r="TQJ785" s="92"/>
      <c r="TQK785" s="92"/>
      <c r="TQL785" s="92"/>
      <c r="TQM785" s="92"/>
      <c r="TQN785" s="92"/>
      <c r="TQO785" s="92"/>
      <c r="TQP785" s="92"/>
      <c r="TQQ785" s="92"/>
      <c r="TQR785" s="92"/>
      <c r="TQS785" s="92"/>
      <c r="TQT785" s="92"/>
      <c r="TQU785" s="92"/>
      <c r="TQV785" s="92"/>
      <c r="TQW785" s="92"/>
      <c r="TQX785" s="92"/>
      <c r="TQY785" s="92"/>
      <c r="TQZ785" s="92"/>
      <c r="TRA785" s="92"/>
      <c r="TRB785" s="92"/>
      <c r="TRC785" s="92"/>
      <c r="TRD785" s="92"/>
      <c r="TRE785" s="92"/>
      <c r="TRF785" s="92"/>
      <c r="TRG785" s="92"/>
      <c r="TRH785" s="92"/>
      <c r="TRI785" s="92"/>
      <c r="TRJ785" s="92"/>
      <c r="TRK785" s="92"/>
      <c r="TRL785" s="92"/>
      <c r="TRM785" s="92"/>
      <c r="TRN785" s="92"/>
      <c r="TRO785" s="92"/>
      <c r="TRP785" s="92"/>
      <c r="TRQ785" s="92"/>
      <c r="TRR785" s="92"/>
      <c r="TRS785" s="92"/>
      <c r="TRT785" s="92"/>
      <c r="TRU785" s="92"/>
      <c r="TRV785" s="92"/>
      <c r="TRW785" s="92"/>
      <c r="TRX785" s="92"/>
      <c r="TRY785" s="92"/>
      <c r="TRZ785" s="92"/>
      <c r="TSA785" s="92"/>
      <c r="TSB785" s="92"/>
      <c r="TSC785" s="92"/>
      <c r="TSD785" s="92"/>
      <c r="TSE785" s="92"/>
      <c r="TSF785" s="92"/>
      <c r="TSG785" s="92"/>
      <c r="TSH785" s="92"/>
      <c r="TSI785" s="92"/>
      <c r="TSJ785" s="92"/>
      <c r="TSK785" s="92"/>
      <c r="TSL785" s="92"/>
      <c r="TSM785" s="92"/>
      <c r="TSN785" s="92"/>
      <c r="TSO785" s="92"/>
      <c r="TSP785" s="92"/>
      <c r="TSQ785" s="92"/>
      <c r="TSR785" s="92"/>
      <c r="TSS785" s="92"/>
      <c r="TST785" s="92"/>
      <c r="TSU785" s="92"/>
      <c r="TSV785" s="92"/>
      <c r="TSW785" s="92"/>
      <c r="TSX785" s="92"/>
      <c r="TSY785" s="92"/>
      <c r="TSZ785" s="92"/>
      <c r="TTA785" s="92"/>
      <c r="TTB785" s="92"/>
      <c r="TTC785" s="92"/>
      <c r="TTD785" s="92"/>
      <c r="TTE785" s="92"/>
      <c r="TTF785" s="92"/>
      <c r="TTG785" s="92"/>
      <c r="TTH785" s="92"/>
      <c r="TTI785" s="92"/>
      <c r="TTJ785" s="92"/>
      <c r="TTK785" s="92"/>
      <c r="TTL785" s="92"/>
      <c r="TTM785" s="92"/>
      <c r="TTN785" s="92"/>
      <c r="TTO785" s="92"/>
      <c r="TTP785" s="92"/>
      <c r="TTQ785" s="92"/>
      <c r="TTR785" s="92"/>
      <c r="TTS785" s="92"/>
      <c r="TTT785" s="92"/>
      <c r="TTU785" s="92"/>
      <c r="TTV785" s="92"/>
      <c r="TTW785" s="92"/>
      <c r="TTX785" s="92"/>
      <c r="TTY785" s="92"/>
      <c r="TTZ785" s="92"/>
      <c r="TUA785" s="92"/>
      <c r="TUB785" s="92"/>
      <c r="TUC785" s="92"/>
      <c r="TUD785" s="92"/>
      <c r="TUE785" s="92"/>
      <c r="TUF785" s="92"/>
      <c r="TUG785" s="92"/>
      <c r="TUH785" s="92"/>
      <c r="TUI785" s="92"/>
      <c r="TUJ785" s="92"/>
      <c r="TUK785" s="92"/>
      <c r="TUL785" s="92"/>
      <c r="TUM785" s="92"/>
      <c r="TUN785" s="92"/>
      <c r="TUO785" s="92"/>
      <c r="TUP785" s="92"/>
      <c r="TUQ785" s="92"/>
      <c r="TUR785" s="92"/>
      <c r="TUS785" s="92"/>
      <c r="TUT785" s="92"/>
      <c r="TUU785" s="92"/>
      <c r="TUV785" s="92"/>
      <c r="TUW785" s="92"/>
      <c r="TUX785" s="92"/>
      <c r="TUY785" s="92"/>
      <c r="TUZ785" s="92"/>
      <c r="TVA785" s="92"/>
      <c r="TVB785" s="92"/>
      <c r="TVC785" s="92"/>
      <c r="TVD785" s="92"/>
      <c r="TVE785" s="92"/>
      <c r="TVF785" s="92"/>
      <c r="TVG785" s="92"/>
      <c r="TVH785" s="92"/>
      <c r="TVI785" s="92"/>
      <c r="TVJ785" s="92"/>
      <c r="TVK785" s="92"/>
      <c r="TVL785" s="92"/>
      <c r="TVM785" s="92"/>
      <c r="TVN785" s="92"/>
      <c r="TVO785" s="92"/>
      <c r="TVP785" s="92"/>
      <c r="TVQ785" s="92"/>
      <c r="TVR785" s="92"/>
      <c r="TVS785" s="92"/>
      <c r="TVT785" s="92"/>
      <c r="TVU785" s="92"/>
      <c r="TVV785" s="92"/>
      <c r="TVW785" s="92"/>
      <c r="TVX785" s="92"/>
      <c r="TVY785" s="92"/>
      <c r="TVZ785" s="92"/>
      <c r="TWA785" s="92"/>
      <c r="TWB785" s="92"/>
      <c r="TWC785" s="92"/>
      <c r="TWD785" s="92"/>
      <c r="TWE785" s="92"/>
      <c r="TWF785" s="92"/>
      <c r="TWG785" s="92"/>
      <c r="TWH785" s="92"/>
      <c r="TWI785" s="92"/>
      <c r="TWJ785" s="92"/>
      <c r="TWK785" s="92"/>
      <c r="TWL785" s="92"/>
      <c r="TWM785" s="92"/>
      <c r="TWN785" s="92"/>
      <c r="TWO785" s="92"/>
      <c r="TWP785" s="92"/>
      <c r="TWQ785" s="92"/>
      <c r="TWR785" s="92"/>
      <c r="TWS785" s="92"/>
      <c r="TWT785" s="92"/>
      <c r="TWU785" s="92"/>
      <c r="TWV785" s="92"/>
      <c r="TWW785" s="92"/>
      <c r="TWX785" s="92"/>
      <c r="TWY785" s="92"/>
      <c r="TWZ785" s="92"/>
      <c r="TXA785" s="92"/>
      <c r="TXB785" s="92"/>
      <c r="TXC785" s="92"/>
      <c r="TXD785" s="92"/>
      <c r="TXE785" s="92"/>
      <c r="TXF785" s="92"/>
      <c r="TXG785" s="92"/>
      <c r="TXH785" s="92"/>
      <c r="TXI785" s="92"/>
      <c r="TXJ785" s="92"/>
      <c r="TXK785" s="92"/>
      <c r="TXL785" s="92"/>
      <c r="TXM785" s="92"/>
      <c r="TXN785" s="92"/>
      <c r="TXO785" s="92"/>
      <c r="TXP785" s="92"/>
      <c r="TXQ785" s="92"/>
      <c r="TXR785" s="92"/>
      <c r="TXS785" s="92"/>
      <c r="TXT785" s="92"/>
      <c r="TXU785" s="92"/>
      <c r="TXV785" s="92"/>
      <c r="TXW785" s="92"/>
      <c r="TXX785" s="92"/>
      <c r="TXY785" s="92"/>
      <c r="TXZ785" s="92"/>
      <c r="TYA785" s="92"/>
      <c r="TYB785" s="92"/>
      <c r="TYC785" s="92"/>
      <c r="TYD785" s="92"/>
      <c r="TYE785" s="92"/>
      <c r="TYF785" s="92"/>
      <c r="TYG785" s="92"/>
      <c r="TYH785" s="92"/>
      <c r="TYI785" s="92"/>
      <c r="TYJ785" s="92"/>
      <c r="TYK785" s="92"/>
      <c r="TYL785" s="92"/>
      <c r="TYM785" s="92"/>
      <c r="TYN785" s="92"/>
      <c r="TYO785" s="92"/>
      <c r="TYP785" s="92"/>
      <c r="TYQ785" s="92"/>
      <c r="TYR785" s="92"/>
      <c r="TYS785" s="92"/>
      <c r="TYT785" s="92"/>
      <c r="TYU785" s="92"/>
      <c r="TYV785" s="92"/>
      <c r="TYW785" s="92"/>
      <c r="TYX785" s="92"/>
      <c r="TYY785" s="92"/>
      <c r="TYZ785" s="92"/>
      <c r="TZA785" s="92"/>
      <c r="TZB785" s="92"/>
      <c r="TZC785" s="92"/>
      <c r="TZD785" s="92"/>
      <c r="TZE785" s="92"/>
      <c r="TZF785" s="92"/>
      <c r="TZG785" s="92"/>
      <c r="TZH785" s="92"/>
      <c r="TZI785" s="92"/>
      <c r="TZJ785" s="92"/>
      <c r="TZK785" s="92"/>
      <c r="TZL785" s="92"/>
      <c r="TZM785" s="92"/>
      <c r="TZN785" s="92"/>
      <c r="TZO785" s="92"/>
      <c r="TZP785" s="92"/>
      <c r="TZQ785" s="92"/>
      <c r="TZR785" s="92"/>
      <c r="TZS785" s="92"/>
      <c r="TZT785" s="92"/>
      <c r="TZU785" s="92"/>
      <c r="TZV785" s="92"/>
      <c r="TZW785" s="92"/>
      <c r="TZX785" s="92"/>
      <c r="TZY785" s="92"/>
      <c r="TZZ785" s="92"/>
      <c r="UAA785" s="92"/>
      <c r="UAB785" s="92"/>
      <c r="UAC785" s="92"/>
      <c r="UAD785" s="92"/>
      <c r="UAE785" s="92"/>
      <c r="UAF785" s="92"/>
      <c r="UAG785" s="92"/>
      <c r="UAH785" s="92"/>
      <c r="UAI785" s="92"/>
      <c r="UAJ785" s="92"/>
      <c r="UAK785" s="92"/>
      <c r="UAL785" s="92"/>
      <c r="UAM785" s="92"/>
      <c r="UAN785" s="92"/>
      <c r="UAO785" s="92"/>
      <c r="UAP785" s="92"/>
      <c r="UAQ785" s="92"/>
      <c r="UAR785" s="92"/>
      <c r="UAS785" s="92"/>
      <c r="UAT785" s="92"/>
      <c r="UAU785" s="92"/>
      <c r="UAV785" s="92"/>
      <c r="UAW785" s="92"/>
      <c r="UAX785" s="92"/>
      <c r="UAY785" s="92"/>
      <c r="UAZ785" s="92"/>
      <c r="UBA785" s="92"/>
      <c r="UBB785" s="92"/>
      <c r="UBC785" s="92"/>
      <c r="UBD785" s="92"/>
      <c r="UBE785" s="92"/>
      <c r="UBF785" s="92"/>
      <c r="UBG785" s="92"/>
      <c r="UBH785" s="92"/>
      <c r="UBI785" s="92"/>
      <c r="UBJ785" s="92"/>
      <c r="UBK785" s="92"/>
      <c r="UBL785" s="92"/>
      <c r="UBM785" s="92"/>
      <c r="UBN785" s="92"/>
      <c r="UBO785" s="92"/>
      <c r="UBP785" s="92"/>
      <c r="UBQ785" s="92"/>
      <c r="UBR785" s="92"/>
      <c r="UBS785" s="92"/>
      <c r="UBT785" s="92"/>
      <c r="UBU785" s="92"/>
      <c r="UBV785" s="92"/>
      <c r="UBW785" s="92"/>
      <c r="UBX785" s="92"/>
      <c r="UBY785" s="92"/>
      <c r="UBZ785" s="92"/>
      <c r="UCA785" s="92"/>
      <c r="UCB785" s="92"/>
      <c r="UCC785" s="92"/>
      <c r="UCD785" s="92"/>
      <c r="UCE785" s="92"/>
      <c r="UCF785" s="92"/>
      <c r="UCG785" s="92"/>
      <c r="UCH785" s="92"/>
      <c r="UCI785" s="92"/>
      <c r="UCJ785" s="92"/>
      <c r="UCK785" s="92"/>
      <c r="UCL785" s="92"/>
      <c r="UCM785" s="92"/>
      <c r="UCN785" s="92"/>
      <c r="UCO785" s="92"/>
      <c r="UCP785" s="92"/>
      <c r="UCQ785" s="92"/>
      <c r="UCR785" s="92"/>
      <c r="UCS785" s="92"/>
      <c r="UCT785" s="92"/>
      <c r="UCU785" s="92"/>
      <c r="UCV785" s="92"/>
      <c r="UCW785" s="92"/>
      <c r="UCX785" s="92"/>
      <c r="UCY785" s="92"/>
      <c r="UCZ785" s="92"/>
      <c r="UDA785" s="92"/>
      <c r="UDB785" s="92"/>
      <c r="UDC785" s="92"/>
      <c r="UDD785" s="92"/>
      <c r="UDE785" s="92"/>
      <c r="UDF785" s="92"/>
      <c r="UDG785" s="92"/>
      <c r="UDH785" s="92"/>
      <c r="UDI785" s="92"/>
      <c r="UDJ785" s="92"/>
      <c r="UDK785" s="92"/>
      <c r="UDL785" s="92"/>
      <c r="UDM785" s="92"/>
      <c r="UDN785" s="92"/>
      <c r="UDO785" s="92"/>
      <c r="UDP785" s="92"/>
      <c r="UDQ785" s="92"/>
      <c r="UDR785" s="92"/>
      <c r="UDS785" s="92"/>
      <c r="UDT785" s="92"/>
      <c r="UDU785" s="92"/>
      <c r="UDV785" s="92"/>
      <c r="UDW785" s="92"/>
      <c r="UDX785" s="92"/>
      <c r="UDY785" s="92"/>
      <c r="UDZ785" s="92"/>
      <c r="UEA785" s="92"/>
      <c r="UEB785" s="92"/>
      <c r="UEC785" s="92"/>
      <c r="UED785" s="92"/>
      <c r="UEE785" s="92"/>
      <c r="UEF785" s="92"/>
      <c r="UEG785" s="92"/>
      <c r="UEH785" s="92"/>
      <c r="UEI785" s="92"/>
      <c r="UEJ785" s="92"/>
      <c r="UEK785" s="92"/>
      <c r="UEL785" s="92"/>
      <c r="UEM785" s="92"/>
      <c r="UEN785" s="92"/>
      <c r="UEO785" s="92"/>
      <c r="UEP785" s="92"/>
      <c r="UEQ785" s="92"/>
      <c r="UER785" s="92"/>
      <c r="UES785" s="92"/>
      <c r="UET785" s="92"/>
      <c r="UEU785" s="92"/>
      <c r="UEV785" s="92"/>
      <c r="UEW785" s="92"/>
      <c r="UEX785" s="92"/>
      <c r="UEY785" s="92"/>
      <c r="UEZ785" s="92"/>
      <c r="UFA785" s="92"/>
      <c r="UFB785" s="92"/>
      <c r="UFC785" s="92"/>
      <c r="UFD785" s="92"/>
      <c r="UFE785" s="92"/>
      <c r="UFF785" s="92"/>
      <c r="UFG785" s="92"/>
      <c r="UFH785" s="92"/>
      <c r="UFI785" s="92"/>
      <c r="UFJ785" s="92"/>
      <c r="UFK785" s="92"/>
      <c r="UFL785" s="92"/>
      <c r="UFM785" s="92"/>
      <c r="UFN785" s="92"/>
      <c r="UFO785" s="92"/>
      <c r="UFP785" s="92"/>
      <c r="UFQ785" s="92"/>
      <c r="UFR785" s="92"/>
      <c r="UFS785" s="92"/>
      <c r="UFT785" s="92"/>
      <c r="UFU785" s="92"/>
      <c r="UFV785" s="92"/>
      <c r="UFW785" s="92"/>
      <c r="UFX785" s="92"/>
      <c r="UFY785" s="92"/>
      <c r="UFZ785" s="92"/>
      <c r="UGA785" s="92"/>
      <c r="UGB785" s="92"/>
      <c r="UGC785" s="92"/>
      <c r="UGD785" s="92"/>
      <c r="UGE785" s="92"/>
      <c r="UGF785" s="92"/>
      <c r="UGG785" s="92"/>
      <c r="UGH785" s="92"/>
      <c r="UGI785" s="92"/>
      <c r="UGJ785" s="92"/>
      <c r="UGK785" s="92"/>
      <c r="UGL785" s="92"/>
      <c r="UGM785" s="92"/>
      <c r="UGN785" s="92"/>
      <c r="UGO785" s="92"/>
      <c r="UGP785" s="92"/>
      <c r="UGQ785" s="92"/>
      <c r="UGR785" s="92"/>
      <c r="UGS785" s="92"/>
      <c r="UGT785" s="92"/>
      <c r="UGU785" s="92"/>
      <c r="UGV785" s="92"/>
      <c r="UGW785" s="92"/>
      <c r="UGX785" s="92"/>
      <c r="UGY785" s="92"/>
      <c r="UGZ785" s="92"/>
      <c r="UHA785" s="92"/>
      <c r="UHB785" s="92"/>
      <c r="UHC785" s="92"/>
      <c r="UHD785" s="92"/>
      <c r="UHE785" s="92"/>
      <c r="UHF785" s="92"/>
      <c r="UHG785" s="92"/>
      <c r="UHH785" s="92"/>
      <c r="UHI785" s="92"/>
      <c r="UHJ785" s="92"/>
      <c r="UHK785" s="92"/>
      <c r="UHL785" s="92"/>
      <c r="UHM785" s="92"/>
      <c r="UHN785" s="92"/>
      <c r="UHO785" s="92"/>
      <c r="UHP785" s="92"/>
      <c r="UHQ785" s="92"/>
      <c r="UHR785" s="92"/>
      <c r="UHS785" s="92"/>
      <c r="UHT785" s="92"/>
      <c r="UHU785" s="92"/>
      <c r="UHV785" s="92"/>
      <c r="UHW785" s="92"/>
      <c r="UHX785" s="92"/>
      <c r="UHY785" s="92"/>
      <c r="UHZ785" s="92"/>
      <c r="UIA785" s="92"/>
      <c r="UIB785" s="92"/>
      <c r="UIC785" s="92"/>
      <c r="UID785" s="92"/>
      <c r="UIE785" s="92"/>
      <c r="UIF785" s="92"/>
      <c r="UIG785" s="92"/>
      <c r="UIH785" s="92"/>
      <c r="UII785" s="92"/>
      <c r="UIJ785" s="92"/>
      <c r="UIK785" s="92"/>
      <c r="UIL785" s="92"/>
      <c r="UIM785" s="92"/>
      <c r="UIN785" s="92"/>
      <c r="UIO785" s="92"/>
      <c r="UIP785" s="92"/>
      <c r="UIQ785" s="92"/>
      <c r="UIR785" s="92"/>
      <c r="UIS785" s="92"/>
      <c r="UIT785" s="92"/>
      <c r="UIU785" s="92"/>
      <c r="UIV785" s="92"/>
      <c r="UIW785" s="92"/>
      <c r="UIX785" s="92"/>
      <c r="UIY785" s="92"/>
      <c r="UIZ785" s="92"/>
      <c r="UJA785" s="92"/>
      <c r="UJB785" s="92"/>
      <c r="UJC785" s="92"/>
      <c r="UJD785" s="92"/>
      <c r="UJE785" s="92"/>
      <c r="UJF785" s="92"/>
      <c r="UJG785" s="92"/>
      <c r="UJH785" s="92"/>
      <c r="UJI785" s="92"/>
      <c r="UJJ785" s="92"/>
      <c r="UJK785" s="92"/>
      <c r="UJL785" s="92"/>
      <c r="UJM785" s="92"/>
      <c r="UJN785" s="92"/>
      <c r="UJO785" s="92"/>
      <c r="UJP785" s="92"/>
      <c r="UJQ785" s="92"/>
      <c r="UJR785" s="92"/>
      <c r="UJS785" s="92"/>
      <c r="UJT785" s="92"/>
      <c r="UJU785" s="92"/>
      <c r="UJV785" s="92"/>
      <c r="UJW785" s="92"/>
      <c r="UJX785" s="92"/>
      <c r="UJY785" s="92"/>
      <c r="UJZ785" s="92"/>
      <c r="UKA785" s="92"/>
      <c r="UKB785" s="92"/>
      <c r="UKC785" s="92"/>
      <c r="UKD785" s="92"/>
      <c r="UKE785" s="92"/>
      <c r="UKF785" s="92"/>
      <c r="UKG785" s="92"/>
      <c r="UKH785" s="92"/>
      <c r="UKI785" s="92"/>
      <c r="UKJ785" s="92"/>
      <c r="UKK785" s="92"/>
      <c r="UKL785" s="92"/>
      <c r="UKM785" s="92"/>
      <c r="UKN785" s="92"/>
      <c r="UKO785" s="92"/>
      <c r="UKP785" s="92"/>
      <c r="UKQ785" s="92"/>
      <c r="UKR785" s="92"/>
      <c r="UKS785" s="92"/>
      <c r="UKT785" s="92"/>
      <c r="UKU785" s="92"/>
      <c r="UKV785" s="92"/>
      <c r="UKW785" s="92"/>
      <c r="UKX785" s="92"/>
      <c r="UKY785" s="92"/>
      <c r="UKZ785" s="92"/>
      <c r="ULA785" s="92"/>
      <c r="ULB785" s="92"/>
      <c r="ULC785" s="92"/>
      <c r="ULD785" s="92"/>
      <c r="ULE785" s="92"/>
      <c r="ULF785" s="92"/>
      <c r="ULG785" s="92"/>
      <c r="ULH785" s="92"/>
      <c r="ULI785" s="92"/>
      <c r="ULJ785" s="92"/>
      <c r="ULK785" s="92"/>
      <c r="ULL785" s="92"/>
      <c r="ULM785" s="92"/>
      <c r="ULN785" s="92"/>
      <c r="ULO785" s="92"/>
      <c r="ULP785" s="92"/>
      <c r="ULQ785" s="92"/>
      <c r="ULR785" s="92"/>
      <c r="ULS785" s="92"/>
      <c r="ULT785" s="92"/>
      <c r="ULU785" s="92"/>
      <c r="ULV785" s="92"/>
      <c r="ULW785" s="92"/>
      <c r="ULX785" s="92"/>
      <c r="ULY785" s="92"/>
      <c r="ULZ785" s="92"/>
      <c r="UMA785" s="92"/>
      <c r="UMB785" s="92"/>
      <c r="UMC785" s="92"/>
      <c r="UMD785" s="92"/>
      <c r="UME785" s="92"/>
      <c r="UMF785" s="92"/>
      <c r="UMG785" s="92"/>
      <c r="UMH785" s="92"/>
      <c r="UMI785" s="92"/>
      <c r="UMJ785" s="92"/>
      <c r="UMK785" s="92"/>
      <c r="UML785" s="92"/>
      <c r="UMM785" s="92"/>
      <c r="UMN785" s="92"/>
      <c r="UMO785" s="92"/>
      <c r="UMP785" s="92"/>
      <c r="UMQ785" s="92"/>
      <c r="UMR785" s="92"/>
      <c r="UMS785" s="92"/>
      <c r="UMT785" s="92"/>
      <c r="UMU785" s="92"/>
      <c r="UMV785" s="92"/>
      <c r="UMW785" s="92"/>
      <c r="UMX785" s="92"/>
      <c r="UMY785" s="92"/>
      <c r="UMZ785" s="92"/>
      <c r="UNA785" s="92"/>
      <c r="UNB785" s="92"/>
      <c r="UNC785" s="92"/>
      <c r="UND785" s="92"/>
      <c r="UNE785" s="92"/>
      <c r="UNF785" s="92"/>
      <c r="UNG785" s="92"/>
      <c r="UNH785" s="92"/>
      <c r="UNI785" s="92"/>
      <c r="UNJ785" s="92"/>
      <c r="UNK785" s="92"/>
      <c r="UNL785" s="92"/>
      <c r="UNM785" s="92"/>
      <c r="UNN785" s="92"/>
      <c r="UNO785" s="92"/>
      <c r="UNP785" s="92"/>
      <c r="UNQ785" s="92"/>
      <c r="UNR785" s="92"/>
      <c r="UNS785" s="92"/>
      <c r="UNT785" s="92"/>
      <c r="UNU785" s="92"/>
      <c r="UNV785" s="92"/>
      <c r="UNW785" s="92"/>
      <c r="UNX785" s="92"/>
      <c r="UNY785" s="92"/>
      <c r="UNZ785" s="92"/>
      <c r="UOA785" s="92"/>
      <c r="UOB785" s="92"/>
      <c r="UOC785" s="92"/>
      <c r="UOD785" s="92"/>
      <c r="UOE785" s="92"/>
      <c r="UOF785" s="92"/>
      <c r="UOG785" s="92"/>
      <c r="UOH785" s="92"/>
      <c r="UOI785" s="92"/>
      <c r="UOJ785" s="92"/>
      <c r="UOK785" s="92"/>
      <c r="UOL785" s="92"/>
      <c r="UOM785" s="92"/>
      <c r="UON785" s="92"/>
      <c r="UOO785" s="92"/>
      <c r="UOP785" s="92"/>
      <c r="UOQ785" s="92"/>
      <c r="UOR785" s="92"/>
      <c r="UOS785" s="92"/>
      <c r="UOT785" s="92"/>
      <c r="UOU785" s="92"/>
      <c r="UOV785" s="92"/>
      <c r="UOW785" s="92"/>
      <c r="UOX785" s="92"/>
      <c r="UOY785" s="92"/>
      <c r="UOZ785" s="92"/>
      <c r="UPA785" s="92"/>
      <c r="UPB785" s="92"/>
      <c r="UPC785" s="92"/>
      <c r="UPD785" s="92"/>
      <c r="UPE785" s="92"/>
      <c r="UPF785" s="92"/>
      <c r="UPG785" s="92"/>
      <c r="UPH785" s="92"/>
      <c r="UPI785" s="92"/>
      <c r="UPJ785" s="92"/>
      <c r="UPK785" s="92"/>
      <c r="UPL785" s="92"/>
      <c r="UPM785" s="92"/>
      <c r="UPN785" s="92"/>
      <c r="UPO785" s="92"/>
      <c r="UPP785" s="92"/>
      <c r="UPQ785" s="92"/>
      <c r="UPR785" s="92"/>
      <c r="UPS785" s="92"/>
      <c r="UPT785" s="92"/>
      <c r="UPU785" s="92"/>
      <c r="UPV785" s="92"/>
      <c r="UPW785" s="92"/>
      <c r="UPX785" s="92"/>
      <c r="UPY785" s="92"/>
      <c r="UPZ785" s="92"/>
      <c r="UQA785" s="92"/>
      <c r="UQB785" s="92"/>
      <c r="UQC785" s="92"/>
      <c r="UQD785" s="92"/>
      <c r="UQE785" s="92"/>
      <c r="UQF785" s="92"/>
      <c r="UQG785" s="92"/>
      <c r="UQH785" s="92"/>
      <c r="UQI785" s="92"/>
      <c r="UQJ785" s="92"/>
      <c r="UQK785" s="92"/>
      <c r="UQL785" s="92"/>
      <c r="UQM785" s="92"/>
      <c r="UQN785" s="92"/>
      <c r="UQO785" s="92"/>
      <c r="UQP785" s="92"/>
      <c r="UQQ785" s="92"/>
      <c r="UQR785" s="92"/>
      <c r="UQS785" s="92"/>
      <c r="UQT785" s="92"/>
      <c r="UQU785" s="92"/>
      <c r="UQV785" s="92"/>
      <c r="UQW785" s="92"/>
      <c r="UQX785" s="92"/>
      <c r="UQY785" s="92"/>
      <c r="UQZ785" s="92"/>
      <c r="URA785" s="92"/>
      <c r="URB785" s="92"/>
      <c r="URC785" s="92"/>
      <c r="URD785" s="92"/>
      <c r="URE785" s="92"/>
      <c r="URF785" s="92"/>
      <c r="URG785" s="92"/>
      <c r="URH785" s="92"/>
      <c r="URI785" s="92"/>
      <c r="URJ785" s="92"/>
      <c r="URK785" s="92"/>
      <c r="URL785" s="92"/>
      <c r="URM785" s="92"/>
      <c r="URN785" s="92"/>
      <c r="URO785" s="92"/>
      <c r="URP785" s="92"/>
      <c r="URQ785" s="92"/>
      <c r="URR785" s="92"/>
      <c r="URS785" s="92"/>
      <c r="URT785" s="92"/>
      <c r="URU785" s="92"/>
      <c r="URV785" s="92"/>
      <c r="URW785" s="92"/>
      <c r="URX785" s="92"/>
      <c r="URY785" s="92"/>
      <c r="URZ785" s="92"/>
      <c r="USA785" s="92"/>
      <c r="USB785" s="92"/>
      <c r="USC785" s="92"/>
      <c r="USD785" s="92"/>
      <c r="USE785" s="92"/>
      <c r="USF785" s="92"/>
      <c r="USG785" s="92"/>
      <c r="USH785" s="92"/>
      <c r="USI785" s="92"/>
      <c r="USJ785" s="92"/>
      <c r="USK785" s="92"/>
      <c r="USL785" s="92"/>
      <c r="USM785" s="92"/>
      <c r="USN785" s="92"/>
      <c r="USO785" s="92"/>
      <c r="USP785" s="92"/>
      <c r="USQ785" s="92"/>
      <c r="USR785" s="92"/>
      <c r="USS785" s="92"/>
      <c r="UST785" s="92"/>
      <c r="USU785" s="92"/>
      <c r="USV785" s="92"/>
      <c r="USW785" s="92"/>
      <c r="USX785" s="92"/>
      <c r="USY785" s="92"/>
      <c r="USZ785" s="92"/>
      <c r="UTA785" s="92"/>
      <c r="UTB785" s="92"/>
      <c r="UTC785" s="92"/>
      <c r="UTD785" s="92"/>
      <c r="UTE785" s="92"/>
      <c r="UTF785" s="92"/>
      <c r="UTG785" s="92"/>
      <c r="UTH785" s="92"/>
      <c r="UTI785" s="92"/>
      <c r="UTJ785" s="92"/>
      <c r="UTK785" s="92"/>
      <c r="UTL785" s="92"/>
      <c r="UTM785" s="92"/>
      <c r="UTN785" s="92"/>
      <c r="UTO785" s="92"/>
      <c r="UTP785" s="92"/>
      <c r="UTQ785" s="92"/>
      <c r="UTR785" s="92"/>
      <c r="UTS785" s="92"/>
      <c r="UTT785" s="92"/>
      <c r="UTU785" s="92"/>
      <c r="UTV785" s="92"/>
      <c r="UTW785" s="92"/>
      <c r="UTX785" s="92"/>
      <c r="UTY785" s="92"/>
      <c r="UTZ785" s="92"/>
      <c r="UUA785" s="92"/>
      <c r="UUB785" s="92"/>
      <c r="UUC785" s="92"/>
      <c r="UUD785" s="92"/>
      <c r="UUE785" s="92"/>
      <c r="UUF785" s="92"/>
      <c r="UUG785" s="92"/>
      <c r="UUH785" s="92"/>
      <c r="UUI785" s="92"/>
      <c r="UUJ785" s="92"/>
      <c r="UUK785" s="92"/>
      <c r="UUL785" s="92"/>
      <c r="UUM785" s="92"/>
      <c r="UUN785" s="92"/>
      <c r="UUO785" s="92"/>
      <c r="UUP785" s="92"/>
      <c r="UUQ785" s="92"/>
      <c r="UUR785" s="92"/>
      <c r="UUS785" s="92"/>
      <c r="UUT785" s="92"/>
      <c r="UUU785" s="92"/>
      <c r="UUV785" s="92"/>
      <c r="UUW785" s="92"/>
      <c r="UUX785" s="92"/>
      <c r="UUY785" s="92"/>
      <c r="UUZ785" s="92"/>
      <c r="UVA785" s="92"/>
      <c r="UVB785" s="92"/>
      <c r="UVC785" s="92"/>
      <c r="UVD785" s="92"/>
      <c r="UVE785" s="92"/>
      <c r="UVF785" s="92"/>
      <c r="UVG785" s="92"/>
      <c r="UVH785" s="92"/>
      <c r="UVI785" s="92"/>
      <c r="UVJ785" s="92"/>
      <c r="UVK785" s="92"/>
      <c r="UVL785" s="92"/>
      <c r="UVM785" s="92"/>
      <c r="UVN785" s="92"/>
      <c r="UVO785" s="92"/>
      <c r="UVP785" s="92"/>
      <c r="UVQ785" s="92"/>
      <c r="UVR785" s="92"/>
      <c r="UVS785" s="92"/>
      <c r="UVT785" s="92"/>
      <c r="UVU785" s="92"/>
      <c r="UVV785" s="92"/>
      <c r="UVW785" s="92"/>
      <c r="UVX785" s="92"/>
      <c r="UVY785" s="92"/>
      <c r="UVZ785" s="92"/>
      <c r="UWA785" s="92"/>
      <c r="UWB785" s="92"/>
      <c r="UWC785" s="92"/>
      <c r="UWD785" s="92"/>
      <c r="UWE785" s="92"/>
      <c r="UWF785" s="92"/>
      <c r="UWG785" s="92"/>
      <c r="UWH785" s="92"/>
      <c r="UWI785" s="92"/>
      <c r="UWJ785" s="92"/>
      <c r="UWK785" s="92"/>
      <c r="UWL785" s="92"/>
      <c r="UWM785" s="92"/>
      <c r="UWN785" s="92"/>
      <c r="UWO785" s="92"/>
      <c r="UWP785" s="92"/>
      <c r="UWQ785" s="92"/>
      <c r="UWR785" s="92"/>
      <c r="UWS785" s="92"/>
      <c r="UWT785" s="92"/>
      <c r="UWU785" s="92"/>
      <c r="UWV785" s="92"/>
      <c r="UWW785" s="92"/>
      <c r="UWX785" s="92"/>
      <c r="UWY785" s="92"/>
      <c r="UWZ785" s="92"/>
      <c r="UXA785" s="92"/>
      <c r="UXB785" s="92"/>
      <c r="UXC785" s="92"/>
      <c r="UXD785" s="92"/>
      <c r="UXE785" s="92"/>
      <c r="UXF785" s="92"/>
      <c r="UXG785" s="92"/>
      <c r="UXH785" s="92"/>
      <c r="UXI785" s="92"/>
      <c r="UXJ785" s="92"/>
      <c r="UXK785" s="92"/>
      <c r="UXL785" s="92"/>
      <c r="UXM785" s="92"/>
      <c r="UXN785" s="92"/>
      <c r="UXO785" s="92"/>
      <c r="UXP785" s="92"/>
      <c r="UXQ785" s="92"/>
      <c r="UXR785" s="92"/>
      <c r="UXS785" s="92"/>
      <c r="UXT785" s="92"/>
      <c r="UXU785" s="92"/>
      <c r="UXV785" s="92"/>
      <c r="UXW785" s="92"/>
      <c r="UXX785" s="92"/>
      <c r="UXY785" s="92"/>
      <c r="UXZ785" s="92"/>
      <c r="UYA785" s="92"/>
      <c r="UYB785" s="92"/>
      <c r="UYC785" s="92"/>
      <c r="UYD785" s="92"/>
      <c r="UYE785" s="92"/>
      <c r="UYF785" s="92"/>
      <c r="UYG785" s="92"/>
      <c r="UYH785" s="92"/>
      <c r="UYI785" s="92"/>
      <c r="UYJ785" s="92"/>
      <c r="UYK785" s="92"/>
      <c r="UYL785" s="92"/>
      <c r="UYM785" s="92"/>
      <c r="UYN785" s="92"/>
      <c r="UYO785" s="92"/>
      <c r="UYP785" s="92"/>
      <c r="UYQ785" s="92"/>
      <c r="UYR785" s="92"/>
      <c r="UYS785" s="92"/>
      <c r="UYT785" s="92"/>
      <c r="UYU785" s="92"/>
      <c r="UYV785" s="92"/>
      <c r="UYW785" s="92"/>
      <c r="UYX785" s="92"/>
      <c r="UYY785" s="92"/>
      <c r="UYZ785" s="92"/>
      <c r="UZA785" s="92"/>
      <c r="UZB785" s="92"/>
      <c r="UZC785" s="92"/>
      <c r="UZD785" s="92"/>
      <c r="UZE785" s="92"/>
      <c r="UZF785" s="92"/>
      <c r="UZG785" s="92"/>
      <c r="UZH785" s="92"/>
      <c r="UZI785" s="92"/>
      <c r="UZJ785" s="92"/>
      <c r="UZK785" s="92"/>
      <c r="UZL785" s="92"/>
      <c r="UZM785" s="92"/>
      <c r="UZN785" s="92"/>
      <c r="UZO785" s="92"/>
      <c r="UZP785" s="92"/>
      <c r="UZQ785" s="92"/>
      <c r="UZR785" s="92"/>
      <c r="UZS785" s="92"/>
      <c r="UZT785" s="92"/>
      <c r="UZU785" s="92"/>
      <c r="UZV785" s="92"/>
      <c r="UZW785" s="92"/>
      <c r="UZX785" s="92"/>
      <c r="UZY785" s="92"/>
      <c r="UZZ785" s="92"/>
      <c r="VAA785" s="92"/>
      <c r="VAB785" s="92"/>
      <c r="VAC785" s="92"/>
      <c r="VAD785" s="92"/>
      <c r="VAE785" s="92"/>
      <c r="VAF785" s="92"/>
      <c r="VAG785" s="92"/>
      <c r="VAH785" s="92"/>
      <c r="VAI785" s="92"/>
      <c r="VAJ785" s="92"/>
      <c r="VAK785" s="92"/>
      <c r="VAL785" s="92"/>
      <c r="VAM785" s="92"/>
      <c r="VAN785" s="92"/>
      <c r="VAO785" s="92"/>
      <c r="VAP785" s="92"/>
      <c r="VAQ785" s="92"/>
      <c r="VAR785" s="92"/>
      <c r="VAS785" s="92"/>
      <c r="VAT785" s="92"/>
      <c r="VAU785" s="92"/>
      <c r="VAV785" s="92"/>
      <c r="VAW785" s="92"/>
      <c r="VAX785" s="92"/>
      <c r="VAY785" s="92"/>
      <c r="VAZ785" s="92"/>
      <c r="VBA785" s="92"/>
      <c r="VBB785" s="92"/>
      <c r="VBC785" s="92"/>
      <c r="VBD785" s="92"/>
      <c r="VBE785" s="92"/>
      <c r="VBF785" s="92"/>
      <c r="VBG785" s="92"/>
      <c r="VBH785" s="92"/>
      <c r="VBI785" s="92"/>
      <c r="VBJ785" s="92"/>
      <c r="VBK785" s="92"/>
      <c r="VBL785" s="92"/>
      <c r="VBM785" s="92"/>
      <c r="VBN785" s="92"/>
      <c r="VBO785" s="92"/>
      <c r="VBP785" s="92"/>
      <c r="VBQ785" s="92"/>
      <c r="VBR785" s="92"/>
      <c r="VBS785" s="92"/>
      <c r="VBT785" s="92"/>
      <c r="VBU785" s="92"/>
      <c r="VBV785" s="92"/>
      <c r="VBW785" s="92"/>
      <c r="VBX785" s="92"/>
      <c r="VBY785" s="92"/>
      <c r="VBZ785" s="92"/>
      <c r="VCA785" s="92"/>
      <c r="VCB785" s="92"/>
      <c r="VCC785" s="92"/>
      <c r="VCD785" s="92"/>
      <c r="VCE785" s="92"/>
      <c r="VCF785" s="92"/>
      <c r="VCG785" s="92"/>
      <c r="VCH785" s="92"/>
      <c r="VCI785" s="92"/>
      <c r="VCJ785" s="92"/>
      <c r="VCK785" s="92"/>
      <c r="VCL785" s="92"/>
      <c r="VCM785" s="92"/>
      <c r="VCN785" s="92"/>
      <c r="VCO785" s="92"/>
      <c r="VCP785" s="92"/>
      <c r="VCQ785" s="92"/>
      <c r="VCR785" s="92"/>
      <c r="VCS785" s="92"/>
      <c r="VCT785" s="92"/>
      <c r="VCU785" s="92"/>
      <c r="VCV785" s="92"/>
      <c r="VCW785" s="92"/>
      <c r="VCX785" s="92"/>
      <c r="VCY785" s="92"/>
      <c r="VCZ785" s="92"/>
      <c r="VDA785" s="92"/>
      <c r="VDB785" s="92"/>
      <c r="VDC785" s="92"/>
      <c r="VDD785" s="92"/>
      <c r="VDE785" s="92"/>
      <c r="VDF785" s="92"/>
      <c r="VDG785" s="92"/>
      <c r="VDH785" s="92"/>
      <c r="VDI785" s="92"/>
      <c r="VDJ785" s="92"/>
      <c r="VDK785" s="92"/>
      <c r="VDL785" s="92"/>
      <c r="VDM785" s="92"/>
      <c r="VDN785" s="92"/>
      <c r="VDO785" s="92"/>
      <c r="VDP785" s="92"/>
      <c r="VDQ785" s="92"/>
      <c r="VDR785" s="92"/>
      <c r="VDS785" s="92"/>
      <c r="VDT785" s="92"/>
      <c r="VDU785" s="92"/>
      <c r="VDV785" s="92"/>
      <c r="VDW785" s="92"/>
      <c r="VDX785" s="92"/>
      <c r="VDY785" s="92"/>
      <c r="VDZ785" s="92"/>
      <c r="VEA785" s="92"/>
      <c r="VEB785" s="92"/>
      <c r="VEC785" s="92"/>
      <c r="VED785" s="92"/>
      <c r="VEE785" s="92"/>
      <c r="VEF785" s="92"/>
      <c r="VEG785" s="92"/>
      <c r="VEH785" s="92"/>
      <c r="VEI785" s="92"/>
      <c r="VEJ785" s="92"/>
      <c r="VEK785" s="92"/>
      <c r="VEL785" s="92"/>
      <c r="VEM785" s="92"/>
      <c r="VEN785" s="92"/>
      <c r="VEO785" s="92"/>
      <c r="VEP785" s="92"/>
      <c r="VEQ785" s="92"/>
      <c r="VER785" s="92"/>
      <c r="VES785" s="92"/>
      <c r="VET785" s="92"/>
      <c r="VEU785" s="92"/>
      <c r="VEV785" s="92"/>
      <c r="VEW785" s="92"/>
      <c r="VEX785" s="92"/>
      <c r="VEY785" s="92"/>
      <c r="VEZ785" s="92"/>
      <c r="VFA785" s="92"/>
      <c r="VFB785" s="92"/>
      <c r="VFC785" s="92"/>
      <c r="VFD785" s="92"/>
      <c r="VFE785" s="92"/>
      <c r="VFF785" s="92"/>
      <c r="VFG785" s="92"/>
      <c r="VFH785" s="92"/>
      <c r="VFI785" s="92"/>
      <c r="VFJ785" s="92"/>
      <c r="VFK785" s="92"/>
      <c r="VFL785" s="92"/>
      <c r="VFM785" s="92"/>
      <c r="VFN785" s="92"/>
      <c r="VFO785" s="92"/>
      <c r="VFP785" s="92"/>
      <c r="VFQ785" s="92"/>
      <c r="VFR785" s="92"/>
      <c r="VFS785" s="92"/>
      <c r="VFT785" s="92"/>
      <c r="VFU785" s="92"/>
      <c r="VFV785" s="92"/>
      <c r="VFW785" s="92"/>
      <c r="VFX785" s="92"/>
      <c r="VFY785" s="92"/>
      <c r="VFZ785" s="92"/>
      <c r="VGA785" s="92"/>
      <c r="VGB785" s="92"/>
      <c r="VGC785" s="92"/>
      <c r="VGD785" s="92"/>
      <c r="VGE785" s="92"/>
      <c r="VGF785" s="92"/>
      <c r="VGG785" s="92"/>
      <c r="VGH785" s="92"/>
      <c r="VGI785" s="92"/>
      <c r="VGJ785" s="92"/>
      <c r="VGK785" s="92"/>
      <c r="VGL785" s="92"/>
      <c r="VGM785" s="92"/>
      <c r="VGN785" s="92"/>
      <c r="VGO785" s="92"/>
      <c r="VGP785" s="92"/>
      <c r="VGQ785" s="92"/>
      <c r="VGR785" s="92"/>
      <c r="VGS785" s="92"/>
      <c r="VGT785" s="92"/>
      <c r="VGU785" s="92"/>
      <c r="VGV785" s="92"/>
      <c r="VGW785" s="92"/>
      <c r="VGX785" s="92"/>
      <c r="VGY785" s="92"/>
      <c r="VGZ785" s="92"/>
      <c r="VHA785" s="92"/>
      <c r="VHB785" s="92"/>
      <c r="VHC785" s="92"/>
      <c r="VHD785" s="92"/>
      <c r="VHE785" s="92"/>
      <c r="VHF785" s="92"/>
      <c r="VHG785" s="92"/>
      <c r="VHH785" s="92"/>
      <c r="VHI785" s="92"/>
      <c r="VHJ785" s="92"/>
      <c r="VHK785" s="92"/>
      <c r="VHL785" s="92"/>
      <c r="VHM785" s="92"/>
      <c r="VHN785" s="92"/>
      <c r="VHO785" s="92"/>
      <c r="VHP785" s="92"/>
      <c r="VHQ785" s="92"/>
      <c r="VHR785" s="92"/>
      <c r="VHS785" s="92"/>
      <c r="VHT785" s="92"/>
      <c r="VHU785" s="92"/>
      <c r="VHV785" s="92"/>
      <c r="VHW785" s="92"/>
      <c r="VHX785" s="92"/>
      <c r="VHY785" s="92"/>
      <c r="VHZ785" s="92"/>
      <c r="VIA785" s="92"/>
      <c r="VIB785" s="92"/>
      <c r="VIC785" s="92"/>
      <c r="VID785" s="92"/>
      <c r="VIE785" s="92"/>
      <c r="VIF785" s="92"/>
      <c r="VIG785" s="92"/>
      <c r="VIH785" s="92"/>
      <c r="VII785" s="92"/>
      <c r="VIJ785" s="92"/>
      <c r="VIK785" s="92"/>
      <c r="VIL785" s="92"/>
      <c r="VIM785" s="92"/>
      <c r="VIN785" s="92"/>
      <c r="VIO785" s="92"/>
      <c r="VIP785" s="92"/>
      <c r="VIQ785" s="92"/>
      <c r="VIR785" s="92"/>
      <c r="VIS785" s="92"/>
      <c r="VIT785" s="92"/>
      <c r="VIU785" s="92"/>
      <c r="VIV785" s="92"/>
      <c r="VIW785" s="92"/>
      <c r="VIX785" s="92"/>
      <c r="VIY785" s="92"/>
      <c r="VIZ785" s="92"/>
      <c r="VJA785" s="92"/>
      <c r="VJB785" s="92"/>
      <c r="VJC785" s="92"/>
      <c r="VJD785" s="92"/>
      <c r="VJE785" s="92"/>
      <c r="VJF785" s="92"/>
      <c r="VJG785" s="92"/>
      <c r="VJH785" s="92"/>
      <c r="VJI785" s="92"/>
      <c r="VJJ785" s="92"/>
      <c r="VJK785" s="92"/>
      <c r="VJL785" s="92"/>
      <c r="VJM785" s="92"/>
      <c r="VJN785" s="92"/>
      <c r="VJO785" s="92"/>
      <c r="VJP785" s="92"/>
      <c r="VJQ785" s="92"/>
      <c r="VJR785" s="92"/>
      <c r="VJS785" s="92"/>
      <c r="VJT785" s="92"/>
      <c r="VJU785" s="92"/>
      <c r="VJV785" s="92"/>
      <c r="VJW785" s="92"/>
      <c r="VJX785" s="92"/>
      <c r="VJY785" s="92"/>
      <c r="VJZ785" s="92"/>
      <c r="VKA785" s="92"/>
      <c r="VKB785" s="92"/>
      <c r="VKC785" s="92"/>
      <c r="VKD785" s="92"/>
      <c r="VKE785" s="92"/>
      <c r="VKF785" s="92"/>
      <c r="VKG785" s="92"/>
      <c r="VKH785" s="92"/>
      <c r="VKI785" s="92"/>
      <c r="VKJ785" s="92"/>
      <c r="VKK785" s="92"/>
      <c r="VKL785" s="92"/>
      <c r="VKM785" s="92"/>
      <c r="VKN785" s="92"/>
      <c r="VKO785" s="92"/>
      <c r="VKP785" s="92"/>
      <c r="VKQ785" s="92"/>
      <c r="VKR785" s="92"/>
      <c r="VKS785" s="92"/>
      <c r="VKT785" s="92"/>
      <c r="VKU785" s="92"/>
      <c r="VKV785" s="92"/>
      <c r="VKW785" s="92"/>
      <c r="VKX785" s="92"/>
      <c r="VKY785" s="92"/>
      <c r="VKZ785" s="92"/>
      <c r="VLA785" s="92"/>
      <c r="VLB785" s="92"/>
      <c r="VLC785" s="92"/>
      <c r="VLD785" s="92"/>
      <c r="VLE785" s="92"/>
      <c r="VLF785" s="92"/>
      <c r="VLG785" s="92"/>
      <c r="VLH785" s="92"/>
      <c r="VLI785" s="92"/>
      <c r="VLJ785" s="92"/>
      <c r="VLK785" s="92"/>
      <c r="VLL785" s="92"/>
      <c r="VLM785" s="92"/>
      <c r="VLN785" s="92"/>
      <c r="VLO785" s="92"/>
      <c r="VLP785" s="92"/>
      <c r="VLQ785" s="92"/>
      <c r="VLR785" s="92"/>
      <c r="VLS785" s="92"/>
      <c r="VLT785" s="92"/>
      <c r="VLU785" s="92"/>
      <c r="VLV785" s="92"/>
      <c r="VLW785" s="92"/>
      <c r="VLX785" s="92"/>
      <c r="VLY785" s="92"/>
      <c r="VLZ785" s="92"/>
      <c r="VMA785" s="92"/>
      <c r="VMB785" s="92"/>
      <c r="VMC785" s="92"/>
      <c r="VMD785" s="92"/>
      <c r="VME785" s="92"/>
      <c r="VMF785" s="92"/>
      <c r="VMG785" s="92"/>
      <c r="VMH785" s="92"/>
      <c r="VMI785" s="92"/>
      <c r="VMJ785" s="92"/>
      <c r="VMK785" s="92"/>
      <c r="VML785" s="92"/>
      <c r="VMM785" s="92"/>
      <c r="VMN785" s="92"/>
      <c r="VMO785" s="92"/>
      <c r="VMP785" s="92"/>
      <c r="VMQ785" s="92"/>
      <c r="VMR785" s="92"/>
      <c r="VMS785" s="92"/>
      <c r="VMT785" s="92"/>
      <c r="VMU785" s="92"/>
      <c r="VMV785" s="92"/>
      <c r="VMW785" s="92"/>
      <c r="VMX785" s="92"/>
      <c r="VMY785" s="92"/>
      <c r="VMZ785" s="92"/>
      <c r="VNA785" s="92"/>
      <c r="VNB785" s="92"/>
      <c r="VNC785" s="92"/>
      <c r="VND785" s="92"/>
      <c r="VNE785" s="92"/>
      <c r="VNF785" s="92"/>
      <c r="VNG785" s="92"/>
      <c r="VNH785" s="92"/>
      <c r="VNI785" s="92"/>
      <c r="VNJ785" s="92"/>
      <c r="VNK785" s="92"/>
      <c r="VNL785" s="92"/>
      <c r="VNM785" s="92"/>
      <c r="VNN785" s="92"/>
      <c r="VNO785" s="92"/>
      <c r="VNP785" s="92"/>
      <c r="VNQ785" s="92"/>
      <c r="VNR785" s="92"/>
      <c r="VNS785" s="92"/>
      <c r="VNT785" s="92"/>
      <c r="VNU785" s="92"/>
      <c r="VNV785" s="92"/>
      <c r="VNW785" s="92"/>
      <c r="VNX785" s="92"/>
      <c r="VNY785" s="92"/>
      <c r="VNZ785" s="92"/>
      <c r="VOA785" s="92"/>
      <c r="VOB785" s="92"/>
      <c r="VOC785" s="92"/>
      <c r="VOD785" s="92"/>
      <c r="VOE785" s="92"/>
      <c r="VOF785" s="92"/>
      <c r="VOG785" s="92"/>
      <c r="VOH785" s="92"/>
      <c r="VOI785" s="92"/>
      <c r="VOJ785" s="92"/>
      <c r="VOK785" s="92"/>
      <c r="VOL785" s="92"/>
      <c r="VOM785" s="92"/>
      <c r="VON785" s="92"/>
      <c r="VOO785" s="92"/>
      <c r="VOP785" s="92"/>
      <c r="VOQ785" s="92"/>
      <c r="VOR785" s="92"/>
      <c r="VOS785" s="92"/>
      <c r="VOT785" s="92"/>
      <c r="VOU785" s="92"/>
      <c r="VOV785" s="92"/>
      <c r="VOW785" s="92"/>
      <c r="VOX785" s="92"/>
      <c r="VOY785" s="92"/>
      <c r="VOZ785" s="92"/>
      <c r="VPA785" s="92"/>
      <c r="VPB785" s="92"/>
      <c r="VPC785" s="92"/>
      <c r="VPD785" s="92"/>
      <c r="VPE785" s="92"/>
      <c r="VPF785" s="92"/>
      <c r="VPG785" s="92"/>
      <c r="VPH785" s="92"/>
      <c r="VPI785" s="92"/>
      <c r="VPJ785" s="92"/>
      <c r="VPK785" s="92"/>
      <c r="VPL785" s="92"/>
      <c r="VPM785" s="92"/>
      <c r="VPN785" s="92"/>
      <c r="VPO785" s="92"/>
      <c r="VPP785" s="92"/>
      <c r="VPQ785" s="92"/>
      <c r="VPR785" s="92"/>
      <c r="VPS785" s="92"/>
      <c r="VPT785" s="92"/>
      <c r="VPU785" s="92"/>
      <c r="VPV785" s="92"/>
      <c r="VPW785" s="92"/>
      <c r="VPX785" s="92"/>
      <c r="VPY785" s="92"/>
      <c r="VPZ785" s="92"/>
      <c r="VQA785" s="92"/>
      <c r="VQB785" s="92"/>
      <c r="VQC785" s="92"/>
      <c r="VQD785" s="92"/>
      <c r="VQE785" s="92"/>
      <c r="VQF785" s="92"/>
      <c r="VQG785" s="92"/>
      <c r="VQH785" s="92"/>
      <c r="VQI785" s="92"/>
      <c r="VQJ785" s="92"/>
      <c r="VQK785" s="92"/>
      <c r="VQL785" s="92"/>
      <c r="VQM785" s="92"/>
      <c r="VQN785" s="92"/>
      <c r="VQO785" s="92"/>
      <c r="VQP785" s="92"/>
      <c r="VQQ785" s="92"/>
      <c r="VQR785" s="92"/>
      <c r="VQS785" s="92"/>
      <c r="VQT785" s="92"/>
      <c r="VQU785" s="92"/>
      <c r="VQV785" s="92"/>
      <c r="VQW785" s="92"/>
      <c r="VQX785" s="92"/>
      <c r="VQY785" s="92"/>
      <c r="VQZ785" s="92"/>
      <c r="VRA785" s="92"/>
      <c r="VRB785" s="92"/>
      <c r="VRC785" s="92"/>
      <c r="VRD785" s="92"/>
      <c r="VRE785" s="92"/>
      <c r="VRF785" s="92"/>
      <c r="VRG785" s="92"/>
      <c r="VRH785" s="92"/>
      <c r="VRI785" s="92"/>
      <c r="VRJ785" s="92"/>
      <c r="VRK785" s="92"/>
      <c r="VRL785" s="92"/>
      <c r="VRM785" s="92"/>
      <c r="VRN785" s="92"/>
      <c r="VRO785" s="92"/>
      <c r="VRP785" s="92"/>
      <c r="VRQ785" s="92"/>
      <c r="VRR785" s="92"/>
      <c r="VRS785" s="92"/>
      <c r="VRT785" s="92"/>
      <c r="VRU785" s="92"/>
      <c r="VRV785" s="92"/>
      <c r="VRW785" s="92"/>
      <c r="VRX785" s="92"/>
      <c r="VRY785" s="92"/>
      <c r="VRZ785" s="92"/>
      <c r="VSA785" s="92"/>
      <c r="VSB785" s="92"/>
      <c r="VSC785" s="92"/>
      <c r="VSD785" s="92"/>
      <c r="VSE785" s="92"/>
      <c r="VSF785" s="92"/>
      <c r="VSG785" s="92"/>
      <c r="VSH785" s="92"/>
      <c r="VSI785" s="92"/>
      <c r="VSJ785" s="92"/>
      <c r="VSK785" s="92"/>
      <c r="VSL785" s="92"/>
      <c r="VSM785" s="92"/>
      <c r="VSN785" s="92"/>
      <c r="VSO785" s="92"/>
      <c r="VSP785" s="92"/>
      <c r="VSQ785" s="92"/>
      <c r="VSR785" s="92"/>
      <c r="VSS785" s="92"/>
      <c r="VST785" s="92"/>
      <c r="VSU785" s="92"/>
      <c r="VSV785" s="92"/>
      <c r="VSW785" s="92"/>
      <c r="VSX785" s="92"/>
      <c r="VSY785" s="92"/>
      <c r="VSZ785" s="92"/>
      <c r="VTA785" s="92"/>
      <c r="VTB785" s="92"/>
      <c r="VTC785" s="92"/>
      <c r="VTD785" s="92"/>
      <c r="VTE785" s="92"/>
      <c r="VTF785" s="92"/>
      <c r="VTG785" s="92"/>
      <c r="VTH785" s="92"/>
      <c r="VTI785" s="92"/>
      <c r="VTJ785" s="92"/>
      <c r="VTK785" s="92"/>
      <c r="VTL785" s="92"/>
      <c r="VTM785" s="92"/>
      <c r="VTN785" s="92"/>
      <c r="VTO785" s="92"/>
      <c r="VTP785" s="92"/>
      <c r="VTQ785" s="92"/>
      <c r="VTR785" s="92"/>
      <c r="VTS785" s="92"/>
      <c r="VTT785" s="92"/>
      <c r="VTU785" s="92"/>
      <c r="VTV785" s="92"/>
      <c r="VTW785" s="92"/>
      <c r="VTX785" s="92"/>
      <c r="VTY785" s="92"/>
      <c r="VTZ785" s="92"/>
      <c r="VUA785" s="92"/>
      <c r="VUB785" s="92"/>
      <c r="VUC785" s="92"/>
      <c r="VUD785" s="92"/>
      <c r="VUE785" s="92"/>
      <c r="VUF785" s="92"/>
      <c r="VUG785" s="92"/>
      <c r="VUH785" s="92"/>
      <c r="VUI785" s="92"/>
      <c r="VUJ785" s="92"/>
      <c r="VUK785" s="92"/>
      <c r="VUL785" s="92"/>
      <c r="VUM785" s="92"/>
      <c r="VUN785" s="92"/>
      <c r="VUO785" s="92"/>
      <c r="VUP785" s="92"/>
      <c r="VUQ785" s="92"/>
      <c r="VUR785" s="92"/>
      <c r="VUS785" s="92"/>
      <c r="VUT785" s="92"/>
      <c r="VUU785" s="92"/>
      <c r="VUV785" s="92"/>
      <c r="VUW785" s="92"/>
      <c r="VUX785" s="92"/>
      <c r="VUY785" s="92"/>
      <c r="VUZ785" s="92"/>
      <c r="VVA785" s="92"/>
      <c r="VVB785" s="92"/>
      <c r="VVC785" s="92"/>
      <c r="VVD785" s="92"/>
      <c r="VVE785" s="92"/>
      <c r="VVF785" s="92"/>
      <c r="VVG785" s="92"/>
      <c r="VVH785" s="92"/>
      <c r="VVI785" s="92"/>
      <c r="VVJ785" s="92"/>
      <c r="VVK785" s="92"/>
      <c r="VVL785" s="92"/>
      <c r="VVM785" s="92"/>
      <c r="VVN785" s="92"/>
      <c r="VVO785" s="92"/>
      <c r="VVP785" s="92"/>
      <c r="VVQ785" s="92"/>
      <c r="VVR785" s="92"/>
      <c r="VVS785" s="92"/>
      <c r="VVT785" s="92"/>
      <c r="VVU785" s="92"/>
      <c r="VVV785" s="92"/>
      <c r="VVW785" s="92"/>
      <c r="VVX785" s="92"/>
      <c r="VVY785" s="92"/>
      <c r="VVZ785" s="92"/>
      <c r="VWA785" s="92"/>
      <c r="VWB785" s="92"/>
      <c r="VWC785" s="92"/>
      <c r="VWD785" s="92"/>
      <c r="VWE785" s="92"/>
      <c r="VWF785" s="92"/>
      <c r="VWG785" s="92"/>
      <c r="VWH785" s="92"/>
      <c r="VWI785" s="92"/>
      <c r="VWJ785" s="92"/>
      <c r="VWK785" s="92"/>
      <c r="VWL785" s="92"/>
      <c r="VWM785" s="92"/>
      <c r="VWN785" s="92"/>
      <c r="VWO785" s="92"/>
      <c r="VWP785" s="92"/>
      <c r="VWQ785" s="92"/>
      <c r="VWR785" s="92"/>
      <c r="VWS785" s="92"/>
      <c r="VWT785" s="92"/>
      <c r="VWU785" s="92"/>
      <c r="VWV785" s="92"/>
      <c r="VWW785" s="92"/>
      <c r="VWX785" s="92"/>
      <c r="VWY785" s="92"/>
      <c r="VWZ785" s="92"/>
      <c r="VXA785" s="92"/>
      <c r="VXB785" s="92"/>
      <c r="VXC785" s="92"/>
      <c r="VXD785" s="92"/>
      <c r="VXE785" s="92"/>
      <c r="VXF785" s="92"/>
      <c r="VXG785" s="92"/>
      <c r="VXH785" s="92"/>
      <c r="VXI785" s="92"/>
      <c r="VXJ785" s="92"/>
      <c r="VXK785" s="92"/>
      <c r="VXL785" s="92"/>
      <c r="VXM785" s="92"/>
      <c r="VXN785" s="92"/>
      <c r="VXO785" s="92"/>
      <c r="VXP785" s="92"/>
      <c r="VXQ785" s="92"/>
      <c r="VXR785" s="92"/>
      <c r="VXS785" s="92"/>
      <c r="VXT785" s="92"/>
      <c r="VXU785" s="92"/>
      <c r="VXV785" s="92"/>
      <c r="VXW785" s="92"/>
      <c r="VXX785" s="92"/>
      <c r="VXY785" s="92"/>
      <c r="VXZ785" s="92"/>
      <c r="VYA785" s="92"/>
      <c r="VYB785" s="92"/>
      <c r="VYC785" s="92"/>
      <c r="VYD785" s="92"/>
      <c r="VYE785" s="92"/>
      <c r="VYF785" s="92"/>
      <c r="VYG785" s="92"/>
      <c r="VYH785" s="92"/>
      <c r="VYI785" s="92"/>
      <c r="VYJ785" s="92"/>
      <c r="VYK785" s="92"/>
      <c r="VYL785" s="92"/>
      <c r="VYM785" s="92"/>
      <c r="VYN785" s="92"/>
      <c r="VYO785" s="92"/>
      <c r="VYP785" s="92"/>
      <c r="VYQ785" s="92"/>
      <c r="VYR785" s="92"/>
      <c r="VYS785" s="92"/>
      <c r="VYT785" s="92"/>
      <c r="VYU785" s="92"/>
      <c r="VYV785" s="92"/>
      <c r="VYW785" s="92"/>
      <c r="VYX785" s="92"/>
      <c r="VYY785" s="92"/>
      <c r="VYZ785" s="92"/>
      <c r="VZA785" s="92"/>
      <c r="VZB785" s="92"/>
      <c r="VZC785" s="92"/>
      <c r="VZD785" s="92"/>
      <c r="VZE785" s="92"/>
      <c r="VZF785" s="92"/>
      <c r="VZG785" s="92"/>
      <c r="VZH785" s="92"/>
      <c r="VZI785" s="92"/>
      <c r="VZJ785" s="92"/>
      <c r="VZK785" s="92"/>
      <c r="VZL785" s="92"/>
      <c r="VZM785" s="92"/>
      <c r="VZN785" s="92"/>
      <c r="VZO785" s="92"/>
      <c r="VZP785" s="92"/>
      <c r="VZQ785" s="92"/>
      <c r="VZR785" s="92"/>
      <c r="VZS785" s="92"/>
      <c r="VZT785" s="92"/>
      <c r="VZU785" s="92"/>
      <c r="VZV785" s="92"/>
      <c r="VZW785" s="92"/>
      <c r="VZX785" s="92"/>
      <c r="VZY785" s="92"/>
      <c r="VZZ785" s="92"/>
      <c r="WAA785" s="92"/>
      <c r="WAB785" s="92"/>
      <c r="WAC785" s="92"/>
      <c r="WAD785" s="92"/>
      <c r="WAE785" s="92"/>
      <c r="WAF785" s="92"/>
      <c r="WAG785" s="92"/>
      <c r="WAH785" s="92"/>
      <c r="WAI785" s="92"/>
      <c r="WAJ785" s="92"/>
      <c r="WAK785" s="92"/>
      <c r="WAL785" s="92"/>
      <c r="WAM785" s="92"/>
      <c r="WAN785" s="92"/>
      <c r="WAO785" s="92"/>
      <c r="WAP785" s="92"/>
      <c r="WAQ785" s="92"/>
      <c r="WAR785" s="92"/>
      <c r="WAS785" s="92"/>
      <c r="WAT785" s="92"/>
      <c r="WAU785" s="92"/>
      <c r="WAV785" s="92"/>
      <c r="WAW785" s="92"/>
      <c r="WAX785" s="92"/>
      <c r="WAY785" s="92"/>
      <c r="WAZ785" s="92"/>
      <c r="WBA785" s="92"/>
      <c r="WBB785" s="92"/>
      <c r="WBC785" s="92"/>
      <c r="WBD785" s="92"/>
      <c r="WBE785" s="92"/>
      <c r="WBF785" s="92"/>
      <c r="WBG785" s="92"/>
      <c r="WBH785" s="92"/>
      <c r="WBI785" s="92"/>
      <c r="WBJ785" s="92"/>
      <c r="WBK785" s="92"/>
      <c r="WBL785" s="92"/>
      <c r="WBM785" s="92"/>
      <c r="WBN785" s="92"/>
      <c r="WBO785" s="92"/>
      <c r="WBP785" s="92"/>
      <c r="WBQ785" s="92"/>
      <c r="WBR785" s="92"/>
      <c r="WBS785" s="92"/>
      <c r="WBT785" s="92"/>
      <c r="WBU785" s="92"/>
      <c r="WBV785" s="92"/>
      <c r="WBW785" s="92"/>
      <c r="WBX785" s="92"/>
      <c r="WBY785" s="92"/>
      <c r="WBZ785" s="92"/>
      <c r="WCA785" s="92"/>
      <c r="WCB785" s="92"/>
      <c r="WCC785" s="92"/>
      <c r="WCD785" s="92"/>
      <c r="WCE785" s="92"/>
      <c r="WCF785" s="92"/>
      <c r="WCG785" s="92"/>
      <c r="WCH785" s="92"/>
      <c r="WCI785" s="92"/>
      <c r="WCJ785" s="92"/>
      <c r="WCK785" s="92"/>
      <c r="WCL785" s="92"/>
      <c r="WCM785" s="92"/>
      <c r="WCN785" s="92"/>
      <c r="WCO785" s="92"/>
      <c r="WCP785" s="92"/>
      <c r="WCQ785" s="92"/>
      <c r="WCR785" s="92"/>
      <c r="WCS785" s="92"/>
      <c r="WCT785" s="92"/>
      <c r="WCU785" s="92"/>
      <c r="WCV785" s="92"/>
      <c r="WCW785" s="92"/>
      <c r="WCX785" s="92"/>
      <c r="WCY785" s="92"/>
      <c r="WCZ785" s="92"/>
      <c r="WDA785" s="92"/>
      <c r="WDB785" s="92"/>
      <c r="WDC785" s="92"/>
      <c r="WDD785" s="92"/>
      <c r="WDE785" s="92"/>
      <c r="WDF785" s="92"/>
      <c r="WDG785" s="92"/>
      <c r="WDH785" s="92"/>
      <c r="WDI785" s="92"/>
      <c r="WDJ785" s="92"/>
      <c r="WDK785" s="92"/>
      <c r="WDL785" s="92"/>
      <c r="WDM785" s="92"/>
      <c r="WDN785" s="92"/>
      <c r="WDO785" s="92"/>
      <c r="WDP785" s="92"/>
      <c r="WDQ785" s="92"/>
      <c r="WDR785" s="92"/>
      <c r="WDS785" s="92"/>
      <c r="WDT785" s="92"/>
      <c r="WDU785" s="92"/>
      <c r="WDV785" s="92"/>
      <c r="WDW785" s="92"/>
      <c r="WDX785" s="92"/>
      <c r="WDY785" s="92"/>
      <c r="WDZ785" s="92"/>
      <c r="WEA785" s="92"/>
      <c r="WEB785" s="92"/>
      <c r="WEC785" s="92"/>
      <c r="WED785" s="92"/>
      <c r="WEE785" s="92"/>
      <c r="WEF785" s="92"/>
      <c r="WEG785" s="92"/>
      <c r="WEH785" s="92"/>
      <c r="WEI785" s="92"/>
      <c r="WEJ785" s="92"/>
      <c r="WEK785" s="92"/>
      <c r="WEL785" s="92"/>
      <c r="WEM785" s="92"/>
      <c r="WEN785" s="92"/>
      <c r="WEO785" s="92"/>
      <c r="WEP785" s="92"/>
      <c r="WEQ785" s="92"/>
      <c r="WER785" s="92"/>
      <c r="WES785" s="92"/>
      <c r="WET785" s="92"/>
      <c r="WEU785" s="92"/>
      <c r="WEV785" s="92"/>
      <c r="WEW785" s="92"/>
      <c r="WEX785" s="92"/>
      <c r="WEY785" s="92"/>
      <c r="WEZ785" s="92"/>
      <c r="WFA785" s="92"/>
      <c r="WFB785" s="92"/>
      <c r="WFC785" s="92"/>
      <c r="WFD785" s="92"/>
      <c r="WFE785" s="92"/>
      <c r="WFF785" s="92"/>
      <c r="WFG785" s="92"/>
      <c r="WFH785" s="92"/>
      <c r="WFI785" s="92"/>
      <c r="WFJ785" s="92"/>
      <c r="WFK785" s="92"/>
      <c r="WFL785" s="92"/>
      <c r="WFM785" s="92"/>
      <c r="WFN785" s="92"/>
      <c r="WFO785" s="92"/>
      <c r="WFP785" s="92"/>
      <c r="WFQ785" s="92"/>
      <c r="WFR785" s="92"/>
      <c r="WFS785" s="92"/>
      <c r="WFT785" s="92"/>
      <c r="WFU785" s="92"/>
      <c r="WFV785" s="92"/>
      <c r="WFW785" s="92"/>
      <c r="WFX785" s="92"/>
      <c r="WFY785" s="92"/>
      <c r="WFZ785" s="92"/>
      <c r="WGA785" s="92"/>
      <c r="WGB785" s="92"/>
      <c r="WGC785" s="92"/>
      <c r="WGD785" s="92"/>
      <c r="WGE785" s="92"/>
      <c r="WGF785" s="92"/>
      <c r="WGG785" s="92"/>
      <c r="WGH785" s="92"/>
      <c r="WGI785" s="92"/>
      <c r="WGJ785" s="92"/>
      <c r="WGK785" s="92"/>
      <c r="WGL785" s="92"/>
      <c r="WGM785" s="92"/>
      <c r="WGN785" s="92"/>
      <c r="WGO785" s="92"/>
      <c r="WGP785" s="92"/>
      <c r="WGQ785" s="92"/>
      <c r="WGR785" s="92"/>
      <c r="WGS785" s="92"/>
      <c r="WGT785" s="92"/>
      <c r="WGU785" s="92"/>
      <c r="WGV785" s="92"/>
      <c r="WGW785" s="92"/>
      <c r="WGX785" s="92"/>
      <c r="WGY785" s="92"/>
      <c r="WGZ785" s="92"/>
      <c r="WHA785" s="92"/>
      <c r="WHB785" s="92"/>
      <c r="WHC785" s="92"/>
      <c r="WHD785" s="92"/>
      <c r="WHE785" s="92"/>
      <c r="WHF785" s="92"/>
      <c r="WHG785" s="92"/>
      <c r="WHH785" s="92"/>
      <c r="WHI785" s="92"/>
      <c r="WHJ785" s="92"/>
      <c r="WHK785" s="92"/>
      <c r="WHL785" s="92"/>
      <c r="WHM785" s="92"/>
      <c r="WHN785" s="92"/>
      <c r="WHO785" s="92"/>
      <c r="WHP785" s="92"/>
      <c r="WHQ785" s="92"/>
      <c r="WHR785" s="92"/>
      <c r="WHS785" s="92"/>
      <c r="WHT785" s="92"/>
      <c r="WHU785" s="92"/>
      <c r="WHV785" s="92"/>
      <c r="WHW785" s="92"/>
      <c r="WHX785" s="92"/>
      <c r="WHY785" s="92"/>
      <c r="WHZ785" s="92"/>
      <c r="WIA785" s="92"/>
      <c r="WIB785" s="92"/>
      <c r="WIC785" s="92"/>
      <c r="WID785" s="92"/>
      <c r="WIE785" s="92"/>
      <c r="WIF785" s="92"/>
      <c r="WIG785" s="92"/>
      <c r="WIH785" s="92"/>
      <c r="WII785" s="92"/>
      <c r="WIJ785" s="92"/>
      <c r="WIK785" s="92"/>
      <c r="WIL785" s="92"/>
      <c r="WIM785" s="92"/>
      <c r="WIN785" s="92"/>
      <c r="WIO785" s="92"/>
      <c r="WIP785" s="92"/>
      <c r="WIQ785" s="92"/>
      <c r="WIR785" s="92"/>
      <c r="WIS785" s="92"/>
      <c r="WIT785" s="92"/>
      <c r="WIU785" s="92"/>
      <c r="WIV785" s="92"/>
      <c r="WIW785" s="92"/>
      <c r="WIX785" s="92"/>
      <c r="WIY785" s="92"/>
      <c r="WIZ785" s="92"/>
      <c r="WJA785" s="92"/>
      <c r="WJB785" s="92"/>
      <c r="WJC785" s="92"/>
      <c r="WJD785" s="92"/>
      <c r="WJE785" s="92"/>
      <c r="WJF785" s="92"/>
      <c r="WJG785" s="92"/>
      <c r="WJH785" s="92"/>
      <c r="WJI785" s="92"/>
      <c r="WJJ785" s="92"/>
      <c r="WJK785" s="92"/>
      <c r="WJL785" s="92"/>
      <c r="WJM785" s="92"/>
      <c r="WJN785" s="92"/>
      <c r="WJO785" s="92"/>
      <c r="WJP785" s="92"/>
      <c r="WJQ785" s="92"/>
      <c r="WJR785" s="92"/>
      <c r="WJS785" s="92"/>
      <c r="WJT785" s="92"/>
      <c r="WJU785" s="92"/>
      <c r="WJV785" s="92"/>
      <c r="WJW785" s="92"/>
      <c r="WJX785" s="92"/>
      <c r="WJY785" s="92"/>
      <c r="WJZ785" s="92"/>
      <c r="WKA785" s="92"/>
      <c r="WKB785" s="92"/>
      <c r="WKC785" s="92"/>
      <c r="WKD785" s="92"/>
      <c r="WKE785" s="92"/>
      <c r="WKF785" s="92"/>
      <c r="WKG785" s="92"/>
      <c r="WKH785" s="92"/>
      <c r="WKI785" s="92"/>
      <c r="WKJ785" s="92"/>
      <c r="WKK785" s="92"/>
      <c r="WKL785" s="92"/>
      <c r="WKM785" s="92"/>
      <c r="WKN785" s="92"/>
      <c r="WKO785" s="92"/>
      <c r="WKP785" s="92"/>
      <c r="WKQ785" s="92"/>
      <c r="WKR785" s="92"/>
      <c r="WKS785" s="92"/>
      <c r="WKT785" s="92"/>
      <c r="WKU785" s="92"/>
      <c r="WKV785" s="92"/>
      <c r="WKW785" s="92"/>
      <c r="WKX785" s="92"/>
      <c r="WKY785" s="92"/>
      <c r="WKZ785" s="92"/>
      <c r="WLA785" s="92"/>
      <c r="WLB785" s="92"/>
      <c r="WLC785" s="92"/>
      <c r="WLD785" s="92"/>
      <c r="WLE785" s="92"/>
      <c r="WLF785" s="92"/>
      <c r="WLG785" s="92"/>
      <c r="WLH785" s="92"/>
      <c r="WLI785" s="92"/>
      <c r="WLJ785" s="92"/>
      <c r="WLK785" s="92"/>
      <c r="WLL785" s="92"/>
      <c r="WLM785" s="92"/>
      <c r="WLN785" s="92"/>
      <c r="WLO785" s="92"/>
      <c r="WLP785" s="92"/>
      <c r="WLQ785" s="92"/>
      <c r="WLR785" s="92"/>
      <c r="WLS785" s="92"/>
      <c r="WLT785" s="92"/>
      <c r="WLU785" s="92"/>
      <c r="WLV785" s="92"/>
      <c r="WLW785" s="92"/>
      <c r="WLX785" s="92"/>
      <c r="WLY785" s="92"/>
      <c r="WLZ785" s="92"/>
      <c r="WMA785" s="92"/>
      <c r="WMB785" s="92"/>
      <c r="WMC785" s="92"/>
      <c r="WMD785" s="92"/>
      <c r="WME785" s="92"/>
      <c r="WMF785" s="92"/>
      <c r="WMG785" s="92"/>
      <c r="WMH785" s="92"/>
      <c r="WMI785" s="92"/>
      <c r="WMJ785" s="92"/>
      <c r="WMK785" s="92"/>
      <c r="WML785" s="92"/>
      <c r="WMM785" s="92"/>
      <c r="WMN785" s="92"/>
      <c r="WMO785" s="92"/>
      <c r="WMP785" s="92"/>
      <c r="WMQ785" s="92"/>
      <c r="WMR785" s="92"/>
      <c r="WMS785" s="92"/>
      <c r="WMT785" s="92"/>
      <c r="WMU785" s="92"/>
      <c r="WMV785" s="92"/>
      <c r="WMW785" s="92"/>
      <c r="WMX785" s="92"/>
      <c r="WMY785" s="92"/>
      <c r="WMZ785" s="92"/>
      <c r="WNA785" s="92"/>
      <c r="WNB785" s="92"/>
      <c r="WNC785" s="92"/>
      <c r="WND785" s="92"/>
      <c r="WNE785" s="92"/>
      <c r="WNF785" s="92"/>
      <c r="WNG785" s="92"/>
      <c r="WNH785" s="92"/>
      <c r="WNI785" s="92"/>
      <c r="WNJ785" s="92"/>
      <c r="WNK785" s="92"/>
      <c r="WNL785" s="92"/>
      <c r="WNM785" s="92"/>
      <c r="WNN785" s="92"/>
      <c r="WNO785" s="92"/>
      <c r="WNP785" s="92"/>
      <c r="WNQ785" s="92"/>
      <c r="WNR785" s="92"/>
      <c r="WNS785" s="92"/>
      <c r="WNT785" s="92"/>
      <c r="WNU785" s="92"/>
      <c r="WNV785" s="92"/>
      <c r="WNW785" s="92"/>
      <c r="WNX785" s="92"/>
      <c r="WNY785" s="92"/>
      <c r="WNZ785" s="92"/>
      <c r="WOA785" s="92"/>
      <c r="WOB785" s="92"/>
      <c r="WOC785" s="92"/>
      <c r="WOD785" s="92"/>
      <c r="WOE785" s="92"/>
      <c r="WOF785" s="92"/>
      <c r="WOG785" s="92"/>
      <c r="WOH785" s="92"/>
      <c r="WOI785" s="92"/>
      <c r="WOJ785" s="92"/>
      <c r="WOK785" s="92"/>
      <c r="WOL785" s="92"/>
      <c r="WOM785" s="92"/>
      <c r="WON785" s="92"/>
      <c r="WOO785" s="92"/>
      <c r="WOP785" s="92"/>
      <c r="WOQ785" s="92"/>
      <c r="WOR785" s="92"/>
      <c r="WOS785" s="92"/>
      <c r="WOT785" s="92"/>
      <c r="WOU785" s="92"/>
      <c r="WOV785" s="92"/>
      <c r="WOW785" s="92"/>
      <c r="WOX785" s="92"/>
      <c r="WOY785" s="92"/>
      <c r="WOZ785" s="92"/>
      <c r="WPA785" s="92"/>
      <c r="WPB785" s="92"/>
      <c r="WPC785" s="92"/>
      <c r="WPD785" s="92"/>
      <c r="WPE785" s="92"/>
      <c r="WPF785" s="92"/>
      <c r="WPG785" s="92"/>
      <c r="WPH785" s="92"/>
      <c r="WPI785" s="92"/>
      <c r="WPJ785" s="92"/>
      <c r="WPK785" s="92"/>
      <c r="WPL785" s="92"/>
      <c r="WPM785" s="92"/>
      <c r="WPN785" s="92"/>
      <c r="WPO785" s="92"/>
      <c r="WPP785" s="92"/>
      <c r="WPQ785" s="92"/>
      <c r="WPR785" s="92"/>
      <c r="WPS785" s="92"/>
      <c r="WPT785" s="92"/>
      <c r="WPU785" s="92"/>
      <c r="WPV785" s="92"/>
      <c r="WPW785" s="92"/>
      <c r="WPX785" s="92"/>
      <c r="WPY785" s="92"/>
      <c r="WPZ785" s="92"/>
      <c r="WQA785" s="92"/>
      <c r="WQB785" s="92"/>
      <c r="WQC785" s="92"/>
      <c r="WQD785" s="92"/>
      <c r="WQE785" s="92"/>
      <c r="WQF785" s="92"/>
      <c r="WQG785" s="92"/>
      <c r="WQH785" s="92"/>
      <c r="WQI785" s="92"/>
      <c r="WQJ785" s="92"/>
      <c r="WQK785" s="92"/>
      <c r="WQL785" s="92"/>
      <c r="WQM785" s="92"/>
      <c r="WQN785" s="92"/>
      <c r="WQO785" s="92"/>
      <c r="WQP785" s="92"/>
      <c r="WQQ785" s="92"/>
      <c r="WQR785" s="92"/>
      <c r="WQS785" s="92"/>
      <c r="WQT785" s="92"/>
      <c r="WQU785" s="92"/>
      <c r="WQV785" s="92"/>
      <c r="WQW785" s="92"/>
      <c r="WQX785" s="92"/>
      <c r="WQY785" s="92"/>
      <c r="WQZ785" s="92"/>
      <c r="WRA785" s="92"/>
      <c r="WRB785" s="92"/>
      <c r="WRC785" s="92"/>
      <c r="WRD785" s="92"/>
      <c r="WRE785" s="92"/>
      <c r="WRF785" s="92"/>
      <c r="WRG785" s="92"/>
      <c r="WRH785" s="92"/>
      <c r="WRI785" s="92"/>
      <c r="WRJ785" s="92"/>
      <c r="WRK785" s="92"/>
      <c r="WRL785" s="92"/>
      <c r="WRM785" s="92"/>
      <c r="WRN785" s="92"/>
      <c r="WRO785" s="92"/>
      <c r="WRP785" s="92"/>
      <c r="WRQ785" s="92"/>
      <c r="WRR785" s="92"/>
      <c r="WRS785" s="92"/>
      <c r="WRT785" s="92"/>
      <c r="WRU785" s="92"/>
      <c r="WRV785" s="92"/>
      <c r="WRW785" s="92"/>
      <c r="WRX785" s="92"/>
      <c r="WRY785" s="92"/>
      <c r="WRZ785" s="92"/>
      <c r="WSA785" s="92"/>
      <c r="WSB785" s="92"/>
      <c r="WSC785" s="92"/>
      <c r="WSD785" s="92"/>
      <c r="WSE785" s="92"/>
      <c r="WSF785" s="92"/>
      <c r="WSG785" s="92"/>
      <c r="WSH785" s="92"/>
      <c r="WSI785" s="92"/>
      <c r="WSJ785" s="92"/>
      <c r="WSK785" s="92"/>
      <c r="WSL785" s="92"/>
      <c r="WSM785" s="92"/>
      <c r="WSN785" s="92"/>
      <c r="WSO785" s="92"/>
      <c r="WSP785" s="92"/>
      <c r="WSQ785" s="92"/>
      <c r="WSR785" s="92"/>
      <c r="WSS785" s="92"/>
      <c r="WST785" s="92"/>
      <c r="WSU785" s="92"/>
      <c r="WSV785" s="92"/>
      <c r="WSW785" s="92"/>
      <c r="WSX785" s="92"/>
      <c r="WSY785" s="92"/>
      <c r="WSZ785" s="92"/>
      <c r="WTA785" s="92"/>
      <c r="WTB785" s="92"/>
      <c r="WTC785" s="92"/>
      <c r="WTD785" s="92"/>
      <c r="WTE785" s="92"/>
      <c r="WTF785" s="92"/>
      <c r="WTG785" s="92"/>
      <c r="WTH785" s="92"/>
      <c r="WTI785" s="92"/>
      <c r="WTJ785" s="92"/>
      <c r="WTK785" s="92"/>
      <c r="WTL785" s="92"/>
      <c r="WTM785" s="92"/>
      <c r="WTN785" s="92"/>
      <c r="WTO785" s="92"/>
      <c r="WTP785" s="92"/>
      <c r="WTQ785" s="92"/>
      <c r="WTR785" s="92"/>
      <c r="WTS785" s="92"/>
      <c r="WTT785" s="92"/>
      <c r="WTU785" s="92"/>
      <c r="WTV785" s="92"/>
      <c r="WTW785" s="92"/>
      <c r="WTX785" s="92"/>
      <c r="WTY785" s="92"/>
      <c r="WTZ785" s="92"/>
      <c r="WUA785" s="92"/>
      <c r="WUB785" s="92"/>
      <c r="WUC785" s="92"/>
      <c r="WUD785" s="92"/>
      <c r="WUE785" s="92"/>
      <c r="WUF785" s="92"/>
      <c r="WUG785" s="92"/>
      <c r="WUH785" s="92"/>
      <c r="WUI785" s="92"/>
      <c r="WUJ785" s="92"/>
      <c r="WUK785" s="92"/>
      <c r="WUL785" s="92"/>
      <c r="WUM785" s="92"/>
      <c r="WUN785" s="92"/>
      <c r="WUO785" s="92"/>
      <c r="WUP785" s="92"/>
      <c r="WUQ785" s="92"/>
      <c r="WUR785" s="92"/>
      <c r="WUS785" s="92"/>
      <c r="WUT785" s="92"/>
      <c r="WUU785" s="92"/>
      <c r="WUV785" s="92"/>
      <c r="WUW785" s="92"/>
      <c r="WUX785" s="92"/>
      <c r="WUY785" s="92"/>
      <c r="WUZ785" s="92"/>
      <c r="WVA785" s="92"/>
      <c r="WVB785" s="92"/>
      <c r="WVC785" s="92"/>
      <c r="WVD785" s="92"/>
      <c r="WVE785" s="92"/>
      <c r="WVF785" s="92"/>
      <c r="WVG785" s="92"/>
      <c r="WVH785" s="92"/>
      <c r="WVI785" s="92"/>
      <c r="WVJ785" s="92"/>
      <c r="WVK785" s="92"/>
      <c r="WVL785" s="92"/>
      <c r="WVM785" s="92"/>
      <c r="WVN785" s="92"/>
      <c r="WVO785" s="92"/>
      <c r="WVP785" s="92"/>
      <c r="WVQ785" s="92"/>
      <c r="WVR785" s="92"/>
      <c r="WVS785" s="92"/>
      <c r="WVT785" s="92"/>
      <c r="WVU785" s="92"/>
      <c r="WVV785" s="92"/>
      <c r="WVW785" s="92"/>
      <c r="WVX785" s="92"/>
      <c r="WVY785" s="92"/>
      <c r="WVZ785" s="92"/>
      <c r="WWA785" s="92"/>
      <c r="WWB785" s="92"/>
      <c r="WWC785" s="92"/>
      <c r="WWD785" s="92"/>
      <c r="WWE785" s="92"/>
      <c r="WWF785" s="92"/>
      <c r="WWG785" s="92"/>
      <c r="WWH785" s="92"/>
      <c r="WWI785" s="92"/>
      <c r="WWJ785" s="92"/>
      <c r="WWK785" s="92"/>
      <c r="WWL785" s="92"/>
      <c r="WWM785" s="92"/>
      <c r="WWN785" s="92"/>
      <c r="WWO785" s="92"/>
      <c r="WWP785" s="92"/>
      <c r="WWQ785" s="92"/>
      <c r="WWR785" s="92"/>
      <c r="WWS785" s="92"/>
      <c r="WWT785" s="92"/>
      <c r="WWU785" s="92"/>
      <c r="WWV785" s="92"/>
      <c r="WWW785" s="92"/>
      <c r="WWX785" s="92"/>
      <c r="WWY785" s="92"/>
      <c r="WWZ785" s="92"/>
      <c r="WXA785" s="92"/>
      <c r="WXB785" s="92"/>
      <c r="WXC785" s="92"/>
      <c r="WXD785" s="92"/>
      <c r="WXE785" s="92"/>
      <c r="WXF785" s="92"/>
      <c r="WXG785" s="92"/>
      <c r="WXH785" s="92"/>
      <c r="WXI785" s="92"/>
      <c r="WXJ785" s="92"/>
      <c r="WXK785" s="92"/>
      <c r="WXL785" s="92"/>
      <c r="WXM785" s="92"/>
      <c r="WXN785" s="92"/>
      <c r="WXO785" s="92"/>
      <c r="WXP785" s="92"/>
      <c r="WXQ785" s="92"/>
      <c r="WXR785" s="92"/>
      <c r="WXS785" s="92"/>
      <c r="WXT785" s="92"/>
      <c r="WXU785" s="92"/>
      <c r="WXV785" s="92"/>
      <c r="WXW785" s="92"/>
      <c r="WXX785" s="92"/>
      <c r="WXY785" s="92"/>
      <c r="WXZ785" s="92"/>
      <c r="WYA785" s="92"/>
      <c r="WYB785" s="92"/>
      <c r="WYC785" s="92"/>
      <c r="WYD785" s="92"/>
      <c r="WYE785" s="92"/>
      <c r="WYF785" s="92"/>
      <c r="WYG785" s="92"/>
      <c r="WYH785" s="92"/>
      <c r="WYI785" s="92"/>
      <c r="WYJ785" s="92"/>
      <c r="WYK785" s="92"/>
      <c r="WYL785" s="92"/>
      <c r="WYM785" s="92"/>
      <c r="WYN785" s="92"/>
      <c r="WYO785" s="92"/>
      <c r="WYP785" s="92"/>
      <c r="WYQ785" s="92"/>
      <c r="WYR785" s="92"/>
      <c r="WYS785" s="92"/>
      <c r="WYT785" s="92"/>
      <c r="WYU785" s="92"/>
      <c r="WYV785" s="92"/>
      <c r="WYW785" s="92"/>
      <c r="WYX785" s="92"/>
      <c r="WYY785" s="92"/>
      <c r="WYZ785" s="92"/>
      <c r="WZA785" s="92"/>
      <c r="WZB785" s="92"/>
      <c r="WZC785" s="92"/>
      <c r="WZD785" s="92"/>
      <c r="WZE785" s="92"/>
      <c r="WZF785" s="92"/>
      <c r="WZG785" s="92"/>
      <c r="WZH785" s="92"/>
      <c r="WZI785" s="92"/>
      <c r="WZJ785" s="92"/>
      <c r="WZK785" s="92"/>
      <c r="WZL785" s="92"/>
      <c r="WZM785" s="92"/>
      <c r="WZN785" s="92"/>
      <c r="WZO785" s="92"/>
      <c r="WZP785" s="92"/>
      <c r="WZQ785" s="92"/>
      <c r="WZR785" s="92"/>
      <c r="WZS785" s="92"/>
      <c r="WZT785" s="92"/>
      <c r="WZU785" s="92"/>
      <c r="WZV785" s="92"/>
      <c r="WZW785" s="92"/>
      <c r="WZX785" s="92"/>
      <c r="WZY785" s="92"/>
      <c r="WZZ785" s="92"/>
      <c r="XAA785" s="92"/>
      <c r="XAB785" s="92"/>
      <c r="XAC785" s="92"/>
      <c r="XAD785" s="92"/>
      <c r="XAE785" s="92"/>
      <c r="XAF785" s="92"/>
      <c r="XAG785" s="92"/>
      <c r="XAH785" s="92"/>
      <c r="XAI785" s="92"/>
      <c r="XAJ785" s="92"/>
      <c r="XAK785" s="92"/>
      <c r="XAL785" s="92"/>
      <c r="XAM785" s="92"/>
      <c r="XAN785" s="92"/>
      <c r="XAO785" s="92"/>
      <c r="XAP785" s="92"/>
      <c r="XAQ785" s="92"/>
      <c r="XAR785" s="92"/>
      <c r="XAS785" s="92"/>
      <c r="XAT785" s="92"/>
      <c r="XAU785" s="92"/>
      <c r="XAV785" s="92"/>
      <c r="XAW785" s="92"/>
      <c r="XAX785" s="92"/>
      <c r="XAY785" s="92"/>
      <c r="XAZ785" s="92"/>
      <c r="XBA785" s="92"/>
      <c r="XBB785" s="92"/>
      <c r="XBC785" s="92"/>
      <c r="XBD785" s="92"/>
      <c r="XBE785" s="92"/>
      <c r="XBF785" s="92"/>
      <c r="XBG785" s="92"/>
      <c r="XBH785" s="92"/>
      <c r="XBI785" s="92"/>
      <c r="XBJ785" s="92"/>
      <c r="XBK785" s="92"/>
      <c r="XBL785" s="92"/>
      <c r="XBM785" s="92"/>
      <c r="XBN785" s="92"/>
      <c r="XBO785" s="92"/>
      <c r="XBP785" s="92"/>
      <c r="XBQ785" s="92"/>
      <c r="XBR785" s="92"/>
      <c r="XBS785" s="92"/>
      <c r="XBT785" s="92"/>
      <c r="XBU785" s="92"/>
      <c r="XBV785" s="92"/>
    </row>
    <row r="786" spans="1:16298" s="116" customFormat="1" ht="15" customHeight="1" x14ac:dyDescent="0.2">
      <c r="A786" s="348">
        <v>5311</v>
      </c>
      <c r="B786" s="348">
        <v>5176</v>
      </c>
      <c r="C786" s="203"/>
      <c r="D786" s="339"/>
      <c r="E786" s="46"/>
      <c r="F786" s="329" t="s">
        <v>213</v>
      </c>
      <c r="G786" s="343">
        <v>5</v>
      </c>
      <c r="H786" s="343">
        <v>5</v>
      </c>
      <c r="I786" s="343">
        <v>4.05</v>
      </c>
      <c r="J786" s="343">
        <f>Tabulka5424[[#This Row],[Skutečnost k 31.12.2019                    v tis. Kč]]/Tabulka5424[[#This Row],[Upravený rozpočet k 31.12.2019         v tis. Kč]]*100</f>
        <v>81</v>
      </c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  <c r="AA786" s="92"/>
      <c r="AB786" s="92"/>
      <c r="AC786" s="92"/>
      <c r="AD786" s="92"/>
      <c r="AE786" s="92"/>
      <c r="AF786" s="92"/>
      <c r="AG786" s="92"/>
      <c r="AH786" s="92"/>
      <c r="AI786" s="92"/>
      <c r="AJ786" s="92"/>
      <c r="AK786" s="92"/>
      <c r="AL786" s="92"/>
      <c r="AM786" s="92"/>
      <c r="AN786" s="92"/>
      <c r="AO786" s="92"/>
      <c r="AP786" s="92"/>
      <c r="AQ786" s="92"/>
      <c r="AR786" s="92"/>
      <c r="AS786" s="92"/>
      <c r="AT786" s="92"/>
      <c r="AU786" s="92"/>
      <c r="AV786" s="92"/>
      <c r="AW786" s="92"/>
      <c r="AX786" s="92"/>
      <c r="AY786" s="92"/>
      <c r="AZ786" s="92"/>
      <c r="BA786" s="92"/>
      <c r="BB786" s="92"/>
      <c r="BC786" s="92"/>
      <c r="BD786" s="92"/>
      <c r="BE786" s="92"/>
      <c r="BF786" s="92"/>
      <c r="BG786" s="92"/>
      <c r="BH786" s="92"/>
      <c r="BI786" s="92"/>
      <c r="BJ786" s="92"/>
      <c r="BK786" s="92"/>
      <c r="BL786" s="92"/>
      <c r="BM786" s="92"/>
      <c r="BN786" s="92"/>
      <c r="BO786" s="92"/>
      <c r="BP786" s="92"/>
      <c r="BQ786" s="92"/>
      <c r="BR786" s="92"/>
      <c r="BS786" s="92"/>
      <c r="BT786" s="92"/>
      <c r="BU786" s="92"/>
      <c r="BV786" s="92"/>
      <c r="BW786" s="92"/>
      <c r="BX786" s="92"/>
      <c r="BY786" s="92"/>
      <c r="BZ786" s="92"/>
      <c r="CA786" s="92"/>
      <c r="CB786" s="92"/>
      <c r="CC786" s="92"/>
      <c r="CD786" s="92"/>
      <c r="CE786" s="92"/>
      <c r="CF786" s="92"/>
      <c r="CG786" s="92"/>
      <c r="CH786" s="92"/>
      <c r="CI786" s="92"/>
      <c r="CJ786" s="92"/>
      <c r="CK786" s="92"/>
      <c r="CL786" s="92"/>
      <c r="CM786" s="92"/>
      <c r="CN786" s="92"/>
      <c r="CO786" s="92"/>
      <c r="CP786" s="92"/>
      <c r="CQ786" s="92"/>
      <c r="CR786" s="92"/>
      <c r="CS786" s="92"/>
      <c r="CT786" s="92"/>
      <c r="CU786" s="92"/>
      <c r="CV786" s="92"/>
      <c r="CW786" s="92"/>
      <c r="CX786" s="92"/>
      <c r="CY786" s="92"/>
      <c r="CZ786" s="92"/>
      <c r="DA786" s="92"/>
      <c r="DB786" s="92"/>
      <c r="DC786" s="92"/>
      <c r="DD786" s="92"/>
      <c r="DE786" s="92"/>
      <c r="DF786" s="92"/>
      <c r="DG786" s="92"/>
      <c r="DH786" s="92"/>
      <c r="DI786" s="92"/>
      <c r="DJ786" s="92"/>
      <c r="DK786" s="92"/>
      <c r="DL786" s="92"/>
      <c r="DM786" s="92"/>
      <c r="DN786" s="92"/>
      <c r="DO786" s="92"/>
      <c r="DP786" s="92"/>
      <c r="DQ786" s="92"/>
      <c r="DR786" s="92"/>
      <c r="DS786" s="92"/>
      <c r="DT786" s="92"/>
      <c r="DU786" s="92"/>
      <c r="DV786" s="92"/>
      <c r="DW786" s="92"/>
      <c r="DX786" s="92"/>
      <c r="DY786" s="92"/>
      <c r="DZ786" s="92"/>
      <c r="EA786" s="92"/>
      <c r="EB786" s="92"/>
      <c r="EC786" s="92"/>
      <c r="ED786" s="92"/>
      <c r="EE786" s="92"/>
      <c r="EF786" s="92"/>
      <c r="EG786" s="92"/>
      <c r="EH786" s="92"/>
      <c r="EI786" s="92"/>
      <c r="EJ786" s="92"/>
      <c r="EK786" s="92"/>
      <c r="EL786" s="92"/>
      <c r="EM786" s="92"/>
      <c r="EN786" s="92"/>
      <c r="EO786" s="92"/>
      <c r="EP786" s="92"/>
      <c r="EQ786" s="92"/>
      <c r="ER786" s="92"/>
      <c r="ES786" s="92"/>
      <c r="ET786" s="92"/>
      <c r="EU786" s="92"/>
      <c r="EV786" s="92"/>
      <c r="EW786" s="92"/>
      <c r="EX786" s="92"/>
      <c r="EY786" s="92"/>
      <c r="EZ786" s="92"/>
      <c r="FA786" s="92"/>
      <c r="FB786" s="92"/>
      <c r="FC786" s="92"/>
      <c r="FD786" s="92"/>
      <c r="FE786" s="92"/>
      <c r="FF786" s="92"/>
      <c r="FG786" s="92"/>
      <c r="FH786" s="92"/>
      <c r="FI786" s="92"/>
      <c r="FJ786" s="92"/>
      <c r="FK786" s="92"/>
      <c r="FL786" s="92"/>
      <c r="FM786" s="92"/>
      <c r="FN786" s="92"/>
      <c r="FO786" s="92"/>
      <c r="FP786" s="92"/>
      <c r="FQ786" s="92"/>
      <c r="FR786" s="92"/>
      <c r="FS786" s="92"/>
      <c r="FT786" s="92"/>
      <c r="FU786" s="92"/>
      <c r="FV786" s="92"/>
      <c r="FW786" s="92"/>
      <c r="FX786" s="92"/>
      <c r="FY786" s="92"/>
      <c r="FZ786" s="92"/>
      <c r="GA786" s="92"/>
      <c r="GB786" s="92"/>
      <c r="GC786" s="92"/>
      <c r="GD786" s="92"/>
      <c r="GE786" s="92"/>
      <c r="GF786" s="92"/>
      <c r="GG786" s="92"/>
      <c r="GH786" s="92"/>
      <c r="GI786" s="92"/>
      <c r="GJ786" s="92"/>
      <c r="GK786" s="92"/>
      <c r="GL786" s="92"/>
      <c r="GM786" s="92"/>
      <c r="GN786" s="92"/>
      <c r="GO786" s="92"/>
      <c r="GP786" s="92"/>
      <c r="GQ786" s="92"/>
      <c r="GR786" s="92"/>
      <c r="GS786" s="92"/>
      <c r="GT786" s="92"/>
      <c r="GU786" s="92"/>
      <c r="GV786" s="92"/>
      <c r="GW786" s="92"/>
      <c r="GX786" s="92"/>
      <c r="GY786" s="92"/>
      <c r="GZ786" s="92"/>
      <c r="HA786" s="92"/>
      <c r="HB786" s="92"/>
      <c r="HC786" s="92"/>
      <c r="HD786" s="92"/>
      <c r="HE786" s="92"/>
      <c r="HF786" s="92"/>
      <c r="HG786" s="92"/>
      <c r="HH786" s="92"/>
      <c r="HI786" s="92"/>
      <c r="HJ786" s="92"/>
      <c r="HK786" s="92"/>
      <c r="HL786" s="92"/>
      <c r="HM786" s="92"/>
      <c r="HN786" s="92"/>
      <c r="HO786" s="92"/>
      <c r="HP786" s="92"/>
      <c r="HQ786" s="92"/>
      <c r="HR786" s="92"/>
      <c r="HS786" s="92"/>
      <c r="HT786" s="92"/>
      <c r="HU786" s="92"/>
      <c r="HV786" s="92"/>
      <c r="HW786" s="92"/>
      <c r="HX786" s="92"/>
      <c r="HY786" s="92"/>
      <c r="HZ786" s="92"/>
      <c r="IA786" s="92"/>
      <c r="IB786" s="92"/>
      <c r="IC786" s="92"/>
      <c r="ID786" s="92"/>
      <c r="IE786" s="92"/>
      <c r="IF786" s="92"/>
      <c r="IG786" s="92"/>
      <c r="IH786" s="92"/>
      <c r="II786" s="92"/>
      <c r="IJ786" s="92"/>
      <c r="IK786" s="92"/>
      <c r="IL786" s="92"/>
      <c r="IM786" s="92"/>
      <c r="IN786" s="92"/>
      <c r="IO786" s="92"/>
      <c r="IP786" s="92"/>
      <c r="IQ786" s="92"/>
      <c r="IR786" s="92"/>
      <c r="IS786" s="92"/>
      <c r="IT786" s="92"/>
      <c r="IU786" s="92"/>
      <c r="IV786" s="92"/>
      <c r="IW786" s="92"/>
      <c r="IX786" s="92"/>
      <c r="IY786" s="92"/>
      <c r="IZ786" s="92"/>
      <c r="JA786" s="92"/>
      <c r="JB786" s="92"/>
      <c r="JC786" s="92"/>
      <c r="JD786" s="92"/>
      <c r="JE786" s="92"/>
      <c r="JF786" s="92"/>
      <c r="JG786" s="92"/>
      <c r="JH786" s="92"/>
      <c r="JI786" s="92"/>
      <c r="JJ786" s="92"/>
      <c r="JK786" s="92"/>
      <c r="JL786" s="92"/>
      <c r="JM786" s="92"/>
      <c r="JN786" s="92"/>
      <c r="JO786" s="92"/>
      <c r="JP786" s="92"/>
      <c r="JQ786" s="92"/>
      <c r="JR786" s="92"/>
      <c r="JS786" s="92"/>
      <c r="JT786" s="92"/>
      <c r="JU786" s="92"/>
      <c r="JV786" s="92"/>
      <c r="JW786" s="92"/>
      <c r="JX786" s="92"/>
      <c r="JY786" s="92"/>
      <c r="JZ786" s="92"/>
      <c r="KA786" s="92"/>
      <c r="KB786" s="92"/>
      <c r="KC786" s="92"/>
      <c r="KD786" s="92"/>
      <c r="KE786" s="92"/>
      <c r="KF786" s="92"/>
      <c r="KG786" s="92"/>
      <c r="KH786" s="92"/>
      <c r="KI786" s="92"/>
      <c r="KJ786" s="92"/>
      <c r="KK786" s="92"/>
      <c r="KL786" s="92"/>
      <c r="KM786" s="92"/>
      <c r="KN786" s="92"/>
      <c r="KO786" s="92"/>
      <c r="KP786" s="92"/>
      <c r="KQ786" s="92"/>
      <c r="KR786" s="92"/>
      <c r="KS786" s="92"/>
      <c r="KT786" s="92"/>
      <c r="KU786" s="92"/>
      <c r="KV786" s="92"/>
      <c r="KW786" s="92"/>
      <c r="KX786" s="92"/>
      <c r="KY786" s="92"/>
      <c r="KZ786" s="92"/>
      <c r="LA786" s="92"/>
      <c r="LB786" s="92"/>
      <c r="LC786" s="92"/>
      <c r="LD786" s="92"/>
      <c r="LE786" s="92"/>
      <c r="LF786" s="92"/>
      <c r="LG786" s="92"/>
      <c r="LH786" s="92"/>
      <c r="LI786" s="92"/>
      <c r="LJ786" s="92"/>
      <c r="LK786" s="92"/>
      <c r="LL786" s="92"/>
      <c r="LM786" s="92"/>
      <c r="LN786" s="92"/>
      <c r="LO786" s="92"/>
      <c r="LP786" s="92"/>
      <c r="LQ786" s="92"/>
      <c r="LR786" s="92"/>
      <c r="LS786" s="92"/>
      <c r="LT786" s="92"/>
      <c r="LU786" s="92"/>
      <c r="LV786" s="92"/>
      <c r="LW786" s="92"/>
      <c r="LX786" s="92"/>
      <c r="LY786" s="92"/>
      <c r="LZ786" s="92"/>
      <c r="MA786" s="92"/>
      <c r="MB786" s="92"/>
      <c r="MC786" s="92"/>
      <c r="MD786" s="92"/>
      <c r="ME786" s="92"/>
      <c r="MF786" s="92"/>
      <c r="MG786" s="92"/>
      <c r="MH786" s="92"/>
      <c r="MI786" s="92"/>
      <c r="MJ786" s="92"/>
      <c r="MK786" s="92"/>
      <c r="ML786" s="92"/>
      <c r="MM786" s="92"/>
      <c r="MN786" s="92"/>
      <c r="MO786" s="92"/>
      <c r="MP786" s="92"/>
      <c r="MQ786" s="92"/>
      <c r="MR786" s="92"/>
      <c r="MS786" s="92"/>
      <c r="MT786" s="92"/>
      <c r="MU786" s="92"/>
      <c r="MV786" s="92"/>
      <c r="MW786" s="92"/>
      <c r="MX786" s="92"/>
      <c r="MY786" s="92"/>
      <c r="MZ786" s="92"/>
      <c r="NA786" s="92"/>
      <c r="NB786" s="92"/>
      <c r="NC786" s="92"/>
      <c r="ND786" s="92"/>
      <c r="NE786" s="92"/>
      <c r="NF786" s="92"/>
      <c r="NG786" s="92"/>
      <c r="NH786" s="92"/>
      <c r="NI786" s="92"/>
      <c r="NJ786" s="92"/>
      <c r="NK786" s="92"/>
      <c r="NL786" s="92"/>
      <c r="NM786" s="92"/>
      <c r="NN786" s="92"/>
      <c r="NO786" s="92"/>
      <c r="NP786" s="92"/>
      <c r="NQ786" s="92"/>
      <c r="NR786" s="92"/>
      <c r="NS786" s="92"/>
      <c r="NT786" s="92"/>
      <c r="NU786" s="92"/>
      <c r="NV786" s="92"/>
      <c r="NW786" s="92"/>
      <c r="NX786" s="92"/>
      <c r="NY786" s="92"/>
      <c r="NZ786" s="92"/>
      <c r="OA786" s="92"/>
      <c r="OB786" s="92"/>
      <c r="OC786" s="92"/>
      <c r="OD786" s="92"/>
      <c r="OE786" s="92"/>
      <c r="OF786" s="92"/>
      <c r="OG786" s="92"/>
      <c r="OH786" s="92"/>
      <c r="OI786" s="92"/>
      <c r="OJ786" s="92"/>
      <c r="OK786" s="92"/>
      <c r="OL786" s="92"/>
      <c r="OM786" s="92"/>
      <c r="ON786" s="92"/>
      <c r="OO786" s="92"/>
      <c r="OP786" s="92"/>
      <c r="OQ786" s="92"/>
      <c r="OR786" s="92"/>
      <c r="OS786" s="92"/>
      <c r="OT786" s="92"/>
      <c r="OU786" s="92"/>
      <c r="OV786" s="92"/>
      <c r="OW786" s="92"/>
      <c r="OX786" s="92"/>
      <c r="OY786" s="92"/>
      <c r="OZ786" s="92"/>
      <c r="PA786" s="92"/>
      <c r="PB786" s="92"/>
      <c r="PC786" s="92"/>
      <c r="PD786" s="92"/>
      <c r="PE786" s="92"/>
      <c r="PF786" s="92"/>
      <c r="PG786" s="92"/>
      <c r="PH786" s="92"/>
      <c r="PI786" s="92"/>
      <c r="PJ786" s="92"/>
      <c r="PK786" s="92"/>
      <c r="PL786" s="92"/>
      <c r="PM786" s="92"/>
      <c r="PN786" s="92"/>
      <c r="PO786" s="92"/>
      <c r="PP786" s="92"/>
      <c r="PQ786" s="92"/>
      <c r="PR786" s="92"/>
      <c r="PS786" s="92"/>
      <c r="PT786" s="92"/>
      <c r="PU786" s="92"/>
      <c r="PV786" s="92"/>
      <c r="PW786" s="92"/>
      <c r="PX786" s="92"/>
      <c r="PY786" s="92"/>
      <c r="PZ786" s="92"/>
      <c r="QA786" s="92"/>
      <c r="QB786" s="92"/>
      <c r="QC786" s="92"/>
      <c r="QD786" s="92"/>
      <c r="QE786" s="92"/>
      <c r="QF786" s="92"/>
      <c r="QG786" s="92"/>
      <c r="QH786" s="92"/>
      <c r="QI786" s="92"/>
      <c r="QJ786" s="92"/>
      <c r="QK786" s="92"/>
      <c r="QL786" s="92"/>
      <c r="QM786" s="92"/>
      <c r="QN786" s="92"/>
      <c r="QO786" s="92"/>
      <c r="QP786" s="92"/>
      <c r="QQ786" s="92"/>
      <c r="QR786" s="92"/>
      <c r="QS786" s="92"/>
      <c r="QT786" s="92"/>
      <c r="QU786" s="92"/>
      <c r="QV786" s="92"/>
      <c r="QW786" s="92"/>
      <c r="QX786" s="92"/>
      <c r="QY786" s="92"/>
      <c r="QZ786" s="92"/>
      <c r="RA786" s="92"/>
      <c r="RB786" s="92"/>
      <c r="RC786" s="92"/>
      <c r="RD786" s="92"/>
      <c r="RE786" s="92"/>
      <c r="RF786" s="92"/>
      <c r="RG786" s="92"/>
      <c r="RH786" s="92"/>
      <c r="RI786" s="92"/>
      <c r="RJ786" s="92"/>
      <c r="RK786" s="92"/>
      <c r="RL786" s="92"/>
      <c r="RM786" s="92"/>
      <c r="RN786" s="92"/>
      <c r="RO786" s="92"/>
      <c r="RP786" s="92"/>
      <c r="RQ786" s="92"/>
      <c r="RR786" s="92"/>
      <c r="RS786" s="92"/>
      <c r="RT786" s="92"/>
      <c r="RU786" s="92"/>
      <c r="RV786" s="92"/>
      <c r="RW786" s="92"/>
      <c r="RX786" s="92"/>
      <c r="RY786" s="92"/>
      <c r="RZ786" s="92"/>
      <c r="SA786" s="92"/>
      <c r="SB786" s="92"/>
      <c r="SC786" s="92"/>
      <c r="SD786" s="92"/>
      <c r="SE786" s="92"/>
      <c r="SF786" s="92"/>
      <c r="SG786" s="92"/>
      <c r="SH786" s="92"/>
      <c r="SI786" s="92"/>
      <c r="SJ786" s="92"/>
      <c r="SK786" s="92"/>
      <c r="SL786" s="92"/>
      <c r="SM786" s="92"/>
      <c r="SN786" s="92"/>
      <c r="SO786" s="92"/>
      <c r="SP786" s="92"/>
      <c r="SQ786" s="92"/>
      <c r="SR786" s="92"/>
      <c r="SS786" s="92"/>
      <c r="ST786" s="92"/>
      <c r="SU786" s="92"/>
      <c r="SV786" s="92"/>
      <c r="SW786" s="92"/>
      <c r="SX786" s="92"/>
      <c r="SY786" s="92"/>
      <c r="SZ786" s="92"/>
      <c r="TA786" s="92"/>
      <c r="TB786" s="92"/>
      <c r="TC786" s="92"/>
      <c r="TD786" s="92"/>
      <c r="TE786" s="92"/>
      <c r="TF786" s="92"/>
      <c r="TG786" s="92"/>
      <c r="TH786" s="92"/>
      <c r="TI786" s="92"/>
      <c r="TJ786" s="92"/>
      <c r="TK786" s="92"/>
      <c r="TL786" s="92"/>
      <c r="TM786" s="92"/>
      <c r="TN786" s="92"/>
      <c r="TO786" s="92"/>
      <c r="TP786" s="92"/>
      <c r="TQ786" s="92"/>
      <c r="TR786" s="92"/>
      <c r="TS786" s="92"/>
      <c r="TT786" s="92"/>
      <c r="TU786" s="92"/>
      <c r="TV786" s="92"/>
      <c r="TW786" s="92"/>
      <c r="TX786" s="92"/>
      <c r="TY786" s="92"/>
      <c r="TZ786" s="92"/>
      <c r="UA786" s="92"/>
      <c r="UB786" s="92"/>
      <c r="UC786" s="92"/>
      <c r="UD786" s="92"/>
      <c r="UE786" s="92"/>
      <c r="UF786" s="92"/>
      <c r="UG786" s="92"/>
      <c r="UH786" s="92"/>
      <c r="UI786" s="92"/>
      <c r="UJ786" s="92"/>
      <c r="UK786" s="92"/>
      <c r="UL786" s="92"/>
      <c r="UM786" s="92"/>
      <c r="UN786" s="92"/>
      <c r="UO786" s="92"/>
      <c r="UP786" s="92"/>
      <c r="UQ786" s="92"/>
      <c r="UR786" s="92"/>
      <c r="US786" s="92"/>
      <c r="UT786" s="92"/>
      <c r="UU786" s="92"/>
      <c r="UV786" s="92"/>
      <c r="UW786" s="92"/>
      <c r="UX786" s="92"/>
      <c r="UY786" s="92"/>
      <c r="UZ786" s="92"/>
      <c r="VA786" s="92"/>
      <c r="VB786" s="92"/>
      <c r="VC786" s="92"/>
      <c r="VD786" s="92"/>
      <c r="VE786" s="92"/>
      <c r="VF786" s="92"/>
      <c r="VG786" s="92"/>
      <c r="VH786" s="92"/>
      <c r="VI786" s="92"/>
      <c r="VJ786" s="92"/>
      <c r="VK786" s="92"/>
      <c r="VL786" s="92"/>
      <c r="VM786" s="92"/>
      <c r="VN786" s="92"/>
      <c r="VO786" s="92"/>
      <c r="VP786" s="92"/>
      <c r="VQ786" s="92"/>
      <c r="VR786" s="92"/>
      <c r="VS786" s="92"/>
      <c r="VT786" s="92"/>
      <c r="VU786" s="92"/>
      <c r="VV786" s="92"/>
      <c r="VW786" s="92"/>
      <c r="VX786" s="92"/>
      <c r="VY786" s="92"/>
      <c r="VZ786" s="92"/>
      <c r="WA786" s="92"/>
      <c r="WB786" s="92"/>
      <c r="WC786" s="92"/>
      <c r="WD786" s="92"/>
      <c r="WE786" s="92"/>
      <c r="WF786" s="92"/>
      <c r="WG786" s="92"/>
      <c r="WH786" s="92"/>
      <c r="WI786" s="92"/>
      <c r="WJ786" s="92"/>
      <c r="WK786" s="92"/>
      <c r="WL786" s="92"/>
      <c r="WM786" s="92"/>
      <c r="WN786" s="92"/>
      <c r="WO786" s="92"/>
      <c r="WP786" s="92"/>
      <c r="WQ786" s="92"/>
      <c r="WR786" s="92"/>
      <c r="WS786" s="92"/>
      <c r="WT786" s="92"/>
      <c r="WU786" s="92"/>
      <c r="WV786" s="92"/>
      <c r="WW786" s="92"/>
      <c r="WX786" s="92"/>
      <c r="WY786" s="92"/>
      <c r="WZ786" s="92"/>
      <c r="XA786" s="92"/>
      <c r="XB786" s="92"/>
      <c r="XC786" s="92"/>
      <c r="XD786" s="92"/>
      <c r="XE786" s="92"/>
      <c r="XF786" s="92"/>
      <c r="XG786" s="92"/>
      <c r="XH786" s="92"/>
      <c r="XI786" s="92"/>
      <c r="XJ786" s="92"/>
      <c r="XK786" s="92"/>
      <c r="XL786" s="92"/>
      <c r="XM786" s="92"/>
      <c r="XN786" s="92"/>
      <c r="XO786" s="92"/>
      <c r="XP786" s="92"/>
      <c r="XQ786" s="92"/>
      <c r="XR786" s="92"/>
      <c r="XS786" s="92"/>
      <c r="XT786" s="92"/>
      <c r="XU786" s="92"/>
      <c r="XV786" s="92"/>
      <c r="XW786" s="92"/>
      <c r="XX786" s="92"/>
      <c r="XY786" s="92"/>
      <c r="XZ786" s="92"/>
      <c r="YA786" s="92"/>
      <c r="YB786" s="92"/>
      <c r="YC786" s="92"/>
      <c r="YD786" s="92"/>
      <c r="YE786" s="92"/>
      <c r="YF786" s="92"/>
      <c r="YG786" s="92"/>
      <c r="YH786" s="92"/>
      <c r="YI786" s="92"/>
      <c r="YJ786" s="92"/>
      <c r="YK786" s="92"/>
      <c r="YL786" s="92"/>
      <c r="YM786" s="92"/>
      <c r="YN786" s="92"/>
      <c r="YO786" s="92"/>
      <c r="YP786" s="92"/>
      <c r="YQ786" s="92"/>
      <c r="YR786" s="92"/>
      <c r="YS786" s="92"/>
      <c r="YT786" s="92"/>
      <c r="YU786" s="92"/>
      <c r="YV786" s="92"/>
      <c r="YW786" s="92"/>
      <c r="YX786" s="92"/>
      <c r="YY786" s="92"/>
      <c r="YZ786" s="92"/>
      <c r="ZA786" s="92"/>
      <c r="ZB786" s="92"/>
      <c r="ZC786" s="92"/>
      <c r="ZD786" s="92"/>
      <c r="ZE786" s="92"/>
      <c r="ZF786" s="92"/>
      <c r="ZG786" s="92"/>
      <c r="ZH786" s="92"/>
      <c r="ZI786" s="92"/>
      <c r="ZJ786" s="92"/>
      <c r="ZK786" s="92"/>
      <c r="ZL786" s="92"/>
      <c r="ZM786" s="92"/>
      <c r="ZN786" s="92"/>
      <c r="ZO786" s="92"/>
      <c r="ZP786" s="92"/>
      <c r="ZQ786" s="92"/>
      <c r="ZR786" s="92"/>
      <c r="ZS786" s="92"/>
      <c r="ZT786" s="92"/>
      <c r="ZU786" s="92"/>
      <c r="ZV786" s="92"/>
      <c r="ZW786" s="92"/>
      <c r="ZX786" s="92"/>
      <c r="ZY786" s="92"/>
      <c r="ZZ786" s="92"/>
      <c r="AAA786" s="92"/>
      <c r="AAB786" s="92"/>
      <c r="AAC786" s="92"/>
      <c r="AAD786" s="92"/>
      <c r="AAE786" s="92"/>
      <c r="AAF786" s="92"/>
      <c r="AAG786" s="92"/>
      <c r="AAH786" s="92"/>
      <c r="AAI786" s="92"/>
      <c r="AAJ786" s="92"/>
      <c r="AAK786" s="92"/>
      <c r="AAL786" s="92"/>
      <c r="AAM786" s="92"/>
      <c r="AAN786" s="92"/>
      <c r="AAO786" s="92"/>
      <c r="AAP786" s="92"/>
      <c r="AAQ786" s="92"/>
      <c r="AAR786" s="92"/>
      <c r="AAS786" s="92"/>
      <c r="AAT786" s="92"/>
      <c r="AAU786" s="92"/>
      <c r="AAV786" s="92"/>
      <c r="AAW786" s="92"/>
      <c r="AAX786" s="92"/>
      <c r="AAY786" s="92"/>
      <c r="AAZ786" s="92"/>
      <c r="ABA786" s="92"/>
      <c r="ABB786" s="92"/>
      <c r="ABC786" s="92"/>
      <c r="ABD786" s="92"/>
      <c r="ABE786" s="92"/>
      <c r="ABF786" s="92"/>
      <c r="ABG786" s="92"/>
      <c r="ABH786" s="92"/>
      <c r="ABI786" s="92"/>
      <c r="ABJ786" s="92"/>
      <c r="ABK786" s="92"/>
      <c r="ABL786" s="92"/>
      <c r="ABM786" s="92"/>
      <c r="ABN786" s="92"/>
      <c r="ABO786" s="92"/>
      <c r="ABP786" s="92"/>
      <c r="ABQ786" s="92"/>
      <c r="ABR786" s="92"/>
      <c r="ABS786" s="92"/>
      <c r="ABT786" s="92"/>
      <c r="ABU786" s="92"/>
      <c r="ABV786" s="92"/>
      <c r="ABW786" s="92"/>
      <c r="ABX786" s="92"/>
      <c r="ABY786" s="92"/>
      <c r="ABZ786" s="92"/>
      <c r="ACA786" s="92"/>
      <c r="ACB786" s="92"/>
      <c r="ACC786" s="92"/>
      <c r="ACD786" s="92"/>
      <c r="ACE786" s="92"/>
      <c r="ACF786" s="92"/>
      <c r="ACG786" s="92"/>
      <c r="ACH786" s="92"/>
      <c r="ACI786" s="92"/>
      <c r="ACJ786" s="92"/>
      <c r="ACK786" s="92"/>
      <c r="ACL786" s="92"/>
      <c r="ACM786" s="92"/>
      <c r="ACN786" s="92"/>
      <c r="ACO786" s="92"/>
      <c r="ACP786" s="92"/>
      <c r="ACQ786" s="92"/>
      <c r="ACR786" s="92"/>
      <c r="ACS786" s="92"/>
      <c r="ACT786" s="92"/>
      <c r="ACU786" s="92"/>
      <c r="ACV786" s="92"/>
      <c r="ACW786" s="92"/>
      <c r="ACX786" s="92"/>
      <c r="ACY786" s="92"/>
      <c r="ACZ786" s="92"/>
      <c r="ADA786" s="92"/>
      <c r="ADB786" s="92"/>
      <c r="ADC786" s="92"/>
      <c r="ADD786" s="92"/>
      <c r="ADE786" s="92"/>
      <c r="ADF786" s="92"/>
      <c r="ADG786" s="92"/>
      <c r="ADH786" s="92"/>
      <c r="ADI786" s="92"/>
      <c r="ADJ786" s="92"/>
      <c r="ADK786" s="92"/>
      <c r="ADL786" s="92"/>
      <c r="ADM786" s="92"/>
      <c r="ADN786" s="92"/>
      <c r="ADO786" s="92"/>
      <c r="ADP786" s="92"/>
      <c r="ADQ786" s="92"/>
      <c r="ADR786" s="92"/>
      <c r="ADS786" s="92"/>
      <c r="ADT786" s="92"/>
      <c r="ADU786" s="92"/>
      <c r="ADV786" s="92"/>
      <c r="ADW786" s="92"/>
      <c r="ADX786" s="92"/>
      <c r="ADY786" s="92"/>
      <c r="ADZ786" s="92"/>
      <c r="AEA786" s="92"/>
      <c r="AEB786" s="92"/>
      <c r="AEC786" s="92"/>
      <c r="AED786" s="92"/>
      <c r="AEE786" s="92"/>
      <c r="AEF786" s="92"/>
      <c r="AEG786" s="92"/>
      <c r="AEH786" s="92"/>
      <c r="AEI786" s="92"/>
      <c r="AEJ786" s="92"/>
      <c r="AEK786" s="92"/>
      <c r="AEL786" s="92"/>
      <c r="AEM786" s="92"/>
      <c r="AEN786" s="92"/>
      <c r="AEO786" s="92"/>
      <c r="AEP786" s="92"/>
      <c r="AEQ786" s="92"/>
      <c r="AER786" s="92"/>
      <c r="AES786" s="92"/>
      <c r="AET786" s="92"/>
      <c r="AEU786" s="92"/>
      <c r="AEV786" s="92"/>
      <c r="AEW786" s="92"/>
      <c r="AEX786" s="92"/>
      <c r="AEY786" s="92"/>
      <c r="AEZ786" s="92"/>
      <c r="AFA786" s="92"/>
      <c r="AFB786" s="92"/>
      <c r="AFC786" s="92"/>
      <c r="AFD786" s="92"/>
      <c r="AFE786" s="92"/>
      <c r="AFF786" s="92"/>
      <c r="AFG786" s="92"/>
      <c r="AFH786" s="92"/>
      <c r="AFI786" s="92"/>
      <c r="AFJ786" s="92"/>
      <c r="AFK786" s="92"/>
      <c r="AFL786" s="92"/>
      <c r="AFM786" s="92"/>
      <c r="AFN786" s="92"/>
      <c r="AFO786" s="92"/>
      <c r="AFP786" s="92"/>
      <c r="AFQ786" s="92"/>
      <c r="AFR786" s="92"/>
      <c r="AFS786" s="92"/>
      <c r="AFT786" s="92"/>
      <c r="AFU786" s="92"/>
      <c r="AFV786" s="92"/>
      <c r="AFW786" s="92"/>
      <c r="AFX786" s="92"/>
      <c r="AFY786" s="92"/>
      <c r="AFZ786" s="92"/>
      <c r="AGA786" s="92"/>
      <c r="AGB786" s="92"/>
      <c r="AGC786" s="92"/>
      <c r="AGD786" s="92"/>
      <c r="AGE786" s="92"/>
      <c r="AGF786" s="92"/>
      <c r="AGG786" s="92"/>
      <c r="AGH786" s="92"/>
      <c r="AGI786" s="92"/>
      <c r="AGJ786" s="92"/>
      <c r="AGK786" s="92"/>
      <c r="AGL786" s="92"/>
      <c r="AGM786" s="92"/>
      <c r="AGN786" s="92"/>
      <c r="AGO786" s="92"/>
      <c r="AGP786" s="92"/>
      <c r="AGQ786" s="92"/>
      <c r="AGR786" s="92"/>
      <c r="AGS786" s="92"/>
      <c r="AGT786" s="92"/>
      <c r="AGU786" s="92"/>
      <c r="AGV786" s="92"/>
      <c r="AGW786" s="92"/>
      <c r="AGX786" s="92"/>
      <c r="AGY786" s="92"/>
      <c r="AGZ786" s="92"/>
      <c r="AHA786" s="92"/>
      <c r="AHB786" s="92"/>
      <c r="AHC786" s="92"/>
      <c r="AHD786" s="92"/>
      <c r="AHE786" s="92"/>
      <c r="AHF786" s="92"/>
      <c r="AHG786" s="92"/>
      <c r="AHH786" s="92"/>
      <c r="AHI786" s="92"/>
      <c r="AHJ786" s="92"/>
      <c r="AHK786" s="92"/>
      <c r="AHL786" s="92"/>
      <c r="AHM786" s="92"/>
      <c r="AHN786" s="92"/>
      <c r="AHO786" s="92"/>
      <c r="AHP786" s="92"/>
      <c r="AHQ786" s="92"/>
      <c r="AHR786" s="92"/>
      <c r="AHS786" s="92"/>
      <c r="AHT786" s="92"/>
      <c r="AHU786" s="92"/>
      <c r="AHV786" s="92"/>
      <c r="AHW786" s="92"/>
      <c r="AHX786" s="92"/>
      <c r="AHY786" s="92"/>
      <c r="AHZ786" s="92"/>
      <c r="AIA786" s="92"/>
      <c r="AIB786" s="92"/>
      <c r="AIC786" s="92"/>
      <c r="AID786" s="92"/>
      <c r="AIE786" s="92"/>
      <c r="AIF786" s="92"/>
      <c r="AIG786" s="92"/>
      <c r="AIH786" s="92"/>
      <c r="AII786" s="92"/>
      <c r="AIJ786" s="92"/>
      <c r="AIK786" s="92"/>
      <c r="AIL786" s="92"/>
      <c r="AIM786" s="92"/>
      <c r="AIN786" s="92"/>
      <c r="AIO786" s="92"/>
      <c r="AIP786" s="92"/>
      <c r="AIQ786" s="92"/>
      <c r="AIR786" s="92"/>
      <c r="AIS786" s="92"/>
      <c r="AIT786" s="92"/>
      <c r="AIU786" s="92"/>
      <c r="AIV786" s="92"/>
      <c r="AIW786" s="92"/>
      <c r="AIX786" s="92"/>
      <c r="AIY786" s="92"/>
      <c r="AIZ786" s="92"/>
      <c r="AJA786" s="92"/>
      <c r="AJB786" s="92"/>
      <c r="AJC786" s="92"/>
      <c r="AJD786" s="92"/>
      <c r="AJE786" s="92"/>
      <c r="AJF786" s="92"/>
      <c r="AJG786" s="92"/>
      <c r="AJH786" s="92"/>
      <c r="AJI786" s="92"/>
      <c r="AJJ786" s="92"/>
      <c r="AJK786" s="92"/>
      <c r="AJL786" s="92"/>
      <c r="AJM786" s="92"/>
      <c r="AJN786" s="92"/>
      <c r="AJO786" s="92"/>
      <c r="AJP786" s="92"/>
      <c r="AJQ786" s="92"/>
      <c r="AJR786" s="92"/>
      <c r="AJS786" s="92"/>
      <c r="AJT786" s="92"/>
      <c r="AJU786" s="92"/>
      <c r="AJV786" s="92"/>
      <c r="AJW786" s="92"/>
      <c r="AJX786" s="92"/>
      <c r="AJY786" s="92"/>
      <c r="AJZ786" s="92"/>
      <c r="AKA786" s="92"/>
      <c r="AKB786" s="92"/>
      <c r="AKC786" s="92"/>
      <c r="AKD786" s="92"/>
      <c r="AKE786" s="92"/>
      <c r="AKF786" s="92"/>
      <c r="AKG786" s="92"/>
      <c r="AKH786" s="92"/>
      <c r="AKI786" s="92"/>
      <c r="AKJ786" s="92"/>
      <c r="AKK786" s="92"/>
      <c r="AKL786" s="92"/>
      <c r="AKM786" s="92"/>
      <c r="AKN786" s="92"/>
      <c r="AKO786" s="92"/>
      <c r="AKP786" s="92"/>
      <c r="AKQ786" s="92"/>
      <c r="AKR786" s="92"/>
      <c r="AKS786" s="92"/>
      <c r="AKT786" s="92"/>
      <c r="AKU786" s="92"/>
      <c r="AKV786" s="92"/>
      <c r="AKW786" s="92"/>
      <c r="AKX786" s="92"/>
      <c r="AKY786" s="92"/>
      <c r="AKZ786" s="92"/>
      <c r="ALA786" s="92"/>
      <c r="ALB786" s="92"/>
      <c r="ALC786" s="92"/>
      <c r="ALD786" s="92"/>
      <c r="ALE786" s="92"/>
      <c r="ALF786" s="92"/>
      <c r="ALG786" s="92"/>
      <c r="ALH786" s="92"/>
      <c r="ALI786" s="92"/>
      <c r="ALJ786" s="92"/>
      <c r="ALK786" s="92"/>
      <c r="ALL786" s="92"/>
      <c r="ALM786" s="92"/>
      <c r="ALN786" s="92"/>
      <c r="ALO786" s="92"/>
      <c r="ALP786" s="92"/>
      <c r="ALQ786" s="92"/>
      <c r="ALR786" s="92"/>
      <c r="ALS786" s="92"/>
      <c r="ALT786" s="92"/>
      <c r="ALU786" s="92"/>
      <c r="ALV786" s="92"/>
      <c r="ALW786" s="92"/>
      <c r="ALX786" s="92"/>
      <c r="ALY786" s="92"/>
      <c r="ALZ786" s="92"/>
      <c r="AMA786" s="92"/>
      <c r="AMB786" s="92"/>
      <c r="AMC786" s="92"/>
      <c r="AMD786" s="92"/>
      <c r="AME786" s="92"/>
      <c r="AMF786" s="92"/>
      <c r="AMG786" s="92"/>
      <c r="AMH786" s="92"/>
      <c r="AMI786" s="92"/>
      <c r="AMJ786" s="92"/>
      <c r="AMK786" s="92"/>
      <c r="AML786" s="92"/>
      <c r="AMM786" s="92"/>
      <c r="AMN786" s="92"/>
      <c r="AMO786" s="92"/>
      <c r="AMP786" s="92"/>
      <c r="AMQ786" s="92"/>
      <c r="AMR786" s="92"/>
      <c r="AMS786" s="92"/>
      <c r="AMT786" s="92"/>
      <c r="AMU786" s="92"/>
      <c r="AMV786" s="92"/>
      <c r="AMW786" s="92"/>
      <c r="AMX786" s="92"/>
      <c r="AMY786" s="92"/>
      <c r="AMZ786" s="92"/>
      <c r="ANA786" s="92"/>
      <c r="ANB786" s="92"/>
      <c r="ANC786" s="92"/>
      <c r="AND786" s="92"/>
      <c r="ANE786" s="92"/>
      <c r="ANF786" s="92"/>
      <c r="ANG786" s="92"/>
      <c r="ANH786" s="92"/>
      <c r="ANI786" s="92"/>
      <c r="ANJ786" s="92"/>
      <c r="ANK786" s="92"/>
      <c r="ANL786" s="92"/>
      <c r="ANM786" s="92"/>
      <c r="ANN786" s="92"/>
      <c r="ANO786" s="92"/>
      <c r="ANP786" s="92"/>
      <c r="ANQ786" s="92"/>
      <c r="ANR786" s="92"/>
      <c r="ANS786" s="92"/>
      <c r="ANT786" s="92"/>
      <c r="ANU786" s="92"/>
      <c r="ANV786" s="92"/>
      <c r="ANW786" s="92"/>
      <c r="ANX786" s="92"/>
      <c r="ANY786" s="92"/>
      <c r="ANZ786" s="92"/>
      <c r="AOA786" s="92"/>
      <c r="AOB786" s="92"/>
      <c r="AOC786" s="92"/>
      <c r="AOD786" s="92"/>
      <c r="AOE786" s="92"/>
      <c r="AOF786" s="92"/>
      <c r="AOG786" s="92"/>
      <c r="AOH786" s="92"/>
      <c r="AOI786" s="92"/>
      <c r="AOJ786" s="92"/>
      <c r="AOK786" s="92"/>
      <c r="AOL786" s="92"/>
      <c r="AOM786" s="92"/>
      <c r="AON786" s="92"/>
      <c r="AOO786" s="92"/>
      <c r="AOP786" s="92"/>
      <c r="AOQ786" s="92"/>
      <c r="AOR786" s="92"/>
      <c r="AOS786" s="92"/>
      <c r="AOT786" s="92"/>
      <c r="AOU786" s="92"/>
      <c r="AOV786" s="92"/>
      <c r="AOW786" s="92"/>
      <c r="AOX786" s="92"/>
      <c r="AOY786" s="92"/>
      <c r="AOZ786" s="92"/>
      <c r="APA786" s="92"/>
      <c r="APB786" s="92"/>
      <c r="APC786" s="92"/>
      <c r="APD786" s="92"/>
      <c r="APE786" s="92"/>
      <c r="APF786" s="92"/>
      <c r="APG786" s="92"/>
      <c r="APH786" s="92"/>
      <c r="API786" s="92"/>
      <c r="APJ786" s="92"/>
      <c r="APK786" s="92"/>
      <c r="APL786" s="92"/>
      <c r="APM786" s="92"/>
      <c r="APN786" s="92"/>
      <c r="APO786" s="92"/>
      <c r="APP786" s="92"/>
      <c r="APQ786" s="92"/>
      <c r="APR786" s="92"/>
      <c r="APS786" s="92"/>
      <c r="APT786" s="92"/>
      <c r="APU786" s="92"/>
      <c r="APV786" s="92"/>
      <c r="APW786" s="92"/>
      <c r="APX786" s="92"/>
      <c r="APY786" s="92"/>
      <c r="APZ786" s="92"/>
      <c r="AQA786" s="92"/>
      <c r="AQB786" s="92"/>
      <c r="AQC786" s="92"/>
      <c r="AQD786" s="92"/>
      <c r="AQE786" s="92"/>
      <c r="AQF786" s="92"/>
      <c r="AQG786" s="92"/>
      <c r="AQH786" s="92"/>
      <c r="AQI786" s="92"/>
      <c r="AQJ786" s="92"/>
      <c r="AQK786" s="92"/>
      <c r="AQL786" s="92"/>
      <c r="AQM786" s="92"/>
      <c r="AQN786" s="92"/>
      <c r="AQO786" s="92"/>
      <c r="AQP786" s="92"/>
      <c r="AQQ786" s="92"/>
      <c r="AQR786" s="92"/>
      <c r="AQS786" s="92"/>
      <c r="AQT786" s="92"/>
      <c r="AQU786" s="92"/>
      <c r="AQV786" s="92"/>
      <c r="AQW786" s="92"/>
      <c r="AQX786" s="92"/>
      <c r="AQY786" s="92"/>
      <c r="AQZ786" s="92"/>
      <c r="ARA786" s="92"/>
      <c r="ARB786" s="92"/>
      <c r="ARC786" s="92"/>
      <c r="ARD786" s="92"/>
      <c r="ARE786" s="92"/>
      <c r="ARF786" s="92"/>
      <c r="ARG786" s="92"/>
      <c r="ARH786" s="92"/>
      <c r="ARI786" s="92"/>
      <c r="ARJ786" s="92"/>
      <c r="ARK786" s="92"/>
      <c r="ARL786" s="92"/>
      <c r="ARM786" s="92"/>
      <c r="ARN786" s="92"/>
      <c r="ARO786" s="92"/>
      <c r="ARP786" s="92"/>
      <c r="ARQ786" s="92"/>
      <c r="ARR786" s="92"/>
      <c r="ARS786" s="92"/>
      <c r="ART786" s="92"/>
      <c r="ARU786" s="92"/>
      <c r="ARV786" s="92"/>
      <c r="ARW786" s="92"/>
      <c r="ARX786" s="92"/>
      <c r="ARY786" s="92"/>
      <c r="ARZ786" s="92"/>
      <c r="ASA786" s="92"/>
      <c r="ASB786" s="92"/>
      <c r="ASC786" s="92"/>
      <c r="ASD786" s="92"/>
      <c r="ASE786" s="92"/>
      <c r="ASF786" s="92"/>
      <c r="ASG786" s="92"/>
      <c r="ASH786" s="92"/>
      <c r="ASI786" s="92"/>
      <c r="ASJ786" s="92"/>
      <c r="ASK786" s="92"/>
      <c r="ASL786" s="92"/>
      <c r="ASM786" s="92"/>
      <c r="ASN786" s="92"/>
      <c r="ASO786" s="92"/>
      <c r="ASP786" s="92"/>
      <c r="ASQ786" s="92"/>
      <c r="ASR786" s="92"/>
      <c r="ASS786" s="92"/>
      <c r="AST786" s="92"/>
      <c r="ASU786" s="92"/>
      <c r="ASV786" s="92"/>
      <c r="ASW786" s="92"/>
      <c r="ASX786" s="92"/>
      <c r="ASY786" s="92"/>
      <c r="ASZ786" s="92"/>
      <c r="ATA786" s="92"/>
      <c r="ATB786" s="92"/>
      <c r="ATC786" s="92"/>
      <c r="ATD786" s="92"/>
      <c r="ATE786" s="92"/>
      <c r="ATF786" s="92"/>
      <c r="ATG786" s="92"/>
      <c r="ATH786" s="92"/>
      <c r="ATI786" s="92"/>
      <c r="ATJ786" s="92"/>
      <c r="ATK786" s="92"/>
      <c r="ATL786" s="92"/>
      <c r="ATM786" s="92"/>
      <c r="ATN786" s="92"/>
      <c r="ATO786" s="92"/>
      <c r="ATP786" s="92"/>
      <c r="ATQ786" s="92"/>
      <c r="ATR786" s="92"/>
      <c r="ATS786" s="92"/>
      <c r="ATT786" s="92"/>
      <c r="ATU786" s="92"/>
      <c r="ATV786" s="92"/>
      <c r="ATW786" s="92"/>
      <c r="ATX786" s="92"/>
      <c r="ATY786" s="92"/>
      <c r="ATZ786" s="92"/>
      <c r="AUA786" s="92"/>
      <c r="AUB786" s="92"/>
      <c r="AUC786" s="92"/>
      <c r="AUD786" s="92"/>
      <c r="AUE786" s="92"/>
      <c r="AUF786" s="92"/>
      <c r="AUG786" s="92"/>
      <c r="AUH786" s="92"/>
      <c r="AUI786" s="92"/>
      <c r="AUJ786" s="92"/>
      <c r="AUK786" s="92"/>
      <c r="AUL786" s="92"/>
      <c r="AUM786" s="92"/>
      <c r="AUN786" s="92"/>
      <c r="AUO786" s="92"/>
      <c r="AUP786" s="92"/>
      <c r="AUQ786" s="92"/>
      <c r="AUR786" s="92"/>
      <c r="AUS786" s="92"/>
      <c r="AUT786" s="92"/>
      <c r="AUU786" s="92"/>
      <c r="AUV786" s="92"/>
      <c r="AUW786" s="92"/>
      <c r="AUX786" s="92"/>
      <c r="AUY786" s="92"/>
      <c r="AUZ786" s="92"/>
      <c r="AVA786" s="92"/>
      <c r="AVB786" s="92"/>
      <c r="AVC786" s="92"/>
      <c r="AVD786" s="92"/>
      <c r="AVE786" s="92"/>
      <c r="AVF786" s="92"/>
      <c r="AVG786" s="92"/>
      <c r="AVH786" s="92"/>
      <c r="AVI786" s="92"/>
      <c r="AVJ786" s="92"/>
      <c r="AVK786" s="92"/>
      <c r="AVL786" s="92"/>
      <c r="AVM786" s="92"/>
      <c r="AVN786" s="92"/>
      <c r="AVO786" s="92"/>
      <c r="AVP786" s="92"/>
      <c r="AVQ786" s="92"/>
      <c r="AVR786" s="92"/>
      <c r="AVS786" s="92"/>
      <c r="AVT786" s="92"/>
      <c r="AVU786" s="92"/>
      <c r="AVV786" s="92"/>
      <c r="AVW786" s="92"/>
      <c r="AVX786" s="92"/>
      <c r="AVY786" s="92"/>
      <c r="AVZ786" s="92"/>
      <c r="AWA786" s="92"/>
      <c r="AWB786" s="92"/>
      <c r="AWC786" s="92"/>
      <c r="AWD786" s="92"/>
      <c r="AWE786" s="92"/>
      <c r="AWF786" s="92"/>
      <c r="AWG786" s="92"/>
      <c r="AWH786" s="92"/>
      <c r="AWI786" s="92"/>
      <c r="AWJ786" s="92"/>
      <c r="AWK786" s="92"/>
      <c r="AWL786" s="92"/>
      <c r="AWM786" s="92"/>
      <c r="AWN786" s="92"/>
      <c r="AWO786" s="92"/>
      <c r="AWP786" s="92"/>
      <c r="AWQ786" s="92"/>
      <c r="AWR786" s="92"/>
      <c r="AWS786" s="92"/>
      <c r="AWT786" s="92"/>
      <c r="AWU786" s="92"/>
      <c r="AWV786" s="92"/>
      <c r="AWW786" s="92"/>
      <c r="AWX786" s="92"/>
      <c r="AWY786" s="92"/>
      <c r="AWZ786" s="92"/>
      <c r="AXA786" s="92"/>
      <c r="AXB786" s="92"/>
      <c r="AXC786" s="92"/>
      <c r="AXD786" s="92"/>
      <c r="AXE786" s="92"/>
      <c r="AXF786" s="92"/>
      <c r="AXG786" s="92"/>
      <c r="AXH786" s="92"/>
      <c r="AXI786" s="92"/>
      <c r="AXJ786" s="92"/>
      <c r="AXK786" s="92"/>
      <c r="AXL786" s="92"/>
      <c r="AXM786" s="92"/>
      <c r="AXN786" s="92"/>
      <c r="AXO786" s="92"/>
      <c r="AXP786" s="92"/>
      <c r="AXQ786" s="92"/>
      <c r="AXR786" s="92"/>
      <c r="AXS786" s="92"/>
      <c r="AXT786" s="92"/>
      <c r="AXU786" s="92"/>
      <c r="AXV786" s="92"/>
      <c r="AXW786" s="92"/>
      <c r="AXX786" s="92"/>
      <c r="AXY786" s="92"/>
      <c r="AXZ786" s="92"/>
      <c r="AYA786" s="92"/>
      <c r="AYB786" s="92"/>
      <c r="AYC786" s="92"/>
      <c r="AYD786" s="92"/>
      <c r="AYE786" s="92"/>
      <c r="AYF786" s="92"/>
      <c r="AYG786" s="92"/>
      <c r="AYH786" s="92"/>
      <c r="AYI786" s="92"/>
      <c r="AYJ786" s="92"/>
      <c r="AYK786" s="92"/>
      <c r="AYL786" s="92"/>
      <c r="AYM786" s="92"/>
      <c r="AYN786" s="92"/>
      <c r="AYO786" s="92"/>
      <c r="AYP786" s="92"/>
      <c r="AYQ786" s="92"/>
      <c r="AYR786" s="92"/>
      <c r="AYS786" s="92"/>
      <c r="AYT786" s="92"/>
      <c r="AYU786" s="92"/>
      <c r="AYV786" s="92"/>
      <c r="AYW786" s="92"/>
      <c r="AYX786" s="92"/>
      <c r="AYY786" s="92"/>
      <c r="AYZ786" s="92"/>
      <c r="AZA786" s="92"/>
      <c r="AZB786" s="92"/>
      <c r="AZC786" s="92"/>
      <c r="AZD786" s="92"/>
      <c r="AZE786" s="92"/>
      <c r="AZF786" s="92"/>
      <c r="AZG786" s="92"/>
      <c r="AZH786" s="92"/>
      <c r="AZI786" s="92"/>
      <c r="AZJ786" s="92"/>
      <c r="AZK786" s="92"/>
      <c r="AZL786" s="92"/>
      <c r="AZM786" s="92"/>
      <c r="AZN786" s="92"/>
      <c r="AZO786" s="92"/>
      <c r="AZP786" s="92"/>
      <c r="AZQ786" s="92"/>
      <c r="AZR786" s="92"/>
      <c r="AZS786" s="92"/>
      <c r="AZT786" s="92"/>
      <c r="AZU786" s="92"/>
      <c r="AZV786" s="92"/>
      <c r="AZW786" s="92"/>
      <c r="AZX786" s="92"/>
      <c r="AZY786" s="92"/>
      <c r="AZZ786" s="92"/>
      <c r="BAA786" s="92"/>
      <c r="BAB786" s="92"/>
      <c r="BAC786" s="92"/>
      <c r="BAD786" s="92"/>
      <c r="BAE786" s="92"/>
      <c r="BAF786" s="92"/>
      <c r="BAG786" s="92"/>
      <c r="BAH786" s="92"/>
      <c r="BAI786" s="92"/>
      <c r="BAJ786" s="92"/>
      <c r="BAK786" s="92"/>
      <c r="BAL786" s="92"/>
      <c r="BAM786" s="92"/>
      <c r="BAN786" s="92"/>
      <c r="BAO786" s="92"/>
      <c r="BAP786" s="92"/>
      <c r="BAQ786" s="92"/>
      <c r="BAR786" s="92"/>
      <c r="BAS786" s="92"/>
      <c r="BAT786" s="92"/>
      <c r="BAU786" s="92"/>
      <c r="BAV786" s="92"/>
      <c r="BAW786" s="92"/>
      <c r="BAX786" s="92"/>
      <c r="BAY786" s="92"/>
      <c r="BAZ786" s="92"/>
      <c r="BBA786" s="92"/>
      <c r="BBB786" s="92"/>
      <c r="BBC786" s="92"/>
      <c r="BBD786" s="92"/>
      <c r="BBE786" s="92"/>
      <c r="BBF786" s="92"/>
      <c r="BBG786" s="92"/>
      <c r="BBH786" s="92"/>
      <c r="BBI786" s="92"/>
      <c r="BBJ786" s="92"/>
      <c r="BBK786" s="92"/>
      <c r="BBL786" s="92"/>
      <c r="BBM786" s="92"/>
      <c r="BBN786" s="92"/>
      <c r="BBO786" s="92"/>
      <c r="BBP786" s="92"/>
      <c r="BBQ786" s="92"/>
      <c r="BBR786" s="92"/>
      <c r="BBS786" s="92"/>
      <c r="BBT786" s="92"/>
      <c r="BBU786" s="92"/>
      <c r="BBV786" s="92"/>
      <c r="BBW786" s="92"/>
      <c r="BBX786" s="92"/>
      <c r="BBY786" s="92"/>
      <c r="BBZ786" s="92"/>
      <c r="BCA786" s="92"/>
      <c r="BCB786" s="92"/>
      <c r="BCC786" s="92"/>
      <c r="BCD786" s="92"/>
      <c r="BCE786" s="92"/>
      <c r="BCF786" s="92"/>
      <c r="BCG786" s="92"/>
      <c r="BCH786" s="92"/>
      <c r="BCI786" s="92"/>
      <c r="BCJ786" s="92"/>
      <c r="BCK786" s="92"/>
      <c r="BCL786" s="92"/>
      <c r="BCM786" s="92"/>
      <c r="BCN786" s="92"/>
      <c r="BCO786" s="92"/>
      <c r="BCP786" s="92"/>
      <c r="BCQ786" s="92"/>
      <c r="BCR786" s="92"/>
      <c r="BCS786" s="92"/>
      <c r="BCT786" s="92"/>
      <c r="BCU786" s="92"/>
      <c r="BCV786" s="92"/>
      <c r="BCW786" s="92"/>
      <c r="BCX786" s="92"/>
      <c r="BCY786" s="92"/>
      <c r="BCZ786" s="92"/>
      <c r="BDA786" s="92"/>
      <c r="BDB786" s="92"/>
      <c r="BDC786" s="92"/>
      <c r="BDD786" s="92"/>
      <c r="BDE786" s="92"/>
      <c r="BDF786" s="92"/>
      <c r="BDG786" s="92"/>
      <c r="BDH786" s="92"/>
      <c r="BDI786" s="92"/>
      <c r="BDJ786" s="92"/>
      <c r="BDK786" s="92"/>
      <c r="BDL786" s="92"/>
      <c r="BDM786" s="92"/>
      <c r="BDN786" s="92"/>
      <c r="BDO786" s="92"/>
      <c r="BDP786" s="92"/>
      <c r="BDQ786" s="92"/>
      <c r="BDR786" s="92"/>
      <c r="BDS786" s="92"/>
      <c r="BDT786" s="92"/>
      <c r="BDU786" s="92"/>
      <c r="BDV786" s="92"/>
      <c r="BDW786" s="92"/>
      <c r="BDX786" s="92"/>
      <c r="BDY786" s="92"/>
      <c r="BDZ786" s="92"/>
      <c r="BEA786" s="92"/>
      <c r="BEB786" s="92"/>
      <c r="BEC786" s="92"/>
      <c r="BED786" s="92"/>
      <c r="BEE786" s="92"/>
      <c r="BEF786" s="92"/>
      <c r="BEG786" s="92"/>
      <c r="BEH786" s="92"/>
      <c r="BEI786" s="92"/>
      <c r="BEJ786" s="92"/>
      <c r="BEK786" s="92"/>
      <c r="BEL786" s="92"/>
      <c r="BEM786" s="92"/>
      <c r="BEN786" s="92"/>
      <c r="BEO786" s="92"/>
      <c r="BEP786" s="92"/>
      <c r="BEQ786" s="92"/>
      <c r="BER786" s="92"/>
      <c r="BES786" s="92"/>
      <c r="BET786" s="92"/>
      <c r="BEU786" s="92"/>
      <c r="BEV786" s="92"/>
      <c r="BEW786" s="92"/>
      <c r="BEX786" s="92"/>
      <c r="BEY786" s="92"/>
      <c r="BEZ786" s="92"/>
      <c r="BFA786" s="92"/>
      <c r="BFB786" s="92"/>
      <c r="BFC786" s="92"/>
      <c r="BFD786" s="92"/>
      <c r="BFE786" s="92"/>
      <c r="BFF786" s="92"/>
      <c r="BFG786" s="92"/>
      <c r="BFH786" s="92"/>
      <c r="BFI786" s="92"/>
      <c r="BFJ786" s="92"/>
      <c r="BFK786" s="92"/>
      <c r="BFL786" s="92"/>
      <c r="BFM786" s="92"/>
      <c r="BFN786" s="92"/>
      <c r="BFO786" s="92"/>
      <c r="BFP786" s="92"/>
      <c r="BFQ786" s="92"/>
      <c r="BFR786" s="92"/>
      <c r="BFS786" s="92"/>
      <c r="BFT786" s="92"/>
      <c r="BFU786" s="92"/>
      <c r="BFV786" s="92"/>
      <c r="BFW786" s="92"/>
      <c r="BFX786" s="92"/>
      <c r="BFY786" s="92"/>
      <c r="BFZ786" s="92"/>
      <c r="BGA786" s="92"/>
      <c r="BGB786" s="92"/>
      <c r="BGC786" s="92"/>
      <c r="BGD786" s="92"/>
      <c r="BGE786" s="92"/>
      <c r="BGF786" s="92"/>
      <c r="BGG786" s="92"/>
      <c r="BGH786" s="92"/>
      <c r="BGI786" s="92"/>
      <c r="BGJ786" s="92"/>
      <c r="BGK786" s="92"/>
      <c r="BGL786" s="92"/>
      <c r="BGM786" s="92"/>
      <c r="BGN786" s="92"/>
      <c r="BGO786" s="92"/>
      <c r="BGP786" s="92"/>
      <c r="BGQ786" s="92"/>
      <c r="BGR786" s="92"/>
      <c r="BGS786" s="92"/>
      <c r="BGT786" s="92"/>
      <c r="BGU786" s="92"/>
      <c r="BGV786" s="92"/>
      <c r="BGW786" s="92"/>
      <c r="BGX786" s="92"/>
      <c r="BGY786" s="92"/>
      <c r="BGZ786" s="92"/>
      <c r="BHA786" s="92"/>
      <c r="BHB786" s="92"/>
      <c r="BHC786" s="92"/>
      <c r="BHD786" s="92"/>
      <c r="BHE786" s="92"/>
      <c r="BHF786" s="92"/>
      <c r="BHG786" s="92"/>
      <c r="BHH786" s="92"/>
      <c r="BHI786" s="92"/>
      <c r="BHJ786" s="92"/>
      <c r="BHK786" s="92"/>
      <c r="BHL786" s="92"/>
      <c r="BHM786" s="92"/>
      <c r="BHN786" s="92"/>
      <c r="BHO786" s="92"/>
      <c r="BHP786" s="92"/>
      <c r="BHQ786" s="92"/>
      <c r="BHR786" s="92"/>
      <c r="BHS786" s="92"/>
      <c r="BHT786" s="92"/>
      <c r="BHU786" s="92"/>
      <c r="BHV786" s="92"/>
      <c r="BHW786" s="92"/>
      <c r="BHX786" s="92"/>
      <c r="BHY786" s="92"/>
      <c r="BHZ786" s="92"/>
      <c r="BIA786" s="92"/>
      <c r="BIB786" s="92"/>
      <c r="BIC786" s="92"/>
      <c r="BID786" s="92"/>
      <c r="BIE786" s="92"/>
      <c r="BIF786" s="92"/>
      <c r="BIG786" s="92"/>
      <c r="BIH786" s="92"/>
      <c r="BII786" s="92"/>
      <c r="BIJ786" s="92"/>
      <c r="BIK786" s="92"/>
      <c r="BIL786" s="92"/>
      <c r="BIM786" s="92"/>
      <c r="BIN786" s="92"/>
      <c r="BIO786" s="92"/>
      <c r="BIP786" s="92"/>
      <c r="BIQ786" s="92"/>
      <c r="BIR786" s="92"/>
      <c r="BIS786" s="92"/>
      <c r="BIT786" s="92"/>
      <c r="BIU786" s="92"/>
      <c r="BIV786" s="92"/>
      <c r="BIW786" s="92"/>
      <c r="BIX786" s="92"/>
      <c r="BIY786" s="92"/>
      <c r="BIZ786" s="92"/>
      <c r="BJA786" s="92"/>
      <c r="BJB786" s="92"/>
      <c r="BJC786" s="92"/>
      <c r="BJD786" s="92"/>
      <c r="BJE786" s="92"/>
      <c r="BJF786" s="92"/>
      <c r="BJG786" s="92"/>
      <c r="BJH786" s="92"/>
      <c r="BJI786" s="92"/>
      <c r="BJJ786" s="92"/>
      <c r="BJK786" s="92"/>
      <c r="BJL786" s="92"/>
      <c r="BJM786" s="92"/>
      <c r="BJN786" s="92"/>
      <c r="BJO786" s="92"/>
      <c r="BJP786" s="92"/>
      <c r="BJQ786" s="92"/>
      <c r="BJR786" s="92"/>
      <c r="BJS786" s="92"/>
      <c r="BJT786" s="92"/>
      <c r="BJU786" s="92"/>
      <c r="BJV786" s="92"/>
      <c r="BJW786" s="92"/>
      <c r="BJX786" s="92"/>
      <c r="BJY786" s="92"/>
      <c r="BJZ786" s="92"/>
      <c r="BKA786" s="92"/>
      <c r="BKB786" s="92"/>
      <c r="BKC786" s="92"/>
      <c r="BKD786" s="92"/>
      <c r="BKE786" s="92"/>
      <c r="BKF786" s="92"/>
      <c r="BKG786" s="92"/>
      <c r="BKH786" s="92"/>
      <c r="BKI786" s="92"/>
      <c r="BKJ786" s="92"/>
      <c r="BKK786" s="92"/>
      <c r="BKL786" s="92"/>
      <c r="BKM786" s="92"/>
      <c r="BKN786" s="92"/>
      <c r="BKO786" s="92"/>
      <c r="BKP786" s="92"/>
      <c r="BKQ786" s="92"/>
      <c r="BKR786" s="92"/>
      <c r="BKS786" s="92"/>
      <c r="BKT786" s="92"/>
      <c r="BKU786" s="92"/>
      <c r="BKV786" s="92"/>
      <c r="BKW786" s="92"/>
      <c r="BKX786" s="92"/>
      <c r="BKY786" s="92"/>
      <c r="BKZ786" s="92"/>
      <c r="BLA786" s="92"/>
      <c r="BLB786" s="92"/>
      <c r="BLC786" s="92"/>
      <c r="BLD786" s="92"/>
      <c r="BLE786" s="92"/>
      <c r="BLF786" s="92"/>
      <c r="BLG786" s="92"/>
      <c r="BLH786" s="92"/>
      <c r="BLI786" s="92"/>
      <c r="BLJ786" s="92"/>
      <c r="BLK786" s="92"/>
      <c r="BLL786" s="92"/>
      <c r="BLM786" s="92"/>
      <c r="BLN786" s="92"/>
      <c r="BLO786" s="92"/>
      <c r="BLP786" s="92"/>
      <c r="BLQ786" s="92"/>
      <c r="BLR786" s="92"/>
      <c r="BLS786" s="92"/>
      <c r="BLT786" s="92"/>
      <c r="BLU786" s="92"/>
      <c r="BLV786" s="92"/>
      <c r="BLW786" s="92"/>
      <c r="BLX786" s="92"/>
      <c r="BLY786" s="92"/>
      <c r="BLZ786" s="92"/>
      <c r="BMA786" s="92"/>
      <c r="BMB786" s="92"/>
      <c r="BMC786" s="92"/>
      <c r="BMD786" s="92"/>
      <c r="BME786" s="92"/>
      <c r="BMF786" s="92"/>
      <c r="BMG786" s="92"/>
      <c r="BMH786" s="92"/>
      <c r="BMI786" s="92"/>
      <c r="BMJ786" s="92"/>
      <c r="BMK786" s="92"/>
      <c r="BML786" s="92"/>
      <c r="BMM786" s="92"/>
      <c r="BMN786" s="92"/>
      <c r="BMO786" s="92"/>
      <c r="BMP786" s="92"/>
      <c r="BMQ786" s="92"/>
      <c r="BMR786" s="92"/>
      <c r="BMS786" s="92"/>
      <c r="BMT786" s="92"/>
      <c r="BMU786" s="92"/>
      <c r="BMV786" s="92"/>
      <c r="BMW786" s="92"/>
      <c r="BMX786" s="92"/>
      <c r="BMY786" s="92"/>
      <c r="BMZ786" s="92"/>
      <c r="BNA786" s="92"/>
      <c r="BNB786" s="92"/>
      <c r="BNC786" s="92"/>
      <c r="BND786" s="92"/>
      <c r="BNE786" s="92"/>
      <c r="BNF786" s="92"/>
      <c r="BNG786" s="92"/>
      <c r="BNH786" s="92"/>
      <c r="BNI786" s="92"/>
      <c r="BNJ786" s="92"/>
      <c r="BNK786" s="92"/>
      <c r="BNL786" s="92"/>
      <c r="BNM786" s="92"/>
      <c r="BNN786" s="92"/>
      <c r="BNO786" s="92"/>
      <c r="BNP786" s="92"/>
      <c r="BNQ786" s="92"/>
      <c r="BNR786" s="92"/>
      <c r="BNS786" s="92"/>
      <c r="BNT786" s="92"/>
      <c r="BNU786" s="92"/>
      <c r="BNV786" s="92"/>
      <c r="BNW786" s="92"/>
      <c r="BNX786" s="92"/>
      <c r="BNY786" s="92"/>
      <c r="BNZ786" s="92"/>
      <c r="BOA786" s="92"/>
      <c r="BOB786" s="92"/>
      <c r="BOC786" s="92"/>
      <c r="BOD786" s="92"/>
      <c r="BOE786" s="92"/>
      <c r="BOF786" s="92"/>
      <c r="BOG786" s="92"/>
      <c r="BOH786" s="92"/>
      <c r="BOI786" s="92"/>
      <c r="BOJ786" s="92"/>
      <c r="BOK786" s="92"/>
      <c r="BOL786" s="92"/>
      <c r="BOM786" s="92"/>
      <c r="BON786" s="92"/>
      <c r="BOO786" s="92"/>
      <c r="BOP786" s="92"/>
      <c r="BOQ786" s="92"/>
      <c r="BOR786" s="92"/>
      <c r="BOS786" s="92"/>
      <c r="BOT786" s="92"/>
      <c r="BOU786" s="92"/>
      <c r="BOV786" s="92"/>
      <c r="BOW786" s="92"/>
      <c r="BOX786" s="92"/>
      <c r="BOY786" s="92"/>
      <c r="BOZ786" s="92"/>
      <c r="BPA786" s="92"/>
      <c r="BPB786" s="92"/>
      <c r="BPC786" s="92"/>
      <c r="BPD786" s="92"/>
      <c r="BPE786" s="92"/>
      <c r="BPF786" s="92"/>
      <c r="BPG786" s="92"/>
      <c r="BPH786" s="92"/>
      <c r="BPI786" s="92"/>
      <c r="BPJ786" s="92"/>
      <c r="BPK786" s="92"/>
      <c r="BPL786" s="92"/>
      <c r="BPM786" s="92"/>
      <c r="BPN786" s="92"/>
      <c r="BPO786" s="92"/>
      <c r="BPP786" s="92"/>
      <c r="BPQ786" s="92"/>
      <c r="BPR786" s="92"/>
      <c r="BPS786" s="92"/>
      <c r="BPT786" s="92"/>
      <c r="BPU786" s="92"/>
      <c r="BPV786" s="92"/>
      <c r="BPW786" s="92"/>
      <c r="BPX786" s="92"/>
      <c r="BPY786" s="92"/>
      <c r="BPZ786" s="92"/>
      <c r="BQA786" s="92"/>
      <c r="BQB786" s="92"/>
      <c r="BQC786" s="92"/>
      <c r="BQD786" s="92"/>
      <c r="BQE786" s="92"/>
      <c r="BQF786" s="92"/>
      <c r="BQG786" s="92"/>
      <c r="BQH786" s="92"/>
      <c r="BQI786" s="92"/>
      <c r="BQJ786" s="92"/>
      <c r="BQK786" s="92"/>
      <c r="BQL786" s="92"/>
      <c r="BQM786" s="92"/>
      <c r="BQN786" s="92"/>
      <c r="BQO786" s="92"/>
      <c r="BQP786" s="92"/>
      <c r="BQQ786" s="92"/>
      <c r="BQR786" s="92"/>
      <c r="BQS786" s="92"/>
      <c r="BQT786" s="92"/>
      <c r="BQU786" s="92"/>
      <c r="BQV786" s="92"/>
      <c r="BQW786" s="92"/>
      <c r="BQX786" s="92"/>
      <c r="BQY786" s="92"/>
      <c r="BQZ786" s="92"/>
      <c r="BRA786" s="92"/>
      <c r="BRB786" s="92"/>
      <c r="BRC786" s="92"/>
      <c r="BRD786" s="92"/>
      <c r="BRE786" s="92"/>
      <c r="BRF786" s="92"/>
      <c r="BRG786" s="92"/>
      <c r="BRH786" s="92"/>
      <c r="BRI786" s="92"/>
      <c r="BRJ786" s="92"/>
      <c r="BRK786" s="92"/>
      <c r="BRL786" s="92"/>
      <c r="BRM786" s="92"/>
      <c r="BRN786" s="92"/>
      <c r="BRO786" s="92"/>
      <c r="BRP786" s="92"/>
      <c r="BRQ786" s="92"/>
      <c r="BRR786" s="92"/>
      <c r="BRS786" s="92"/>
      <c r="BRT786" s="92"/>
      <c r="BRU786" s="92"/>
      <c r="BRV786" s="92"/>
      <c r="BRW786" s="92"/>
      <c r="BRX786" s="92"/>
      <c r="BRY786" s="92"/>
      <c r="BRZ786" s="92"/>
      <c r="BSA786" s="92"/>
      <c r="BSB786" s="92"/>
      <c r="BSC786" s="92"/>
      <c r="BSD786" s="92"/>
      <c r="BSE786" s="92"/>
      <c r="BSF786" s="92"/>
      <c r="BSG786" s="92"/>
      <c r="BSH786" s="92"/>
      <c r="BSI786" s="92"/>
      <c r="BSJ786" s="92"/>
      <c r="BSK786" s="92"/>
      <c r="BSL786" s="92"/>
      <c r="BSM786" s="92"/>
      <c r="BSN786" s="92"/>
      <c r="BSO786" s="92"/>
      <c r="BSP786" s="92"/>
      <c r="BSQ786" s="92"/>
      <c r="BSR786" s="92"/>
      <c r="BSS786" s="92"/>
      <c r="BST786" s="92"/>
      <c r="BSU786" s="92"/>
      <c r="BSV786" s="92"/>
      <c r="BSW786" s="92"/>
      <c r="BSX786" s="92"/>
      <c r="BSY786" s="92"/>
      <c r="BSZ786" s="92"/>
      <c r="BTA786" s="92"/>
      <c r="BTB786" s="92"/>
      <c r="BTC786" s="92"/>
      <c r="BTD786" s="92"/>
      <c r="BTE786" s="92"/>
      <c r="BTF786" s="92"/>
      <c r="BTG786" s="92"/>
      <c r="BTH786" s="92"/>
      <c r="BTI786" s="92"/>
      <c r="BTJ786" s="92"/>
      <c r="BTK786" s="92"/>
      <c r="BTL786" s="92"/>
      <c r="BTM786" s="92"/>
      <c r="BTN786" s="92"/>
      <c r="BTO786" s="92"/>
      <c r="BTP786" s="92"/>
      <c r="BTQ786" s="92"/>
      <c r="BTR786" s="92"/>
      <c r="BTS786" s="92"/>
      <c r="BTT786" s="92"/>
      <c r="BTU786" s="92"/>
      <c r="BTV786" s="92"/>
      <c r="BTW786" s="92"/>
      <c r="BTX786" s="92"/>
      <c r="BTY786" s="92"/>
      <c r="BTZ786" s="92"/>
      <c r="BUA786" s="92"/>
      <c r="BUB786" s="92"/>
      <c r="BUC786" s="92"/>
      <c r="BUD786" s="92"/>
      <c r="BUE786" s="92"/>
      <c r="BUF786" s="92"/>
      <c r="BUG786" s="92"/>
      <c r="BUH786" s="92"/>
      <c r="BUI786" s="92"/>
      <c r="BUJ786" s="92"/>
      <c r="BUK786" s="92"/>
      <c r="BUL786" s="92"/>
      <c r="BUM786" s="92"/>
      <c r="BUN786" s="92"/>
      <c r="BUO786" s="92"/>
      <c r="BUP786" s="92"/>
      <c r="BUQ786" s="92"/>
      <c r="BUR786" s="92"/>
      <c r="BUS786" s="92"/>
      <c r="BUT786" s="92"/>
      <c r="BUU786" s="92"/>
      <c r="BUV786" s="92"/>
      <c r="BUW786" s="92"/>
      <c r="BUX786" s="92"/>
      <c r="BUY786" s="92"/>
      <c r="BUZ786" s="92"/>
      <c r="BVA786" s="92"/>
      <c r="BVB786" s="92"/>
      <c r="BVC786" s="92"/>
      <c r="BVD786" s="92"/>
      <c r="BVE786" s="92"/>
      <c r="BVF786" s="92"/>
      <c r="BVG786" s="92"/>
      <c r="BVH786" s="92"/>
      <c r="BVI786" s="92"/>
      <c r="BVJ786" s="92"/>
      <c r="BVK786" s="92"/>
      <c r="BVL786" s="92"/>
      <c r="BVM786" s="92"/>
      <c r="BVN786" s="92"/>
      <c r="BVO786" s="92"/>
      <c r="BVP786" s="92"/>
      <c r="BVQ786" s="92"/>
      <c r="BVR786" s="92"/>
      <c r="BVS786" s="92"/>
      <c r="BVT786" s="92"/>
      <c r="BVU786" s="92"/>
      <c r="BVV786" s="92"/>
      <c r="BVW786" s="92"/>
      <c r="BVX786" s="92"/>
      <c r="BVY786" s="92"/>
      <c r="BVZ786" s="92"/>
      <c r="BWA786" s="92"/>
      <c r="BWB786" s="92"/>
      <c r="BWC786" s="92"/>
      <c r="BWD786" s="92"/>
      <c r="BWE786" s="92"/>
      <c r="BWF786" s="92"/>
      <c r="BWG786" s="92"/>
      <c r="BWH786" s="92"/>
      <c r="BWI786" s="92"/>
      <c r="BWJ786" s="92"/>
      <c r="BWK786" s="92"/>
      <c r="BWL786" s="92"/>
      <c r="BWM786" s="92"/>
      <c r="BWN786" s="92"/>
      <c r="BWO786" s="92"/>
      <c r="BWP786" s="92"/>
      <c r="BWQ786" s="92"/>
      <c r="BWR786" s="92"/>
      <c r="BWS786" s="92"/>
      <c r="BWT786" s="92"/>
      <c r="BWU786" s="92"/>
      <c r="BWV786" s="92"/>
      <c r="BWW786" s="92"/>
      <c r="BWX786" s="92"/>
      <c r="BWY786" s="92"/>
      <c r="BWZ786" s="92"/>
      <c r="BXA786" s="92"/>
      <c r="BXB786" s="92"/>
      <c r="BXC786" s="92"/>
      <c r="BXD786" s="92"/>
      <c r="BXE786" s="92"/>
      <c r="BXF786" s="92"/>
      <c r="BXG786" s="92"/>
      <c r="BXH786" s="92"/>
      <c r="BXI786" s="92"/>
      <c r="BXJ786" s="92"/>
      <c r="BXK786" s="92"/>
      <c r="BXL786" s="92"/>
      <c r="BXM786" s="92"/>
      <c r="BXN786" s="92"/>
      <c r="BXO786" s="92"/>
      <c r="BXP786" s="92"/>
      <c r="BXQ786" s="92"/>
      <c r="BXR786" s="92"/>
      <c r="BXS786" s="92"/>
      <c r="BXT786" s="92"/>
      <c r="BXU786" s="92"/>
      <c r="BXV786" s="92"/>
      <c r="BXW786" s="92"/>
      <c r="BXX786" s="92"/>
      <c r="BXY786" s="92"/>
      <c r="BXZ786" s="92"/>
      <c r="BYA786" s="92"/>
      <c r="BYB786" s="92"/>
      <c r="BYC786" s="92"/>
      <c r="BYD786" s="92"/>
      <c r="BYE786" s="92"/>
      <c r="BYF786" s="92"/>
      <c r="BYG786" s="92"/>
      <c r="BYH786" s="92"/>
      <c r="BYI786" s="92"/>
      <c r="BYJ786" s="92"/>
      <c r="BYK786" s="92"/>
      <c r="BYL786" s="92"/>
      <c r="BYM786" s="92"/>
      <c r="BYN786" s="92"/>
      <c r="BYO786" s="92"/>
      <c r="BYP786" s="92"/>
      <c r="BYQ786" s="92"/>
      <c r="BYR786" s="92"/>
      <c r="BYS786" s="92"/>
      <c r="BYT786" s="92"/>
      <c r="BYU786" s="92"/>
      <c r="BYV786" s="92"/>
      <c r="BYW786" s="92"/>
      <c r="BYX786" s="92"/>
      <c r="BYY786" s="92"/>
      <c r="BYZ786" s="92"/>
      <c r="BZA786" s="92"/>
      <c r="BZB786" s="92"/>
      <c r="BZC786" s="92"/>
      <c r="BZD786" s="92"/>
      <c r="BZE786" s="92"/>
      <c r="BZF786" s="92"/>
      <c r="BZG786" s="92"/>
      <c r="BZH786" s="92"/>
      <c r="BZI786" s="92"/>
      <c r="BZJ786" s="92"/>
      <c r="BZK786" s="92"/>
      <c r="BZL786" s="92"/>
      <c r="BZM786" s="92"/>
      <c r="BZN786" s="92"/>
      <c r="BZO786" s="92"/>
      <c r="BZP786" s="92"/>
      <c r="BZQ786" s="92"/>
      <c r="BZR786" s="92"/>
      <c r="BZS786" s="92"/>
      <c r="BZT786" s="92"/>
      <c r="BZU786" s="92"/>
      <c r="BZV786" s="92"/>
      <c r="BZW786" s="92"/>
      <c r="BZX786" s="92"/>
      <c r="BZY786" s="92"/>
      <c r="BZZ786" s="92"/>
      <c r="CAA786" s="92"/>
      <c r="CAB786" s="92"/>
      <c r="CAC786" s="92"/>
      <c r="CAD786" s="92"/>
      <c r="CAE786" s="92"/>
      <c r="CAF786" s="92"/>
      <c r="CAG786" s="92"/>
      <c r="CAH786" s="92"/>
      <c r="CAI786" s="92"/>
      <c r="CAJ786" s="92"/>
      <c r="CAK786" s="92"/>
      <c r="CAL786" s="92"/>
      <c r="CAM786" s="92"/>
      <c r="CAN786" s="92"/>
      <c r="CAO786" s="92"/>
      <c r="CAP786" s="92"/>
      <c r="CAQ786" s="92"/>
      <c r="CAR786" s="92"/>
      <c r="CAS786" s="92"/>
      <c r="CAT786" s="92"/>
      <c r="CAU786" s="92"/>
      <c r="CAV786" s="92"/>
      <c r="CAW786" s="92"/>
      <c r="CAX786" s="92"/>
      <c r="CAY786" s="92"/>
      <c r="CAZ786" s="92"/>
      <c r="CBA786" s="92"/>
      <c r="CBB786" s="92"/>
      <c r="CBC786" s="92"/>
      <c r="CBD786" s="92"/>
      <c r="CBE786" s="92"/>
      <c r="CBF786" s="92"/>
      <c r="CBG786" s="92"/>
      <c r="CBH786" s="92"/>
      <c r="CBI786" s="92"/>
      <c r="CBJ786" s="92"/>
      <c r="CBK786" s="92"/>
      <c r="CBL786" s="92"/>
      <c r="CBM786" s="92"/>
      <c r="CBN786" s="92"/>
      <c r="CBO786" s="92"/>
      <c r="CBP786" s="92"/>
      <c r="CBQ786" s="92"/>
      <c r="CBR786" s="92"/>
      <c r="CBS786" s="92"/>
      <c r="CBT786" s="92"/>
      <c r="CBU786" s="92"/>
      <c r="CBV786" s="92"/>
      <c r="CBW786" s="92"/>
      <c r="CBX786" s="92"/>
      <c r="CBY786" s="92"/>
      <c r="CBZ786" s="92"/>
      <c r="CCA786" s="92"/>
      <c r="CCB786" s="92"/>
      <c r="CCC786" s="92"/>
      <c r="CCD786" s="92"/>
      <c r="CCE786" s="92"/>
      <c r="CCF786" s="92"/>
      <c r="CCG786" s="92"/>
      <c r="CCH786" s="92"/>
      <c r="CCI786" s="92"/>
      <c r="CCJ786" s="92"/>
      <c r="CCK786" s="92"/>
      <c r="CCL786" s="92"/>
      <c r="CCM786" s="92"/>
      <c r="CCN786" s="92"/>
      <c r="CCO786" s="92"/>
      <c r="CCP786" s="92"/>
      <c r="CCQ786" s="92"/>
      <c r="CCR786" s="92"/>
      <c r="CCS786" s="92"/>
      <c r="CCT786" s="92"/>
      <c r="CCU786" s="92"/>
      <c r="CCV786" s="92"/>
      <c r="CCW786" s="92"/>
      <c r="CCX786" s="92"/>
      <c r="CCY786" s="92"/>
      <c r="CCZ786" s="92"/>
      <c r="CDA786" s="92"/>
      <c r="CDB786" s="92"/>
      <c r="CDC786" s="92"/>
      <c r="CDD786" s="92"/>
      <c r="CDE786" s="92"/>
      <c r="CDF786" s="92"/>
      <c r="CDG786" s="92"/>
      <c r="CDH786" s="92"/>
      <c r="CDI786" s="92"/>
      <c r="CDJ786" s="92"/>
      <c r="CDK786" s="92"/>
      <c r="CDL786" s="92"/>
      <c r="CDM786" s="92"/>
      <c r="CDN786" s="92"/>
      <c r="CDO786" s="92"/>
      <c r="CDP786" s="92"/>
      <c r="CDQ786" s="92"/>
      <c r="CDR786" s="92"/>
      <c r="CDS786" s="92"/>
      <c r="CDT786" s="92"/>
      <c r="CDU786" s="92"/>
      <c r="CDV786" s="92"/>
      <c r="CDW786" s="92"/>
      <c r="CDX786" s="92"/>
      <c r="CDY786" s="92"/>
      <c r="CDZ786" s="92"/>
      <c r="CEA786" s="92"/>
      <c r="CEB786" s="92"/>
      <c r="CEC786" s="92"/>
      <c r="CED786" s="92"/>
      <c r="CEE786" s="92"/>
      <c r="CEF786" s="92"/>
      <c r="CEG786" s="92"/>
      <c r="CEH786" s="92"/>
      <c r="CEI786" s="92"/>
      <c r="CEJ786" s="92"/>
      <c r="CEK786" s="92"/>
      <c r="CEL786" s="92"/>
      <c r="CEM786" s="92"/>
      <c r="CEN786" s="92"/>
      <c r="CEO786" s="92"/>
      <c r="CEP786" s="92"/>
      <c r="CEQ786" s="92"/>
      <c r="CER786" s="92"/>
      <c r="CES786" s="92"/>
      <c r="CET786" s="92"/>
      <c r="CEU786" s="92"/>
      <c r="CEV786" s="92"/>
      <c r="CEW786" s="92"/>
      <c r="CEX786" s="92"/>
      <c r="CEY786" s="92"/>
      <c r="CEZ786" s="92"/>
      <c r="CFA786" s="92"/>
      <c r="CFB786" s="92"/>
      <c r="CFC786" s="92"/>
      <c r="CFD786" s="92"/>
      <c r="CFE786" s="92"/>
      <c r="CFF786" s="92"/>
      <c r="CFG786" s="92"/>
      <c r="CFH786" s="92"/>
      <c r="CFI786" s="92"/>
      <c r="CFJ786" s="92"/>
      <c r="CFK786" s="92"/>
      <c r="CFL786" s="92"/>
      <c r="CFM786" s="92"/>
      <c r="CFN786" s="92"/>
      <c r="CFO786" s="92"/>
      <c r="CFP786" s="92"/>
      <c r="CFQ786" s="92"/>
      <c r="CFR786" s="92"/>
      <c r="CFS786" s="92"/>
      <c r="CFT786" s="92"/>
      <c r="CFU786" s="92"/>
      <c r="CFV786" s="92"/>
      <c r="CFW786" s="92"/>
      <c r="CFX786" s="92"/>
      <c r="CFY786" s="92"/>
      <c r="CFZ786" s="92"/>
      <c r="CGA786" s="92"/>
      <c r="CGB786" s="92"/>
      <c r="CGC786" s="92"/>
      <c r="CGD786" s="92"/>
      <c r="CGE786" s="92"/>
      <c r="CGF786" s="92"/>
      <c r="CGG786" s="92"/>
      <c r="CGH786" s="92"/>
      <c r="CGI786" s="92"/>
      <c r="CGJ786" s="92"/>
      <c r="CGK786" s="92"/>
      <c r="CGL786" s="92"/>
      <c r="CGM786" s="92"/>
      <c r="CGN786" s="92"/>
      <c r="CGO786" s="92"/>
      <c r="CGP786" s="92"/>
      <c r="CGQ786" s="92"/>
      <c r="CGR786" s="92"/>
      <c r="CGS786" s="92"/>
      <c r="CGT786" s="92"/>
      <c r="CGU786" s="92"/>
      <c r="CGV786" s="92"/>
      <c r="CGW786" s="92"/>
      <c r="CGX786" s="92"/>
      <c r="CGY786" s="92"/>
      <c r="CGZ786" s="92"/>
      <c r="CHA786" s="92"/>
      <c r="CHB786" s="92"/>
      <c r="CHC786" s="92"/>
      <c r="CHD786" s="92"/>
      <c r="CHE786" s="92"/>
      <c r="CHF786" s="92"/>
      <c r="CHG786" s="92"/>
      <c r="CHH786" s="92"/>
      <c r="CHI786" s="92"/>
      <c r="CHJ786" s="92"/>
      <c r="CHK786" s="92"/>
      <c r="CHL786" s="92"/>
      <c r="CHM786" s="92"/>
      <c r="CHN786" s="92"/>
      <c r="CHO786" s="92"/>
      <c r="CHP786" s="92"/>
      <c r="CHQ786" s="92"/>
      <c r="CHR786" s="92"/>
      <c r="CHS786" s="92"/>
      <c r="CHT786" s="92"/>
      <c r="CHU786" s="92"/>
      <c r="CHV786" s="92"/>
      <c r="CHW786" s="92"/>
      <c r="CHX786" s="92"/>
      <c r="CHY786" s="92"/>
      <c r="CHZ786" s="92"/>
      <c r="CIA786" s="92"/>
      <c r="CIB786" s="92"/>
      <c r="CIC786" s="92"/>
      <c r="CID786" s="92"/>
      <c r="CIE786" s="92"/>
      <c r="CIF786" s="92"/>
      <c r="CIG786" s="92"/>
      <c r="CIH786" s="92"/>
      <c r="CII786" s="92"/>
      <c r="CIJ786" s="92"/>
      <c r="CIK786" s="92"/>
      <c r="CIL786" s="92"/>
      <c r="CIM786" s="92"/>
      <c r="CIN786" s="92"/>
      <c r="CIO786" s="92"/>
      <c r="CIP786" s="92"/>
      <c r="CIQ786" s="92"/>
      <c r="CIR786" s="92"/>
      <c r="CIS786" s="92"/>
      <c r="CIT786" s="92"/>
      <c r="CIU786" s="92"/>
      <c r="CIV786" s="92"/>
      <c r="CIW786" s="92"/>
      <c r="CIX786" s="92"/>
      <c r="CIY786" s="92"/>
      <c r="CIZ786" s="92"/>
      <c r="CJA786" s="92"/>
      <c r="CJB786" s="92"/>
      <c r="CJC786" s="92"/>
      <c r="CJD786" s="92"/>
      <c r="CJE786" s="92"/>
      <c r="CJF786" s="92"/>
      <c r="CJG786" s="92"/>
      <c r="CJH786" s="92"/>
      <c r="CJI786" s="92"/>
      <c r="CJJ786" s="92"/>
      <c r="CJK786" s="92"/>
      <c r="CJL786" s="92"/>
      <c r="CJM786" s="92"/>
      <c r="CJN786" s="92"/>
      <c r="CJO786" s="92"/>
      <c r="CJP786" s="92"/>
      <c r="CJQ786" s="92"/>
      <c r="CJR786" s="92"/>
      <c r="CJS786" s="92"/>
      <c r="CJT786" s="92"/>
      <c r="CJU786" s="92"/>
      <c r="CJV786" s="92"/>
      <c r="CJW786" s="92"/>
      <c r="CJX786" s="92"/>
      <c r="CJY786" s="92"/>
      <c r="CJZ786" s="92"/>
      <c r="CKA786" s="92"/>
      <c r="CKB786" s="92"/>
      <c r="CKC786" s="92"/>
      <c r="CKD786" s="92"/>
      <c r="CKE786" s="92"/>
      <c r="CKF786" s="92"/>
      <c r="CKG786" s="92"/>
      <c r="CKH786" s="92"/>
      <c r="CKI786" s="92"/>
      <c r="CKJ786" s="92"/>
      <c r="CKK786" s="92"/>
      <c r="CKL786" s="92"/>
      <c r="CKM786" s="92"/>
      <c r="CKN786" s="92"/>
      <c r="CKO786" s="92"/>
      <c r="CKP786" s="92"/>
      <c r="CKQ786" s="92"/>
      <c r="CKR786" s="92"/>
      <c r="CKS786" s="92"/>
      <c r="CKT786" s="92"/>
      <c r="CKU786" s="92"/>
      <c r="CKV786" s="92"/>
      <c r="CKW786" s="92"/>
      <c r="CKX786" s="92"/>
      <c r="CKY786" s="92"/>
      <c r="CKZ786" s="92"/>
      <c r="CLA786" s="92"/>
      <c r="CLB786" s="92"/>
      <c r="CLC786" s="92"/>
      <c r="CLD786" s="92"/>
      <c r="CLE786" s="92"/>
      <c r="CLF786" s="92"/>
      <c r="CLG786" s="92"/>
      <c r="CLH786" s="92"/>
      <c r="CLI786" s="92"/>
      <c r="CLJ786" s="92"/>
      <c r="CLK786" s="92"/>
      <c r="CLL786" s="92"/>
      <c r="CLM786" s="92"/>
      <c r="CLN786" s="92"/>
      <c r="CLO786" s="92"/>
      <c r="CLP786" s="92"/>
      <c r="CLQ786" s="92"/>
      <c r="CLR786" s="92"/>
      <c r="CLS786" s="92"/>
      <c r="CLT786" s="92"/>
      <c r="CLU786" s="92"/>
      <c r="CLV786" s="92"/>
      <c r="CLW786" s="92"/>
      <c r="CLX786" s="92"/>
      <c r="CLY786" s="92"/>
      <c r="CLZ786" s="92"/>
      <c r="CMA786" s="92"/>
      <c r="CMB786" s="92"/>
      <c r="CMC786" s="92"/>
      <c r="CMD786" s="92"/>
      <c r="CME786" s="92"/>
      <c r="CMF786" s="92"/>
      <c r="CMG786" s="92"/>
      <c r="CMH786" s="92"/>
      <c r="CMI786" s="92"/>
      <c r="CMJ786" s="92"/>
      <c r="CMK786" s="92"/>
      <c r="CML786" s="92"/>
      <c r="CMM786" s="92"/>
      <c r="CMN786" s="92"/>
      <c r="CMO786" s="92"/>
      <c r="CMP786" s="92"/>
      <c r="CMQ786" s="92"/>
      <c r="CMR786" s="92"/>
      <c r="CMS786" s="92"/>
      <c r="CMT786" s="92"/>
      <c r="CMU786" s="92"/>
      <c r="CMV786" s="92"/>
      <c r="CMW786" s="92"/>
      <c r="CMX786" s="92"/>
      <c r="CMY786" s="92"/>
      <c r="CMZ786" s="92"/>
      <c r="CNA786" s="92"/>
      <c r="CNB786" s="92"/>
      <c r="CNC786" s="92"/>
      <c r="CND786" s="92"/>
      <c r="CNE786" s="92"/>
      <c r="CNF786" s="92"/>
      <c r="CNG786" s="92"/>
      <c r="CNH786" s="92"/>
      <c r="CNI786" s="92"/>
      <c r="CNJ786" s="92"/>
      <c r="CNK786" s="92"/>
      <c r="CNL786" s="92"/>
      <c r="CNM786" s="92"/>
      <c r="CNN786" s="92"/>
      <c r="CNO786" s="92"/>
      <c r="CNP786" s="92"/>
      <c r="CNQ786" s="92"/>
      <c r="CNR786" s="92"/>
      <c r="CNS786" s="92"/>
      <c r="CNT786" s="92"/>
      <c r="CNU786" s="92"/>
      <c r="CNV786" s="92"/>
      <c r="CNW786" s="92"/>
      <c r="CNX786" s="92"/>
      <c r="CNY786" s="92"/>
      <c r="CNZ786" s="92"/>
      <c r="COA786" s="92"/>
      <c r="COB786" s="92"/>
      <c r="COC786" s="92"/>
      <c r="COD786" s="92"/>
      <c r="COE786" s="92"/>
      <c r="COF786" s="92"/>
      <c r="COG786" s="92"/>
      <c r="COH786" s="92"/>
      <c r="COI786" s="92"/>
      <c r="COJ786" s="92"/>
      <c r="COK786" s="92"/>
      <c r="COL786" s="92"/>
      <c r="COM786" s="92"/>
      <c r="CON786" s="92"/>
      <c r="COO786" s="92"/>
      <c r="COP786" s="92"/>
      <c r="COQ786" s="92"/>
      <c r="COR786" s="92"/>
      <c r="COS786" s="92"/>
      <c r="COT786" s="92"/>
      <c r="COU786" s="92"/>
      <c r="COV786" s="92"/>
      <c r="COW786" s="92"/>
      <c r="COX786" s="92"/>
      <c r="COY786" s="92"/>
      <c r="COZ786" s="92"/>
      <c r="CPA786" s="92"/>
      <c r="CPB786" s="92"/>
      <c r="CPC786" s="92"/>
      <c r="CPD786" s="92"/>
      <c r="CPE786" s="92"/>
      <c r="CPF786" s="92"/>
      <c r="CPG786" s="92"/>
      <c r="CPH786" s="92"/>
      <c r="CPI786" s="92"/>
      <c r="CPJ786" s="92"/>
      <c r="CPK786" s="92"/>
      <c r="CPL786" s="92"/>
      <c r="CPM786" s="92"/>
      <c r="CPN786" s="92"/>
      <c r="CPO786" s="92"/>
      <c r="CPP786" s="92"/>
      <c r="CPQ786" s="92"/>
      <c r="CPR786" s="92"/>
      <c r="CPS786" s="92"/>
      <c r="CPT786" s="92"/>
      <c r="CPU786" s="92"/>
      <c r="CPV786" s="92"/>
      <c r="CPW786" s="92"/>
      <c r="CPX786" s="92"/>
      <c r="CPY786" s="92"/>
      <c r="CPZ786" s="92"/>
      <c r="CQA786" s="92"/>
      <c r="CQB786" s="92"/>
      <c r="CQC786" s="92"/>
      <c r="CQD786" s="92"/>
      <c r="CQE786" s="92"/>
      <c r="CQF786" s="92"/>
      <c r="CQG786" s="92"/>
      <c r="CQH786" s="92"/>
      <c r="CQI786" s="92"/>
      <c r="CQJ786" s="92"/>
      <c r="CQK786" s="92"/>
      <c r="CQL786" s="92"/>
      <c r="CQM786" s="92"/>
      <c r="CQN786" s="92"/>
      <c r="CQO786" s="92"/>
      <c r="CQP786" s="92"/>
      <c r="CQQ786" s="92"/>
      <c r="CQR786" s="92"/>
      <c r="CQS786" s="92"/>
      <c r="CQT786" s="92"/>
      <c r="CQU786" s="92"/>
      <c r="CQV786" s="92"/>
      <c r="CQW786" s="92"/>
      <c r="CQX786" s="92"/>
      <c r="CQY786" s="92"/>
      <c r="CQZ786" s="92"/>
      <c r="CRA786" s="92"/>
      <c r="CRB786" s="92"/>
      <c r="CRC786" s="92"/>
      <c r="CRD786" s="92"/>
      <c r="CRE786" s="92"/>
      <c r="CRF786" s="92"/>
      <c r="CRG786" s="92"/>
      <c r="CRH786" s="92"/>
      <c r="CRI786" s="92"/>
      <c r="CRJ786" s="92"/>
      <c r="CRK786" s="92"/>
      <c r="CRL786" s="92"/>
      <c r="CRM786" s="92"/>
      <c r="CRN786" s="92"/>
      <c r="CRO786" s="92"/>
      <c r="CRP786" s="92"/>
      <c r="CRQ786" s="92"/>
      <c r="CRR786" s="92"/>
      <c r="CRS786" s="92"/>
      <c r="CRT786" s="92"/>
      <c r="CRU786" s="92"/>
      <c r="CRV786" s="92"/>
      <c r="CRW786" s="92"/>
      <c r="CRX786" s="92"/>
      <c r="CRY786" s="92"/>
      <c r="CRZ786" s="92"/>
      <c r="CSA786" s="92"/>
      <c r="CSB786" s="92"/>
      <c r="CSC786" s="92"/>
      <c r="CSD786" s="92"/>
      <c r="CSE786" s="92"/>
      <c r="CSF786" s="92"/>
      <c r="CSG786" s="92"/>
      <c r="CSH786" s="92"/>
      <c r="CSI786" s="92"/>
      <c r="CSJ786" s="92"/>
      <c r="CSK786" s="92"/>
      <c r="CSL786" s="92"/>
      <c r="CSM786" s="92"/>
      <c r="CSN786" s="92"/>
      <c r="CSO786" s="92"/>
      <c r="CSP786" s="92"/>
      <c r="CSQ786" s="92"/>
      <c r="CSR786" s="92"/>
      <c r="CSS786" s="92"/>
      <c r="CST786" s="92"/>
      <c r="CSU786" s="92"/>
      <c r="CSV786" s="92"/>
      <c r="CSW786" s="92"/>
      <c r="CSX786" s="92"/>
      <c r="CSY786" s="92"/>
      <c r="CSZ786" s="92"/>
      <c r="CTA786" s="92"/>
      <c r="CTB786" s="92"/>
      <c r="CTC786" s="92"/>
      <c r="CTD786" s="92"/>
      <c r="CTE786" s="92"/>
      <c r="CTF786" s="92"/>
      <c r="CTG786" s="92"/>
      <c r="CTH786" s="92"/>
      <c r="CTI786" s="92"/>
      <c r="CTJ786" s="92"/>
      <c r="CTK786" s="92"/>
      <c r="CTL786" s="92"/>
      <c r="CTM786" s="92"/>
      <c r="CTN786" s="92"/>
      <c r="CTO786" s="92"/>
      <c r="CTP786" s="92"/>
      <c r="CTQ786" s="92"/>
      <c r="CTR786" s="92"/>
      <c r="CTS786" s="92"/>
      <c r="CTT786" s="92"/>
      <c r="CTU786" s="92"/>
      <c r="CTV786" s="92"/>
      <c r="CTW786" s="92"/>
      <c r="CTX786" s="92"/>
      <c r="CTY786" s="92"/>
      <c r="CTZ786" s="92"/>
      <c r="CUA786" s="92"/>
      <c r="CUB786" s="92"/>
      <c r="CUC786" s="92"/>
      <c r="CUD786" s="92"/>
      <c r="CUE786" s="92"/>
      <c r="CUF786" s="92"/>
      <c r="CUG786" s="92"/>
      <c r="CUH786" s="92"/>
      <c r="CUI786" s="92"/>
      <c r="CUJ786" s="92"/>
      <c r="CUK786" s="92"/>
      <c r="CUL786" s="92"/>
      <c r="CUM786" s="92"/>
      <c r="CUN786" s="92"/>
      <c r="CUO786" s="92"/>
      <c r="CUP786" s="92"/>
      <c r="CUQ786" s="92"/>
      <c r="CUR786" s="92"/>
      <c r="CUS786" s="92"/>
      <c r="CUT786" s="92"/>
      <c r="CUU786" s="92"/>
      <c r="CUV786" s="92"/>
      <c r="CUW786" s="92"/>
      <c r="CUX786" s="92"/>
      <c r="CUY786" s="92"/>
      <c r="CUZ786" s="92"/>
      <c r="CVA786" s="92"/>
      <c r="CVB786" s="92"/>
      <c r="CVC786" s="92"/>
      <c r="CVD786" s="92"/>
      <c r="CVE786" s="92"/>
      <c r="CVF786" s="92"/>
      <c r="CVG786" s="92"/>
      <c r="CVH786" s="92"/>
      <c r="CVI786" s="92"/>
      <c r="CVJ786" s="92"/>
      <c r="CVK786" s="92"/>
      <c r="CVL786" s="92"/>
      <c r="CVM786" s="92"/>
      <c r="CVN786" s="92"/>
      <c r="CVO786" s="92"/>
      <c r="CVP786" s="92"/>
      <c r="CVQ786" s="92"/>
      <c r="CVR786" s="92"/>
      <c r="CVS786" s="92"/>
      <c r="CVT786" s="92"/>
      <c r="CVU786" s="92"/>
      <c r="CVV786" s="92"/>
      <c r="CVW786" s="92"/>
      <c r="CVX786" s="92"/>
      <c r="CVY786" s="92"/>
      <c r="CVZ786" s="92"/>
      <c r="CWA786" s="92"/>
      <c r="CWB786" s="92"/>
      <c r="CWC786" s="92"/>
      <c r="CWD786" s="92"/>
      <c r="CWE786" s="92"/>
      <c r="CWF786" s="92"/>
      <c r="CWG786" s="92"/>
      <c r="CWH786" s="92"/>
      <c r="CWI786" s="92"/>
      <c r="CWJ786" s="92"/>
      <c r="CWK786" s="92"/>
      <c r="CWL786" s="92"/>
      <c r="CWM786" s="92"/>
      <c r="CWN786" s="92"/>
      <c r="CWO786" s="92"/>
      <c r="CWP786" s="92"/>
      <c r="CWQ786" s="92"/>
      <c r="CWR786" s="92"/>
      <c r="CWS786" s="92"/>
      <c r="CWT786" s="92"/>
      <c r="CWU786" s="92"/>
      <c r="CWV786" s="92"/>
      <c r="CWW786" s="92"/>
      <c r="CWX786" s="92"/>
      <c r="CWY786" s="92"/>
      <c r="CWZ786" s="92"/>
      <c r="CXA786" s="92"/>
      <c r="CXB786" s="92"/>
      <c r="CXC786" s="92"/>
      <c r="CXD786" s="92"/>
      <c r="CXE786" s="92"/>
      <c r="CXF786" s="92"/>
      <c r="CXG786" s="92"/>
      <c r="CXH786" s="92"/>
      <c r="CXI786" s="92"/>
      <c r="CXJ786" s="92"/>
      <c r="CXK786" s="92"/>
      <c r="CXL786" s="92"/>
      <c r="CXM786" s="92"/>
      <c r="CXN786" s="92"/>
      <c r="CXO786" s="92"/>
      <c r="CXP786" s="92"/>
      <c r="CXQ786" s="92"/>
      <c r="CXR786" s="92"/>
      <c r="CXS786" s="92"/>
      <c r="CXT786" s="92"/>
      <c r="CXU786" s="92"/>
      <c r="CXV786" s="92"/>
      <c r="CXW786" s="92"/>
      <c r="CXX786" s="92"/>
      <c r="CXY786" s="92"/>
      <c r="CXZ786" s="92"/>
      <c r="CYA786" s="92"/>
      <c r="CYB786" s="92"/>
      <c r="CYC786" s="92"/>
      <c r="CYD786" s="92"/>
      <c r="CYE786" s="92"/>
      <c r="CYF786" s="92"/>
      <c r="CYG786" s="92"/>
      <c r="CYH786" s="92"/>
      <c r="CYI786" s="92"/>
      <c r="CYJ786" s="92"/>
      <c r="CYK786" s="92"/>
      <c r="CYL786" s="92"/>
      <c r="CYM786" s="92"/>
      <c r="CYN786" s="92"/>
      <c r="CYO786" s="92"/>
      <c r="CYP786" s="92"/>
      <c r="CYQ786" s="92"/>
      <c r="CYR786" s="92"/>
      <c r="CYS786" s="92"/>
      <c r="CYT786" s="92"/>
      <c r="CYU786" s="92"/>
      <c r="CYV786" s="92"/>
      <c r="CYW786" s="92"/>
      <c r="CYX786" s="92"/>
      <c r="CYY786" s="92"/>
      <c r="CYZ786" s="92"/>
      <c r="CZA786" s="92"/>
      <c r="CZB786" s="92"/>
      <c r="CZC786" s="92"/>
      <c r="CZD786" s="92"/>
      <c r="CZE786" s="92"/>
      <c r="CZF786" s="92"/>
      <c r="CZG786" s="92"/>
      <c r="CZH786" s="92"/>
      <c r="CZI786" s="92"/>
      <c r="CZJ786" s="92"/>
      <c r="CZK786" s="92"/>
      <c r="CZL786" s="92"/>
      <c r="CZM786" s="92"/>
      <c r="CZN786" s="92"/>
      <c r="CZO786" s="92"/>
      <c r="CZP786" s="92"/>
      <c r="CZQ786" s="92"/>
      <c r="CZR786" s="92"/>
      <c r="CZS786" s="92"/>
      <c r="CZT786" s="92"/>
      <c r="CZU786" s="92"/>
      <c r="CZV786" s="92"/>
      <c r="CZW786" s="92"/>
      <c r="CZX786" s="92"/>
      <c r="CZY786" s="92"/>
      <c r="CZZ786" s="92"/>
      <c r="DAA786" s="92"/>
      <c r="DAB786" s="92"/>
      <c r="DAC786" s="92"/>
      <c r="DAD786" s="92"/>
      <c r="DAE786" s="92"/>
      <c r="DAF786" s="92"/>
      <c r="DAG786" s="92"/>
      <c r="DAH786" s="92"/>
      <c r="DAI786" s="92"/>
      <c r="DAJ786" s="92"/>
      <c r="DAK786" s="92"/>
      <c r="DAL786" s="92"/>
      <c r="DAM786" s="92"/>
      <c r="DAN786" s="92"/>
      <c r="DAO786" s="92"/>
      <c r="DAP786" s="92"/>
      <c r="DAQ786" s="92"/>
      <c r="DAR786" s="92"/>
      <c r="DAS786" s="92"/>
      <c r="DAT786" s="92"/>
      <c r="DAU786" s="92"/>
      <c r="DAV786" s="92"/>
      <c r="DAW786" s="92"/>
      <c r="DAX786" s="92"/>
      <c r="DAY786" s="92"/>
      <c r="DAZ786" s="92"/>
      <c r="DBA786" s="92"/>
      <c r="DBB786" s="92"/>
      <c r="DBC786" s="92"/>
      <c r="DBD786" s="92"/>
      <c r="DBE786" s="92"/>
      <c r="DBF786" s="92"/>
      <c r="DBG786" s="92"/>
      <c r="DBH786" s="92"/>
      <c r="DBI786" s="92"/>
      <c r="DBJ786" s="92"/>
      <c r="DBK786" s="92"/>
      <c r="DBL786" s="92"/>
      <c r="DBM786" s="92"/>
      <c r="DBN786" s="92"/>
      <c r="DBO786" s="92"/>
      <c r="DBP786" s="92"/>
      <c r="DBQ786" s="92"/>
      <c r="DBR786" s="92"/>
      <c r="DBS786" s="92"/>
      <c r="DBT786" s="92"/>
      <c r="DBU786" s="92"/>
      <c r="DBV786" s="92"/>
      <c r="DBW786" s="92"/>
      <c r="DBX786" s="92"/>
      <c r="DBY786" s="92"/>
      <c r="DBZ786" s="92"/>
      <c r="DCA786" s="92"/>
      <c r="DCB786" s="92"/>
      <c r="DCC786" s="92"/>
      <c r="DCD786" s="92"/>
      <c r="DCE786" s="92"/>
      <c r="DCF786" s="92"/>
      <c r="DCG786" s="92"/>
      <c r="DCH786" s="92"/>
      <c r="DCI786" s="92"/>
      <c r="DCJ786" s="92"/>
      <c r="DCK786" s="92"/>
      <c r="DCL786" s="92"/>
      <c r="DCM786" s="92"/>
      <c r="DCN786" s="92"/>
      <c r="DCO786" s="92"/>
      <c r="DCP786" s="92"/>
      <c r="DCQ786" s="92"/>
      <c r="DCR786" s="92"/>
      <c r="DCS786" s="92"/>
      <c r="DCT786" s="92"/>
      <c r="DCU786" s="92"/>
      <c r="DCV786" s="92"/>
      <c r="DCW786" s="92"/>
      <c r="DCX786" s="92"/>
      <c r="DCY786" s="92"/>
      <c r="DCZ786" s="92"/>
      <c r="DDA786" s="92"/>
      <c r="DDB786" s="92"/>
      <c r="DDC786" s="92"/>
      <c r="DDD786" s="92"/>
      <c r="DDE786" s="92"/>
      <c r="DDF786" s="92"/>
      <c r="DDG786" s="92"/>
      <c r="DDH786" s="92"/>
      <c r="DDI786" s="92"/>
      <c r="DDJ786" s="92"/>
      <c r="DDK786" s="92"/>
      <c r="DDL786" s="92"/>
      <c r="DDM786" s="92"/>
      <c r="DDN786" s="92"/>
      <c r="DDO786" s="92"/>
      <c r="DDP786" s="92"/>
      <c r="DDQ786" s="92"/>
      <c r="DDR786" s="92"/>
      <c r="DDS786" s="92"/>
      <c r="DDT786" s="92"/>
      <c r="DDU786" s="92"/>
      <c r="DDV786" s="92"/>
      <c r="DDW786" s="92"/>
      <c r="DDX786" s="92"/>
      <c r="DDY786" s="92"/>
      <c r="DDZ786" s="92"/>
      <c r="DEA786" s="92"/>
      <c r="DEB786" s="92"/>
      <c r="DEC786" s="92"/>
      <c r="DED786" s="92"/>
      <c r="DEE786" s="92"/>
      <c r="DEF786" s="92"/>
      <c r="DEG786" s="92"/>
      <c r="DEH786" s="92"/>
      <c r="DEI786" s="92"/>
      <c r="DEJ786" s="92"/>
      <c r="DEK786" s="92"/>
      <c r="DEL786" s="92"/>
      <c r="DEM786" s="92"/>
      <c r="DEN786" s="92"/>
      <c r="DEO786" s="92"/>
      <c r="DEP786" s="92"/>
      <c r="DEQ786" s="92"/>
      <c r="DER786" s="92"/>
      <c r="DES786" s="92"/>
      <c r="DET786" s="92"/>
      <c r="DEU786" s="92"/>
      <c r="DEV786" s="92"/>
      <c r="DEW786" s="92"/>
      <c r="DEX786" s="92"/>
      <c r="DEY786" s="92"/>
      <c r="DEZ786" s="92"/>
      <c r="DFA786" s="92"/>
      <c r="DFB786" s="92"/>
      <c r="DFC786" s="92"/>
      <c r="DFD786" s="92"/>
      <c r="DFE786" s="92"/>
      <c r="DFF786" s="92"/>
      <c r="DFG786" s="92"/>
      <c r="DFH786" s="92"/>
      <c r="DFI786" s="92"/>
      <c r="DFJ786" s="92"/>
      <c r="DFK786" s="92"/>
      <c r="DFL786" s="92"/>
      <c r="DFM786" s="92"/>
      <c r="DFN786" s="92"/>
      <c r="DFO786" s="92"/>
      <c r="DFP786" s="92"/>
      <c r="DFQ786" s="92"/>
      <c r="DFR786" s="92"/>
      <c r="DFS786" s="92"/>
      <c r="DFT786" s="92"/>
      <c r="DFU786" s="92"/>
      <c r="DFV786" s="92"/>
      <c r="DFW786" s="92"/>
      <c r="DFX786" s="92"/>
      <c r="DFY786" s="92"/>
      <c r="DFZ786" s="92"/>
      <c r="DGA786" s="92"/>
      <c r="DGB786" s="92"/>
      <c r="DGC786" s="92"/>
      <c r="DGD786" s="92"/>
      <c r="DGE786" s="92"/>
      <c r="DGF786" s="92"/>
      <c r="DGG786" s="92"/>
      <c r="DGH786" s="92"/>
      <c r="DGI786" s="92"/>
      <c r="DGJ786" s="92"/>
      <c r="DGK786" s="92"/>
      <c r="DGL786" s="92"/>
      <c r="DGM786" s="92"/>
      <c r="DGN786" s="92"/>
      <c r="DGO786" s="92"/>
      <c r="DGP786" s="92"/>
      <c r="DGQ786" s="92"/>
      <c r="DGR786" s="92"/>
      <c r="DGS786" s="92"/>
      <c r="DGT786" s="92"/>
      <c r="DGU786" s="92"/>
      <c r="DGV786" s="92"/>
      <c r="DGW786" s="92"/>
      <c r="DGX786" s="92"/>
      <c r="DGY786" s="92"/>
      <c r="DGZ786" s="92"/>
      <c r="DHA786" s="92"/>
      <c r="DHB786" s="92"/>
      <c r="DHC786" s="92"/>
      <c r="DHD786" s="92"/>
      <c r="DHE786" s="92"/>
      <c r="DHF786" s="92"/>
      <c r="DHG786" s="92"/>
      <c r="DHH786" s="92"/>
      <c r="DHI786" s="92"/>
      <c r="DHJ786" s="92"/>
      <c r="DHK786" s="92"/>
      <c r="DHL786" s="92"/>
      <c r="DHM786" s="92"/>
      <c r="DHN786" s="92"/>
      <c r="DHO786" s="92"/>
      <c r="DHP786" s="92"/>
      <c r="DHQ786" s="92"/>
      <c r="DHR786" s="92"/>
      <c r="DHS786" s="92"/>
      <c r="DHT786" s="92"/>
      <c r="DHU786" s="92"/>
      <c r="DHV786" s="92"/>
      <c r="DHW786" s="92"/>
      <c r="DHX786" s="92"/>
      <c r="DHY786" s="92"/>
      <c r="DHZ786" s="92"/>
      <c r="DIA786" s="92"/>
      <c r="DIB786" s="92"/>
      <c r="DIC786" s="92"/>
      <c r="DID786" s="92"/>
      <c r="DIE786" s="92"/>
      <c r="DIF786" s="92"/>
      <c r="DIG786" s="92"/>
      <c r="DIH786" s="92"/>
      <c r="DII786" s="92"/>
      <c r="DIJ786" s="92"/>
      <c r="DIK786" s="92"/>
      <c r="DIL786" s="92"/>
      <c r="DIM786" s="92"/>
      <c r="DIN786" s="92"/>
      <c r="DIO786" s="92"/>
      <c r="DIP786" s="92"/>
      <c r="DIQ786" s="92"/>
      <c r="DIR786" s="92"/>
      <c r="DIS786" s="92"/>
      <c r="DIT786" s="92"/>
      <c r="DIU786" s="92"/>
      <c r="DIV786" s="92"/>
      <c r="DIW786" s="92"/>
      <c r="DIX786" s="92"/>
      <c r="DIY786" s="92"/>
      <c r="DIZ786" s="92"/>
      <c r="DJA786" s="92"/>
      <c r="DJB786" s="92"/>
      <c r="DJC786" s="92"/>
      <c r="DJD786" s="92"/>
      <c r="DJE786" s="92"/>
      <c r="DJF786" s="92"/>
      <c r="DJG786" s="92"/>
      <c r="DJH786" s="92"/>
      <c r="DJI786" s="92"/>
      <c r="DJJ786" s="92"/>
      <c r="DJK786" s="92"/>
      <c r="DJL786" s="92"/>
      <c r="DJM786" s="92"/>
      <c r="DJN786" s="92"/>
      <c r="DJO786" s="92"/>
      <c r="DJP786" s="92"/>
      <c r="DJQ786" s="92"/>
      <c r="DJR786" s="92"/>
      <c r="DJS786" s="92"/>
      <c r="DJT786" s="92"/>
      <c r="DJU786" s="92"/>
      <c r="DJV786" s="92"/>
      <c r="DJW786" s="92"/>
      <c r="DJX786" s="92"/>
      <c r="DJY786" s="92"/>
      <c r="DJZ786" s="92"/>
      <c r="DKA786" s="92"/>
      <c r="DKB786" s="92"/>
      <c r="DKC786" s="92"/>
      <c r="DKD786" s="92"/>
      <c r="DKE786" s="92"/>
      <c r="DKF786" s="92"/>
      <c r="DKG786" s="92"/>
      <c r="DKH786" s="92"/>
      <c r="DKI786" s="92"/>
      <c r="DKJ786" s="92"/>
      <c r="DKK786" s="92"/>
      <c r="DKL786" s="92"/>
      <c r="DKM786" s="92"/>
      <c r="DKN786" s="92"/>
      <c r="DKO786" s="92"/>
      <c r="DKP786" s="92"/>
      <c r="DKQ786" s="92"/>
      <c r="DKR786" s="92"/>
      <c r="DKS786" s="92"/>
      <c r="DKT786" s="92"/>
      <c r="DKU786" s="92"/>
      <c r="DKV786" s="92"/>
      <c r="DKW786" s="92"/>
      <c r="DKX786" s="92"/>
      <c r="DKY786" s="92"/>
      <c r="DKZ786" s="92"/>
      <c r="DLA786" s="92"/>
      <c r="DLB786" s="92"/>
      <c r="DLC786" s="92"/>
      <c r="DLD786" s="92"/>
      <c r="DLE786" s="92"/>
      <c r="DLF786" s="92"/>
      <c r="DLG786" s="92"/>
      <c r="DLH786" s="92"/>
      <c r="DLI786" s="92"/>
      <c r="DLJ786" s="92"/>
      <c r="DLK786" s="92"/>
      <c r="DLL786" s="92"/>
      <c r="DLM786" s="92"/>
      <c r="DLN786" s="92"/>
      <c r="DLO786" s="92"/>
      <c r="DLP786" s="92"/>
      <c r="DLQ786" s="92"/>
      <c r="DLR786" s="92"/>
      <c r="DLS786" s="92"/>
      <c r="DLT786" s="92"/>
      <c r="DLU786" s="92"/>
      <c r="DLV786" s="92"/>
      <c r="DLW786" s="92"/>
      <c r="DLX786" s="92"/>
      <c r="DLY786" s="92"/>
      <c r="DLZ786" s="92"/>
      <c r="DMA786" s="92"/>
      <c r="DMB786" s="92"/>
      <c r="DMC786" s="92"/>
      <c r="DMD786" s="92"/>
      <c r="DME786" s="92"/>
      <c r="DMF786" s="92"/>
      <c r="DMG786" s="92"/>
      <c r="DMH786" s="92"/>
      <c r="DMI786" s="92"/>
      <c r="DMJ786" s="92"/>
      <c r="DMK786" s="92"/>
      <c r="DML786" s="92"/>
      <c r="DMM786" s="92"/>
      <c r="DMN786" s="92"/>
      <c r="DMO786" s="92"/>
      <c r="DMP786" s="92"/>
      <c r="DMQ786" s="92"/>
      <c r="DMR786" s="92"/>
      <c r="DMS786" s="92"/>
      <c r="DMT786" s="92"/>
      <c r="DMU786" s="92"/>
      <c r="DMV786" s="92"/>
      <c r="DMW786" s="92"/>
      <c r="DMX786" s="92"/>
      <c r="DMY786" s="92"/>
      <c r="DMZ786" s="92"/>
      <c r="DNA786" s="92"/>
      <c r="DNB786" s="92"/>
      <c r="DNC786" s="92"/>
      <c r="DND786" s="92"/>
      <c r="DNE786" s="92"/>
      <c r="DNF786" s="92"/>
      <c r="DNG786" s="92"/>
      <c r="DNH786" s="92"/>
      <c r="DNI786" s="92"/>
      <c r="DNJ786" s="92"/>
      <c r="DNK786" s="92"/>
      <c r="DNL786" s="92"/>
      <c r="DNM786" s="92"/>
      <c r="DNN786" s="92"/>
      <c r="DNO786" s="92"/>
      <c r="DNP786" s="92"/>
      <c r="DNQ786" s="92"/>
      <c r="DNR786" s="92"/>
      <c r="DNS786" s="92"/>
      <c r="DNT786" s="92"/>
      <c r="DNU786" s="92"/>
      <c r="DNV786" s="92"/>
      <c r="DNW786" s="92"/>
      <c r="DNX786" s="92"/>
      <c r="DNY786" s="92"/>
      <c r="DNZ786" s="92"/>
      <c r="DOA786" s="92"/>
      <c r="DOB786" s="92"/>
      <c r="DOC786" s="92"/>
      <c r="DOD786" s="92"/>
      <c r="DOE786" s="92"/>
      <c r="DOF786" s="92"/>
      <c r="DOG786" s="92"/>
      <c r="DOH786" s="92"/>
      <c r="DOI786" s="92"/>
      <c r="DOJ786" s="92"/>
      <c r="DOK786" s="92"/>
      <c r="DOL786" s="92"/>
      <c r="DOM786" s="92"/>
      <c r="DON786" s="92"/>
      <c r="DOO786" s="92"/>
      <c r="DOP786" s="92"/>
      <c r="DOQ786" s="92"/>
      <c r="DOR786" s="92"/>
      <c r="DOS786" s="92"/>
      <c r="DOT786" s="92"/>
      <c r="DOU786" s="92"/>
      <c r="DOV786" s="92"/>
      <c r="DOW786" s="92"/>
      <c r="DOX786" s="92"/>
      <c r="DOY786" s="92"/>
      <c r="DOZ786" s="92"/>
      <c r="DPA786" s="92"/>
      <c r="DPB786" s="92"/>
      <c r="DPC786" s="92"/>
      <c r="DPD786" s="92"/>
      <c r="DPE786" s="92"/>
      <c r="DPF786" s="92"/>
      <c r="DPG786" s="92"/>
      <c r="DPH786" s="92"/>
      <c r="DPI786" s="92"/>
      <c r="DPJ786" s="92"/>
      <c r="DPK786" s="92"/>
      <c r="DPL786" s="92"/>
      <c r="DPM786" s="92"/>
      <c r="DPN786" s="92"/>
      <c r="DPO786" s="92"/>
      <c r="DPP786" s="92"/>
      <c r="DPQ786" s="92"/>
      <c r="DPR786" s="92"/>
      <c r="DPS786" s="92"/>
      <c r="DPT786" s="92"/>
      <c r="DPU786" s="92"/>
      <c r="DPV786" s="92"/>
      <c r="DPW786" s="92"/>
      <c r="DPX786" s="92"/>
      <c r="DPY786" s="92"/>
      <c r="DPZ786" s="92"/>
      <c r="DQA786" s="92"/>
      <c r="DQB786" s="92"/>
      <c r="DQC786" s="92"/>
      <c r="DQD786" s="92"/>
      <c r="DQE786" s="92"/>
      <c r="DQF786" s="92"/>
      <c r="DQG786" s="92"/>
      <c r="DQH786" s="92"/>
      <c r="DQI786" s="92"/>
      <c r="DQJ786" s="92"/>
      <c r="DQK786" s="92"/>
      <c r="DQL786" s="92"/>
      <c r="DQM786" s="92"/>
      <c r="DQN786" s="92"/>
      <c r="DQO786" s="92"/>
      <c r="DQP786" s="92"/>
      <c r="DQQ786" s="92"/>
      <c r="DQR786" s="92"/>
      <c r="DQS786" s="92"/>
      <c r="DQT786" s="92"/>
      <c r="DQU786" s="92"/>
      <c r="DQV786" s="92"/>
      <c r="DQW786" s="92"/>
      <c r="DQX786" s="92"/>
      <c r="DQY786" s="92"/>
      <c r="DQZ786" s="92"/>
      <c r="DRA786" s="92"/>
      <c r="DRB786" s="92"/>
      <c r="DRC786" s="92"/>
      <c r="DRD786" s="92"/>
      <c r="DRE786" s="92"/>
      <c r="DRF786" s="92"/>
      <c r="DRG786" s="92"/>
      <c r="DRH786" s="92"/>
      <c r="DRI786" s="92"/>
      <c r="DRJ786" s="92"/>
      <c r="DRK786" s="92"/>
      <c r="DRL786" s="92"/>
      <c r="DRM786" s="92"/>
      <c r="DRN786" s="92"/>
      <c r="DRO786" s="92"/>
      <c r="DRP786" s="92"/>
      <c r="DRQ786" s="92"/>
      <c r="DRR786" s="92"/>
      <c r="DRS786" s="92"/>
      <c r="DRT786" s="92"/>
      <c r="DRU786" s="92"/>
      <c r="DRV786" s="92"/>
      <c r="DRW786" s="92"/>
      <c r="DRX786" s="92"/>
      <c r="DRY786" s="92"/>
      <c r="DRZ786" s="92"/>
      <c r="DSA786" s="92"/>
      <c r="DSB786" s="92"/>
      <c r="DSC786" s="92"/>
      <c r="DSD786" s="92"/>
      <c r="DSE786" s="92"/>
      <c r="DSF786" s="92"/>
      <c r="DSG786" s="92"/>
      <c r="DSH786" s="92"/>
      <c r="DSI786" s="92"/>
      <c r="DSJ786" s="92"/>
      <c r="DSK786" s="92"/>
      <c r="DSL786" s="92"/>
      <c r="DSM786" s="92"/>
      <c r="DSN786" s="92"/>
      <c r="DSO786" s="92"/>
      <c r="DSP786" s="92"/>
      <c r="DSQ786" s="92"/>
      <c r="DSR786" s="92"/>
      <c r="DSS786" s="92"/>
      <c r="DST786" s="92"/>
      <c r="DSU786" s="92"/>
      <c r="DSV786" s="92"/>
      <c r="DSW786" s="92"/>
      <c r="DSX786" s="92"/>
      <c r="DSY786" s="92"/>
      <c r="DSZ786" s="92"/>
      <c r="DTA786" s="92"/>
      <c r="DTB786" s="92"/>
      <c r="DTC786" s="92"/>
      <c r="DTD786" s="92"/>
      <c r="DTE786" s="92"/>
      <c r="DTF786" s="92"/>
      <c r="DTG786" s="92"/>
      <c r="DTH786" s="92"/>
      <c r="DTI786" s="92"/>
      <c r="DTJ786" s="92"/>
      <c r="DTK786" s="92"/>
      <c r="DTL786" s="92"/>
      <c r="DTM786" s="92"/>
      <c r="DTN786" s="92"/>
      <c r="DTO786" s="92"/>
      <c r="DTP786" s="92"/>
      <c r="DTQ786" s="92"/>
      <c r="DTR786" s="92"/>
      <c r="DTS786" s="92"/>
      <c r="DTT786" s="92"/>
      <c r="DTU786" s="92"/>
      <c r="DTV786" s="92"/>
      <c r="DTW786" s="92"/>
      <c r="DTX786" s="92"/>
      <c r="DTY786" s="92"/>
      <c r="DTZ786" s="92"/>
      <c r="DUA786" s="92"/>
      <c r="DUB786" s="92"/>
      <c r="DUC786" s="92"/>
      <c r="DUD786" s="92"/>
      <c r="DUE786" s="92"/>
      <c r="DUF786" s="92"/>
      <c r="DUG786" s="92"/>
      <c r="DUH786" s="92"/>
      <c r="DUI786" s="92"/>
      <c r="DUJ786" s="92"/>
      <c r="DUK786" s="92"/>
      <c r="DUL786" s="92"/>
      <c r="DUM786" s="92"/>
      <c r="DUN786" s="92"/>
      <c r="DUO786" s="92"/>
      <c r="DUP786" s="92"/>
      <c r="DUQ786" s="92"/>
      <c r="DUR786" s="92"/>
      <c r="DUS786" s="92"/>
      <c r="DUT786" s="92"/>
      <c r="DUU786" s="92"/>
      <c r="DUV786" s="92"/>
      <c r="DUW786" s="92"/>
      <c r="DUX786" s="92"/>
      <c r="DUY786" s="92"/>
      <c r="DUZ786" s="92"/>
      <c r="DVA786" s="92"/>
      <c r="DVB786" s="92"/>
      <c r="DVC786" s="92"/>
      <c r="DVD786" s="92"/>
      <c r="DVE786" s="92"/>
      <c r="DVF786" s="92"/>
      <c r="DVG786" s="92"/>
      <c r="DVH786" s="92"/>
      <c r="DVI786" s="92"/>
      <c r="DVJ786" s="92"/>
      <c r="DVK786" s="92"/>
      <c r="DVL786" s="92"/>
      <c r="DVM786" s="92"/>
      <c r="DVN786" s="92"/>
      <c r="DVO786" s="92"/>
      <c r="DVP786" s="92"/>
      <c r="DVQ786" s="92"/>
      <c r="DVR786" s="92"/>
      <c r="DVS786" s="92"/>
      <c r="DVT786" s="92"/>
      <c r="DVU786" s="92"/>
      <c r="DVV786" s="92"/>
      <c r="DVW786" s="92"/>
      <c r="DVX786" s="92"/>
      <c r="DVY786" s="92"/>
      <c r="DVZ786" s="92"/>
      <c r="DWA786" s="92"/>
      <c r="DWB786" s="92"/>
      <c r="DWC786" s="92"/>
      <c r="DWD786" s="92"/>
      <c r="DWE786" s="92"/>
      <c r="DWF786" s="92"/>
      <c r="DWG786" s="92"/>
      <c r="DWH786" s="92"/>
      <c r="DWI786" s="92"/>
      <c r="DWJ786" s="92"/>
      <c r="DWK786" s="92"/>
      <c r="DWL786" s="92"/>
      <c r="DWM786" s="92"/>
      <c r="DWN786" s="92"/>
      <c r="DWO786" s="92"/>
      <c r="DWP786" s="92"/>
      <c r="DWQ786" s="92"/>
      <c r="DWR786" s="92"/>
      <c r="DWS786" s="92"/>
      <c r="DWT786" s="92"/>
      <c r="DWU786" s="92"/>
      <c r="DWV786" s="92"/>
      <c r="DWW786" s="92"/>
      <c r="DWX786" s="92"/>
      <c r="DWY786" s="92"/>
      <c r="DWZ786" s="92"/>
      <c r="DXA786" s="92"/>
      <c r="DXB786" s="92"/>
      <c r="DXC786" s="92"/>
      <c r="DXD786" s="92"/>
      <c r="DXE786" s="92"/>
      <c r="DXF786" s="92"/>
      <c r="DXG786" s="92"/>
      <c r="DXH786" s="92"/>
      <c r="DXI786" s="92"/>
      <c r="DXJ786" s="92"/>
      <c r="DXK786" s="92"/>
      <c r="DXL786" s="92"/>
      <c r="DXM786" s="92"/>
      <c r="DXN786" s="92"/>
      <c r="DXO786" s="92"/>
      <c r="DXP786" s="92"/>
      <c r="DXQ786" s="92"/>
      <c r="DXR786" s="92"/>
      <c r="DXS786" s="92"/>
      <c r="DXT786" s="92"/>
      <c r="DXU786" s="92"/>
      <c r="DXV786" s="92"/>
      <c r="DXW786" s="92"/>
      <c r="DXX786" s="92"/>
      <c r="DXY786" s="92"/>
      <c r="DXZ786" s="92"/>
      <c r="DYA786" s="92"/>
      <c r="DYB786" s="92"/>
      <c r="DYC786" s="92"/>
      <c r="DYD786" s="92"/>
      <c r="DYE786" s="92"/>
      <c r="DYF786" s="92"/>
      <c r="DYG786" s="92"/>
      <c r="DYH786" s="92"/>
      <c r="DYI786" s="92"/>
      <c r="DYJ786" s="92"/>
      <c r="DYK786" s="92"/>
      <c r="DYL786" s="92"/>
      <c r="DYM786" s="92"/>
      <c r="DYN786" s="92"/>
      <c r="DYO786" s="92"/>
      <c r="DYP786" s="92"/>
      <c r="DYQ786" s="92"/>
      <c r="DYR786" s="92"/>
      <c r="DYS786" s="92"/>
      <c r="DYT786" s="92"/>
      <c r="DYU786" s="92"/>
      <c r="DYV786" s="92"/>
      <c r="DYW786" s="92"/>
      <c r="DYX786" s="92"/>
      <c r="DYY786" s="92"/>
      <c r="DYZ786" s="92"/>
      <c r="DZA786" s="92"/>
      <c r="DZB786" s="92"/>
      <c r="DZC786" s="92"/>
      <c r="DZD786" s="92"/>
      <c r="DZE786" s="92"/>
      <c r="DZF786" s="92"/>
      <c r="DZG786" s="92"/>
      <c r="DZH786" s="92"/>
      <c r="DZI786" s="92"/>
      <c r="DZJ786" s="92"/>
      <c r="DZK786" s="92"/>
      <c r="DZL786" s="92"/>
      <c r="DZM786" s="92"/>
      <c r="DZN786" s="92"/>
      <c r="DZO786" s="92"/>
      <c r="DZP786" s="92"/>
      <c r="DZQ786" s="92"/>
      <c r="DZR786" s="92"/>
      <c r="DZS786" s="92"/>
      <c r="DZT786" s="92"/>
      <c r="DZU786" s="92"/>
      <c r="DZV786" s="92"/>
      <c r="DZW786" s="92"/>
      <c r="DZX786" s="92"/>
      <c r="DZY786" s="92"/>
      <c r="DZZ786" s="92"/>
      <c r="EAA786" s="92"/>
      <c r="EAB786" s="92"/>
      <c r="EAC786" s="92"/>
      <c r="EAD786" s="92"/>
      <c r="EAE786" s="92"/>
      <c r="EAF786" s="92"/>
      <c r="EAG786" s="92"/>
      <c r="EAH786" s="92"/>
      <c r="EAI786" s="92"/>
      <c r="EAJ786" s="92"/>
      <c r="EAK786" s="92"/>
      <c r="EAL786" s="92"/>
      <c r="EAM786" s="92"/>
      <c r="EAN786" s="92"/>
      <c r="EAO786" s="92"/>
      <c r="EAP786" s="92"/>
      <c r="EAQ786" s="92"/>
      <c r="EAR786" s="92"/>
      <c r="EAS786" s="92"/>
      <c r="EAT786" s="92"/>
      <c r="EAU786" s="92"/>
      <c r="EAV786" s="92"/>
      <c r="EAW786" s="92"/>
      <c r="EAX786" s="92"/>
      <c r="EAY786" s="92"/>
      <c r="EAZ786" s="92"/>
      <c r="EBA786" s="92"/>
      <c r="EBB786" s="92"/>
      <c r="EBC786" s="92"/>
      <c r="EBD786" s="92"/>
      <c r="EBE786" s="92"/>
      <c r="EBF786" s="92"/>
      <c r="EBG786" s="92"/>
      <c r="EBH786" s="92"/>
      <c r="EBI786" s="92"/>
      <c r="EBJ786" s="92"/>
      <c r="EBK786" s="92"/>
      <c r="EBL786" s="92"/>
      <c r="EBM786" s="92"/>
      <c r="EBN786" s="92"/>
      <c r="EBO786" s="92"/>
      <c r="EBP786" s="92"/>
      <c r="EBQ786" s="92"/>
      <c r="EBR786" s="92"/>
      <c r="EBS786" s="92"/>
      <c r="EBT786" s="92"/>
      <c r="EBU786" s="92"/>
      <c r="EBV786" s="92"/>
      <c r="EBW786" s="92"/>
      <c r="EBX786" s="92"/>
      <c r="EBY786" s="92"/>
      <c r="EBZ786" s="92"/>
      <c r="ECA786" s="92"/>
      <c r="ECB786" s="92"/>
      <c r="ECC786" s="92"/>
      <c r="ECD786" s="92"/>
      <c r="ECE786" s="92"/>
      <c r="ECF786" s="92"/>
      <c r="ECG786" s="92"/>
      <c r="ECH786" s="92"/>
      <c r="ECI786" s="92"/>
      <c r="ECJ786" s="92"/>
      <c r="ECK786" s="92"/>
      <c r="ECL786" s="92"/>
      <c r="ECM786" s="92"/>
      <c r="ECN786" s="92"/>
      <c r="ECO786" s="92"/>
      <c r="ECP786" s="92"/>
      <c r="ECQ786" s="92"/>
      <c r="ECR786" s="92"/>
      <c r="ECS786" s="92"/>
      <c r="ECT786" s="92"/>
      <c r="ECU786" s="92"/>
      <c r="ECV786" s="92"/>
      <c r="ECW786" s="92"/>
      <c r="ECX786" s="92"/>
      <c r="ECY786" s="92"/>
      <c r="ECZ786" s="92"/>
      <c r="EDA786" s="92"/>
      <c r="EDB786" s="92"/>
      <c r="EDC786" s="92"/>
      <c r="EDD786" s="92"/>
      <c r="EDE786" s="92"/>
      <c r="EDF786" s="92"/>
      <c r="EDG786" s="92"/>
      <c r="EDH786" s="92"/>
      <c r="EDI786" s="92"/>
      <c r="EDJ786" s="92"/>
      <c r="EDK786" s="92"/>
      <c r="EDL786" s="92"/>
      <c r="EDM786" s="92"/>
      <c r="EDN786" s="92"/>
      <c r="EDO786" s="92"/>
      <c r="EDP786" s="92"/>
      <c r="EDQ786" s="92"/>
      <c r="EDR786" s="92"/>
      <c r="EDS786" s="92"/>
      <c r="EDT786" s="92"/>
      <c r="EDU786" s="92"/>
      <c r="EDV786" s="92"/>
      <c r="EDW786" s="92"/>
      <c r="EDX786" s="92"/>
      <c r="EDY786" s="92"/>
      <c r="EDZ786" s="92"/>
      <c r="EEA786" s="92"/>
      <c r="EEB786" s="92"/>
      <c r="EEC786" s="92"/>
      <c r="EED786" s="92"/>
      <c r="EEE786" s="92"/>
      <c r="EEF786" s="92"/>
      <c r="EEG786" s="92"/>
      <c r="EEH786" s="92"/>
      <c r="EEI786" s="92"/>
      <c r="EEJ786" s="92"/>
      <c r="EEK786" s="92"/>
      <c r="EEL786" s="92"/>
      <c r="EEM786" s="92"/>
      <c r="EEN786" s="92"/>
      <c r="EEO786" s="92"/>
      <c r="EEP786" s="92"/>
      <c r="EEQ786" s="92"/>
      <c r="EER786" s="92"/>
      <c r="EES786" s="92"/>
      <c r="EET786" s="92"/>
      <c r="EEU786" s="92"/>
      <c r="EEV786" s="92"/>
      <c r="EEW786" s="92"/>
      <c r="EEX786" s="92"/>
      <c r="EEY786" s="92"/>
      <c r="EEZ786" s="92"/>
      <c r="EFA786" s="92"/>
      <c r="EFB786" s="92"/>
      <c r="EFC786" s="92"/>
      <c r="EFD786" s="92"/>
      <c r="EFE786" s="92"/>
      <c r="EFF786" s="92"/>
      <c r="EFG786" s="92"/>
      <c r="EFH786" s="92"/>
      <c r="EFI786" s="92"/>
      <c r="EFJ786" s="92"/>
      <c r="EFK786" s="92"/>
      <c r="EFL786" s="92"/>
      <c r="EFM786" s="92"/>
      <c r="EFN786" s="92"/>
      <c r="EFO786" s="92"/>
      <c r="EFP786" s="92"/>
      <c r="EFQ786" s="92"/>
      <c r="EFR786" s="92"/>
      <c r="EFS786" s="92"/>
      <c r="EFT786" s="92"/>
      <c r="EFU786" s="92"/>
      <c r="EFV786" s="92"/>
      <c r="EFW786" s="92"/>
      <c r="EFX786" s="92"/>
      <c r="EFY786" s="92"/>
      <c r="EFZ786" s="92"/>
      <c r="EGA786" s="92"/>
      <c r="EGB786" s="92"/>
      <c r="EGC786" s="92"/>
      <c r="EGD786" s="92"/>
      <c r="EGE786" s="92"/>
      <c r="EGF786" s="92"/>
      <c r="EGG786" s="92"/>
      <c r="EGH786" s="92"/>
      <c r="EGI786" s="92"/>
      <c r="EGJ786" s="92"/>
      <c r="EGK786" s="92"/>
      <c r="EGL786" s="92"/>
      <c r="EGM786" s="92"/>
      <c r="EGN786" s="92"/>
      <c r="EGO786" s="92"/>
      <c r="EGP786" s="92"/>
      <c r="EGQ786" s="92"/>
      <c r="EGR786" s="92"/>
      <c r="EGS786" s="92"/>
      <c r="EGT786" s="92"/>
      <c r="EGU786" s="92"/>
      <c r="EGV786" s="92"/>
      <c r="EGW786" s="92"/>
      <c r="EGX786" s="92"/>
      <c r="EGY786" s="92"/>
      <c r="EGZ786" s="92"/>
      <c r="EHA786" s="92"/>
      <c r="EHB786" s="92"/>
      <c r="EHC786" s="92"/>
      <c r="EHD786" s="92"/>
      <c r="EHE786" s="92"/>
      <c r="EHF786" s="92"/>
      <c r="EHG786" s="92"/>
      <c r="EHH786" s="92"/>
      <c r="EHI786" s="92"/>
      <c r="EHJ786" s="92"/>
      <c r="EHK786" s="92"/>
      <c r="EHL786" s="92"/>
      <c r="EHM786" s="92"/>
      <c r="EHN786" s="92"/>
      <c r="EHO786" s="92"/>
      <c r="EHP786" s="92"/>
      <c r="EHQ786" s="92"/>
      <c r="EHR786" s="92"/>
      <c r="EHS786" s="92"/>
      <c r="EHT786" s="92"/>
      <c r="EHU786" s="92"/>
      <c r="EHV786" s="92"/>
      <c r="EHW786" s="92"/>
      <c r="EHX786" s="92"/>
      <c r="EHY786" s="92"/>
      <c r="EHZ786" s="92"/>
      <c r="EIA786" s="92"/>
      <c r="EIB786" s="92"/>
      <c r="EIC786" s="92"/>
      <c r="EID786" s="92"/>
      <c r="EIE786" s="92"/>
      <c r="EIF786" s="92"/>
      <c r="EIG786" s="92"/>
      <c r="EIH786" s="92"/>
      <c r="EII786" s="92"/>
      <c r="EIJ786" s="92"/>
      <c r="EIK786" s="92"/>
      <c r="EIL786" s="92"/>
      <c r="EIM786" s="92"/>
      <c r="EIN786" s="92"/>
      <c r="EIO786" s="92"/>
      <c r="EIP786" s="92"/>
      <c r="EIQ786" s="92"/>
      <c r="EIR786" s="92"/>
      <c r="EIS786" s="92"/>
      <c r="EIT786" s="92"/>
      <c r="EIU786" s="92"/>
      <c r="EIV786" s="92"/>
      <c r="EIW786" s="92"/>
      <c r="EIX786" s="92"/>
      <c r="EIY786" s="92"/>
      <c r="EIZ786" s="92"/>
      <c r="EJA786" s="92"/>
      <c r="EJB786" s="92"/>
      <c r="EJC786" s="92"/>
      <c r="EJD786" s="92"/>
      <c r="EJE786" s="92"/>
      <c r="EJF786" s="92"/>
      <c r="EJG786" s="92"/>
      <c r="EJH786" s="92"/>
      <c r="EJI786" s="92"/>
      <c r="EJJ786" s="92"/>
      <c r="EJK786" s="92"/>
      <c r="EJL786" s="92"/>
      <c r="EJM786" s="92"/>
      <c r="EJN786" s="92"/>
      <c r="EJO786" s="92"/>
      <c r="EJP786" s="92"/>
      <c r="EJQ786" s="92"/>
      <c r="EJR786" s="92"/>
      <c r="EJS786" s="92"/>
      <c r="EJT786" s="92"/>
      <c r="EJU786" s="92"/>
      <c r="EJV786" s="92"/>
      <c r="EJW786" s="92"/>
      <c r="EJX786" s="92"/>
      <c r="EJY786" s="92"/>
      <c r="EJZ786" s="92"/>
      <c r="EKA786" s="92"/>
      <c r="EKB786" s="92"/>
      <c r="EKC786" s="92"/>
      <c r="EKD786" s="92"/>
      <c r="EKE786" s="92"/>
      <c r="EKF786" s="92"/>
      <c r="EKG786" s="92"/>
      <c r="EKH786" s="92"/>
      <c r="EKI786" s="92"/>
      <c r="EKJ786" s="92"/>
      <c r="EKK786" s="92"/>
      <c r="EKL786" s="92"/>
      <c r="EKM786" s="92"/>
      <c r="EKN786" s="92"/>
      <c r="EKO786" s="92"/>
      <c r="EKP786" s="92"/>
      <c r="EKQ786" s="92"/>
      <c r="EKR786" s="92"/>
      <c r="EKS786" s="92"/>
      <c r="EKT786" s="92"/>
      <c r="EKU786" s="92"/>
      <c r="EKV786" s="92"/>
      <c r="EKW786" s="92"/>
      <c r="EKX786" s="92"/>
      <c r="EKY786" s="92"/>
      <c r="EKZ786" s="92"/>
      <c r="ELA786" s="92"/>
      <c r="ELB786" s="92"/>
      <c r="ELC786" s="92"/>
      <c r="ELD786" s="92"/>
      <c r="ELE786" s="92"/>
      <c r="ELF786" s="92"/>
      <c r="ELG786" s="92"/>
      <c r="ELH786" s="92"/>
      <c r="ELI786" s="92"/>
      <c r="ELJ786" s="92"/>
      <c r="ELK786" s="92"/>
      <c r="ELL786" s="92"/>
      <c r="ELM786" s="92"/>
      <c r="ELN786" s="92"/>
      <c r="ELO786" s="92"/>
      <c r="ELP786" s="92"/>
      <c r="ELQ786" s="92"/>
      <c r="ELR786" s="92"/>
      <c r="ELS786" s="92"/>
      <c r="ELT786" s="92"/>
      <c r="ELU786" s="92"/>
      <c r="ELV786" s="92"/>
      <c r="ELW786" s="92"/>
      <c r="ELX786" s="92"/>
      <c r="ELY786" s="92"/>
      <c r="ELZ786" s="92"/>
      <c r="EMA786" s="92"/>
      <c r="EMB786" s="92"/>
      <c r="EMC786" s="92"/>
      <c r="EMD786" s="92"/>
      <c r="EME786" s="92"/>
      <c r="EMF786" s="92"/>
      <c r="EMG786" s="92"/>
      <c r="EMH786" s="92"/>
      <c r="EMI786" s="92"/>
      <c r="EMJ786" s="92"/>
      <c r="EMK786" s="92"/>
      <c r="EML786" s="92"/>
      <c r="EMM786" s="92"/>
      <c r="EMN786" s="92"/>
      <c r="EMO786" s="92"/>
      <c r="EMP786" s="92"/>
      <c r="EMQ786" s="92"/>
      <c r="EMR786" s="92"/>
      <c r="EMS786" s="92"/>
      <c r="EMT786" s="92"/>
      <c r="EMU786" s="92"/>
      <c r="EMV786" s="92"/>
      <c r="EMW786" s="92"/>
      <c r="EMX786" s="92"/>
      <c r="EMY786" s="92"/>
      <c r="EMZ786" s="92"/>
      <c r="ENA786" s="92"/>
      <c r="ENB786" s="92"/>
      <c r="ENC786" s="92"/>
      <c r="END786" s="92"/>
      <c r="ENE786" s="92"/>
      <c r="ENF786" s="92"/>
      <c r="ENG786" s="92"/>
      <c r="ENH786" s="92"/>
      <c r="ENI786" s="92"/>
      <c r="ENJ786" s="92"/>
      <c r="ENK786" s="92"/>
      <c r="ENL786" s="92"/>
      <c r="ENM786" s="92"/>
      <c r="ENN786" s="92"/>
      <c r="ENO786" s="92"/>
      <c r="ENP786" s="92"/>
      <c r="ENQ786" s="92"/>
      <c r="ENR786" s="92"/>
      <c r="ENS786" s="92"/>
      <c r="ENT786" s="92"/>
      <c r="ENU786" s="92"/>
      <c r="ENV786" s="92"/>
      <c r="ENW786" s="92"/>
      <c r="ENX786" s="92"/>
      <c r="ENY786" s="92"/>
      <c r="ENZ786" s="92"/>
      <c r="EOA786" s="92"/>
      <c r="EOB786" s="92"/>
      <c r="EOC786" s="92"/>
      <c r="EOD786" s="92"/>
      <c r="EOE786" s="92"/>
      <c r="EOF786" s="92"/>
      <c r="EOG786" s="92"/>
      <c r="EOH786" s="92"/>
      <c r="EOI786" s="92"/>
      <c r="EOJ786" s="92"/>
      <c r="EOK786" s="92"/>
      <c r="EOL786" s="92"/>
      <c r="EOM786" s="92"/>
      <c r="EON786" s="92"/>
      <c r="EOO786" s="92"/>
      <c r="EOP786" s="92"/>
      <c r="EOQ786" s="92"/>
      <c r="EOR786" s="92"/>
      <c r="EOS786" s="92"/>
      <c r="EOT786" s="92"/>
      <c r="EOU786" s="92"/>
      <c r="EOV786" s="92"/>
      <c r="EOW786" s="92"/>
      <c r="EOX786" s="92"/>
      <c r="EOY786" s="92"/>
      <c r="EOZ786" s="92"/>
      <c r="EPA786" s="92"/>
      <c r="EPB786" s="92"/>
      <c r="EPC786" s="92"/>
      <c r="EPD786" s="92"/>
      <c r="EPE786" s="92"/>
      <c r="EPF786" s="92"/>
      <c r="EPG786" s="92"/>
      <c r="EPH786" s="92"/>
      <c r="EPI786" s="92"/>
      <c r="EPJ786" s="92"/>
      <c r="EPK786" s="92"/>
      <c r="EPL786" s="92"/>
      <c r="EPM786" s="92"/>
      <c r="EPN786" s="92"/>
      <c r="EPO786" s="92"/>
      <c r="EPP786" s="92"/>
      <c r="EPQ786" s="92"/>
      <c r="EPR786" s="92"/>
      <c r="EPS786" s="92"/>
      <c r="EPT786" s="92"/>
      <c r="EPU786" s="92"/>
      <c r="EPV786" s="92"/>
      <c r="EPW786" s="92"/>
      <c r="EPX786" s="92"/>
      <c r="EPY786" s="92"/>
      <c r="EPZ786" s="92"/>
      <c r="EQA786" s="92"/>
      <c r="EQB786" s="92"/>
      <c r="EQC786" s="92"/>
      <c r="EQD786" s="92"/>
      <c r="EQE786" s="92"/>
      <c r="EQF786" s="92"/>
      <c r="EQG786" s="92"/>
      <c r="EQH786" s="92"/>
      <c r="EQI786" s="92"/>
      <c r="EQJ786" s="92"/>
      <c r="EQK786" s="92"/>
      <c r="EQL786" s="92"/>
      <c r="EQM786" s="92"/>
      <c r="EQN786" s="92"/>
      <c r="EQO786" s="92"/>
      <c r="EQP786" s="92"/>
      <c r="EQQ786" s="92"/>
      <c r="EQR786" s="92"/>
      <c r="EQS786" s="92"/>
      <c r="EQT786" s="92"/>
      <c r="EQU786" s="92"/>
      <c r="EQV786" s="92"/>
      <c r="EQW786" s="92"/>
      <c r="EQX786" s="92"/>
      <c r="EQY786" s="92"/>
      <c r="EQZ786" s="92"/>
      <c r="ERA786" s="92"/>
      <c r="ERB786" s="92"/>
      <c r="ERC786" s="92"/>
      <c r="ERD786" s="92"/>
      <c r="ERE786" s="92"/>
      <c r="ERF786" s="92"/>
      <c r="ERG786" s="92"/>
      <c r="ERH786" s="92"/>
      <c r="ERI786" s="92"/>
      <c r="ERJ786" s="92"/>
      <c r="ERK786" s="92"/>
      <c r="ERL786" s="92"/>
      <c r="ERM786" s="92"/>
      <c r="ERN786" s="92"/>
      <c r="ERO786" s="92"/>
      <c r="ERP786" s="92"/>
      <c r="ERQ786" s="92"/>
      <c r="ERR786" s="92"/>
      <c r="ERS786" s="92"/>
      <c r="ERT786" s="92"/>
      <c r="ERU786" s="92"/>
      <c r="ERV786" s="92"/>
      <c r="ERW786" s="92"/>
      <c r="ERX786" s="92"/>
      <c r="ERY786" s="92"/>
      <c r="ERZ786" s="92"/>
      <c r="ESA786" s="92"/>
      <c r="ESB786" s="92"/>
      <c r="ESC786" s="92"/>
      <c r="ESD786" s="92"/>
      <c r="ESE786" s="92"/>
      <c r="ESF786" s="92"/>
      <c r="ESG786" s="92"/>
      <c r="ESH786" s="92"/>
      <c r="ESI786" s="92"/>
      <c r="ESJ786" s="92"/>
      <c r="ESK786" s="92"/>
      <c r="ESL786" s="92"/>
      <c r="ESM786" s="92"/>
      <c r="ESN786" s="92"/>
      <c r="ESO786" s="92"/>
      <c r="ESP786" s="92"/>
      <c r="ESQ786" s="92"/>
      <c r="ESR786" s="92"/>
      <c r="ESS786" s="92"/>
      <c r="EST786" s="92"/>
      <c r="ESU786" s="92"/>
      <c r="ESV786" s="92"/>
      <c r="ESW786" s="92"/>
      <c r="ESX786" s="92"/>
      <c r="ESY786" s="92"/>
      <c r="ESZ786" s="92"/>
      <c r="ETA786" s="92"/>
      <c r="ETB786" s="92"/>
      <c r="ETC786" s="92"/>
      <c r="ETD786" s="92"/>
      <c r="ETE786" s="92"/>
      <c r="ETF786" s="92"/>
      <c r="ETG786" s="92"/>
      <c r="ETH786" s="92"/>
      <c r="ETI786" s="92"/>
      <c r="ETJ786" s="92"/>
      <c r="ETK786" s="92"/>
      <c r="ETL786" s="92"/>
      <c r="ETM786" s="92"/>
      <c r="ETN786" s="92"/>
      <c r="ETO786" s="92"/>
      <c r="ETP786" s="92"/>
      <c r="ETQ786" s="92"/>
      <c r="ETR786" s="92"/>
      <c r="ETS786" s="92"/>
      <c r="ETT786" s="92"/>
      <c r="ETU786" s="92"/>
      <c r="ETV786" s="92"/>
      <c r="ETW786" s="92"/>
      <c r="ETX786" s="92"/>
      <c r="ETY786" s="92"/>
      <c r="ETZ786" s="92"/>
      <c r="EUA786" s="92"/>
      <c r="EUB786" s="92"/>
      <c r="EUC786" s="92"/>
      <c r="EUD786" s="92"/>
      <c r="EUE786" s="92"/>
      <c r="EUF786" s="92"/>
      <c r="EUG786" s="92"/>
      <c r="EUH786" s="92"/>
      <c r="EUI786" s="92"/>
      <c r="EUJ786" s="92"/>
      <c r="EUK786" s="92"/>
      <c r="EUL786" s="92"/>
      <c r="EUM786" s="92"/>
      <c r="EUN786" s="92"/>
      <c r="EUO786" s="92"/>
      <c r="EUP786" s="92"/>
      <c r="EUQ786" s="92"/>
      <c r="EUR786" s="92"/>
      <c r="EUS786" s="92"/>
      <c r="EUT786" s="92"/>
      <c r="EUU786" s="92"/>
      <c r="EUV786" s="92"/>
      <c r="EUW786" s="92"/>
      <c r="EUX786" s="92"/>
      <c r="EUY786" s="92"/>
      <c r="EUZ786" s="92"/>
      <c r="EVA786" s="92"/>
      <c r="EVB786" s="92"/>
      <c r="EVC786" s="92"/>
      <c r="EVD786" s="92"/>
      <c r="EVE786" s="92"/>
      <c r="EVF786" s="92"/>
      <c r="EVG786" s="92"/>
      <c r="EVH786" s="92"/>
      <c r="EVI786" s="92"/>
      <c r="EVJ786" s="92"/>
      <c r="EVK786" s="92"/>
      <c r="EVL786" s="92"/>
      <c r="EVM786" s="92"/>
      <c r="EVN786" s="92"/>
      <c r="EVO786" s="92"/>
      <c r="EVP786" s="92"/>
      <c r="EVQ786" s="92"/>
      <c r="EVR786" s="92"/>
      <c r="EVS786" s="92"/>
      <c r="EVT786" s="92"/>
      <c r="EVU786" s="92"/>
      <c r="EVV786" s="92"/>
      <c r="EVW786" s="92"/>
      <c r="EVX786" s="92"/>
      <c r="EVY786" s="92"/>
      <c r="EVZ786" s="92"/>
      <c r="EWA786" s="92"/>
      <c r="EWB786" s="92"/>
      <c r="EWC786" s="92"/>
      <c r="EWD786" s="92"/>
      <c r="EWE786" s="92"/>
      <c r="EWF786" s="92"/>
      <c r="EWG786" s="92"/>
      <c r="EWH786" s="92"/>
      <c r="EWI786" s="92"/>
      <c r="EWJ786" s="92"/>
      <c r="EWK786" s="92"/>
      <c r="EWL786" s="92"/>
      <c r="EWM786" s="92"/>
      <c r="EWN786" s="92"/>
      <c r="EWO786" s="92"/>
      <c r="EWP786" s="92"/>
      <c r="EWQ786" s="92"/>
      <c r="EWR786" s="92"/>
      <c r="EWS786" s="92"/>
      <c r="EWT786" s="92"/>
      <c r="EWU786" s="92"/>
      <c r="EWV786" s="92"/>
      <c r="EWW786" s="92"/>
      <c r="EWX786" s="92"/>
      <c r="EWY786" s="92"/>
      <c r="EWZ786" s="92"/>
      <c r="EXA786" s="92"/>
      <c r="EXB786" s="92"/>
      <c r="EXC786" s="92"/>
      <c r="EXD786" s="92"/>
      <c r="EXE786" s="92"/>
      <c r="EXF786" s="92"/>
      <c r="EXG786" s="92"/>
      <c r="EXH786" s="92"/>
      <c r="EXI786" s="92"/>
      <c r="EXJ786" s="92"/>
      <c r="EXK786" s="92"/>
      <c r="EXL786" s="92"/>
      <c r="EXM786" s="92"/>
      <c r="EXN786" s="92"/>
      <c r="EXO786" s="92"/>
      <c r="EXP786" s="92"/>
      <c r="EXQ786" s="92"/>
      <c r="EXR786" s="92"/>
      <c r="EXS786" s="92"/>
      <c r="EXT786" s="92"/>
      <c r="EXU786" s="92"/>
      <c r="EXV786" s="92"/>
      <c r="EXW786" s="92"/>
      <c r="EXX786" s="92"/>
      <c r="EXY786" s="92"/>
      <c r="EXZ786" s="92"/>
      <c r="EYA786" s="92"/>
      <c r="EYB786" s="92"/>
      <c r="EYC786" s="92"/>
      <c r="EYD786" s="92"/>
      <c r="EYE786" s="92"/>
      <c r="EYF786" s="92"/>
      <c r="EYG786" s="92"/>
      <c r="EYH786" s="92"/>
      <c r="EYI786" s="92"/>
      <c r="EYJ786" s="92"/>
      <c r="EYK786" s="92"/>
      <c r="EYL786" s="92"/>
      <c r="EYM786" s="92"/>
      <c r="EYN786" s="92"/>
      <c r="EYO786" s="92"/>
      <c r="EYP786" s="92"/>
      <c r="EYQ786" s="92"/>
      <c r="EYR786" s="92"/>
      <c r="EYS786" s="92"/>
      <c r="EYT786" s="92"/>
      <c r="EYU786" s="92"/>
      <c r="EYV786" s="92"/>
      <c r="EYW786" s="92"/>
      <c r="EYX786" s="92"/>
      <c r="EYY786" s="92"/>
      <c r="EYZ786" s="92"/>
      <c r="EZA786" s="92"/>
      <c r="EZB786" s="92"/>
      <c r="EZC786" s="92"/>
      <c r="EZD786" s="92"/>
      <c r="EZE786" s="92"/>
      <c r="EZF786" s="92"/>
      <c r="EZG786" s="92"/>
      <c r="EZH786" s="92"/>
      <c r="EZI786" s="92"/>
      <c r="EZJ786" s="92"/>
      <c r="EZK786" s="92"/>
      <c r="EZL786" s="92"/>
      <c r="EZM786" s="92"/>
      <c r="EZN786" s="92"/>
      <c r="EZO786" s="92"/>
      <c r="EZP786" s="92"/>
      <c r="EZQ786" s="92"/>
      <c r="EZR786" s="92"/>
      <c r="EZS786" s="92"/>
      <c r="EZT786" s="92"/>
      <c r="EZU786" s="92"/>
      <c r="EZV786" s="92"/>
      <c r="EZW786" s="92"/>
      <c r="EZX786" s="92"/>
      <c r="EZY786" s="92"/>
      <c r="EZZ786" s="92"/>
      <c r="FAA786" s="92"/>
      <c r="FAB786" s="92"/>
      <c r="FAC786" s="92"/>
      <c r="FAD786" s="92"/>
      <c r="FAE786" s="92"/>
      <c r="FAF786" s="92"/>
      <c r="FAG786" s="92"/>
      <c r="FAH786" s="92"/>
      <c r="FAI786" s="92"/>
      <c r="FAJ786" s="92"/>
      <c r="FAK786" s="92"/>
      <c r="FAL786" s="92"/>
      <c r="FAM786" s="92"/>
      <c r="FAN786" s="92"/>
      <c r="FAO786" s="92"/>
      <c r="FAP786" s="92"/>
      <c r="FAQ786" s="92"/>
      <c r="FAR786" s="92"/>
      <c r="FAS786" s="92"/>
      <c r="FAT786" s="92"/>
      <c r="FAU786" s="92"/>
      <c r="FAV786" s="92"/>
      <c r="FAW786" s="92"/>
      <c r="FAX786" s="92"/>
      <c r="FAY786" s="92"/>
      <c r="FAZ786" s="92"/>
      <c r="FBA786" s="92"/>
      <c r="FBB786" s="92"/>
      <c r="FBC786" s="92"/>
      <c r="FBD786" s="92"/>
      <c r="FBE786" s="92"/>
      <c r="FBF786" s="92"/>
      <c r="FBG786" s="92"/>
      <c r="FBH786" s="92"/>
      <c r="FBI786" s="92"/>
      <c r="FBJ786" s="92"/>
      <c r="FBK786" s="92"/>
      <c r="FBL786" s="92"/>
      <c r="FBM786" s="92"/>
      <c r="FBN786" s="92"/>
      <c r="FBO786" s="92"/>
      <c r="FBP786" s="92"/>
      <c r="FBQ786" s="92"/>
      <c r="FBR786" s="92"/>
      <c r="FBS786" s="92"/>
      <c r="FBT786" s="92"/>
      <c r="FBU786" s="92"/>
      <c r="FBV786" s="92"/>
      <c r="FBW786" s="92"/>
      <c r="FBX786" s="92"/>
      <c r="FBY786" s="92"/>
      <c r="FBZ786" s="92"/>
      <c r="FCA786" s="92"/>
      <c r="FCB786" s="92"/>
      <c r="FCC786" s="92"/>
      <c r="FCD786" s="92"/>
      <c r="FCE786" s="92"/>
      <c r="FCF786" s="92"/>
      <c r="FCG786" s="92"/>
      <c r="FCH786" s="92"/>
      <c r="FCI786" s="92"/>
      <c r="FCJ786" s="92"/>
      <c r="FCK786" s="92"/>
      <c r="FCL786" s="92"/>
      <c r="FCM786" s="92"/>
      <c r="FCN786" s="92"/>
      <c r="FCO786" s="92"/>
      <c r="FCP786" s="92"/>
      <c r="FCQ786" s="92"/>
      <c r="FCR786" s="92"/>
      <c r="FCS786" s="92"/>
      <c r="FCT786" s="92"/>
      <c r="FCU786" s="92"/>
      <c r="FCV786" s="92"/>
      <c r="FCW786" s="92"/>
      <c r="FCX786" s="92"/>
      <c r="FCY786" s="92"/>
      <c r="FCZ786" s="92"/>
      <c r="FDA786" s="92"/>
      <c r="FDB786" s="92"/>
      <c r="FDC786" s="92"/>
      <c r="FDD786" s="92"/>
      <c r="FDE786" s="92"/>
      <c r="FDF786" s="92"/>
      <c r="FDG786" s="92"/>
      <c r="FDH786" s="92"/>
      <c r="FDI786" s="92"/>
      <c r="FDJ786" s="92"/>
      <c r="FDK786" s="92"/>
      <c r="FDL786" s="92"/>
      <c r="FDM786" s="92"/>
      <c r="FDN786" s="92"/>
      <c r="FDO786" s="92"/>
      <c r="FDP786" s="92"/>
      <c r="FDQ786" s="92"/>
      <c r="FDR786" s="92"/>
      <c r="FDS786" s="92"/>
      <c r="FDT786" s="92"/>
      <c r="FDU786" s="92"/>
      <c r="FDV786" s="92"/>
      <c r="FDW786" s="92"/>
      <c r="FDX786" s="92"/>
      <c r="FDY786" s="92"/>
      <c r="FDZ786" s="92"/>
      <c r="FEA786" s="92"/>
      <c r="FEB786" s="92"/>
      <c r="FEC786" s="92"/>
      <c r="FED786" s="92"/>
      <c r="FEE786" s="92"/>
      <c r="FEF786" s="92"/>
      <c r="FEG786" s="92"/>
      <c r="FEH786" s="92"/>
      <c r="FEI786" s="92"/>
      <c r="FEJ786" s="92"/>
      <c r="FEK786" s="92"/>
      <c r="FEL786" s="92"/>
      <c r="FEM786" s="92"/>
      <c r="FEN786" s="92"/>
      <c r="FEO786" s="92"/>
      <c r="FEP786" s="92"/>
      <c r="FEQ786" s="92"/>
      <c r="FER786" s="92"/>
      <c r="FES786" s="92"/>
      <c r="FET786" s="92"/>
      <c r="FEU786" s="92"/>
      <c r="FEV786" s="92"/>
      <c r="FEW786" s="92"/>
      <c r="FEX786" s="92"/>
      <c r="FEY786" s="92"/>
      <c r="FEZ786" s="92"/>
      <c r="FFA786" s="92"/>
      <c r="FFB786" s="92"/>
      <c r="FFC786" s="92"/>
      <c r="FFD786" s="92"/>
      <c r="FFE786" s="92"/>
      <c r="FFF786" s="92"/>
      <c r="FFG786" s="92"/>
      <c r="FFH786" s="92"/>
      <c r="FFI786" s="92"/>
      <c r="FFJ786" s="92"/>
      <c r="FFK786" s="92"/>
      <c r="FFL786" s="92"/>
      <c r="FFM786" s="92"/>
      <c r="FFN786" s="92"/>
      <c r="FFO786" s="92"/>
      <c r="FFP786" s="92"/>
      <c r="FFQ786" s="92"/>
      <c r="FFR786" s="92"/>
      <c r="FFS786" s="92"/>
      <c r="FFT786" s="92"/>
      <c r="FFU786" s="92"/>
      <c r="FFV786" s="92"/>
      <c r="FFW786" s="92"/>
      <c r="FFX786" s="92"/>
      <c r="FFY786" s="92"/>
      <c r="FFZ786" s="92"/>
      <c r="FGA786" s="92"/>
      <c r="FGB786" s="92"/>
      <c r="FGC786" s="92"/>
      <c r="FGD786" s="92"/>
      <c r="FGE786" s="92"/>
      <c r="FGF786" s="92"/>
      <c r="FGG786" s="92"/>
      <c r="FGH786" s="92"/>
      <c r="FGI786" s="92"/>
      <c r="FGJ786" s="92"/>
      <c r="FGK786" s="92"/>
      <c r="FGL786" s="92"/>
      <c r="FGM786" s="92"/>
      <c r="FGN786" s="92"/>
      <c r="FGO786" s="92"/>
      <c r="FGP786" s="92"/>
      <c r="FGQ786" s="92"/>
      <c r="FGR786" s="92"/>
      <c r="FGS786" s="92"/>
      <c r="FGT786" s="92"/>
      <c r="FGU786" s="92"/>
      <c r="FGV786" s="92"/>
      <c r="FGW786" s="92"/>
      <c r="FGX786" s="92"/>
      <c r="FGY786" s="92"/>
      <c r="FGZ786" s="92"/>
      <c r="FHA786" s="92"/>
      <c r="FHB786" s="92"/>
      <c r="FHC786" s="92"/>
      <c r="FHD786" s="92"/>
      <c r="FHE786" s="92"/>
      <c r="FHF786" s="92"/>
      <c r="FHG786" s="92"/>
      <c r="FHH786" s="92"/>
      <c r="FHI786" s="92"/>
      <c r="FHJ786" s="92"/>
      <c r="FHK786" s="92"/>
      <c r="FHL786" s="92"/>
      <c r="FHM786" s="92"/>
      <c r="FHN786" s="92"/>
      <c r="FHO786" s="92"/>
      <c r="FHP786" s="92"/>
      <c r="FHQ786" s="92"/>
      <c r="FHR786" s="92"/>
      <c r="FHS786" s="92"/>
      <c r="FHT786" s="92"/>
      <c r="FHU786" s="92"/>
      <c r="FHV786" s="92"/>
      <c r="FHW786" s="92"/>
      <c r="FHX786" s="92"/>
      <c r="FHY786" s="92"/>
      <c r="FHZ786" s="92"/>
      <c r="FIA786" s="92"/>
      <c r="FIB786" s="92"/>
      <c r="FIC786" s="92"/>
      <c r="FID786" s="92"/>
      <c r="FIE786" s="92"/>
      <c r="FIF786" s="92"/>
      <c r="FIG786" s="92"/>
      <c r="FIH786" s="92"/>
      <c r="FII786" s="92"/>
      <c r="FIJ786" s="92"/>
      <c r="FIK786" s="92"/>
      <c r="FIL786" s="92"/>
      <c r="FIM786" s="92"/>
      <c r="FIN786" s="92"/>
      <c r="FIO786" s="92"/>
      <c r="FIP786" s="92"/>
      <c r="FIQ786" s="92"/>
      <c r="FIR786" s="92"/>
      <c r="FIS786" s="92"/>
      <c r="FIT786" s="92"/>
      <c r="FIU786" s="92"/>
      <c r="FIV786" s="92"/>
      <c r="FIW786" s="92"/>
      <c r="FIX786" s="92"/>
      <c r="FIY786" s="92"/>
      <c r="FIZ786" s="92"/>
      <c r="FJA786" s="92"/>
      <c r="FJB786" s="92"/>
      <c r="FJC786" s="92"/>
      <c r="FJD786" s="92"/>
      <c r="FJE786" s="92"/>
      <c r="FJF786" s="92"/>
      <c r="FJG786" s="92"/>
      <c r="FJH786" s="92"/>
      <c r="FJI786" s="92"/>
      <c r="FJJ786" s="92"/>
      <c r="FJK786" s="92"/>
      <c r="FJL786" s="92"/>
      <c r="FJM786" s="92"/>
      <c r="FJN786" s="92"/>
      <c r="FJO786" s="92"/>
      <c r="FJP786" s="92"/>
      <c r="FJQ786" s="92"/>
      <c r="FJR786" s="92"/>
      <c r="FJS786" s="92"/>
      <c r="FJT786" s="92"/>
      <c r="FJU786" s="92"/>
      <c r="FJV786" s="92"/>
      <c r="FJW786" s="92"/>
      <c r="FJX786" s="92"/>
      <c r="FJY786" s="92"/>
      <c r="FJZ786" s="92"/>
      <c r="FKA786" s="92"/>
      <c r="FKB786" s="92"/>
      <c r="FKC786" s="92"/>
      <c r="FKD786" s="92"/>
      <c r="FKE786" s="92"/>
      <c r="FKF786" s="92"/>
      <c r="FKG786" s="92"/>
      <c r="FKH786" s="92"/>
      <c r="FKI786" s="92"/>
      <c r="FKJ786" s="92"/>
      <c r="FKK786" s="92"/>
      <c r="FKL786" s="92"/>
      <c r="FKM786" s="92"/>
      <c r="FKN786" s="92"/>
      <c r="FKO786" s="92"/>
      <c r="FKP786" s="92"/>
      <c r="FKQ786" s="92"/>
      <c r="FKR786" s="92"/>
      <c r="FKS786" s="92"/>
      <c r="FKT786" s="92"/>
      <c r="FKU786" s="92"/>
      <c r="FKV786" s="92"/>
      <c r="FKW786" s="92"/>
      <c r="FKX786" s="92"/>
      <c r="FKY786" s="92"/>
      <c r="FKZ786" s="92"/>
      <c r="FLA786" s="92"/>
      <c r="FLB786" s="92"/>
      <c r="FLC786" s="92"/>
      <c r="FLD786" s="92"/>
      <c r="FLE786" s="92"/>
      <c r="FLF786" s="92"/>
      <c r="FLG786" s="92"/>
      <c r="FLH786" s="92"/>
      <c r="FLI786" s="92"/>
      <c r="FLJ786" s="92"/>
      <c r="FLK786" s="92"/>
      <c r="FLL786" s="92"/>
      <c r="FLM786" s="92"/>
      <c r="FLN786" s="92"/>
      <c r="FLO786" s="92"/>
      <c r="FLP786" s="92"/>
      <c r="FLQ786" s="92"/>
      <c r="FLR786" s="92"/>
      <c r="FLS786" s="92"/>
      <c r="FLT786" s="92"/>
      <c r="FLU786" s="92"/>
      <c r="FLV786" s="92"/>
      <c r="FLW786" s="92"/>
      <c r="FLX786" s="92"/>
      <c r="FLY786" s="92"/>
      <c r="FLZ786" s="92"/>
      <c r="FMA786" s="92"/>
      <c r="FMB786" s="92"/>
      <c r="FMC786" s="92"/>
      <c r="FMD786" s="92"/>
      <c r="FME786" s="92"/>
      <c r="FMF786" s="92"/>
      <c r="FMG786" s="92"/>
      <c r="FMH786" s="92"/>
      <c r="FMI786" s="92"/>
      <c r="FMJ786" s="92"/>
      <c r="FMK786" s="92"/>
      <c r="FML786" s="92"/>
      <c r="FMM786" s="92"/>
      <c r="FMN786" s="92"/>
      <c r="FMO786" s="92"/>
      <c r="FMP786" s="92"/>
      <c r="FMQ786" s="92"/>
      <c r="FMR786" s="92"/>
      <c r="FMS786" s="92"/>
      <c r="FMT786" s="92"/>
      <c r="FMU786" s="92"/>
      <c r="FMV786" s="92"/>
      <c r="FMW786" s="92"/>
      <c r="FMX786" s="92"/>
      <c r="FMY786" s="92"/>
      <c r="FMZ786" s="92"/>
      <c r="FNA786" s="92"/>
      <c r="FNB786" s="92"/>
      <c r="FNC786" s="92"/>
      <c r="FND786" s="92"/>
      <c r="FNE786" s="92"/>
      <c r="FNF786" s="92"/>
      <c r="FNG786" s="92"/>
      <c r="FNH786" s="92"/>
      <c r="FNI786" s="92"/>
      <c r="FNJ786" s="92"/>
      <c r="FNK786" s="92"/>
      <c r="FNL786" s="92"/>
      <c r="FNM786" s="92"/>
      <c r="FNN786" s="92"/>
      <c r="FNO786" s="92"/>
      <c r="FNP786" s="92"/>
      <c r="FNQ786" s="92"/>
      <c r="FNR786" s="92"/>
      <c r="FNS786" s="92"/>
      <c r="FNT786" s="92"/>
      <c r="FNU786" s="92"/>
      <c r="FNV786" s="92"/>
      <c r="FNW786" s="92"/>
      <c r="FNX786" s="92"/>
      <c r="FNY786" s="92"/>
      <c r="FNZ786" s="92"/>
      <c r="FOA786" s="92"/>
      <c r="FOB786" s="92"/>
      <c r="FOC786" s="92"/>
      <c r="FOD786" s="92"/>
      <c r="FOE786" s="92"/>
      <c r="FOF786" s="92"/>
      <c r="FOG786" s="92"/>
      <c r="FOH786" s="92"/>
      <c r="FOI786" s="92"/>
      <c r="FOJ786" s="92"/>
      <c r="FOK786" s="92"/>
      <c r="FOL786" s="92"/>
      <c r="FOM786" s="92"/>
      <c r="FON786" s="92"/>
      <c r="FOO786" s="92"/>
      <c r="FOP786" s="92"/>
      <c r="FOQ786" s="92"/>
      <c r="FOR786" s="92"/>
      <c r="FOS786" s="92"/>
      <c r="FOT786" s="92"/>
      <c r="FOU786" s="92"/>
      <c r="FOV786" s="92"/>
      <c r="FOW786" s="92"/>
      <c r="FOX786" s="92"/>
      <c r="FOY786" s="92"/>
      <c r="FOZ786" s="92"/>
      <c r="FPA786" s="92"/>
      <c r="FPB786" s="92"/>
      <c r="FPC786" s="92"/>
      <c r="FPD786" s="92"/>
      <c r="FPE786" s="92"/>
      <c r="FPF786" s="92"/>
      <c r="FPG786" s="92"/>
      <c r="FPH786" s="92"/>
      <c r="FPI786" s="92"/>
      <c r="FPJ786" s="92"/>
      <c r="FPK786" s="92"/>
      <c r="FPL786" s="92"/>
      <c r="FPM786" s="92"/>
      <c r="FPN786" s="92"/>
      <c r="FPO786" s="92"/>
      <c r="FPP786" s="92"/>
      <c r="FPQ786" s="92"/>
      <c r="FPR786" s="92"/>
      <c r="FPS786" s="92"/>
      <c r="FPT786" s="92"/>
      <c r="FPU786" s="92"/>
      <c r="FPV786" s="92"/>
      <c r="FPW786" s="92"/>
      <c r="FPX786" s="92"/>
      <c r="FPY786" s="92"/>
      <c r="FPZ786" s="92"/>
      <c r="FQA786" s="92"/>
      <c r="FQB786" s="92"/>
      <c r="FQC786" s="92"/>
      <c r="FQD786" s="92"/>
      <c r="FQE786" s="92"/>
      <c r="FQF786" s="92"/>
      <c r="FQG786" s="92"/>
      <c r="FQH786" s="92"/>
      <c r="FQI786" s="92"/>
      <c r="FQJ786" s="92"/>
      <c r="FQK786" s="92"/>
      <c r="FQL786" s="92"/>
      <c r="FQM786" s="92"/>
      <c r="FQN786" s="92"/>
      <c r="FQO786" s="92"/>
      <c r="FQP786" s="92"/>
      <c r="FQQ786" s="92"/>
      <c r="FQR786" s="92"/>
      <c r="FQS786" s="92"/>
      <c r="FQT786" s="92"/>
      <c r="FQU786" s="92"/>
      <c r="FQV786" s="92"/>
      <c r="FQW786" s="92"/>
      <c r="FQX786" s="92"/>
      <c r="FQY786" s="92"/>
      <c r="FQZ786" s="92"/>
      <c r="FRA786" s="92"/>
      <c r="FRB786" s="92"/>
      <c r="FRC786" s="92"/>
      <c r="FRD786" s="92"/>
      <c r="FRE786" s="92"/>
      <c r="FRF786" s="92"/>
      <c r="FRG786" s="92"/>
      <c r="FRH786" s="92"/>
      <c r="FRI786" s="92"/>
      <c r="FRJ786" s="92"/>
      <c r="FRK786" s="92"/>
      <c r="FRL786" s="92"/>
      <c r="FRM786" s="92"/>
      <c r="FRN786" s="92"/>
      <c r="FRO786" s="92"/>
      <c r="FRP786" s="92"/>
      <c r="FRQ786" s="92"/>
      <c r="FRR786" s="92"/>
      <c r="FRS786" s="92"/>
      <c r="FRT786" s="92"/>
      <c r="FRU786" s="92"/>
      <c r="FRV786" s="92"/>
      <c r="FRW786" s="92"/>
      <c r="FRX786" s="92"/>
      <c r="FRY786" s="92"/>
      <c r="FRZ786" s="92"/>
      <c r="FSA786" s="92"/>
      <c r="FSB786" s="92"/>
      <c r="FSC786" s="92"/>
      <c r="FSD786" s="92"/>
      <c r="FSE786" s="92"/>
      <c r="FSF786" s="92"/>
      <c r="FSG786" s="92"/>
      <c r="FSH786" s="92"/>
      <c r="FSI786" s="92"/>
      <c r="FSJ786" s="92"/>
      <c r="FSK786" s="92"/>
      <c r="FSL786" s="92"/>
      <c r="FSM786" s="92"/>
      <c r="FSN786" s="92"/>
      <c r="FSO786" s="92"/>
      <c r="FSP786" s="92"/>
      <c r="FSQ786" s="92"/>
      <c r="FSR786" s="92"/>
      <c r="FSS786" s="92"/>
      <c r="FST786" s="92"/>
      <c r="FSU786" s="92"/>
      <c r="FSV786" s="92"/>
      <c r="FSW786" s="92"/>
      <c r="FSX786" s="92"/>
      <c r="FSY786" s="92"/>
      <c r="FSZ786" s="92"/>
      <c r="FTA786" s="92"/>
      <c r="FTB786" s="92"/>
      <c r="FTC786" s="92"/>
      <c r="FTD786" s="92"/>
      <c r="FTE786" s="92"/>
      <c r="FTF786" s="92"/>
      <c r="FTG786" s="92"/>
      <c r="FTH786" s="92"/>
      <c r="FTI786" s="92"/>
      <c r="FTJ786" s="92"/>
      <c r="FTK786" s="92"/>
      <c r="FTL786" s="92"/>
      <c r="FTM786" s="92"/>
      <c r="FTN786" s="92"/>
      <c r="FTO786" s="92"/>
      <c r="FTP786" s="92"/>
      <c r="FTQ786" s="92"/>
      <c r="FTR786" s="92"/>
      <c r="FTS786" s="92"/>
      <c r="FTT786" s="92"/>
      <c r="FTU786" s="92"/>
      <c r="FTV786" s="92"/>
      <c r="FTW786" s="92"/>
      <c r="FTX786" s="92"/>
      <c r="FTY786" s="92"/>
      <c r="FTZ786" s="92"/>
      <c r="FUA786" s="92"/>
      <c r="FUB786" s="92"/>
      <c r="FUC786" s="92"/>
      <c r="FUD786" s="92"/>
      <c r="FUE786" s="92"/>
      <c r="FUF786" s="92"/>
      <c r="FUG786" s="92"/>
      <c r="FUH786" s="92"/>
      <c r="FUI786" s="92"/>
      <c r="FUJ786" s="92"/>
      <c r="FUK786" s="92"/>
      <c r="FUL786" s="92"/>
      <c r="FUM786" s="92"/>
      <c r="FUN786" s="92"/>
      <c r="FUO786" s="92"/>
      <c r="FUP786" s="92"/>
      <c r="FUQ786" s="92"/>
      <c r="FUR786" s="92"/>
      <c r="FUS786" s="92"/>
      <c r="FUT786" s="92"/>
      <c r="FUU786" s="92"/>
      <c r="FUV786" s="92"/>
      <c r="FUW786" s="92"/>
      <c r="FUX786" s="92"/>
      <c r="FUY786" s="92"/>
      <c r="FUZ786" s="92"/>
      <c r="FVA786" s="92"/>
      <c r="FVB786" s="92"/>
      <c r="FVC786" s="92"/>
      <c r="FVD786" s="92"/>
      <c r="FVE786" s="92"/>
      <c r="FVF786" s="92"/>
      <c r="FVG786" s="92"/>
      <c r="FVH786" s="92"/>
      <c r="FVI786" s="92"/>
      <c r="FVJ786" s="92"/>
      <c r="FVK786" s="92"/>
      <c r="FVL786" s="92"/>
      <c r="FVM786" s="92"/>
      <c r="FVN786" s="92"/>
      <c r="FVO786" s="92"/>
      <c r="FVP786" s="92"/>
      <c r="FVQ786" s="92"/>
      <c r="FVR786" s="92"/>
      <c r="FVS786" s="92"/>
      <c r="FVT786" s="92"/>
      <c r="FVU786" s="92"/>
      <c r="FVV786" s="92"/>
      <c r="FVW786" s="92"/>
      <c r="FVX786" s="92"/>
      <c r="FVY786" s="92"/>
      <c r="FVZ786" s="92"/>
      <c r="FWA786" s="92"/>
      <c r="FWB786" s="92"/>
      <c r="FWC786" s="92"/>
      <c r="FWD786" s="92"/>
      <c r="FWE786" s="92"/>
      <c r="FWF786" s="92"/>
      <c r="FWG786" s="92"/>
      <c r="FWH786" s="92"/>
      <c r="FWI786" s="92"/>
      <c r="FWJ786" s="92"/>
      <c r="FWK786" s="92"/>
      <c r="FWL786" s="92"/>
      <c r="FWM786" s="92"/>
      <c r="FWN786" s="92"/>
      <c r="FWO786" s="92"/>
      <c r="FWP786" s="92"/>
      <c r="FWQ786" s="92"/>
      <c r="FWR786" s="92"/>
      <c r="FWS786" s="92"/>
      <c r="FWT786" s="92"/>
      <c r="FWU786" s="92"/>
      <c r="FWV786" s="92"/>
      <c r="FWW786" s="92"/>
      <c r="FWX786" s="92"/>
      <c r="FWY786" s="92"/>
      <c r="FWZ786" s="92"/>
      <c r="FXA786" s="92"/>
      <c r="FXB786" s="92"/>
      <c r="FXC786" s="92"/>
      <c r="FXD786" s="92"/>
      <c r="FXE786" s="92"/>
      <c r="FXF786" s="92"/>
      <c r="FXG786" s="92"/>
      <c r="FXH786" s="92"/>
      <c r="FXI786" s="92"/>
      <c r="FXJ786" s="92"/>
      <c r="FXK786" s="92"/>
      <c r="FXL786" s="92"/>
      <c r="FXM786" s="92"/>
      <c r="FXN786" s="92"/>
      <c r="FXO786" s="92"/>
      <c r="FXP786" s="92"/>
      <c r="FXQ786" s="92"/>
      <c r="FXR786" s="92"/>
      <c r="FXS786" s="92"/>
      <c r="FXT786" s="92"/>
      <c r="FXU786" s="92"/>
      <c r="FXV786" s="92"/>
      <c r="FXW786" s="92"/>
      <c r="FXX786" s="92"/>
      <c r="FXY786" s="92"/>
      <c r="FXZ786" s="92"/>
      <c r="FYA786" s="92"/>
      <c r="FYB786" s="92"/>
      <c r="FYC786" s="92"/>
      <c r="FYD786" s="92"/>
      <c r="FYE786" s="92"/>
      <c r="FYF786" s="92"/>
      <c r="FYG786" s="92"/>
      <c r="FYH786" s="92"/>
      <c r="FYI786" s="92"/>
      <c r="FYJ786" s="92"/>
      <c r="FYK786" s="92"/>
      <c r="FYL786" s="92"/>
      <c r="FYM786" s="92"/>
      <c r="FYN786" s="92"/>
      <c r="FYO786" s="92"/>
      <c r="FYP786" s="92"/>
      <c r="FYQ786" s="92"/>
      <c r="FYR786" s="92"/>
      <c r="FYS786" s="92"/>
      <c r="FYT786" s="92"/>
      <c r="FYU786" s="92"/>
      <c r="FYV786" s="92"/>
      <c r="FYW786" s="92"/>
      <c r="FYX786" s="92"/>
      <c r="FYY786" s="92"/>
      <c r="FYZ786" s="92"/>
      <c r="FZA786" s="92"/>
      <c r="FZB786" s="92"/>
      <c r="FZC786" s="92"/>
      <c r="FZD786" s="92"/>
      <c r="FZE786" s="92"/>
      <c r="FZF786" s="92"/>
      <c r="FZG786" s="92"/>
      <c r="FZH786" s="92"/>
      <c r="FZI786" s="92"/>
      <c r="FZJ786" s="92"/>
      <c r="FZK786" s="92"/>
      <c r="FZL786" s="92"/>
      <c r="FZM786" s="92"/>
      <c r="FZN786" s="92"/>
      <c r="FZO786" s="92"/>
      <c r="FZP786" s="92"/>
      <c r="FZQ786" s="92"/>
      <c r="FZR786" s="92"/>
      <c r="FZS786" s="92"/>
      <c r="FZT786" s="92"/>
      <c r="FZU786" s="92"/>
      <c r="FZV786" s="92"/>
      <c r="FZW786" s="92"/>
      <c r="FZX786" s="92"/>
      <c r="FZY786" s="92"/>
      <c r="FZZ786" s="92"/>
      <c r="GAA786" s="92"/>
      <c r="GAB786" s="92"/>
      <c r="GAC786" s="92"/>
      <c r="GAD786" s="92"/>
      <c r="GAE786" s="92"/>
      <c r="GAF786" s="92"/>
      <c r="GAG786" s="92"/>
      <c r="GAH786" s="92"/>
      <c r="GAI786" s="92"/>
      <c r="GAJ786" s="92"/>
      <c r="GAK786" s="92"/>
      <c r="GAL786" s="92"/>
      <c r="GAM786" s="92"/>
      <c r="GAN786" s="92"/>
      <c r="GAO786" s="92"/>
      <c r="GAP786" s="92"/>
      <c r="GAQ786" s="92"/>
      <c r="GAR786" s="92"/>
      <c r="GAS786" s="92"/>
      <c r="GAT786" s="92"/>
      <c r="GAU786" s="92"/>
      <c r="GAV786" s="92"/>
      <c r="GAW786" s="92"/>
      <c r="GAX786" s="92"/>
      <c r="GAY786" s="92"/>
      <c r="GAZ786" s="92"/>
      <c r="GBA786" s="92"/>
      <c r="GBB786" s="92"/>
      <c r="GBC786" s="92"/>
      <c r="GBD786" s="92"/>
      <c r="GBE786" s="92"/>
      <c r="GBF786" s="92"/>
      <c r="GBG786" s="92"/>
      <c r="GBH786" s="92"/>
      <c r="GBI786" s="92"/>
      <c r="GBJ786" s="92"/>
      <c r="GBK786" s="92"/>
      <c r="GBL786" s="92"/>
      <c r="GBM786" s="92"/>
      <c r="GBN786" s="92"/>
      <c r="GBO786" s="92"/>
      <c r="GBP786" s="92"/>
      <c r="GBQ786" s="92"/>
      <c r="GBR786" s="92"/>
      <c r="GBS786" s="92"/>
      <c r="GBT786" s="92"/>
      <c r="GBU786" s="92"/>
      <c r="GBV786" s="92"/>
      <c r="GBW786" s="92"/>
      <c r="GBX786" s="92"/>
      <c r="GBY786" s="92"/>
      <c r="GBZ786" s="92"/>
      <c r="GCA786" s="92"/>
      <c r="GCB786" s="92"/>
      <c r="GCC786" s="92"/>
      <c r="GCD786" s="92"/>
      <c r="GCE786" s="92"/>
      <c r="GCF786" s="92"/>
      <c r="GCG786" s="92"/>
      <c r="GCH786" s="92"/>
      <c r="GCI786" s="92"/>
      <c r="GCJ786" s="92"/>
      <c r="GCK786" s="92"/>
      <c r="GCL786" s="92"/>
      <c r="GCM786" s="92"/>
      <c r="GCN786" s="92"/>
      <c r="GCO786" s="92"/>
      <c r="GCP786" s="92"/>
      <c r="GCQ786" s="92"/>
      <c r="GCR786" s="92"/>
      <c r="GCS786" s="92"/>
      <c r="GCT786" s="92"/>
      <c r="GCU786" s="92"/>
      <c r="GCV786" s="92"/>
      <c r="GCW786" s="92"/>
      <c r="GCX786" s="92"/>
      <c r="GCY786" s="92"/>
      <c r="GCZ786" s="92"/>
      <c r="GDA786" s="92"/>
      <c r="GDB786" s="92"/>
      <c r="GDC786" s="92"/>
      <c r="GDD786" s="92"/>
      <c r="GDE786" s="92"/>
      <c r="GDF786" s="92"/>
      <c r="GDG786" s="92"/>
      <c r="GDH786" s="92"/>
      <c r="GDI786" s="92"/>
      <c r="GDJ786" s="92"/>
      <c r="GDK786" s="92"/>
      <c r="GDL786" s="92"/>
      <c r="GDM786" s="92"/>
      <c r="GDN786" s="92"/>
      <c r="GDO786" s="92"/>
      <c r="GDP786" s="92"/>
      <c r="GDQ786" s="92"/>
      <c r="GDR786" s="92"/>
      <c r="GDS786" s="92"/>
      <c r="GDT786" s="92"/>
      <c r="GDU786" s="92"/>
      <c r="GDV786" s="92"/>
      <c r="GDW786" s="92"/>
      <c r="GDX786" s="92"/>
      <c r="GDY786" s="92"/>
      <c r="GDZ786" s="92"/>
      <c r="GEA786" s="92"/>
      <c r="GEB786" s="92"/>
      <c r="GEC786" s="92"/>
      <c r="GED786" s="92"/>
      <c r="GEE786" s="92"/>
      <c r="GEF786" s="92"/>
      <c r="GEG786" s="92"/>
      <c r="GEH786" s="92"/>
      <c r="GEI786" s="92"/>
      <c r="GEJ786" s="92"/>
      <c r="GEK786" s="92"/>
      <c r="GEL786" s="92"/>
      <c r="GEM786" s="92"/>
      <c r="GEN786" s="92"/>
      <c r="GEO786" s="92"/>
      <c r="GEP786" s="92"/>
      <c r="GEQ786" s="92"/>
      <c r="GER786" s="92"/>
      <c r="GES786" s="92"/>
      <c r="GET786" s="92"/>
      <c r="GEU786" s="92"/>
      <c r="GEV786" s="92"/>
      <c r="GEW786" s="92"/>
      <c r="GEX786" s="92"/>
      <c r="GEY786" s="92"/>
      <c r="GEZ786" s="92"/>
      <c r="GFA786" s="92"/>
      <c r="GFB786" s="92"/>
      <c r="GFC786" s="92"/>
      <c r="GFD786" s="92"/>
      <c r="GFE786" s="92"/>
      <c r="GFF786" s="92"/>
      <c r="GFG786" s="92"/>
      <c r="GFH786" s="92"/>
      <c r="GFI786" s="92"/>
      <c r="GFJ786" s="92"/>
      <c r="GFK786" s="92"/>
      <c r="GFL786" s="92"/>
      <c r="GFM786" s="92"/>
      <c r="GFN786" s="92"/>
      <c r="GFO786" s="92"/>
      <c r="GFP786" s="92"/>
      <c r="GFQ786" s="92"/>
      <c r="GFR786" s="92"/>
      <c r="GFS786" s="92"/>
      <c r="GFT786" s="92"/>
      <c r="GFU786" s="92"/>
      <c r="GFV786" s="92"/>
      <c r="GFW786" s="92"/>
      <c r="GFX786" s="92"/>
      <c r="GFY786" s="92"/>
      <c r="GFZ786" s="92"/>
      <c r="GGA786" s="92"/>
      <c r="GGB786" s="92"/>
      <c r="GGC786" s="92"/>
      <c r="GGD786" s="92"/>
      <c r="GGE786" s="92"/>
      <c r="GGF786" s="92"/>
      <c r="GGG786" s="92"/>
      <c r="GGH786" s="92"/>
      <c r="GGI786" s="92"/>
      <c r="GGJ786" s="92"/>
      <c r="GGK786" s="92"/>
      <c r="GGL786" s="92"/>
      <c r="GGM786" s="92"/>
      <c r="GGN786" s="92"/>
      <c r="GGO786" s="92"/>
      <c r="GGP786" s="92"/>
      <c r="GGQ786" s="92"/>
      <c r="GGR786" s="92"/>
      <c r="GGS786" s="92"/>
      <c r="GGT786" s="92"/>
      <c r="GGU786" s="92"/>
      <c r="GGV786" s="92"/>
      <c r="GGW786" s="92"/>
      <c r="GGX786" s="92"/>
      <c r="GGY786" s="92"/>
      <c r="GGZ786" s="92"/>
      <c r="GHA786" s="92"/>
      <c r="GHB786" s="92"/>
      <c r="GHC786" s="92"/>
      <c r="GHD786" s="92"/>
      <c r="GHE786" s="92"/>
      <c r="GHF786" s="92"/>
      <c r="GHG786" s="92"/>
      <c r="GHH786" s="92"/>
      <c r="GHI786" s="92"/>
      <c r="GHJ786" s="92"/>
      <c r="GHK786" s="92"/>
      <c r="GHL786" s="92"/>
      <c r="GHM786" s="92"/>
      <c r="GHN786" s="92"/>
      <c r="GHO786" s="92"/>
      <c r="GHP786" s="92"/>
      <c r="GHQ786" s="92"/>
      <c r="GHR786" s="92"/>
      <c r="GHS786" s="92"/>
      <c r="GHT786" s="92"/>
      <c r="GHU786" s="92"/>
      <c r="GHV786" s="92"/>
      <c r="GHW786" s="92"/>
      <c r="GHX786" s="92"/>
      <c r="GHY786" s="92"/>
      <c r="GHZ786" s="92"/>
      <c r="GIA786" s="92"/>
      <c r="GIB786" s="92"/>
      <c r="GIC786" s="92"/>
      <c r="GID786" s="92"/>
      <c r="GIE786" s="92"/>
      <c r="GIF786" s="92"/>
      <c r="GIG786" s="92"/>
      <c r="GIH786" s="92"/>
      <c r="GII786" s="92"/>
      <c r="GIJ786" s="92"/>
      <c r="GIK786" s="92"/>
      <c r="GIL786" s="92"/>
      <c r="GIM786" s="92"/>
      <c r="GIN786" s="92"/>
      <c r="GIO786" s="92"/>
      <c r="GIP786" s="92"/>
      <c r="GIQ786" s="92"/>
      <c r="GIR786" s="92"/>
      <c r="GIS786" s="92"/>
      <c r="GIT786" s="92"/>
      <c r="GIU786" s="92"/>
      <c r="GIV786" s="92"/>
      <c r="GIW786" s="92"/>
      <c r="GIX786" s="92"/>
      <c r="GIY786" s="92"/>
      <c r="GIZ786" s="92"/>
      <c r="GJA786" s="92"/>
      <c r="GJB786" s="92"/>
      <c r="GJC786" s="92"/>
      <c r="GJD786" s="92"/>
      <c r="GJE786" s="92"/>
      <c r="GJF786" s="92"/>
      <c r="GJG786" s="92"/>
      <c r="GJH786" s="92"/>
      <c r="GJI786" s="92"/>
      <c r="GJJ786" s="92"/>
      <c r="GJK786" s="92"/>
      <c r="GJL786" s="92"/>
      <c r="GJM786" s="92"/>
      <c r="GJN786" s="92"/>
      <c r="GJO786" s="92"/>
      <c r="GJP786" s="92"/>
      <c r="GJQ786" s="92"/>
      <c r="GJR786" s="92"/>
      <c r="GJS786" s="92"/>
      <c r="GJT786" s="92"/>
      <c r="GJU786" s="92"/>
      <c r="GJV786" s="92"/>
      <c r="GJW786" s="92"/>
      <c r="GJX786" s="92"/>
      <c r="GJY786" s="92"/>
      <c r="GJZ786" s="92"/>
      <c r="GKA786" s="92"/>
      <c r="GKB786" s="92"/>
      <c r="GKC786" s="92"/>
      <c r="GKD786" s="92"/>
      <c r="GKE786" s="92"/>
      <c r="GKF786" s="92"/>
      <c r="GKG786" s="92"/>
      <c r="GKH786" s="92"/>
      <c r="GKI786" s="92"/>
      <c r="GKJ786" s="92"/>
      <c r="GKK786" s="92"/>
      <c r="GKL786" s="92"/>
      <c r="GKM786" s="92"/>
      <c r="GKN786" s="92"/>
      <c r="GKO786" s="92"/>
      <c r="GKP786" s="92"/>
      <c r="GKQ786" s="92"/>
      <c r="GKR786" s="92"/>
      <c r="GKS786" s="92"/>
      <c r="GKT786" s="92"/>
      <c r="GKU786" s="92"/>
      <c r="GKV786" s="92"/>
      <c r="GKW786" s="92"/>
      <c r="GKX786" s="92"/>
      <c r="GKY786" s="92"/>
      <c r="GKZ786" s="92"/>
      <c r="GLA786" s="92"/>
      <c r="GLB786" s="92"/>
      <c r="GLC786" s="92"/>
      <c r="GLD786" s="92"/>
      <c r="GLE786" s="92"/>
      <c r="GLF786" s="92"/>
      <c r="GLG786" s="92"/>
      <c r="GLH786" s="92"/>
      <c r="GLI786" s="92"/>
      <c r="GLJ786" s="92"/>
      <c r="GLK786" s="92"/>
      <c r="GLL786" s="92"/>
      <c r="GLM786" s="92"/>
      <c r="GLN786" s="92"/>
      <c r="GLO786" s="92"/>
      <c r="GLP786" s="92"/>
      <c r="GLQ786" s="92"/>
      <c r="GLR786" s="92"/>
      <c r="GLS786" s="92"/>
      <c r="GLT786" s="92"/>
      <c r="GLU786" s="92"/>
      <c r="GLV786" s="92"/>
      <c r="GLW786" s="92"/>
      <c r="GLX786" s="92"/>
      <c r="GLY786" s="92"/>
      <c r="GLZ786" s="92"/>
      <c r="GMA786" s="92"/>
      <c r="GMB786" s="92"/>
      <c r="GMC786" s="92"/>
      <c r="GMD786" s="92"/>
      <c r="GME786" s="92"/>
      <c r="GMF786" s="92"/>
      <c r="GMG786" s="92"/>
      <c r="GMH786" s="92"/>
      <c r="GMI786" s="92"/>
      <c r="GMJ786" s="92"/>
      <c r="GMK786" s="92"/>
      <c r="GML786" s="92"/>
      <c r="GMM786" s="92"/>
      <c r="GMN786" s="92"/>
      <c r="GMO786" s="92"/>
      <c r="GMP786" s="92"/>
      <c r="GMQ786" s="92"/>
      <c r="GMR786" s="92"/>
      <c r="GMS786" s="92"/>
      <c r="GMT786" s="92"/>
      <c r="GMU786" s="92"/>
      <c r="GMV786" s="92"/>
      <c r="GMW786" s="92"/>
      <c r="GMX786" s="92"/>
      <c r="GMY786" s="92"/>
      <c r="GMZ786" s="92"/>
      <c r="GNA786" s="92"/>
      <c r="GNB786" s="92"/>
      <c r="GNC786" s="92"/>
      <c r="GND786" s="92"/>
      <c r="GNE786" s="92"/>
      <c r="GNF786" s="92"/>
      <c r="GNG786" s="92"/>
      <c r="GNH786" s="92"/>
      <c r="GNI786" s="92"/>
      <c r="GNJ786" s="92"/>
      <c r="GNK786" s="92"/>
      <c r="GNL786" s="92"/>
      <c r="GNM786" s="92"/>
      <c r="GNN786" s="92"/>
      <c r="GNO786" s="92"/>
      <c r="GNP786" s="92"/>
      <c r="GNQ786" s="92"/>
      <c r="GNR786" s="92"/>
      <c r="GNS786" s="92"/>
      <c r="GNT786" s="92"/>
      <c r="GNU786" s="92"/>
      <c r="GNV786" s="92"/>
      <c r="GNW786" s="92"/>
      <c r="GNX786" s="92"/>
      <c r="GNY786" s="92"/>
      <c r="GNZ786" s="92"/>
      <c r="GOA786" s="92"/>
      <c r="GOB786" s="92"/>
      <c r="GOC786" s="92"/>
      <c r="GOD786" s="92"/>
      <c r="GOE786" s="92"/>
      <c r="GOF786" s="92"/>
      <c r="GOG786" s="92"/>
      <c r="GOH786" s="92"/>
      <c r="GOI786" s="92"/>
      <c r="GOJ786" s="92"/>
      <c r="GOK786" s="92"/>
      <c r="GOL786" s="92"/>
      <c r="GOM786" s="92"/>
      <c r="GON786" s="92"/>
      <c r="GOO786" s="92"/>
      <c r="GOP786" s="92"/>
      <c r="GOQ786" s="92"/>
      <c r="GOR786" s="92"/>
      <c r="GOS786" s="92"/>
      <c r="GOT786" s="92"/>
      <c r="GOU786" s="92"/>
      <c r="GOV786" s="92"/>
      <c r="GOW786" s="92"/>
      <c r="GOX786" s="92"/>
      <c r="GOY786" s="92"/>
      <c r="GOZ786" s="92"/>
      <c r="GPA786" s="92"/>
      <c r="GPB786" s="92"/>
      <c r="GPC786" s="92"/>
      <c r="GPD786" s="92"/>
      <c r="GPE786" s="92"/>
      <c r="GPF786" s="92"/>
      <c r="GPG786" s="92"/>
      <c r="GPH786" s="92"/>
      <c r="GPI786" s="92"/>
      <c r="GPJ786" s="92"/>
      <c r="GPK786" s="92"/>
      <c r="GPL786" s="92"/>
      <c r="GPM786" s="92"/>
      <c r="GPN786" s="92"/>
      <c r="GPO786" s="92"/>
      <c r="GPP786" s="92"/>
      <c r="GPQ786" s="92"/>
      <c r="GPR786" s="92"/>
      <c r="GPS786" s="92"/>
      <c r="GPT786" s="92"/>
      <c r="GPU786" s="92"/>
      <c r="GPV786" s="92"/>
      <c r="GPW786" s="92"/>
      <c r="GPX786" s="92"/>
      <c r="GPY786" s="92"/>
      <c r="GPZ786" s="92"/>
      <c r="GQA786" s="92"/>
      <c r="GQB786" s="92"/>
      <c r="GQC786" s="92"/>
      <c r="GQD786" s="92"/>
      <c r="GQE786" s="92"/>
      <c r="GQF786" s="92"/>
      <c r="GQG786" s="92"/>
      <c r="GQH786" s="92"/>
      <c r="GQI786" s="92"/>
      <c r="GQJ786" s="92"/>
      <c r="GQK786" s="92"/>
      <c r="GQL786" s="92"/>
      <c r="GQM786" s="92"/>
      <c r="GQN786" s="92"/>
      <c r="GQO786" s="92"/>
      <c r="GQP786" s="92"/>
      <c r="GQQ786" s="92"/>
      <c r="GQR786" s="92"/>
      <c r="GQS786" s="92"/>
      <c r="GQT786" s="92"/>
      <c r="GQU786" s="92"/>
      <c r="GQV786" s="92"/>
      <c r="GQW786" s="92"/>
      <c r="GQX786" s="92"/>
      <c r="GQY786" s="92"/>
      <c r="GQZ786" s="92"/>
      <c r="GRA786" s="92"/>
      <c r="GRB786" s="92"/>
      <c r="GRC786" s="92"/>
      <c r="GRD786" s="92"/>
      <c r="GRE786" s="92"/>
      <c r="GRF786" s="92"/>
      <c r="GRG786" s="92"/>
      <c r="GRH786" s="92"/>
      <c r="GRI786" s="92"/>
      <c r="GRJ786" s="92"/>
      <c r="GRK786" s="92"/>
      <c r="GRL786" s="92"/>
      <c r="GRM786" s="92"/>
      <c r="GRN786" s="92"/>
      <c r="GRO786" s="92"/>
      <c r="GRP786" s="92"/>
      <c r="GRQ786" s="92"/>
      <c r="GRR786" s="92"/>
      <c r="GRS786" s="92"/>
      <c r="GRT786" s="92"/>
      <c r="GRU786" s="92"/>
      <c r="GRV786" s="92"/>
      <c r="GRW786" s="92"/>
      <c r="GRX786" s="92"/>
      <c r="GRY786" s="92"/>
      <c r="GRZ786" s="92"/>
      <c r="GSA786" s="92"/>
      <c r="GSB786" s="92"/>
      <c r="GSC786" s="92"/>
      <c r="GSD786" s="92"/>
      <c r="GSE786" s="92"/>
      <c r="GSF786" s="92"/>
      <c r="GSG786" s="92"/>
      <c r="GSH786" s="92"/>
      <c r="GSI786" s="92"/>
      <c r="GSJ786" s="92"/>
      <c r="GSK786" s="92"/>
      <c r="GSL786" s="92"/>
      <c r="GSM786" s="92"/>
      <c r="GSN786" s="92"/>
      <c r="GSO786" s="92"/>
      <c r="GSP786" s="92"/>
      <c r="GSQ786" s="92"/>
      <c r="GSR786" s="92"/>
      <c r="GSS786" s="92"/>
      <c r="GST786" s="92"/>
      <c r="GSU786" s="92"/>
      <c r="GSV786" s="92"/>
      <c r="GSW786" s="92"/>
      <c r="GSX786" s="92"/>
      <c r="GSY786" s="92"/>
      <c r="GSZ786" s="92"/>
      <c r="GTA786" s="92"/>
      <c r="GTB786" s="92"/>
      <c r="GTC786" s="92"/>
      <c r="GTD786" s="92"/>
      <c r="GTE786" s="92"/>
      <c r="GTF786" s="92"/>
      <c r="GTG786" s="92"/>
      <c r="GTH786" s="92"/>
      <c r="GTI786" s="92"/>
      <c r="GTJ786" s="92"/>
      <c r="GTK786" s="92"/>
      <c r="GTL786" s="92"/>
      <c r="GTM786" s="92"/>
      <c r="GTN786" s="92"/>
      <c r="GTO786" s="92"/>
      <c r="GTP786" s="92"/>
      <c r="GTQ786" s="92"/>
      <c r="GTR786" s="92"/>
      <c r="GTS786" s="92"/>
      <c r="GTT786" s="92"/>
      <c r="GTU786" s="92"/>
      <c r="GTV786" s="92"/>
      <c r="GTW786" s="92"/>
      <c r="GTX786" s="92"/>
      <c r="GTY786" s="92"/>
      <c r="GTZ786" s="92"/>
      <c r="GUA786" s="92"/>
      <c r="GUB786" s="92"/>
      <c r="GUC786" s="92"/>
      <c r="GUD786" s="92"/>
      <c r="GUE786" s="92"/>
      <c r="GUF786" s="92"/>
      <c r="GUG786" s="92"/>
      <c r="GUH786" s="92"/>
      <c r="GUI786" s="92"/>
      <c r="GUJ786" s="92"/>
      <c r="GUK786" s="92"/>
      <c r="GUL786" s="92"/>
      <c r="GUM786" s="92"/>
      <c r="GUN786" s="92"/>
      <c r="GUO786" s="92"/>
      <c r="GUP786" s="92"/>
      <c r="GUQ786" s="92"/>
      <c r="GUR786" s="92"/>
      <c r="GUS786" s="92"/>
      <c r="GUT786" s="92"/>
      <c r="GUU786" s="92"/>
      <c r="GUV786" s="92"/>
      <c r="GUW786" s="92"/>
      <c r="GUX786" s="92"/>
      <c r="GUY786" s="92"/>
      <c r="GUZ786" s="92"/>
      <c r="GVA786" s="92"/>
      <c r="GVB786" s="92"/>
      <c r="GVC786" s="92"/>
      <c r="GVD786" s="92"/>
      <c r="GVE786" s="92"/>
      <c r="GVF786" s="92"/>
      <c r="GVG786" s="92"/>
      <c r="GVH786" s="92"/>
      <c r="GVI786" s="92"/>
      <c r="GVJ786" s="92"/>
      <c r="GVK786" s="92"/>
      <c r="GVL786" s="92"/>
      <c r="GVM786" s="92"/>
      <c r="GVN786" s="92"/>
      <c r="GVO786" s="92"/>
      <c r="GVP786" s="92"/>
      <c r="GVQ786" s="92"/>
      <c r="GVR786" s="92"/>
      <c r="GVS786" s="92"/>
      <c r="GVT786" s="92"/>
      <c r="GVU786" s="92"/>
      <c r="GVV786" s="92"/>
      <c r="GVW786" s="92"/>
      <c r="GVX786" s="92"/>
      <c r="GVY786" s="92"/>
      <c r="GVZ786" s="92"/>
      <c r="GWA786" s="92"/>
      <c r="GWB786" s="92"/>
      <c r="GWC786" s="92"/>
      <c r="GWD786" s="92"/>
      <c r="GWE786" s="92"/>
      <c r="GWF786" s="92"/>
      <c r="GWG786" s="92"/>
      <c r="GWH786" s="92"/>
      <c r="GWI786" s="92"/>
      <c r="GWJ786" s="92"/>
      <c r="GWK786" s="92"/>
      <c r="GWL786" s="92"/>
      <c r="GWM786" s="92"/>
      <c r="GWN786" s="92"/>
      <c r="GWO786" s="92"/>
      <c r="GWP786" s="92"/>
      <c r="GWQ786" s="92"/>
      <c r="GWR786" s="92"/>
      <c r="GWS786" s="92"/>
      <c r="GWT786" s="92"/>
      <c r="GWU786" s="92"/>
      <c r="GWV786" s="92"/>
      <c r="GWW786" s="92"/>
      <c r="GWX786" s="92"/>
      <c r="GWY786" s="92"/>
      <c r="GWZ786" s="92"/>
      <c r="GXA786" s="92"/>
      <c r="GXB786" s="92"/>
      <c r="GXC786" s="92"/>
      <c r="GXD786" s="92"/>
      <c r="GXE786" s="92"/>
      <c r="GXF786" s="92"/>
      <c r="GXG786" s="92"/>
      <c r="GXH786" s="92"/>
      <c r="GXI786" s="92"/>
      <c r="GXJ786" s="92"/>
      <c r="GXK786" s="92"/>
      <c r="GXL786" s="92"/>
      <c r="GXM786" s="92"/>
      <c r="GXN786" s="92"/>
      <c r="GXO786" s="92"/>
      <c r="GXP786" s="92"/>
      <c r="GXQ786" s="92"/>
      <c r="GXR786" s="92"/>
      <c r="GXS786" s="92"/>
      <c r="GXT786" s="92"/>
      <c r="GXU786" s="92"/>
      <c r="GXV786" s="92"/>
      <c r="GXW786" s="92"/>
      <c r="GXX786" s="92"/>
      <c r="GXY786" s="92"/>
      <c r="GXZ786" s="92"/>
      <c r="GYA786" s="92"/>
      <c r="GYB786" s="92"/>
      <c r="GYC786" s="92"/>
      <c r="GYD786" s="92"/>
      <c r="GYE786" s="92"/>
      <c r="GYF786" s="92"/>
      <c r="GYG786" s="92"/>
      <c r="GYH786" s="92"/>
      <c r="GYI786" s="92"/>
      <c r="GYJ786" s="92"/>
      <c r="GYK786" s="92"/>
      <c r="GYL786" s="92"/>
      <c r="GYM786" s="92"/>
      <c r="GYN786" s="92"/>
      <c r="GYO786" s="92"/>
      <c r="GYP786" s="92"/>
      <c r="GYQ786" s="92"/>
      <c r="GYR786" s="92"/>
      <c r="GYS786" s="92"/>
      <c r="GYT786" s="92"/>
      <c r="GYU786" s="92"/>
      <c r="GYV786" s="92"/>
      <c r="GYW786" s="92"/>
      <c r="GYX786" s="92"/>
      <c r="GYY786" s="92"/>
      <c r="GYZ786" s="92"/>
      <c r="GZA786" s="92"/>
      <c r="GZB786" s="92"/>
      <c r="GZC786" s="92"/>
      <c r="GZD786" s="92"/>
      <c r="GZE786" s="92"/>
      <c r="GZF786" s="92"/>
      <c r="GZG786" s="92"/>
      <c r="GZH786" s="92"/>
      <c r="GZI786" s="92"/>
      <c r="GZJ786" s="92"/>
      <c r="GZK786" s="92"/>
      <c r="GZL786" s="92"/>
      <c r="GZM786" s="92"/>
      <c r="GZN786" s="92"/>
      <c r="GZO786" s="92"/>
      <c r="GZP786" s="92"/>
      <c r="GZQ786" s="92"/>
      <c r="GZR786" s="92"/>
      <c r="GZS786" s="92"/>
      <c r="GZT786" s="92"/>
      <c r="GZU786" s="92"/>
      <c r="GZV786" s="92"/>
      <c r="GZW786" s="92"/>
      <c r="GZX786" s="92"/>
      <c r="GZY786" s="92"/>
      <c r="GZZ786" s="92"/>
      <c r="HAA786" s="92"/>
      <c r="HAB786" s="92"/>
      <c r="HAC786" s="92"/>
      <c r="HAD786" s="92"/>
      <c r="HAE786" s="92"/>
      <c r="HAF786" s="92"/>
      <c r="HAG786" s="92"/>
      <c r="HAH786" s="92"/>
      <c r="HAI786" s="92"/>
      <c r="HAJ786" s="92"/>
      <c r="HAK786" s="92"/>
      <c r="HAL786" s="92"/>
      <c r="HAM786" s="92"/>
      <c r="HAN786" s="92"/>
      <c r="HAO786" s="92"/>
      <c r="HAP786" s="92"/>
      <c r="HAQ786" s="92"/>
      <c r="HAR786" s="92"/>
      <c r="HAS786" s="92"/>
      <c r="HAT786" s="92"/>
      <c r="HAU786" s="92"/>
      <c r="HAV786" s="92"/>
      <c r="HAW786" s="92"/>
      <c r="HAX786" s="92"/>
      <c r="HAY786" s="92"/>
      <c r="HAZ786" s="92"/>
      <c r="HBA786" s="92"/>
      <c r="HBB786" s="92"/>
      <c r="HBC786" s="92"/>
      <c r="HBD786" s="92"/>
      <c r="HBE786" s="92"/>
      <c r="HBF786" s="92"/>
      <c r="HBG786" s="92"/>
      <c r="HBH786" s="92"/>
      <c r="HBI786" s="92"/>
      <c r="HBJ786" s="92"/>
      <c r="HBK786" s="92"/>
      <c r="HBL786" s="92"/>
      <c r="HBM786" s="92"/>
      <c r="HBN786" s="92"/>
      <c r="HBO786" s="92"/>
      <c r="HBP786" s="92"/>
      <c r="HBQ786" s="92"/>
      <c r="HBR786" s="92"/>
      <c r="HBS786" s="92"/>
      <c r="HBT786" s="92"/>
      <c r="HBU786" s="92"/>
      <c r="HBV786" s="92"/>
      <c r="HBW786" s="92"/>
      <c r="HBX786" s="92"/>
      <c r="HBY786" s="92"/>
      <c r="HBZ786" s="92"/>
      <c r="HCA786" s="92"/>
      <c r="HCB786" s="92"/>
      <c r="HCC786" s="92"/>
      <c r="HCD786" s="92"/>
      <c r="HCE786" s="92"/>
      <c r="HCF786" s="92"/>
      <c r="HCG786" s="92"/>
      <c r="HCH786" s="92"/>
      <c r="HCI786" s="92"/>
      <c r="HCJ786" s="92"/>
      <c r="HCK786" s="92"/>
      <c r="HCL786" s="92"/>
      <c r="HCM786" s="92"/>
      <c r="HCN786" s="92"/>
      <c r="HCO786" s="92"/>
      <c r="HCP786" s="92"/>
      <c r="HCQ786" s="92"/>
      <c r="HCR786" s="92"/>
      <c r="HCS786" s="92"/>
      <c r="HCT786" s="92"/>
      <c r="HCU786" s="92"/>
      <c r="HCV786" s="92"/>
      <c r="HCW786" s="92"/>
      <c r="HCX786" s="92"/>
      <c r="HCY786" s="92"/>
      <c r="HCZ786" s="92"/>
      <c r="HDA786" s="92"/>
      <c r="HDB786" s="92"/>
      <c r="HDC786" s="92"/>
      <c r="HDD786" s="92"/>
      <c r="HDE786" s="92"/>
      <c r="HDF786" s="92"/>
      <c r="HDG786" s="92"/>
      <c r="HDH786" s="92"/>
      <c r="HDI786" s="92"/>
      <c r="HDJ786" s="92"/>
      <c r="HDK786" s="92"/>
      <c r="HDL786" s="92"/>
      <c r="HDM786" s="92"/>
      <c r="HDN786" s="92"/>
      <c r="HDO786" s="92"/>
      <c r="HDP786" s="92"/>
      <c r="HDQ786" s="92"/>
      <c r="HDR786" s="92"/>
      <c r="HDS786" s="92"/>
      <c r="HDT786" s="92"/>
      <c r="HDU786" s="92"/>
      <c r="HDV786" s="92"/>
      <c r="HDW786" s="92"/>
      <c r="HDX786" s="92"/>
      <c r="HDY786" s="92"/>
      <c r="HDZ786" s="92"/>
      <c r="HEA786" s="92"/>
      <c r="HEB786" s="92"/>
      <c r="HEC786" s="92"/>
      <c r="HED786" s="92"/>
      <c r="HEE786" s="92"/>
      <c r="HEF786" s="92"/>
      <c r="HEG786" s="92"/>
      <c r="HEH786" s="92"/>
      <c r="HEI786" s="92"/>
      <c r="HEJ786" s="92"/>
      <c r="HEK786" s="92"/>
      <c r="HEL786" s="92"/>
      <c r="HEM786" s="92"/>
      <c r="HEN786" s="92"/>
      <c r="HEO786" s="92"/>
      <c r="HEP786" s="92"/>
      <c r="HEQ786" s="92"/>
      <c r="HER786" s="92"/>
      <c r="HES786" s="92"/>
      <c r="HET786" s="92"/>
      <c r="HEU786" s="92"/>
      <c r="HEV786" s="92"/>
      <c r="HEW786" s="92"/>
      <c r="HEX786" s="92"/>
      <c r="HEY786" s="92"/>
      <c r="HEZ786" s="92"/>
      <c r="HFA786" s="92"/>
      <c r="HFB786" s="92"/>
      <c r="HFC786" s="92"/>
      <c r="HFD786" s="92"/>
      <c r="HFE786" s="92"/>
      <c r="HFF786" s="92"/>
      <c r="HFG786" s="92"/>
      <c r="HFH786" s="92"/>
      <c r="HFI786" s="92"/>
      <c r="HFJ786" s="92"/>
      <c r="HFK786" s="92"/>
      <c r="HFL786" s="92"/>
      <c r="HFM786" s="92"/>
      <c r="HFN786" s="92"/>
      <c r="HFO786" s="92"/>
      <c r="HFP786" s="92"/>
      <c r="HFQ786" s="92"/>
      <c r="HFR786" s="92"/>
      <c r="HFS786" s="92"/>
      <c r="HFT786" s="92"/>
      <c r="HFU786" s="92"/>
      <c r="HFV786" s="92"/>
      <c r="HFW786" s="92"/>
      <c r="HFX786" s="92"/>
      <c r="HFY786" s="92"/>
      <c r="HFZ786" s="92"/>
      <c r="HGA786" s="92"/>
      <c r="HGB786" s="92"/>
      <c r="HGC786" s="92"/>
      <c r="HGD786" s="92"/>
      <c r="HGE786" s="92"/>
      <c r="HGF786" s="92"/>
      <c r="HGG786" s="92"/>
      <c r="HGH786" s="92"/>
      <c r="HGI786" s="92"/>
      <c r="HGJ786" s="92"/>
      <c r="HGK786" s="92"/>
      <c r="HGL786" s="92"/>
      <c r="HGM786" s="92"/>
      <c r="HGN786" s="92"/>
      <c r="HGO786" s="92"/>
      <c r="HGP786" s="92"/>
      <c r="HGQ786" s="92"/>
      <c r="HGR786" s="92"/>
      <c r="HGS786" s="92"/>
      <c r="HGT786" s="92"/>
      <c r="HGU786" s="92"/>
      <c r="HGV786" s="92"/>
      <c r="HGW786" s="92"/>
      <c r="HGX786" s="92"/>
      <c r="HGY786" s="92"/>
      <c r="HGZ786" s="92"/>
      <c r="HHA786" s="92"/>
      <c r="HHB786" s="92"/>
      <c r="HHC786" s="92"/>
      <c r="HHD786" s="92"/>
      <c r="HHE786" s="92"/>
      <c r="HHF786" s="92"/>
      <c r="HHG786" s="92"/>
      <c r="HHH786" s="92"/>
      <c r="HHI786" s="92"/>
      <c r="HHJ786" s="92"/>
      <c r="HHK786" s="92"/>
      <c r="HHL786" s="92"/>
      <c r="HHM786" s="92"/>
      <c r="HHN786" s="92"/>
      <c r="HHO786" s="92"/>
      <c r="HHP786" s="92"/>
      <c r="HHQ786" s="92"/>
      <c r="HHR786" s="92"/>
      <c r="HHS786" s="92"/>
      <c r="HHT786" s="92"/>
      <c r="HHU786" s="92"/>
      <c r="HHV786" s="92"/>
      <c r="HHW786" s="92"/>
      <c r="HHX786" s="92"/>
      <c r="HHY786" s="92"/>
      <c r="HHZ786" s="92"/>
      <c r="HIA786" s="92"/>
      <c r="HIB786" s="92"/>
      <c r="HIC786" s="92"/>
      <c r="HID786" s="92"/>
      <c r="HIE786" s="92"/>
      <c r="HIF786" s="92"/>
      <c r="HIG786" s="92"/>
      <c r="HIH786" s="92"/>
      <c r="HII786" s="92"/>
      <c r="HIJ786" s="92"/>
      <c r="HIK786" s="92"/>
      <c r="HIL786" s="92"/>
      <c r="HIM786" s="92"/>
      <c r="HIN786" s="92"/>
      <c r="HIO786" s="92"/>
      <c r="HIP786" s="92"/>
      <c r="HIQ786" s="92"/>
      <c r="HIR786" s="92"/>
      <c r="HIS786" s="92"/>
      <c r="HIT786" s="92"/>
      <c r="HIU786" s="92"/>
      <c r="HIV786" s="92"/>
      <c r="HIW786" s="92"/>
      <c r="HIX786" s="92"/>
      <c r="HIY786" s="92"/>
      <c r="HIZ786" s="92"/>
      <c r="HJA786" s="92"/>
      <c r="HJB786" s="92"/>
      <c r="HJC786" s="92"/>
      <c r="HJD786" s="92"/>
      <c r="HJE786" s="92"/>
      <c r="HJF786" s="92"/>
      <c r="HJG786" s="92"/>
      <c r="HJH786" s="92"/>
      <c r="HJI786" s="92"/>
      <c r="HJJ786" s="92"/>
      <c r="HJK786" s="92"/>
      <c r="HJL786" s="92"/>
      <c r="HJM786" s="92"/>
      <c r="HJN786" s="92"/>
      <c r="HJO786" s="92"/>
      <c r="HJP786" s="92"/>
      <c r="HJQ786" s="92"/>
      <c r="HJR786" s="92"/>
      <c r="HJS786" s="92"/>
      <c r="HJT786" s="92"/>
      <c r="HJU786" s="92"/>
      <c r="HJV786" s="92"/>
      <c r="HJW786" s="92"/>
      <c r="HJX786" s="92"/>
      <c r="HJY786" s="92"/>
      <c r="HJZ786" s="92"/>
      <c r="HKA786" s="92"/>
      <c r="HKB786" s="92"/>
      <c r="HKC786" s="92"/>
      <c r="HKD786" s="92"/>
      <c r="HKE786" s="92"/>
      <c r="HKF786" s="92"/>
      <c r="HKG786" s="92"/>
      <c r="HKH786" s="92"/>
      <c r="HKI786" s="92"/>
      <c r="HKJ786" s="92"/>
      <c r="HKK786" s="92"/>
      <c r="HKL786" s="92"/>
      <c r="HKM786" s="92"/>
      <c r="HKN786" s="92"/>
      <c r="HKO786" s="92"/>
      <c r="HKP786" s="92"/>
      <c r="HKQ786" s="92"/>
      <c r="HKR786" s="92"/>
      <c r="HKS786" s="92"/>
      <c r="HKT786" s="92"/>
      <c r="HKU786" s="92"/>
      <c r="HKV786" s="92"/>
      <c r="HKW786" s="92"/>
      <c r="HKX786" s="92"/>
      <c r="HKY786" s="92"/>
      <c r="HKZ786" s="92"/>
      <c r="HLA786" s="92"/>
      <c r="HLB786" s="92"/>
      <c r="HLC786" s="92"/>
      <c r="HLD786" s="92"/>
      <c r="HLE786" s="92"/>
      <c r="HLF786" s="92"/>
      <c r="HLG786" s="92"/>
      <c r="HLH786" s="92"/>
      <c r="HLI786" s="92"/>
      <c r="HLJ786" s="92"/>
      <c r="HLK786" s="92"/>
      <c r="HLL786" s="92"/>
      <c r="HLM786" s="92"/>
      <c r="HLN786" s="92"/>
      <c r="HLO786" s="92"/>
      <c r="HLP786" s="92"/>
      <c r="HLQ786" s="92"/>
      <c r="HLR786" s="92"/>
      <c r="HLS786" s="92"/>
      <c r="HLT786" s="92"/>
      <c r="HLU786" s="92"/>
      <c r="HLV786" s="92"/>
      <c r="HLW786" s="92"/>
      <c r="HLX786" s="92"/>
      <c r="HLY786" s="92"/>
      <c r="HLZ786" s="92"/>
      <c r="HMA786" s="92"/>
      <c r="HMB786" s="92"/>
      <c r="HMC786" s="92"/>
      <c r="HMD786" s="92"/>
      <c r="HME786" s="92"/>
      <c r="HMF786" s="92"/>
      <c r="HMG786" s="92"/>
      <c r="HMH786" s="92"/>
      <c r="HMI786" s="92"/>
      <c r="HMJ786" s="92"/>
      <c r="HMK786" s="92"/>
      <c r="HML786" s="92"/>
      <c r="HMM786" s="92"/>
      <c r="HMN786" s="92"/>
      <c r="HMO786" s="92"/>
      <c r="HMP786" s="92"/>
      <c r="HMQ786" s="92"/>
      <c r="HMR786" s="92"/>
      <c r="HMS786" s="92"/>
      <c r="HMT786" s="92"/>
      <c r="HMU786" s="92"/>
      <c r="HMV786" s="92"/>
      <c r="HMW786" s="92"/>
      <c r="HMX786" s="92"/>
      <c r="HMY786" s="92"/>
      <c r="HMZ786" s="92"/>
      <c r="HNA786" s="92"/>
      <c r="HNB786" s="92"/>
      <c r="HNC786" s="92"/>
      <c r="HND786" s="92"/>
      <c r="HNE786" s="92"/>
      <c r="HNF786" s="92"/>
      <c r="HNG786" s="92"/>
      <c r="HNH786" s="92"/>
      <c r="HNI786" s="92"/>
      <c r="HNJ786" s="92"/>
      <c r="HNK786" s="92"/>
      <c r="HNL786" s="92"/>
      <c r="HNM786" s="92"/>
      <c r="HNN786" s="92"/>
      <c r="HNO786" s="92"/>
      <c r="HNP786" s="92"/>
      <c r="HNQ786" s="92"/>
      <c r="HNR786" s="92"/>
      <c r="HNS786" s="92"/>
      <c r="HNT786" s="92"/>
      <c r="HNU786" s="92"/>
      <c r="HNV786" s="92"/>
      <c r="HNW786" s="92"/>
      <c r="HNX786" s="92"/>
      <c r="HNY786" s="92"/>
      <c r="HNZ786" s="92"/>
      <c r="HOA786" s="92"/>
      <c r="HOB786" s="92"/>
      <c r="HOC786" s="92"/>
      <c r="HOD786" s="92"/>
      <c r="HOE786" s="92"/>
      <c r="HOF786" s="92"/>
      <c r="HOG786" s="92"/>
      <c r="HOH786" s="92"/>
      <c r="HOI786" s="92"/>
      <c r="HOJ786" s="92"/>
      <c r="HOK786" s="92"/>
      <c r="HOL786" s="92"/>
      <c r="HOM786" s="92"/>
      <c r="HON786" s="92"/>
      <c r="HOO786" s="92"/>
      <c r="HOP786" s="92"/>
      <c r="HOQ786" s="92"/>
      <c r="HOR786" s="92"/>
      <c r="HOS786" s="92"/>
      <c r="HOT786" s="92"/>
      <c r="HOU786" s="92"/>
      <c r="HOV786" s="92"/>
      <c r="HOW786" s="92"/>
      <c r="HOX786" s="92"/>
      <c r="HOY786" s="92"/>
      <c r="HOZ786" s="92"/>
      <c r="HPA786" s="92"/>
      <c r="HPB786" s="92"/>
      <c r="HPC786" s="92"/>
      <c r="HPD786" s="92"/>
      <c r="HPE786" s="92"/>
      <c r="HPF786" s="92"/>
      <c r="HPG786" s="92"/>
      <c r="HPH786" s="92"/>
      <c r="HPI786" s="92"/>
      <c r="HPJ786" s="92"/>
      <c r="HPK786" s="92"/>
      <c r="HPL786" s="92"/>
      <c r="HPM786" s="92"/>
      <c r="HPN786" s="92"/>
      <c r="HPO786" s="92"/>
      <c r="HPP786" s="92"/>
      <c r="HPQ786" s="92"/>
      <c r="HPR786" s="92"/>
      <c r="HPS786" s="92"/>
      <c r="HPT786" s="92"/>
      <c r="HPU786" s="92"/>
      <c r="HPV786" s="92"/>
      <c r="HPW786" s="92"/>
      <c r="HPX786" s="92"/>
      <c r="HPY786" s="92"/>
      <c r="HPZ786" s="92"/>
      <c r="HQA786" s="92"/>
      <c r="HQB786" s="92"/>
      <c r="HQC786" s="92"/>
      <c r="HQD786" s="92"/>
      <c r="HQE786" s="92"/>
      <c r="HQF786" s="92"/>
      <c r="HQG786" s="92"/>
      <c r="HQH786" s="92"/>
      <c r="HQI786" s="92"/>
      <c r="HQJ786" s="92"/>
      <c r="HQK786" s="92"/>
      <c r="HQL786" s="92"/>
      <c r="HQM786" s="92"/>
      <c r="HQN786" s="92"/>
      <c r="HQO786" s="92"/>
      <c r="HQP786" s="92"/>
      <c r="HQQ786" s="92"/>
      <c r="HQR786" s="92"/>
      <c r="HQS786" s="92"/>
      <c r="HQT786" s="92"/>
      <c r="HQU786" s="92"/>
      <c r="HQV786" s="92"/>
      <c r="HQW786" s="92"/>
      <c r="HQX786" s="92"/>
      <c r="HQY786" s="92"/>
      <c r="HQZ786" s="92"/>
      <c r="HRA786" s="92"/>
      <c r="HRB786" s="92"/>
      <c r="HRC786" s="92"/>
      <c r="HRD786" s="92"/>
      <c r="HRE786" s="92"/>
      <c r="HRF786" s="92"/>
      <c r="HRG786" s="92"/>
      <c r="HRH786" s="92"/>
      <c r="HRI786" s="92"/>
      <c r="HRJ786" s="92"/>
      <c r="HRK786" s="92"/>
      <c r="HRL786" s="92"/>
      <c r="HRM786" s="92"/>
      <c r="HRN786" s="92"/>
      <c r="HRO786" s="92"/>
      <c r="HRP786" s="92"/>
      <c r="HRQ786" s="92"/>
      <c r="HRR786" s="92"/>
      <c r="HRS786" s="92"/>
      <c r="HRT786" s="92"/>
      <c r="HRU786" s="92"/>
      <c r="HRV786" s="92"/>
      <c r="HRW786" s="92"/>
      <c r="HRX786" s="92"/>
      <c r="HRY786" s="92"/>
      <c r="HRZ786" s="92"/>
      <c r="HSA786" s="92"/>
      <c r="HSB786" s="92"/>
      <c r="HSC786" s="92"/>
      <c r="HSD786" s="92"/>
      <c r="HSE786" s="92"/>
      <c r="HSF786" s="92"/>
      <c r="HSG786" s="92"/>
      <c r="HSH786" s="92"/>
      <c r="HSI786" s="92"/>
      <c r="HSJ786" s="92"/>
      <c r="HSK786" s="92"/>
      <c r="HSL786" s="92"/>
      <c r="HSM786" s="92"/>
      <c r="HSN786" s="92"/>
      <c r="HSO786" s="92"/>
      <c r="HSP786" s="92"/>
      <c r="HSQ786" s="92"/>
      <c r="HSR786" s="92"/>
      <c r="HSS786" s="92"/>
      <c r="HST786" s="92"/>
      <c r="HSU786" s="92"/>
      <c r="HSV786" s="92"/>
      <c r="HSW786" s="92"/>
      <c r="HSX786" s="92"/>
      <c r="HSY786" s="92"/>
      <c r="HSZ786" s="92"/>
      <c r="HTA786" s="92"/>
      <c r="HTB786" s="92"/>
      <c r="HTC786" s="92"/>
      <c r="HTD786" s="92"/>
      <c r="HTE786" s="92"/>
      <c r="HTF786" s="92"/>
      <c r="HTG786" s="92"/>
      <c r="HTH786" s="92"/>
      <c r="HTI786" s="92"/>
      <c r="HTJ786" s="92"/>
      <c r="HTK786" s="92"/>
      <c r="HTL786" s="92"/>
      <c r="HTM786" s="92"/>
      <c r="HTN786" s="92"/>
      <c r="HTO786" s="92"/>
      <c r="HTP786" s="92"/>
      <c r="HTQ786" s="92"/>
      <c r="HTR786" s="92"/>
      <c r="HTS786" s="92"/>
      <c r="HTT786" s="92"/>
      <c r="HTU786" s="92"/>
      <c r="HTV786" s="92"/>
      <c r="HTW786" s="92"/>
      <c r="HTX786" s="92"/>
      <c r="HTY786" s="92"/>
      <c r="HTZ786" s="92"/>
      <c r="HUA786" s="92"/>
      <c r="HUB786" s="92"/>
      <c r="HUC786" s="92"/>
      <c r="HUD786" s="92"/>
      <c r="HUE786" s="92"/>
      <c r="HUF786" s="92"/>
      <c r="HUG786" s="92"/>
      <c r="HUH786" s="92"/>
      <c r="HUI786" s="92"/>
      <c r="HUJ786" s="92"/>
      <c r="HUK786" s="92"/>
      <c r="HUL786" s="92"/>
      <c r="HUM786" s="92"/>
      <c r="HUN786" s="92"/>
      <c r="HUO786" s="92"/>
      <c r="HUP786" s="92"/>
      <c r="HUQ786" s="92"/>
      <c r="HUR786" s="92"/>
      <c r="HUS786" s="92"/>
      <c r="HUT786" s="92"/>
      <c r="HUU786" s="92"/>
      <c r="HUV786" s="92"/>
      <c r="HUW786" s="92"/>
      <c r="HUX786" s="92"/>
      <c r="HUY786" s="92"/>
      <c r="HUZ786" s="92"/>
      <c r="HVA786" s="92"/>
      <c r="HVB786" s="92"/>
      <c r="HVC786" s="92"/>
      <c r="HVD786" s="92"/>
      <c r="HVE786" s="92"/>
      <c r="HVF786" s="92"/>
      <c r="HVG786" s="92"/>
      <c r="HVH786" s="92"/>
      <c r="HVI786" s="92"/>
      <c r="HVJ786" s="92"/>
      <c r="HVK786" s="92"/>
      <c r="HVL786" s="92"/>
      <c r="HVM786" s="92"/>
      <c r="HVN786" s="92"/>
      <c r="HVO786" s="92"/>
      <c r="HVP786" s="92"/>
      <c r="HVQ786" s="92"/>
      <c r="HVR786" s="92"/>
      <c r="HVS786" s="92"/>
      <c r="HVT786" s="92"/>
      <c r="HVU786" s="92"/>
      <c r="HVV786" s="92"/>
      <c r="HVW786" s="92"/>
      <c r="HVX786" s="92"/>
      <c r="HVY786" s="92"/>
      <c r="HVZ786" s="92"/>
      <c r="HWA786" s="92"/>
      <c r="HWB786" s="92"/>
      <c r="HWC786" s="92"/>
      <c r="HWD786" s="92"/>
      <c r="HWE786" s="92"/>
      <c r="HWF786" s="92"/>
      <c r="HWG786" s="92"/>
      <c r="HWH786" s="92"/>
      <c r="HWI786" s="92"/>
      <c r="HWJ786" s="92"/>
      <c r="HWK786" s="92"/>
      <c r="HWL786" s="92"/>
      <c r="HWM786" s="92"/>
      <c r="HWN786" s="92"/>
      <c r="HWO786" s="92"/>
      <c r="HWP786" s="92"/>
      <c r="HWQ786" s="92"/>
      <c r="HWR786" s="92"/>
      <c r="HWS786" s="92"/>
      <c r="HWT786" s="92"/>
      <c r="HWU786" s="92"/>
      <c r="HWV786" s="92"/>
      <c r="HWW786" s="92"/>
      <c r="HWX786" s="92"/>
      <c r="HWY786" s="92"/>
      <c r="HWZ786" s="92"/>
      <c r="HXA786" s="92"/>
      <c r="HXB786" s="92"/>
      <c r="HXC786" s="92"/>
      <c r="HXD786" s="92"/>
      <c r="HXE786" s="92"/>
      <c r="HXF786" s="92"/>
      <c r="HXG786" s="92"/>
      <c r="HXH786" s="92"/>
      <c r="HXI786" s="92"/>
      <c r="HXJ786" s="92"/>
      <c r="HXK786" s="92"/>
      <c r="HXL786" s="92"/>
      <c r="HXM786" s="92"/>
      <c r="HXN786" s="92"/>
      <c r="HXO786" s="92"/>
      <c r="HXP786" s="92"/>
      <c r="HXQ786" s="92"/>
      <c r="HXR786" s="92"/>
      <c r="HXS786" s="92"/>
      <c r="HXT786" s="92"/>
      <c r="HXU786" s="92"/>
      <c r="HXV786" s="92"/>
      <c r="HXW786" s="92"/>
      <c r="HXX786" s="92"/>
      <c r="HXY786" s="92"/>
      <c r="HXZ786" s="92"/>
      <c r="HYA786" s="92"/>
      <c r="HYB786" s="92"/>
      <c r="HYC786" s="92"/>
      <c r="HYD786" s="92"/>
      <c r="HYE786" s="92"/>
      <c r="HYF786" s="92"/>
      <c r="HYG786" s="92"/>
      <c r="HYH786" s="92"/>
      <c r="HYI786" s="92"/>
      <c r="HYJ786" s="92"/>
      <c r="HYK786" s="92"/>
      <c r="HYL786" s="92"/>
      <c r="HYM786" s="92"/>
      <c r="HYN786" s="92"/>
      <c r="HYO786" s="92"/>
      <c r="HYP786" s="92"/>
      <c r="HYQ786" s="92"/>
      <c r="HYR786" s="92"/>
      <c r="HYS786" s="92"/>
      <c r="HYT786" s="92"/>
      <c r="HYU786" s="92"/>
      <c r="HYV786" s="92"/>
      <c r="HYW786" s="92"/>
      <c r="HYX786" s="92"/>
      <c r="HYY786" s="92"/>
      <c r="HYZ786" s="92"/>
      <c r="HZA786" s="92"/>
      <c r="HZB786" s="92"/>
      <c r="HZC786" s="92"/>
      <c r="HZD786" s="92"/>
      <c r="HZE786" s="92"/>
      <c r="HZF786" s="92"/>
      <c r="HZG786" s="92"/>
      <c r="HZH786" s="92"/>
      <c r="HZI786" s="92"/>
      <c r="HZJ786" s="92"/>
      <c r="HZK786" s="92"/>
      <c r="HZL786" s="92"/>
      <c r="HZM786" s="92"/>
      <c r="HZN786" s="92"/>
      <c r="HZO786" s="92"/>
      <c r="HZP786" s="92"/>
      <c r="HZQ786" s="92"/>
      <c r="HZR786" s="92"/>
      <c r="HZS786" s="92"/>
      <c r="HZT786" s="92"/>
      <c r="HZU786" s="92"/>
      <c r="HZV786" s="92"/>
      <c r="HZW786" s="92"/>
      <c r="HZX786" s="92"/>
      <c r="HZY786" s="92"/>
      <c r="HZZ786" s="92"/>
      <c r="IAA786" s="92"/>
      <c r="IAB786" s="92"/>
      <c r="IAC786" s="92"/>
      <c r="IAD786" s="92"/>
      <c r="IAE786" s="92"/>
      <c r="IAF786" s="92"/>
      <c r="IAG786" s="92"/>
      <c r="IAH786" s="92"/>
      <c r="IAI786" s="92"/>
      <c r="IAJ786" s="92"/>
      <c r="IAK786" s="92"/>
      <c r="IAL786" s="92"/>
      <c r="IAM786" s="92"/>
      <c r="IAN786" s="92"/>
      <c r="IAO786" s="92"/>
      <c r="IAP786" s="92"/>
      <c r="IAQ786" s="92"/>
      <c r="IAR786" s="92"/>
      <c r="IAS786" s="92"/>
      <c r="IAT786" s="92"/>
      <c r="IAU786" s="92"/>
      <c r="IAV786" s="92"/>
      <c r="IAW786" s="92"/>
      <c r="IAX786" s="92"/>
      <c r="IAY786" s="92"/>
      <c r="IAZ786" s="92"/>
      <c r="IBA786" s="92"/>
      <c r="IBB786" s="92"/>
      <c r="IBC786" s="92"/>
      <c r="IBD786" s="92"/>
      <c r="IBE786" s="92"/>
      <c r="IBF786" s="92"/>
      <c r="IBG786" s="92"/>
      <c r="IBH786" s="92"/>
      <c r="IBI786" s="92"/>
      <c r="IBJ786" s="92"/>
      <c r="IBK786" s="92"/>
      <c r="IBL786" s="92"/>
      <c r="IBM786" s="92"/>
      <c r="IBN786" s="92"/>
      <c r="IBO786" s="92"/>
      <c r="IBP786" s="92"/>
      <c r="IBQ786" s="92"/>
      <c r="IBR786" s="92"/>
      <c r="IBS786" s="92"/>
      <c r="IBT786" s="92"/>
      <c r="IBU786" s="92"/>
      <c r="IBV786" s="92"/>
      <c r="IBW786" s="92"/>
      <c r="IBX786" s="92"/>
      <c r="IBY786" s="92"/>
      <c r="IBZ786" s="92"/>
      <c r="ICA786" s="92"/>
      <c r="ICB786" s="92"/>
      <c r="ICC786" s="92"/>
      <c r="ICD786" s="92"/>
      <c r="ICE786" s="92"/>
      <c r="ICF786" s="92"/>
      <c r="ICG786" s="92"/>
      <c r="ICH786" s="92"/>
      <c r="ICI786" s="92"/>
      <c r="ICJ786" s="92"/>
      <c r="ICK786" s="92"/>
      <c r="ICL786" s="92"/>
      <c r="ICM786" s="92"/>
      <c r="ICN786" s="92"/>
      <c r="ICO786" s="92"/>
      <c r="ICP786" s="92"/>
      <c r="ICQ786" s="92"/>
      <c r="ICR786" s="92"/>
      <c r="ICS786" s="92"/>
      <c r="ICT786" s="92"/>
      <c r="ICU786" s="92"/>
      <c r="ICV786" s="92"/>
      <c r="ICW786" s="92"/>
      <c r="ICX786" s="92"/>
      <c r="ICY786" s="92"/>
      <c r="ICZ786" s="92"/>
      <c r="IDA786" s="92"/>
      <c r="IDB786" s="92"/>
      <c r="IDC786" s="92"/>
      <c r="IDD786" s="92"/>
      <c r="IDE786" s="92"/>
      <c r="IDF786" s="92"/>
      <c r="IDG786" s="92"/>
      <c r="IDH786" s="92"/>
      <c r="IDI786" s="92"/>
      <c r="IDJ786" s="92"/>
      <c r="IDK786" s="92"/>
      <c r="IDL786" s="92"/>
      <c r="IDM786" s="92"/>
      <c r="IDN786" s="92"/>
      <c r="IDO786" s="92"/>
      <c r="IDP786" s="92"/>
      <c r="IDQ786" s="92"/>
      <c r="IDR786" s="92"/>
      <c r="IDS786" s="92"/>
      <c r="IDT786" s="92"/>
      <c r="IDU786" s="92"/>
      <c r="IDV786" s="92"/>
      <c r="IDW786" s="92"/>
      <c r="IDX786" s="92"/>
      <c r="IDY786" s="92"/>
      <c r="IDZ786" s="92"/>
      <c r="IEA786" s="92"/>
      <c r="IEB786" s="92"/>
      <c r="IEC786" s="92"/>
      <c r="IED786" s="92"/>
      <c r="IEE786" s="92"/>
      <c r="IEF786" s="92"/>
      <c r="IEG786" s="92"/>
      <c r="IEH786" s="92"/>
      <c r="IEI786" s="92"/>
      <c r="IEJ786" s="92"/>
      <c r="IEK786" s="92"/>
      <c r="IEL786" s="92"/>
      <c r="IEM786" s="92"/>
      <c r="IEN786" s="92"/>
      <c r="IEO786" s="92"/>
      <c r="IEP786" s="92"/>
      <c r="IEQ786" s="92"/>
      <c r="IER786" s="92"/>
      <c r="IES786" s="92"/>
      <c r="IET786" s="92"/>
      <c r="IEU786" s="92"/>
      <c r="IEV786" s="92"/>
      <c r="IEW786" s="92"/>
      <c r="IEX786" s="92"/>
      <c r="IEY786" s="92"/>
      <c r="IEZ786" s="92"/>
      <c r="IFA786" s="92"/>
      <c r="IFB786" s="92"/>
      <c r="IFC786" s="92"/>
      <c r="IFD786" s="92"/>
      <c r="IFE786" s="92"/>
      <c r="IFF786" s="92"/>
      <c r="IFG786" s="92"/>
      <c r="IFH786" s="92"/>
      <c r="IFI786" s="92"/>
      <c r="IFJ786" s="92"/>
      <c r="IFK786" s="92"/>
      <c r="IFL786" s="92"/>
      <c r="IFM786" s="92"/>
      <c r="IFN786" s="92"/>
      <c r="IFO786" s="92"/>
      <c r="IFP786" s="92"/>
      <c r="IFQ786" s="92"/>
      <c r="IFR786" s="92"/>
      <c r="IFS786" s="92"/>
      <c r="IFT786" s="92"/>
      <c r="IFU786" s="92"/>
      <c r="IFV786" s="92"/>
      <c r="IFW786" s="92"/>
      <c r="IFX786" s="92"/>
      <c r="IFY786" s="92"/>
      <c r="IFZ786" s="92"/>
      <c r="IGA786" s="92"/>
      <c r="IGB786" s="92"/>
      <c r="IGC786" s="92"/>
      <c r="IGD786" s="92"/>
      <c r="IGE786" s="92"/>
      <c r="IGF786" s="92"/>
      <c r="IGG786" s="92"/>
      <c r="IGH786" s="92"/>
      <c r="IGI786" s="92"/>
      <c r="IGJ786" s="92"/>
      <c r="IGK786" s="92"/>
      <c r="IGL786" s="92"/>
      <c r="IGM786" s="92"/>
      <c r="IGN786" s="92"/>
      <c r="IGO786" s="92"/>
      <c r="IGP786" s="92"/>
      <c r="IGQ786" s="92"/>
      <c r="IGR786" s="92"/>
      <c r="IGS786" s="92"/>
      <c r="IGT786" s="92"/>
      <c r="IGU786" s="92"/>
      <c r="IGV786" s="92"/>
      <c r="IGW786" s="92"/>
      <c r="IGX786" s="92"/>
      <c r="IGY786" s="92"/>
      <c r="IGZ786" s="92"/>
      <c r="IHA786" s="92"/>
      <c r="IHB786" s="92"/>
      <c r="IHC786" s="92"/>
      <c r="IHD786" s="92"/>
      <c r="IHE786" s="92"/>
      <c r="IHF786" s="92"/>
      <c r="IHG786" s="92"/>
      <c r="IHH786" s="92"/>
      <c r="IHI786" s="92"/>
      <c r="IHJ786" s="92"/>
      <c r="IHK786" s="92"/>
      <c r="IHL786" s="92"/>
      <c r="IHM786" s="92"/>
      <c r="IHN786" s="92"/>
      <c r="IHO786" s="92"/>
      <c r="IHP786" s="92"/>
      <c r="IHQ786" s="92"/>
      <c r="IHR786" s="92"/>
      <c r="IHS786" s="92"/>
      <c r="IHT786" s="92"/>
      <c r="IHU786" s="92"/>
      <c r="IHV786" s="92"/>
      <c r="IHW786" s="92"/>
      <c r="IHX786" s="92"/>
      <c r="IHY786" s="92"/>
      <c r="IHZ786" s="92"/>
      <c r="IIA786" s="92"/>
      <c r="IIB786" s="92"/>
      <c r="IIC786" s="92"/>
      <c r="IID786" s="92"/>
      <c r="IIE786" s="92"/>
      <c r="IIF786" s="92"/>
      <c r="IIG786" s="92"/>
      <c r="IIH786" s="92"/>
      <c r="III786" s="92"/>
      <c r="IIJ786" s="92"/>
      <c r="IIK786" s="92"/>
      <c r="IIL786" s="92"/>
      <c r="IIM786" s="92"/>
      <c r="IIN786" s="92"/>
      <c r="IIO786" s="92"/>
      <c r="IIP786" s="92"/>
      <c r="IIQ786" s="92"/>
      <c r="IIR786" s="92"/>
      <c r="IIS786" s="92"/>
      <c r="IIT786" s="92"/>
      <c r="IIU786" s="92"/>
      <c r="IIV786" s="92"/>
      <c r="IIW786" s="92"/>
      <c r="IIX786" s="92"/>
      <c r="IIY786" s="92"/>
      <c r="IIZ786" s="92"/>
      <c r="IJA786" s="92"/>
      <c r="IJB786" s="92"/>
      <c r="IJC786" s="92"/>
      <c r="IJD786" s="92"/>
      <c r="IJE786" s="92"/>
      <c r="IJF786" s="92"/>
      <c r="IJG786" s="92"/>
      <c r="IJH786" s="92"/>
      <c r="IJI786" s="92"/>
      <c r="IJJ786" s="92"/>
      <c r="IJK786" s="92"/>
      <c r="IJL786" s="92"/>
      <c r="IJM786" s="92"/>
      <c r="IJN786" s="92"/>
      <c r="IJO786" s="92"/>
      <c r="IJP786" s="92"/>
      <c r="IJQ786" s="92"/>
      <c r="IJR786" s="92"/>
      <c r="IJS786" s="92"/>
      <c r="IJT786" s="92"/>
      <c r="IJU786" s="92"/>
      <c r="IJV786" s="92"/>
      <c r="IJW786" s="92"/>
      <c r="IJX786" s="92"/>
      <c r="IJY786" s="92"/>
      <c r="IJZ786" s="92"/>
      <c r="IKA786" s="92"/>
      <c r="IKB786" s="92"/>
      <c r="IKC786" s="92"/>
      <c r="IKD786" s="92"/>
      <c r="IKE786" s="92"/>
      <c r="IKF786" s="92"/>
      <c r="IKG786" s="92"/>
      <c r="IKH786" s="92"/>
      <c r="IKI786" s="92"/>
      <c r="IKJ786" s="92"/>
      <c r="IKK786" s="92"/>
      <c r="IKL786" s="92"/>
      <c r="IKM786" s="92"/>
      <c r="IKN786" s="92"/>
      <c r="IKO786" s="92"/>
      <c r="IKP786" s="92"/>
      <c r="IKQ786" s="92"/>
      <c r="IKR786" s="92"/>
      <c r="IKS786" s="92"/>
      <c r="IKT786" s="92"/>
      <c r="IKU786" s="92"/>
      <c r="IKV786" s="92"/>
      <c r="IKW786" s="92"/>
      <c r="IKX786" s="92"/>
      <c r="IKY786" s="92"/>
      <c r="IKZ786" s="92"/>
      <c r="ILA786" s="92"/>
      <c r="ILB786" s="92"/>
      <c r="ILC786" s="92"/>
      <c r="ILD786" s="92"/>
      <c r="ILE786" s="92"/>
      <c r="ILF786" s="92"/>
      <c r="ILG786" s="92"/>
      <c r="ILH786" s="92"/>
      <c r="ILI786" s="92"/>
      <c r="ILJ786" s="92"/>
      <c r="ILK786" s="92"/>
      <c r="ILL786" s="92"/>
      <c r="ILM786" s="92"/>
      <c r="ILN786" s="92"/>
      <c r="ILO786" s="92"/>
      <c r="ILP786" s="92"/>
      <c r="ILQ786" s="92"/>
      <c r="ILR786" s="92"/>
      <c r="ILS786" s="92"/>
      <c r="ILT786" s="92"/>
      <c r="ILU786" s="92"/>
      <c r="ILV786" s="92"/>
      <c r="ILW786" s="92"/>
      <c r="ILX786" s="92"/>
      <c r="ILY786" s="92"/>
      <c r="ILZ786" s="92"/>
      <c r="IMA786" s="92"/>
      <c r="IMB786" s="92"/>
      <c r="IMC786" s="92"/>
      <c r="IMD786" s="92"/>
      <c r="IME786" s="92"/>
      <c r="IMF786" s="92"/>
      <c r="IMG786" s="92"/>
      <c r="IMH786" s="92"/>
      <c r="IMI786" s="92"/>
      <c r="IMJ786" s="92"/>
      <c r="IMK786" s="92"/>
      <c r="IML786" s="92"/>
      <c r="IMM786" s="92"/>
      <c r="IMN786" s="92"/>
      <c r="IMO786" s="92"/>
      <c r="IMP786" s="92"/>
      <c r="IMQ786" s="92"/>
      <c r="IMR786" s="92"/>
      <c r="IMS786" s="92"/>
      <c r="IMT786" s="92"/>
      <c r="IMU786" s="92"/>
      <c r="IMV786" s="92"/>
      <c r="IMW786" s="92"/>
      <c r="IMX786" s="92"/>
      <c r="IMY786" s="92"/>
      <c r="IMZ786" s="92"/>
      <c r="INA786" s="92"/>
      <c r="INB786" s="92"/>
      <c r="INC786" s="92"/>
      <c r="IND786" s="92"/>
      <c r="INE786" s="92"/>
      <c r="INF786" s="92"/>
      <c r="ING786" s="92"/>
      <c r="INH786" s="92"/>
      <c r="INI786" s="92"/>
      <c r="INJ786" s="92"/>
      <c r="INK786" s="92"/>
      <c r="INL786" s="92"/>
      <c r="INM786" s="92"/>
      <c r="INN786" s="92"/>
      <c r="INO786" s="92"/>
      <c r="INP786" s="92"/>
      <c r="INQ786" s="92"/>
      <c r="INR786" s="92"/>
      <c r="INS786" s="92"/>
      <c r="INT786" s="92"/>
      <c r="INU786" s="92"/>
      <c r="INV786" s="92"/>
      <c r="INW786" s="92"/>
      <c r="INX786" s="92"/>
      <c r="INY786" s="92"/>
      <c r="INZ786" s="92"/>
      <c r="IOA786" s="92"/>
      <c r="IOB786" s="92"/>
      <c r="IOC786" s="92"/>
      <c r="IOD786" s="92"/>
      <c r="IOE786" s="92"/>
      <c r="IOF786" s="92"/>
      <c r="IOG786" s="92"/>
      <c r="IOH786" s="92"/>
      <c r="IOI786" s="92"/>
      <c r="IOJ786" s="92"/>
      <c r="IOK786" s="92"/>
      <c r="IOL786" s="92"/>
      <c r="IOM786" s="92"/>
      <c r="ION786" s="92"/>
      <c r="IOO786" s="92"/>
      <c r="IOP786" s="92"/>
      <c r="IOQ786" s="92"/>
      <c r="IOR786" s="92"/>
      <c r="IOS786" s="92"/>
      <c r="IOT786" s="92"/>
      <c r="IOU786" s="92"/>
      <c r="IOV786" s="92"/>
      <c r="IOW786" s="92"/>
      <c r="IOX786" s="92"/>
      <c r="IOY786" s="92"/>
      <c r="IOZ786" s="92"/>
      <c r="IPA786" s="92"/>
      <c r="IPB786" s="92"/>
      <c r="IPC786" s="92"/>
      <c r="IPD786" s="92"/>
      <c r="IPE786" s="92"/>
      <c r="IPF786" s="92"/>
      <c r="IPG786" s="92"/>
      <c r="IPH786" s="92"/>
      <c r="IPI786" s="92"/>
      <c r="IPJ786" s="92"/>
      <c r="IPK786" s="92"/>
      <c r="IPL786" s="92"/>
      <c r="IPM786" s="92"/>
      <c r="IPN786" s="92"/>
      <c r="IPO786" s="92"/>
      <c r="IPP786" s="92"/>
      <c r="IPQ786" s="92"/>
      <c r="IPR786" s="92"/>
      <c r="IPS786" s="92"/>
      <c r="IPT786" s="92"/>
      <c r="IPU786" s="92"/>
      <c r="IPV786" s="92"/>
      <c r="IPW786" s="92"/>
      <c r="IPX786" s="92"/>
      <c r="IPY786" s="92"/>
      <c r="IPZ786" s="92"/>
      <c r="IQA786" s="92"/>
      <c r="IQB786" s="92"/>
      <c r="IQC786" s="92"/>
      <c r="IQD786" s="92"/>
      <c r="IQE786" s="92"/>
      <c r="IQF786" s="92"/>
      <c r="IQG786" s="92"/>
      <c r="IQH786" s="92"/>
      <c r="IQI786" s="92"/>
      <c r="IQJ786" s="92"/>
      <c r="IQK786" s="92"/>
      <c r="IQL786" s="92"/>
      <c r="IQM786" s="92"/>
      <c r="IQN786" s="92"/>
      <c r="IQO786" s="92"/>
      <c r="IQP786" s="92"/>
      <c r="IQQ786" s="92"/>
      <c r="IQR786" s="92"/>
      <c r="IQS786" s="92"/>
      <c r="IQT786" s="92"/>
      <c r="IQU786" s="92"/>
      <c r="IQV786" s="92"/>
      <c r="IQW786" s="92"/>
      <c r="IQX786" s="92"/>
      <c r="IQY786" s="92"/>
      <c r="IQZ786" s="92"/>
      <c r="IRA786" s="92"/>
      <c r="IRB786" s="92"/>
      <c r="IRC786" s="92"/>
      <c r="IRD786" s="92"/>
      <c r="IRE786" s="92"/>
      <c r="IRF786" s="92"/>
      <c r="IRG786" s="92"/>
      <c r="IRH786" s="92"/>
      <c r="IRI786" s="92"/>
      <c r="IRJ786" s="92"/>
      <c r="IRK786" s="92"/>
      <c r="IRL786" s="92"/>
      <c r="IRM786" s="92"/>
      <c r="IRN786" s="92"/>
      <c r="IRO786" s="92"/>
      <c r="IRP786" s="92"/>
      <c r="IRQ786" s="92"/>
      <c r="IRR786" s="92"/>
      <c r="IRS786" s="92"/>
      <c r="IRT786" s="92"/>
      <c r="IRU786" s="92"/>
      <c r="IRV786" s="92"/>
      <c r="IRW786" s="92"/>
      <c r="IRX786" s="92"/>
      <c r="IRY786" s="92"/>
      <c r="IRZ786" s="92"/>
      <c r="ISA786" s="92"/>
      <c r="ISB786" s="92"/>
      <c r="ISC786" s="92"/>
      <c r="ISD786" s="92"/>
      <c r="ISE786" s="92"/>
      <c r="ISF786" s="92"/>
      <c r="ISG786" s="92"/>
      <c r="ISH786" s="92"/>
      <c r="ISI786" s="92"/>
      <c r="ISJ786" s="92"/>
      <c r="ISK786" s="92"/>
      <c r="ISL786" s="92"/>
      <c r="ISM786" s="92"/>
      <c r="ISN786" s="92"/>
      <c r="ISO786" s="92"/>
      <c r="ISP786" s="92"/>
      <c r="ISQ786" s="92"/>
      <c r="ISR786" s="92"/>
      <c r="ISS786" s="92"/>
      <c r="IST786" s="92"/>
      <c r="ISU786" s="92"/>
      <c r="ISV786" s="92"/>
      <c r="ISW786" s="92"/>
      <c r="ISX786" s="92"/>
      <c r="ISY786" s="92"/>
      <c r="ISZ786" s="92"/>
      <c r="ITA786" s="92"/>
      <c r="ITB786" s="92"/>
      <c r="ITC786" s="92"/>
      <c r="ITD786" s="92"/>
      <c r="ITE786" s="92"/>
      <c r="ITF786" s="92"/>
      <c r="ITG786" s="92"/>
      <c r="ITH786" s="92"/>
      <c r="ITI786" s="92"/>
      <c r="ITJ786" s="92"/>
      <c r="ITK786" s="92"/>
      <c r="ITL786" s="92"/>
      <c r="ITM786" s="92"/>
      <c r="ITN786" s="92"/>
      <c r="ITO786" s="92"/>
      <c r="ITP786" s="92"/>
      <c r="ITQ786" s="92"/>
      <c r="ITR786" s="92"/>
      <c r="ITS786" s="92"/>
      <c r="ITT786" s="92"/>
      <c r="ITU786" s="92"/>
      <c r="ITV786" s="92"/>
      <c r="ITW786" s="92"/>
      <c r="ITX786" s="92"/>
      <c r="ITY786" s="92"/>
      <c r="ITZ786" s="92"/>
      <c r="IUA786" s="92"/>
      <c r="IUB786" s="92"/>
      <c r="IUC786" s="92"/>
      <c r="IUD786" s="92"/>
      <c r="IUE786" s="92"/>
      <c r="IUF786" s="92"/>
      <c r="IUG786" s="92"/>
      <c r="IUH786" s="92"/>
      <c r="IUI786" s="92"/>
      <c r="IUJ786" s="92"/>
      <c r="IUK786" s="92"/>
      <c r="IUL786" s="92"/>
      <c r="IUM786" s="92"/>
      <c r="IUN786" s="92"/>
      <c r="IUO786" s="92"/>
      <c r="IUP786" s="92"/>
      <c r="IUQ786" s="92"/>
      <c r="IUR786" s="92"/>
      <c r="IUS786" s="92"/>
      <c r="IUT786" s="92"/>
      <c r="IUU786" s="92"/>
      <c r="IUV786" s="92"/>
      <c r="IUW786" s="92"/>
      <c r="IUX786" s="92"/>
      <c r="IUY786" s="92"/>
      <c r="IUZ786" s="92"/>
      <c r="IVA786" s="92"/>
      <c r="IVB786" s="92"/>
      <c r="IVC786" s="92"/>
      <c r="IVD786" s="92"/>
      <c r="IVE786" s="92"/>
      <c r="IVF786" s="92"/>
      <c r="IVG786" s="92"/>
      <c r="IVH786" s="92"/>
      <c r="IVI786" s="92"/>
      <c r="IVJ786" s="92"/>
      <c r="IVK786" s="92"/>
      <c r="IVL786" s="92"/>
      <c r="IVM786" s="92"/>
      <c r="IVN786" s="92"/>
      <c r="IVO786" s="92"/>
      <c r="IVP786" s="92"/>
      <c r="IVQ786" s="92"/>
      <c r="IVR786" s="92"/>
      <c r="IVS786" s="92"/>
      <c r="IVT786" s="92"/>
      <c r="IVU786" s="92"/>
      <c r="IVV786" s="92"/>
      <c r="IVW786" s="92"/>
      <c r="IVX786" s="92"/>
      <c r="IVY786" s="92"/>
      <c r="IVZ786" s="92"/>
      <c r="IWA786" s="92"/>
      <c r="IWB786" s="92"/>
      <c r="IWC786" s="92"/>
      <c r="IWD786" s="92"/>
      <c r="IWE786" s="92"/>
      <c r="IWF786" s="92"/>
      <c r="IWG786" s="92"/>
      <c r="IWH786" s="92"/>
      <c r="IWI786" s="92"/>
      <c r="IWJ786" s="92"/>
      <c r="IWK786" s="92"/>
      <c r="IWL786" s="92"/>
      <c r="IWM786" s="92"/>
      <c r="IWN786" s="92"/>
      <c r="IWO786" s="92"/>
      <c r="IWP786" s="92"/>
      <c r="IWQ786" s="92"/>
      <c r="IWR786" s="92"/>
      <c r="IWS786" s="92"/>
      <c r="IWT786" s="92"/>
      <c r="IWU786" s="92"/>
      <c r="IWV786" s="92"/>
      <c r="IWW786" s="92"/>
      <c r="IWX786" s="92"/>
      <c r="IWY786" s="92"/>
      <c r="IWZ786" s="92"/>
      <c r="IXA786" s="92"/>
      <c r="IXB786" s="92"/>
      <c r="IXC786" s="92"/>
      <c r="IXD786" s="92"/>
      <c r="IXE786" s="92"/>
      <c r="IXF786" s="92"/>
      <c r="IXG786" s="92"/>
      <c r="IXH786" s="92"/>
      <c r="IXI786" s="92"/>
      <c r="IXJ786" s="92"/>
      <c r="IXK786" s="92"/>
      <c r="IXL786" s="92"/>
      <c r="IXM786" s="92"/>
      <c r="IXN786" s="92"/>
      <c r="IXO786" s="92"/>
      <c r="IXP786" s="92"/>
      <c r="IXQ786" s="92"/>
      <c r="IXR786" s="92"/>
      <c r="IXS786" s="92"/>
      <c r="IXT786" s="92"/>
      <c r="IXU786" s="92"/>
      <c r="IXV786" s="92"/>
      <c r="IXW786" s="92"/>
      <c r="IXX786" s="92"/>
      <c r="IXY786" s="92"/>
      <c r="IXZ786" s="92"/>
      <c r="IYA786" s="92"/>
      <c r="IYB786" s="92"/>
      <c r="IYC786" s="92"/>
      <c r="IYD786" s="92"/>
      <c r="IYE786" s="92"/>
      <c r="IYF786" s="92"/>
      <c r="IYG786" s="92"/>
      <c r="IYH786" s="92"/>
      <c r="IYI786" s="92"/>
      <c r="IYJ786" s="92"/>
      <c r="IYK786" s="92"/>
      <c r="IYL786" s="92"/>
      <c r="IYM786" s="92"/>
      <c r="IYN786" s="92"/>
      <c r="IYO786" s="92"/>
      <c r="IYP786" s="92"/>
      <c r="IYQ786" s="92"/>
      <c r="IYR786" s="92"/>
      <c r="IYS786" s="92"/>
      <c r="IYT786" s="92"/>
      <c r="IYU786" s="92"/>
      <c r="IYV786" s="92"/>
      <c r="IYW786" s="92"/>
      <c r="IYX786" s="92"/>
      <c r="IYY786" s="92"/>
      <c r="IYZ786" s="92"/>
      <c r="IZA786" s="92"/>
      <c r="IZB786" s="92"/>
      <c r="IZC786" s="92"/>
      <c r="IZD786" s="92"/>
      <c r="IZE786" s="92"/>
      <c r="IZF786" s="92"/>
      <c r="IZG786" s="92"/>
      <c r="IZH786" s="92"/>
      <c r="IZI786" s="92"/>
      <c r="IZJ786" s="92"/>
      <c r="IZK786" s="92"/>
      <c r="IZL786" s="92"/>
      <c r="IZM786" s="92"/>
      <c r="IZN786" s="92"/>
      <c r="IZO786" s="92"/>
      <c r="IZP786" s="92"/>
      <c r="IZQ786" s="92"/>
      <c r="IZR786" s="92"/>
      <c r="IZS786" s="92"/>
      <c r="IZT786" s="92"/>
      <c r="IZU786" s="92"/>
      <c r="IZV786" s="92"/>
      <c r="IZW786" s="92"/>
      <c r="IZX786" s="92"/>
      <c r="IZY786" s="92"/>
      <c r="IZZ786" s="92"/>
      <c r="JAA786" s="92"/>
      <c r="JAB786" s="92"/>
      <c r="JAC786" s="92"/>
      <c r="JAD786" s="92"/>
      <c r="JAE786" s="92"/>
      <c r="JAF786" s="92"/>
      <c r="JAG786" s="92"/>
      <c r="JAH786" s="92"/>
      <c r="JAI786" s="92"/>
      <c r="JAJ786" s="92"/>
      <c r="JAK786" s="92"/>
      <c r="JAL786" s="92"/>
      <c r="JAM786" s="92"/>
      <c r="JAN786" s="92"/>
      <c r="JAO786" s="92"/>
      <c r="JAP786" s="92"/>
      <c r="JAQ786" s="92"/>
      <c r="JAR786" s="92"/>
      <c r="JAS786" s="92"/>
      <c r="JAT786" s="92"/>
      <c r="JAU786" s="92"/>
      <c r="JAV786" s="92"/>
      <c r="JAW786" s="92"/>
      <c r="JAX786" s="92"/>
      <c r="JAY786" s="92"/>
      <c r="JAZ786" s="92"/>
      <c r="JBA786" s="92"/>
      <c r="JBB786" s="92"/>
      <c r="JBC786" s="92"/>
      <c r="JBD786" s="92"/>
      <c r="JBE786" s="92"/>
      <c r="JBF786" s="92"/>
      <c r="JBG786" s="92"/>
      <c r="JBH786" s="92"/>
      <c r="JBI786" s="92"/>
      <c r="JBJ786" s="92"/>
      <c r="JBK786" s="92"/>
      <c r="JBL786" s="92"/>
      <c r="JBM786" s="92"/>
      <c r="JBN786" s="92"/>
      <c r="JBO786" s="92"/>
      <c r="JBP786" s="92"/>
      <c r="JBQ786" s="92"/>
      <c r="JBR786" s="92"/>
      <c r="JBS786" s="92"/>
      <c r="JBT786" s="92"/>
      <c r="JBU786" s="92"/>
      <c r="JBV786" s="92"/>
      <c r="JBW786" s="92"/>
      <c r="JBX786" s="92"/>
      <c r="JBY786" s="92"/>
      <c r="JBZ786" s="92"/>
      <c r="JCA786" s="92"/>
      <c r="JCB786" s="92"/>
      <c r="JCC786" s="92"/>
      <c r="JCD786" s="92"/>
      <c r="JCE786" s="92"/>
      <c r="JCF786" s="92"/>
      <c r="JCG786" s="92"/>
      <c r="JCH786" s="92"/>
      <c r="JCI786" s="92"/>
      <c r="JCJ786" s="92"/>
      <c r="JCK786" s="92"/>
      <c r="JCL786" s="92"/>
      <c r="JCM786" s="92"/>
      <c r="JCN786" s="92"/>
      <c r="JCO786" s="92"/>
      <c r="JCP786" s="92"/>
      <c r="JCQ786" s="92"/>
      <c r="JCR786" s="92"/>
      <c r="JCS786" s="92"/>
      <c r="JCT786" s="92"/>
      <c r="JCU786" s="92"/>
      <c r="JCV786" s="92"/>
      <c r="JCW786" s="92"/>
      <c r="JCX786" s="92"/>
      <c r="JCY786" s="92"/>
      <c r="JCZ786" s="92"/>
      <c r="JDA786" s="92"/>
      <c r="JDB786" s="92"/>
      <c r="JDC786" s="92"/>
      <c r="JDD786" s="92"/>
      <c r="JDE786" s="92"/>
      <c r="JDF786" s="92"/>
      <c r="JDG786" s="92"/>
      <c r="JDH786" s="92"/>
      <c r="JDI786" s="92"/>
      <c r="JDJ786" s="92"/>
      <c r="JDK786" s="92"/>
      <c r="JDL786" s="92"/>
      <c r="JDM786" s="92"/>
      <c r="JDN786" s="92"/>
      <c r="JDO786" s="92"/>
      <c r="JDP786" s="92"/>
      <c r="JDQ786" s="92"/>
      <c r="JDR786" s="92"/>
      <c r="JDS786" s="92"/>
      <c r="JDT786" s="92"/>
      <c r="JDU786" s="92"/>
      <c r="JDV786" s="92"/>
      <c r="JDW786" s="92"/>
      <c r="JDX786" s="92"/>
      <c r="JDY786" s="92"/>
      <c r="JDZ786" s="92"/>
      <c r="JEA786" s="92"/>
      <c r="JEB786" s="92"/>
      <c r="JEC786" s="92"/>
      <c r="JED786" s="92"/>
      <c r="JEE786" s="92"/>
      <c r="JEF786" s="92"/>
      <c r="JEG786" s="92"/>
      <c r="JEH786" s="92"/>
      <c r="JEI786" s="92"/>
      <c r="JEJ786" s="92"/>
      <c r="JEK786" s="92"/>
      <c r="JEL786" s="92"/>
      <c r="JEM786" s="92"/>
      <c r="JEN786" s="92"/>
      <c r="JEO786" s="92"/>
      <c r="JEP786" s="92"/>
      <c r="JEQ786" s="92"/>
      <c r="JER786" s="92"/>
      <c r="JES786" s="92"/>
      <c r="JET786" s="92"/>
      <c r="JEU786" s="92"/>
      <c r="JEV786" s="92"/>
      <c r="JEW786" s="92"/>
      <c r="JEX786" s="92"/>
      <c r="JEY786" s="92"/>
      <c r="JEZ786" s="92"/>
      <c r="JFA786" s="92"/>
      <c r="JFB786" s="92"/>
      <c r="JFC786" s="92"/>
      <c r="JFD786" s="92"/>
      <c r="JFE786" s="92"/>
      <c r="JFF786" s="92"/>
      <c r="JFG786" s="92"/>
      <c r="JFH786" s="92"/>
      <c r="JFI786" s="92"/>
      <c r="JFJ786" s="92"/>
      <c r="JFK786" s="92"/>
      <c r="JFL786" s="92"/>
      <c r="JFM786" s="92"/>
      <c r="JFN786" s="92"/>
      <c r="JFO786" s="92"/>
      <c r="JFP786" s="92"/>
      <c r="JFQ786" s="92"/>
      <c r="JFR786" s="92"/>
      <c r="JFS786" s="92"/>
      <c r="JFT786" s="92"/>
      <c r="JFU786" s="92"/>
      <c r="JFV786" s="92"/>
      <c r="JFW786" s="92"/>
      <c r="JFX786" s="92"/>
      <c r="JFY786" s="92"/>
      <c r="JFZ786" s="92"/>
      <c r="JGA786" s="92"/>
      <c r="JGB786" s="92"/>
      <c r="JGC786" s="92"/>
      <c r="JGD786" s="92"/>
      <c r="JGE786" s="92"/>
      <c r="JGF786" s="92"/>
      <c r="JGG786" s="92"/>
      <c r="JGH786" s="92"/>
      <c r="JGI786" s="92"/>
      <c r="JGJ786" s="92"/>
      <c r="JGK786" s="92"/>
      <c r="JGL786" s="92"/>
      <c r="JGM786" s="92"/>
      <c r="JGN786" s="92"/>
      <c r="JGO786" s="92"/>
      <c r="JGP786" s="92"/>
      <c r="JGQ786" s="92"/>
      <c r="JGR786" s="92"/>
      <c r="JGS786" s="92"/>
      <c r="JGT786" s="92"/>
      <c r="JGU786" s="92"/>
      <c r="JGV786" s="92"/>
      <c r="JGW786" s="92"/>
      <c r="JGX786" s="92"/>
      <c r="JGY786" s="92"/>
      <c r="JGZ786" s="92"/>
      <c r="JHA786" s="92"/>
      <c r="JHB786" s="92"/>
      <c r="JHC786" s="92"/>
      <c r="JHD786" s="92"/>
      <c r="JHE786" s="92"/>
      <c r="JHF786" s="92"/>
      <c r="JHG786" s="92"/>
      <c r="JHH786" s="92"/>
      <c r="JHI786" s="92"/>
      <c r="JHJ786" s="92"/>
      <c r="JHK786" s="92"/>
      <c r="JHL786" s="92"/>
      <c r="JHM786" s="92"/>
      <c r="JHN786" s="92"/>
      <c r="JHO786" s="92"/>
      <c r="JHP786" s="92"/>
      <c r="JHQ786" s="92"/>
      <c r="JHR786" s="92"/>
      <c r="JHS786" s="92"/>
      <c r="JHT786" s="92"/>
      <c r="JHU786" s="92"/>
      <c r="JHV786" s="92"/>
      <c r="JHW786" s="92"/>
      <c r="JHX786" s="92"/>
      <c r="JHY786" s="92"/>
      <c r="JHZ786" s="92"/>
      <c r="JIA786" s="92"/>
      <c r="JIB786" s="92"/>
      <c r="JIC786" s="92"/>
      <c r="JID786" s="92"/>
      <c r="JIE786" s="92"/>
      <c r="JIF786" s="92"/>
      <c r="JIG786" s="92"/>
      <c r="JIH786" s="92"/>
      <c r="JII786" s="92"/>
      <c r="JIJ786" s="92"/>
      <c r="JIK786" s="92"/>
      <c r="JIL786" s="92"/>
      <c r="JIM786" s="92"/>
      <c r="JIN786" s="92"/>
      <c r="JIO786" s="92"/>
      <c r="JIP786" s="92"/>
      <c r="JIQ786" s="92"/>
      <c r="JIR786" s="92"/>
      <c r="JIS786" s="92"/>
      <c r="JIT786" s="92"/>
      <c r="JIU786" s="92"/>
      <c r="JIV786" s="92"/>
      <c r="JIW786" s="92"/>
      <c r="JIX786" s="92"/>
      <c r="JIY786" s="92"/>
      <c r="JIZ786" s="92"/>
      <c r="JJA786" s="92"/>
      <c r="JJB786" s="92"/>
      <c r="JJC786" s="92"/>
      <c r="JJD786" s="92"/>
      <c r="JJE786" s="92"/>
      <c r="JJF786" s="92"/>
      <c r="JJG786" s="92"/>
      <c r="JJH786" s="92"/>
      <c r="JJI786" s="92"/>
      <c r="JJJ786" s="92"/>
      <c r="JJK786" s="92"/>
      <c r="JJL786" s="92"/>
      <c r="JJM786" s="92"/>
      <c r="JJN786" s="92"/>
      <c r="JJO786" s="92"/>
      <c r="JJP786" s="92"/>
      <c r="JJQ786" s="92"/>
      <c r="JJR786" s="92"/>
      <c r="JJS786" s="92"/>
      <c r="JJT786" s="92"/>
      <c r="JJU786" s="92"/>
      <c r="JJV786" s="92"/>
      <c r="JJW786" s="92"/>
      <c r="JJX786" s="92"/>
      <c r="JJY786" s="92"/>
      <c r="JJZ786" s="92"/>
      <c r="JKA786" s="92"/>
      <c r="JKB786" s="92"/>
      <c r="JKC786" s="92"/>
      <c r="JKD786" s="92"/>
      <c r="JKE786" s="92"/>
      <c r="JKF786" s="92"/>
      <c r="JKG786" s="92"/>
      <c r="JKH786" s="92"/>
      <c r="JKI786" s="92"/>
      <c r="JKJ786" s="92"/>
      <c r="JKK786" s="92"/>
      <c r="JKL786" s="92"/>
      <c r="JKM786" s="92"/>
      <c r="JKN786" s="92"/>
      <c r="JKO786" s="92"/>
      <c r="JKP786" s="92"/>
      <c r="JKQ786" s="92"/>
      <c r="JKR786" s="92"/>
      <c r="JKS786" s="92"/>
      <c r="JKT786" s="92"/>
      <c r="JKU786" s="92"/>
      <c r="JKV786" s="92"/>
      <c r="JKW786" s="92"/>
      <c r="JKX786" s="92"/>
      <c r="JKY786" s="92"/>
      <c r="JKZ786" s="92"/>
      <c r="JLA786" s="92"/>
      <c r="JLB786" s="92"/>
      <c r="JLC786" s="92"/>
      <c r="JLD786" s="92"/>
      <c r="JLE786" s="92"/>
      <c r="JLF786" s="92"/>
      <c r="JLG786" s="92"/>
      <c r="JLH786" s="92"/>
      <c r="JLI786" s="92"/>
      <c r="JLJ786" s="92"/>
      <c r="JLK786" s="92"/>
      <c r="JLL786" s="92"/>
      <c r="JLM786" s="92"/>
      <c r="JLN786" s="92"/>
      <c r="JLO786" s="92"/>
      <c r="JLP786" s="92"/>
      <c r="JLQ786" s="92"/>
      <c r="JLR786" s="92"/>
      <c r="JLS786" s="92"/>
      <c r="JLT786" s="92"/>
      <c r="JLU786" s="92"/>
      <c r="JLV786" s="92"/>
      <c r="JLW786" s="92"/>
      <c r="JLX786" s="92"/>
      <c r="JLY786" s="92"/>
      <c r="JLZ786" s="92"/>
      <c r="JMA786" s="92"/>
      <c r="JMB786" s="92"/>
      <c r="JMC786" s="92"/>
      <c r="JMD786" s="92"/>
      <c r="JME786" s="92"/>
      <c r="JMF786" s="92"/>
      <c r="JMG786" s="92"/>
      <c r="JMH786" s="92"/>
      <c r="JMI786" s="92"/>
      <c r="JMJ786" s="92"/>
      <c r="JMK786" s="92"/>
      <c r="JML786" s="92"/>
      <c r="JMM786" s="92"/>
      <c r="JMN786" s="92"/>
      <c r="JMO786" s="92"/>
      <c r="JMP786" s="92"/>
      <c r="JMQ786" s="92"/>
      <c r="JMR786" s="92"/>
      <c r="JMS786" s="92"/>
      <c r="JMT786" s="92"/>
      <c r="JMU786" s="92"/>
      <c r="JMV786" s="92"/>
      <c r="JMW786" s="92"/>
      <c r="JMX786" s="92"/>
      <c r="JMY786" s="92"/>
      <c r="JMZ786" s="92"/>
      <c r="JNA786" s="92"/>
      <c r="JNB786" s="92"/>
      <c r="JNC786" s="92"/>
      <c r="JND786" s="92"/>
      <c r="JNE786" s="92"/>
      <c r="JNF786" s="92"/>
      <c r="JNG786" s="92"/>
      <c r="JNH786" s="92"/>
      <c r="JNI786" s="92"/>
      <c r="JNJ786" s="92"/>
      <c r="JNK786" s="92"/>
      <c r="JNL786" s="92"/>
      <c r="JNM786" s="92"/>
      <c r="JNN786" s="92"/>
      <c r="JNO786" s="92"/>
      <c r="JNP786" s="92"/>
      <c r="JNQ786" s="92"/>
      <c r="JNR786" s="92"/>
      <c r="JNS786" s="92"/>
      <c r="JNT786" s="92"/>
      <c r="JNU786" s="92"/>
      <c r="JNV786" s="92"/>
      <c r="JNW786" s="92"/>
      <c r="JNX786" s="92"/>
      <c r="JNY786" s="92"/>
      <c r="JNZ786" s="92"/>
      <c r="JOA786" s="92"/>
      <c r="JOB786" s="92"/>
      <c r="JOC786" s="92"/>
      <c r="JOD786" s="92"/>
      <c r="JOE786" s="92"/>
      <c r="JOF786" s="92"/>
      <c r="JOG786" s="92"/>
      <c r="JOH786" s="92"/>
      <c r="JOI786" s="92"/>
      <c r="JOJ786" s="92"/>
      <c r="JOK786" s="92"/>
      <c r="JOL786" s="92"/>
      <c r="JOM786" s="92"/>
      <c r="JON786" s="92"/>
      <c r="JOO786" s="92"/>
      <c r="JOP786" s="92"/>
      <c r="JOQ786" s="92"/>
      <c r="JOR786" s="92"/>
      <c r="JOS786" s="92"/>
      <c r="JOT786" s="92"/>
      <c r="JOU786" s="92"/>
      <c r="JOV786" s="92"/>
      <c r="JOW786" s="92"/>
      <c r="JOX786" s="92"/>
      <c r="JOY786" s="92"/>
      <c r="JOZ786" s="92"/>
      <c r="JPA786" s="92"/>
      <c r="JPB786" s="92"/>
      <c r="JPC786" s="92"/>
      <c r="JPD786" s="92"/>
      <c r="JPE786" s="92"/>
      <c r="JPF786" s="92"/>
      <c r="JPG786" s="92"/>
      <c r="JPH786" s="92"/>
      <c r="JPI786" s="92"/>
      <c r="JPJ786" s="92"/>
      <c r="JPK786" s="92"/>
      <c r="JPL786" s="92"/>
      <c r="JPM786" s="92"/>
      <c r="JPN786" s="92"/>
      <c r="JPO786" s="92"/>
      <c r="JPP786" s="92"/>
      <c r="JPQ786" s="92"/>
      <c r="JPR786" s="92"/>
      <c r="JPS786" s="92"/>
      <c r="JPT786" s="92"/>
      <c r="JPU786" s="92"/>
      <c r="JPV786" s="92"/>
      <c r="JPW786" s="92"/>
      <c r="JPX786" s="92"/>
      <c r="JPY786" s="92"/>
      <c r="JPZ786" s="92"/>
      <c r="JQA786" s="92"/>
      <c r="JQB786" s="92"/>
      <c r="JQC786" s="92"/>
      <c r="JQD786" s="92"/>
      <c r="JQE786" s="92"/>
      <c r="JQF786" s="92"/>
      <c r="JQG786" s="92"/>
      <c r="JQH786" s="92"/>
      <c r="JQI786" s="92"/>
      <c r="JQJ786" s="92"/>
      <c r="JQK786" s="92"/>
      <c r="JQL786" s="92"/>
      <c r="JQM786" s="92"/>
      <c r="JQN786" s="92"/>
      <c r="JQO786" s="92"/>
      <c r="JQP786" s="92"/>
      <c r="JQQ786" s="92"/>
      <c r="JQR786" s="92"/>
      <c r="JQS786" s="92"/>
      <c r="JQT786" s="92"/>
      <c r="JQU786" s="92"/>
      <c r="JQV786" s="92"/>
      <c r="JQW786" s="92"/>
      <c r="JQX786" s="92"/>
      <c r="JQY786" s="92"/>
      <c r="JQZ786" s="92"/>
      <c r="JRA786" s="92"/>
      <c r="JRB786" s="92"/>
      <c r="JRC786" s="92"/>
      <c r="JRD786" s="92"/>
      <c r="JRE786" s="92"/>
      <c r="JRF786" s="92"/>
      <c r="JRG786" s="92"/>
      <c r="JRH786" s="92"/>
      <c r="JRI786" s="92"/>
      <c r="JRJ786" s="92"/>
      <c r="JRK786" s="92"/>
      <c r="JRL786" s="92"/>
      <c r="JRM786" s="92"/>
      <c r="JRN786" s="92"/>
      <c r="JRO786" s="92"/>
      <c r="JRP786" s="92"/>
      <c r="JRQ786" s="92"/>
      <c r="JRR786" s="92"/>
      <c r="JRS786" s="92"/>
      <c r="JRT786" s="92"/>
      <c r="JRU786" s="92"/>
      <c r="JRV786" s="92"/>
      <c r="JRW786" s="92"/>
      <c r="JRX786" s="92"/>
      <c r="JRY786" s="92"/>
      <c r="JRZ786" s="92"/>
      <c r="JSA786" s="92"/>
      <c r="JSB786" s="92"/>
      <c r="JSC786" s="92"/>
      <c r="JSD786" s="92"/>
      <c r="JSE786" s="92"/>
      <c r="JSF786" s="92"/>
      <c r="JSG786" s="92"/>
      <c r="JSH786" s="92"/>
      <c r="JSI786" s="92"/>
      <c r="JSJ786" s="92"/>
      <c r="JSK786" s="92"/>
      <c r="JSL786" s="92"/>
      <c r="JSM786" s="92"/>
      <c r="JSN786" s="92"/>
      <c r="JSO786" s="92"/>
      <c r="JSP786" s="92"/>
      <c r="JSQ786" s="92"/>
      <c r="JSR786" s="92"/>
      <c r="JSS786" s="92"/>
      <c r="JST786" s="92"/>
      <c r="JSU786" s="92"/>
      <c r="JSV786" s="92"/>
      <c r="JSW786" s="92"/>
      <c r="JSX786" s="92"/>
      <c r="JSY786" s="92"/>
      <c r="JSZ786" s="92"/>
      <c r="JTA786" s="92"/>
      <c r="JTB786" s="92"/>
      <c r="JTC786" s="92"/>
      <c r="JTD786" s="92"/>
      <c r="JTE786" s="92"/>
      <c r="JTF786" s="92"/>
      <c r="JTG786" s="92"/>
      <c r="JTH786" s="92"/>
      <c r="JTI786" s="92"/>
      <c r="JTJ786" s="92"/>
      <c r="JTK786" s="92"/>
      <c r="JTL786" s="92"/>
      <c r="JTM786" s="92"/>
      <c r="JTN786" s="92"/>
      <c r="JTO786" s="92"/>
      <c r="JTP786" s="92"/>
      <c r="JTQ786" s="92"/>
      <c r="JTR786" s="92"/>
      <c r="JTS786" s="92"/>
      <c r="JTT786" s="92"/>
      <c r="JTU786" s="92"/>
      <c r="JTV786" s="92"/>
      <c r="JTW786" s="92"/>
      <c r="JTX786" s="92"/>
      <c r="JTY786" s="92"/>
      <c r="JTZ786" s="92"/>
      <c r="JUA786" s="92"/>
      <c r="JUB786" s="92"/>
      <c r="JUC786" s="92"/>
      <c r="JUD786" s="92"/>
      <c r="JUE786" s="92"/>
      <c r="JUF786" s="92"/>
      <c r="JUG786" s="92"/>
      <c r="JUH786" s="92"/>
      <c r="JUI786" s="92"/>
      <c r="JUJ786" s="92"/>
      <c r="JUK786" s="92"/>
      <c r="JUL786" s="92"/>
      <c r="JUM786" s="92"/>
      <c r="JUN786" s="92"/>
      <c r="JUO786" s="92"/>
      <c r="JUP786" s="92"/>
      <c r="JUQ786" s="92"/>
      <c r="JUR786" s="92"/>
      <c r="JUS786" s="92"/>
      <c r="JUT786" s="92"/>
      <c r="JUU786" s="92"/>
      <c r="JUV786" s="92"/>
      <c r="JUW786" s="92"/>
      <c r="JUX786" s="92"/>
      <c r="JUY786" s="92"/>
      <c r="JUZ786" s="92"/>
      <c r="JVA786" s="92"/>
      <c r="JVB786" s="92"/>
      <c r="JVC786" s="92"/>
      <c r="JVD786" s="92"/>
      <c r="JVE786" s="92"/>
      <c r="JVF786" s="92"/>
      <c r="JVG786" s="92"/>
      <c r="JVH786" s="92"/>
      <c r="JVI786" s="92"/>
      <c r="JVJ786" s="92"/>
      <c r="JVK786" s="92"/>
      <c r="JVL786" s="92"/>
      <c r="JVM786" s="92"/>
      <c r="JVN786" s="92"/>
      <c r="JVO786" s="92"/>
      <c r="JVP786" s="92"/>
      <c r="JVQ786" s="92"/>
      <c r="JVR786" s="92"/>
      <c r="JVS786" s="92"/>
      <c r="JVT786" s="92"/>
      <c r="JVU786" s="92"/>
      <c r="JVV786" s="92"/>
      <c r="JVW786" s="92"/>
      <c r="JVX786" s="92"/>
      <c r="JVY786" s="92"/>
      <c r="JVZ786" s="92"/>
      <c r="JWA786" s="92"/>
      <c r="JWB786" s="92"/>
      <c r="JWC786" s="92"/>
      <c r="JWD786" s="92"/>
      <c r="JWE786" s="92"/>
      <c r="JWF786" s="92"/>
      <c r="JWG786" s="92"/>
      <c r="JWH786" s="92"/>
      <c r="JWI786" s="92"/>
      <c r="JWJ786" s="92"/>
      <c r="JWK786" s="92"/>
      <c r="JWL786" s="92"/>
      <c r="JWM786" s="92"/>
      <c r="JWN786" s="92"/>
      <c r="JWO786" s="92"/>
      <c r="JWP786" s="92"/>
      <c r="JWQ786" s="92"/>
      <c r="JWR786" s="92"/>
      <c r="JWS786" s="92"/>
      <c r="JWT786" s="92"/>
      <c r="JWU786" s="92"/>
      <c r="JWV786" s="92"/>
      <c r="JWW786" s="92"/>
      <c r="JWX786" s="92"/>
      <c r="JWY786" s="92"/>
      <c r="JWZ786" s="92"/>
      <c r="JXA786" s="92"/>
      <c r="JXB786" s="92"/>
      <c r="JXC786" s="92"/>
      <c r="JXD786" s="92"/>
      <c r="JXE786" s="92"/>
      <c r="JXF786" s="92"/>
      <c r="JXG786" s="92"/>
      <c r="JXH786" s="92"/>
      <c r="JXI786" s="92"/>
      <c r="JXJ786" s="92"/>
      <c r="JXK786" s="92"/>
      <c r="JXL786" s="92"/>
      <c r="JXM786" s="92"/>
      <c r="JXN786" s="92"/>
      <c r="JXO786" s="92"/>
      <c r="JXP786" s="92"/>
      <c r="JXQ786" s="92"/>
      <c r="JXR786" s="92"/>
      <c r="JXS786" s="92"/>
      <c r="JXT786" s="92"/>
      <c r="JXU786" s="92"/>
      <c r="JXV786" s="92"/>
      <c r="JXW786" s="92"/>
      <c r="JXX786" s="92"/>
      <c r="JXY786" s="92"/>
      <c r="JXZ786" s="92"/>
      <c r="JYA786" s="92"/>
      <c r="JYB786" s="92"/>
      <c r="JYC786" s="92"/>
      <c r="JYD786" s="92"/>
      <c r="JYE786" s="92"/>
      <c r="JYF786" s="92"/>
      <c r="JYG786" s="92"/>
      <c r="JYH786" s="92"/>
      <c r="JYI786" s="92"/>
      <c r="JYJ786" s="92"/>
      <c r="JYK786" s="92"/>
      <c r="JYL786" s="92"/>
      <c r="JYM786" s="92"/>
      <c r="JYN786" s="92"/>
      <c r="JYO786" s="92"/>
      <c r="JYP786" s="92"/>
      <c r="JYQ786" s="92"/>
      <c r="JYR786" s="92"/>
      <c r="JYS786" s="92"/>
      <c r="JYT786" s="92"/>
      <c r="JYU786" s="92"/>
      <c r="JYV786" s="92"/>
      <c r="JYW786" s="92"/>
      <c r="JYX786" s="92"/>
      <c r="JYY786" s="92"/>
      <c r="JYZ786" s="92"/>
      <c r="JZA786" s="92"/>
      <c r="JZB786" s="92"/>
      <c r="JZC786" s="92"/>
      <c r="JZD786" s="92"/>
      <c r="JZE786" s="92"/>
      <c r="JZF786" s="92"/>
      <c r="JZG786" s="92"/>
      <c r="JZH786" s="92"/>
      <c r="JZI786" s="92"/>
      <c r="JZJ786" s="92"/>
      <c r="JZK786" s="92"/>
      <c r="JZL786" s="92"/>
      <c r="JZM786" s="92"/>
      <c r="JZN786" s="92"/>
      <c r="JZO786" s="92"/>
      <c r="JZP786" s="92"/>
      <c r="JZQ786" s="92"/>
      <c r="JZR786" s="92"/>
      <c r="JZS786" s="92"/>
      <c r="JZT786" s="92"/>
      <c r="JZU786" s="92"/>
      <c r="JZV786" s="92"/>
      <c r="JZW786" s="92"/>
      <c r="JZX786" s="92"/>
      <c r="JZY786" s="92"/>
      <c r="JZZ786" s="92"/>
      <c r="KAA786" s="92"/>
      <c r="KAB786" s="92"/>
      <c r="KAC786" s="92"/>
      <c r="KAD786" s="92"/>
      <c r="KAE786" s="92"/>
      <c r="KAF786" s="92"/>
      <c r="KAG786" s="92"/>
      <c r="KAH786" s="92"/>
      <c r="KAI786" s="92"/>
      <c r="KAJ786" s="92"/>
      <c r="KAK786" s="92"/>
      <c r="KAL786" s="92"/>
      <c r="KAM786" s="92"/>
      <c r="KAN786" s="92"/>
      <c r="KAO786" s="92"/>
      <c r="KAP786" s="92"/>
      <c r="KAQ786" s="92"/>
      <c r="KAR786" s="92"/>
      <c r="KAS786" s="92"/>
      <c r="KAT786" s="92"/>
      <c r="KAU786" s="92"/>
      <c r="KAV786" s="92"/>
      <c r="KAW786" s="92"/>
      <c r="KAX786" s="92"/>
      <c r="KAY786" s="92"/>
      <c r="KAZ786" s="92"/>
      <c r="KBA786" s="92"/>
      <c r="KBB786" s="92"/>
      <c r="KBC786" s="92"/>
      <c r="KBD786" s="92"/>
      <c r="KBE786" s="92"/>
      <c r="KBF786" s="92"/>
      <c r="KBG786" s="92"/>
      <c r="KBH786" s="92"/>
      <c r="KBI786" s="92"/>
      <c r="KBJ786" s="92"/>
      <c r="KBK786" s="92"/>
      <c r="KBL786" s="92"/>
      <c r="KBM786" s="92"/>
      <c r="KBN786" s="92"/>
      <c r="KBO786" s="92"/>
      <c r="KBP786" s="92"/>
      <c r="KBQ786" s="92"/>
      <c r="KBR786" s="92"/>
      <c r="KBS786" s="92"/>
      <c r="KBT786" s="92"/>
      <c r="KBU786" s="92"/>
      <c r="KBV786" s="92"/>
      <c r="KBW786" s="92"/>
      <c r="KBX786" s="92"/>
      <c r="KBY786" s="92"/>
      <c r="KBZ786" s="92"/>
      <c r="KCA786" s="92"/>
      <c r="KCB786" s="92"/>
      <c r="KCC786" s="92"/>
      <c r="KCD786" s="92"/>
      <c r="KCE786" s="92"/>
      <c r="KCF786" s="92"/>
      <c r="KCG786" s="92"/>
      <c r="KCH786" s="92"/>
      <c r="KCI786" s="92"/>
      <c r="KCJ786" s="92"/>
      <c r="KCK786" s="92"/>
      <c r="KCL786" s="92"/>
      <c r="KCM786" s="92"/>
      <c r="KCN786" s="92"/>
      <c r="KCO786" s="92"/>
      <c r="KCP786" s="92"/>
      <c r="KCQ786" s="92"/>
      <c r="KCR786" s="92"/>
      <c r="KCS786" s="92"/>
      <c r="KCT786" s="92"/>
      <c r="KCU786" s="92"/>
      <c r="KCV786" s="92"/>
      <c r="KCW786" s="92"/>
      <c r="KCX786" s="92"/>
      <c r="KCY786" s="92"/>
      <c r="KCZ786" s="92"/>
      <c r="KDA786" s="92"/>
      <c r="KDB786" s="92"/>
      <c r="KDC786" s="92"/>
      <c r="KDD786" s="92"/>
      <c r="KDE786" s="92"/>
      <c r="KDF786" s="92"/>
      <c r="KDG786" s="92"/>
      <c r="KDH786" s="92"/>
      <c r="KDI786" s="92"/>
      <c r="KDJ786" s="92"/>
      <c r="KDK786" s="92"/>
      <c r="KDL786" s="92"/>
      <c r="KDM786" s="92"/>
      <c r="KDN786" s="92"/>
      <c r="KDO786" s="92"/>
      <c r="KDP786" s="92"/>
      <c r="KDQ786" s="92"/>
      <c r="KDR786" s="92"/>
      <c r="KDS786" s="92"/>
      <c r="KDT786" s="92"/>
      <c r="KDU786" s="92"/>
      <c r="KDV786" s="92"/>
      <c r="KDW786" s="92"/>
      <c r="KDX786" s="92"/>
      <c r="KDY786" s="92"/>
      <c r="KDZ786" s="92"/>
      <c r="KEA786" s="92"/>
      <c r="KEB786" s="92"/>
      <c r="KEC786" s="92"/>
      <c r="KED786" s="92"/>
      <c r="KEE786" s="92"/>
      <c r="KEF786" s="92"/>
      <c r="KEG786" s="92"/>
      <c r="KEH786" s="92"/>
      <c r="KEI786" s="92"/>
      <c r="KEJ786" s="92"/>
      <c r="KEK786" s="92"/>
      <c r="KEL786" s="92"/>
      <c r="KEM786" s="92"/>
      <c r="KEN786" s="92"/>
      <c r="KEO786" s="92"/>
      <c r="KEP786" s="92"/>
      <c r="KEQ786" s="92"/>
      <c r="KER786" s="92"/>
      <c r="KES786" s="92"/>
      <c r="KET786" s="92"/>
      <c r="KEU786" s="92"/>
      <c r="KEV786" s="92"/>
      <c r="KEW786" s="92"/>
      <c r="KEX786" s="92"/>
      <c r="KEY786" s="92"/>
      <c r="KEZ786" s="92"/>
      <c r="KFA786" s="92"/>
      <c r="KFB786" s="92"/>
      <c r="KFC786" s="92"/>
      <c r="KFD786" s="92"/>
      <c r="KFE786" s="92"/>
      <c r="KFF786" s="92"/>
      <c r="KFG786" s="92"/>
      <c r="KFH786" s="92"/>
      <c r="KFI786" s="92"/>
      <c r="KFJ786" s="92"/>
      <c r="KFK786" s="92"/>
      <c r="KFL786" s="92"/>
      <c r="KFM786" s="92"/>
      <c r="KFN786" s="92"/>
      <c r="KFO786" s="92"/>
      <c r="KFP786" s="92"/>
      <c r="KFQ786" s="92"/>
      <c r="KFR786" s="92"/>
      <c r="KFS786" s="92"/>
      <c r="KFT786" s="92"/>
      <c r="KFU786" s="92"/>
      <c r="KFV786" s="92"/>
      <c r="KFW786" s="92"/>
      <c r="KFX786" s="92"/>
      <c r="KFY786" s="92"/>
      <c r="KFZ786" s="92"/>
      <c r="KGA786" s="92"/>
      <c r="KGB786" s="92"/>
      <c r="KGC786" s="92"/>
      <c r="KGD786" s="92"/>
      <c r="KGE786" s="92"/>
      <c r="KGF786" s="92"/>
      <c r="KGG786" s="92"/>
      <c r="KGH786" s="92"/>
      <c r="KGI786" s="92"/>
      <c r="KGJ786" s="92"/>
      <c r="KGK786" s="92"/>
      <c r="KGL786" s="92"/>
      <c r="KGM786" s="92"/>
      <c r="KGN786" s="92"/>
      <c r="KGO786" s="92"/>
      <c r="KGP786" s="92"/>
      <c r="KGQ786" s="92"/>
      <c r="KGR786" s="92"/>
      <c r="KGS786" s="92"/>
      <c r="KGT786" s="92"/>
      <c r="KGU786" s="92"/>
      <c r="KGV786" s="92"/>
      <c r="KGW786" s="92"/>
      <c r="KGX786" s="92"/>
      <c r="KGY786" s="92"/>
      <c r="KGZ786" s="92"/>
      <c r="KHA786" s="92"/>
      <c r="KHB786" s="92"/>
      <c r="KHC786" s="92"/>
      <c r="KHD786" s="92"/>
      <c r="KHE786" s="92"/>
      <c r="KHF786" s="92"/>
      <c r="KHG786" s="92"/>
      <c r="KHH786" s="92"/>
      <c r="KHI786" s="92"/>
      <c r="KHJ786" s="92"/>
      <c r="KHK786" s="92"/>
      <c r="KHL786" s="92"/>
      <c r="KHM786" s="92"/>
      <c r="KHN786" s="92"/>
      <c r="KHO786" s="92"/>
      <c r="KHP786" s="92"/>
      <c r="KHQ786" s="92"/>
      <c r="KHR786" s="92"/>
      <c r="KHS786" s="92"/>
      <c r="KHT786" s="92"/>
      <c r="KHU786" s="92"/>
      <c r="KHV786" s="92"/>
      <c r="KHW786" s="92"/>
      <c r="KHX786" s="92"/>
      <c r="KHY786" s="92"/>
      <c r="KHZ786" s="92"/>
      <c r="KIA786" s="92"/>
      <c r="KIB786" s="92"/>
      <c r="KIC786" s="92"/>
      <c r="KID786" s="92"/>
      <c r="KIE786" s="92"/>
      <c r="KIF786" s="92"/>
      <c r="KIG786" s="92"/>
      <c r="KIH786" s="92"/>
      <c r="KII786" s="92"/>
      <c r="KIJ786" s="92"/>
      <c r="KIK786" s="92"/>
      <c r="KIL786" s="92"/>
      <c r="KIM786" s="92"/>
      <c r="KIN786" s="92"/>
      <c r="KIO786" s="92"/>
      <c r="KIP786" s="92"/>
      <c r="KIQ786" s="92"/>
      <c r="KIR786" s="92"/>
      <c r="KIS786" s="92"/>
      <c r="KIT786" s="92"/>
      <c r="KIU786" s="92"/>
      <c r="KIV786" s="92"/>
      <c r="KIW786" s="92"/>
      <c r="KIX786" s="92"/>
      <c r="KIY786" s="92"/>
      <c r="KIZ786" s="92"/>
      <c r="KJA786" s="92"/>
      <c r="KJB786" s="92"/>
      <c r="KJC786" s="92"/>
      <c r="KJD786" s="92"/>
      <c r="KJE786" s="92"/>
      <c r="KJF786" s="92"/>
      <c r="KJG786" s="92"/>
      <c r="KJH786" s="92"/>
      <c r="KJI786" s="92"/>
      <c r="KJJ786" s="92"/>
      <c r="KJK786" s="92"/>
      <c r="KJL786" s="92"/>
      <c r="KJM786" s="92"/>
      <c r="KJN786" s="92"/>
      <c r="KJO786" s="92"/>
      <c r="KJP786" s="92"/>
      <c r="KJQ786" s="92"/>
      <c r="KJR786" s="92"/>
      <c r="KJS786" s="92"/>
      <c r="KJT786" s="92"/>
      <c r="KJU786" s="92"/>
      <c r="KJV786" s="92"/>
      <c r="KJW786" s="92"/>
      <c r="KJX786" s="92"/>
      <c r="KJY786" s="92"/>
      <c r="KJZ786" s="92"/>
      <c r="KKA786" s="92"/>
      <c r="KKB786" s="92"/>
      <c r="KKC786" s="92"/>
      <c r="KKD786" s="92"/>
      <c r="KKE786" s="92"/>
      <c r="KKF786" s="92"/>
      <c r="KKG786" s="92"/>
      <c r="KKH786" s="92"/>
      <c r="KKI786" s="92"/>
      <c r="KKJ786" s="92"/>
      <c r="KKK786" s="92"/>
      <c r="KKL786" s="92"/>
      <c r="KKM786" s="92"/>
      <c r="KKN786" s="92"/>
      <c r="KKO786" s="92"/>
      <c r="KKP786" s="92"/>
      <c r="KKQ786" s="92"/>
      <c r="KKR786" s="92"/>
      <c r="KKS786" s="92"/>
      <c r="KKT786" s="92"/>
      <c r="KKU786" s="92"/>
      <c r="KKV786" s="92"/>
      <c r="KKW786" s="92"/>
      <c r="KKX786" s="92"/>
      <c r="KKY786" s="92"/>
      <c r="KKZ786" s="92"/>
      <c r="KLA786" s="92"/>
      <c r="KLB786" s="92"/>
      <c r="KLC786" s="92"/>
      <c r="KLD786" s="92"/>
      <c r="KLE786" s="92"/>
      <c r="KLF786" s="92"/>
      <c r="KLG786" s="92"/>
      <c r="KLH786" s="92"/>
      <c r="KLI786" s="92"/>
      <c r="KLJ786" s="92"/>
      <c r="KLK786" s="92"/>
      <c r="KLL786" s="92"/>
      <c r="KLM786" s="92"/>
      <c r="KLN786" s="92"/>
      <c r="KLO786" s="92"/>
      <c r="KLP786" s="92"/>
      <c r="KLQ786" s="92"/>
      <c r="KLR786" s="92"/>
      <c r="KLS786" s="92"/>
      <c r="KLT786" s="92"/>
      <c r="KLU786" s="92"/>
      <c r="KLV786" s="92"/>
      <c r="KLW786" s="92"/>
      <c r="KLX786" s="92"/>
      <c r="KLY786" s="92"/>
      <c r="KLZ786" s="92"/>
      <c r="KMA786" s="92"/>
      <c r="KMB786" s="92"/>
      <c r="KMC786" s="92"/>
      <c r="KMD786" s="92"/>
      <c r="KME786" s="92"/>
      <c r="KMF786" s="92"/>
      <c r="KMG786" s="92"/>
      <c r="KMH786" s="92"/>
      <c r="KMI786" s="92"/>
      <c r="KMJ786" s="92"/>
      <c r="KMK786" s="92"/>
      <c r="KML786" s="92"/>
      <c r="KMM786" s="92"/>
      <c r="KMN786" s="92"/>
      <c r="KMO786" s="92"/>
      <c r="KMP786" s="92"/>
      <c r="KMQ786" s="92"/>
      <c r="KMR786" s="92"/>
      <c r="KMS786" s="92"/>
      <c r="KMT786" s="92"/>
      <c r="KMU786" s="92"/>
      <c r="KMV786" s="92"/>
      <c r="KMW786" s="92"/>
      <c r="KMX786" s="92"/>
      <c r="KMY786" s="92"/>
      <c r="KMZ786" s="92"/>
      <c r="KNA786" s="92"/>
      <c r="KNB786" s="92"/>
      <c r="KNC786" s="92"/>
      <c r="KND786" s="92"/>
      <c r="KNE786" s="92"/>
      <c r="KNF786" s="92"/>
      <c r="KNG786" s="92"/>
      <c r="KNH786" s="92"/>
      <c r="KNI786" s="92"/>
      <c r="KNJ786" s="92"/>
      <c r="KNK786" s="92"/>
      <c r="KNL786" s="92"/>
      <c r="KNM786" s="92"/>
      <c r="KNN786" s="92"/>
      <c r="KNO786" s="92"/>
      <c r="KNP786" s="92"/>
      <c r="KNQ786" s="92"/>
      <c r="KNR786" s="92"/>
      <c r="KNS786" s="92"/>
      <c r="KNT786" s="92"/>
      <c r="KNU786" s="92"/>
      <c r="KNV786" s="92"/>
      <c r="KNW786" s="92"/>
      <c r="KNX786" s="92"/>
      <c r="KNY786" s="92"/>
      <c r="KNZ786" s="92"/>
      <c r="KOA786" s="92"/>
      <c r="KOB786" s="92"/>
      <c r="KOC786" s="92"/>
      <c r="KOD786" s="92"/>
      <c r="KOE786" s="92"/>
      <c r="KOF786" s="92"/>
      <c r="KOG786" s="92"/>
      <c r="KOH786" s="92"/>
      <c r="KOI786" s="92"/>
      <c r="KOJ786" s="92"/>
      <c r="KOK786" s="92"/>
      <c r="KOL786" s="92"/>
      <c r="KOM786" s="92"/>
      <c r="KON786" s="92"/>
      <c r="KOO786" s="92"/>
      <c r="KOP786" s="92"/>
      <c r="KOQ786" s="92"/>
      <c r="KOR786" s="92"/>
      <c r="KOS786" s="92"/>
      <c r="KOT786" s="92"/>
      <c r="KOU786" s="92"/>
      <c r="KOV786" s="92"/>
      <c r="KOW786" s="92"/>
      <c r="KOX786" s="92"/>
      <c r="KOY786" s="92"/>
      <c r="KOZ786" s="92"/>
      <c r="KPA786" s="92"/>
      <c r="KPB786" s="92"/>
      <c r="KPC786" s="92"/>
      <c r="KPD786" s="92"/>
      <c r="KPE786" s="92"/>
      <c r="KPF786" s="92"/>
      <c r="KPG786" s="92"/>
      <c r="KPH786" s="92"/>
      <c r="KPI786" s="92"/>
      <c r="KPJ786" s="92"/>
      <c r="KPK786" s="92"/>
      <c r="KPL786" s="92"/>
      <c r="KPM786" s="92"/>
      <c r="KPN786" s="92"/>
      <c r="KPO786" s="92"/>
      <c r="KPP786" s="92"/>
      <c r="KPQ786" s="92"/>
      <c r="KPR786" s="92"/>
      <c r="KPS786" s="92"/>
      <c r="KPT786" s="92"/>
      <c r="KPU786" s="92"/>
      <c r="KPV786" s="92"/>
      <c r="KPW786" s="92"/>
      <c r="KPX786" s="92"/>
      <c r="KPY786" s="92"/>
      <c r="KPZ786" s="92"/>
      <c r="KQA786" s="92"/>
      <c r="KQB786" s="92"/>
      <c r="KQC786" s="92"/>
      <c r="KQD786" s="92"/>
      <c r="KQE786" s="92"/>
      <c r="KQF786" s="92"/>
      <c r="KQG786" s="92"/>
      <c r="KQH786" s="92"/>
      <c r="KQI786" s="92"/>
      <c r="KQJ786" s="92"/>
      <c r="KQK786" s="92"/>
      <c r="KQL786" s="92"/>
      <c r="KQM786" s="92"/>
      <c r="KQN786" s="92"/>
      <c r="KQO786" s="92"/>
      <c r="KQP786" s="92"/>
      <c r="KQQ786" s="92"/>
      <c r="KQR786" s="92"/>
      <c r="KQS786" s="92"/>
      <c r="KQT786" s="92"/>
      <c r="KQU786" s="92"/>
      <c r="KQV786" s="92"/>
      <c r="KQW786" s="92"/>
      <c r="KQX786" s="92"/>
      <c r="KQY786" s="92"/>
      <c r="KQZ786" s="92"/>
      <c r="KRA786" s="92"/>
      <c r="KRB786" s="92"/>
      <c r="KRC786" s="92"/>
      <c r="KRD786" s="92"/>
      <c r="KRE786" s="92"/>
      <c r="KRF786" s="92"/>
      <c r="KRG786" s="92"/>
      <c r="KRH786" s="92"/>
      <c r="KRI786" s="92"/>
      <c r="KRJ786" s="92"/>
      <c r="KRK786" s="92"/>
      <c r="KRL786" s="92"/>
      <c r="KRM786" s="92"/>
      <c r="KRN786" s="92"/>
      <c r="KRO786" s="92"/>
      <c r="KRP786" s="92"/>
      <c r="KRQ786" s="92"/>
      <c r="KRR786" s="92"/>
      <c r="KRS786" s="92"/>
      <c r="KRT786" s="92"/>
      <c r="KRU786" s="92"/>
      <c r="KRV786" s="92"/>
      <c r="KRW786" s="92"/>
      <c r="KRX786" s="92"/>
      <c r="KRY786" s="92"/>
      <c r="KRZ786" s="92"/>
      <c r="KSA786" s="92"/>
      <c r="KSB786" s="92"/>
      <c r="KSC786" s="92"/>
      <c r="KSD786" s="92"/>
      <c r="KSE786" s="92"/>
      <c r="KSF786" s="92"/>
      <c r="KSG786" s="92"/>
      <c r="KSH786" s="92"/>
      <c r="KSI786" s="92"/>
      <c r="KSJ786" s="92"/>
      <c r="KSK786" s="92"/>
      <c r="KSL786" s="92"/>
      <c r="KSM786" s="92"/>
      <c r="KSN786" s="92"/>
      <c r="KSO786" s="92"/>
      <c r="KSP786" s="92"/>
      <c r="KSQ786" s="92"/>
      <c r="KSR786" s="92"/>
      <c r="KSS786" s="92"/>
      <c r="KST786" s="92"/>
      <c r="KSU786" s="92"/>
      <c r="KSV786" s="92"/>
      <c r="KSW786" s="92"/>
      <c r="KSX786" s="92"/>
      <c r="KSY786" s="92"/>
      <c r="KSZ786" s="92"/>
      <c r="KTA786" s="92"/>
      <c r="KTB786" s="92"/>
      <c r="KTC786" s="92"/>
      <c r="KTD786" s="92"/>
      <c r="KTE786" s="92"/>
      <c r="KTF786" s="92"/>
      <c r="KTG786" s="92"/>
      <c r="KTH786" s="92"/>
      <c r="KTI786" s="92"/>
      <c r="KTJ786" s="92"/>
      <c r="KTK786" s="92"/>
      <c r="KTL786" s="92"/>
      <c r="KTM786" s="92"/>
      <c r="KTN786" s="92"/>
      <c r="KTO786" s="92"/>
      <c r="KTP786" s="92"/>
      <c r="KTQ786" s="92"/>
      <c r="KTR786" s="92"/>
      <c r="KTS786" s="92"/>
      <c r="KTT786" s="92"/>
      <c r="KTU786" s="92"/>
      <c r="KTV786" s="92"/>
      <c r="KTW786" s="92"/>
      <c r="KTX786" s="92"/>
      <c r="KTY786" s="92"/>
      <c r="KTZ786" s="92"/>
      <c r="KUA786" s="92"/>
      <c r="KUB786" s="92"/>
      <c r="KUC786" s="92"/>
      <c r="KUD786" s="92"/>
      <c r="KUE786" s="92"/>
      <c r="KUF786" s="92"/>
      <c r="KUG786" s="92"/>
      <c r="KUH786" s="92"/>
      <c r="KUI786" s="92"/>
      <c r="KUJ786" s="92"/>
      <c r="KUK786" s="92"/>
      <c r="KUL786" s="92"/>
      <c r="KUM786" s="92"/>
      <c r="KUN786" s="92"/>
      <c r="KUO786" s="92"/>
      <c r="KUP786" s="92"/>
      <c r="KUQ786" s="92"/>
      <c r="KUR786" s="92"/>
      <c r="KUS786" s="92"/>
      <c r="KUT786" s="92"/>
      <c r="KUU786" s="92"/>
      <c r="KUV786" s="92"/>
      <c r="KUW786" s="92"/>
      <c r="KUX786" s="92"/>
      <c r="KUY786" s="92"/>
      <c r="KUZ786" s="92"/>
      <c r="KVA786" s="92"/>
      <c r="KVB786" s="92"/>
      <c r="KVC786" s="92"/>
      <c r="KVD786" s="92"/>
      <c r="KVE786" s="92"/>
      <c r="KVF786" s="92"/>
      <c r="KVG786" s="92"/>
      <c r="KVH786" s="92"/>
      <c r="KVI786" s="92"/>
      <c r="KVJ786" s="92"/>
      <c r="KVK786" s="92"/>
      <c r="KVL786" s="92"/>
      <c r="KVM786" s="92"/>
      <c r="KVN786" s="92"/>
      <c r="KVO786" s="92"/>
      <c r="KVP786" s="92"/>
      <c r="KVQ786" s="92"/>
      <c r="KVR786" s="92"/>
      <c r="KVS786" s="92"/>
      <c r="KVT786" s="92"/>
      <c r="KVU786" s="92"/>
      <c r="KVV786" s="92"/>
      <c r="KVW786" s="92"/>
      <c r="KVX786" s="92"/>
      <c r="KVY786" s="92"/>
      <c r="KVZ786" s="92"/>
      <c r="KWA786" s="92"/>
      <c r="KWB786" s="92"/>
      <c r="KWC786" s="92"/>
      <c r="KWD786" s="92"/>
      <c r="KWE786" s="92"/>
      <c r="KWF786" s="92"/>
      <c r="KWG786" s="92"/>
      <c r="KWH786" s="92"/>
      <c r="KWI786" s="92"/>
      <c r="KWJ786" s="92"/>
      <c r="KWK786" s="92"/>
      <c r="KWL786" s="92"/>
      <c r="KWM786" s="92"/>
      <c r="KWN786" s="92"/>
      <c r="KWO786" s="92"/>
      <c r="KWP786" s="92"/>
      <c r="KWQ786" s="92"/>
      <c r="KWR786" s="92"/>
      <c r="KWS786" s="92"/>
      <c r="KWT786" s="92"/>
      <c r="KWU786" s="92"/>
      <c r="KWV786" s="92"/>
      <c r="KWW786" s="92"/>
      <c r="KWX786" s="92"/>
      <c r="KWY786" s="92"/>
      <c r="KWZ786" s="92"/>
      <c r="KXA786" s="92"/>
      <c r="KXB786" s="92"/>
      <c r="KXC786" s="92"/>
      <c r="KXD786" s="92"/>
      <c r="KXE786" s="92"/>
      <c r="KXF786" s="92"/>
      <c r="KXG786" s="92"/>
      <c r="KXH786" s="92"/>
      <c r="KXI786" s="92"/>
      <c r="KXJ786" s="92"/>
      <c r="KXK786" s="92"/>
      <c r="KXL786" s="92"/>
      <c r="KXM786" s="92"/>
      <c r="KXN786" s="92"/>
      <c r="KXO786" s="92"/>
      <c r="KXP786" s="92"/>
      <c r="KXQ786" s="92"/>
      <c r="KXR786" s="92"/>
      <c r="KXS786" s="92"/>
      <c r="KXT786" s="92"/>
      <c r="KXU786" s="92"/>
      <c r="KXV786" s="92"/>
      <c r="KXW786" s="92"/>
      <c r="KXX786" s="92"/>
      <c r="KXY786" s="92"/>
      <c r="KXZ786" s="92"/>
      <c r="KYA786" s="92"/>
      <c r="KYB786" s="92"/>
      <c r="KYC786" s="92"/>
      <c r="KYD786" s="92"/>
      <c r="KYE786" s="92"/>
      <c r="KYF786" s="92"/>
      <c r="KYG786" s="92"/>
      <c r="KYH786" s="92"/>
      <c r="KYI786" s="92"/>
      <c r="KYJ786" s="92"/>
      <c r="KYK786" s="92"/>
      <c r="KYL786" s="92"/>
      <c r="KYM786" s="92"/>
      <c r="KYN786" s="92"/>
      <c r="KYO786" s="92"/>
      <c r="KYP786" s="92"/>
      <c r="KYQ786" s="92"/>
      <c r="KYR786" s="92"/>
      <c r="KYS786" s="92"/>
      <c r="KYT786" s="92"/>
      <c r="KYU786" s="92"/>
      <c r="KYV786" s="92"/>
      <c r="KYW786" s="92"/>
      <c r="KYX786" s="92"/>
      <c r="KYY786" s="92"/>
      <c r="KYZ786" s="92"/>
      <c r="KZA786" s="92"/>
      <c r="KZB786" s="92"/>
      <c r="KZC786" s="92"/>
      <c r="KZD786" s="92"/>
      <c r="KZE786" s="92"/>
      <c r="KZF786" s="92"/>
      <c r="KZG786" s="92"/>
      <c r="KZH786" s="92"/>
      <c r="KZI786" s="92"/>
      <c r="KZJ786" s="92"/>
      <c r="KZK786" s="92"/>
      <c r="KZL786" s="92"/>
      <c r="KZM786" s="92"/>
      <c r="KZN786" s="92"/>
      <c r="KZO786" s="92"/>
      <c r="KZP786" s="92"/>
      <c r="KZQ786" s="92"/>
      <c r="KZR786" s="92"/>
      <c r="KZS786" s="92"/>
      <c r="KZT786" s="92"/>
      <c r="KZU786" s="92"/>
      <c r="KZV786" s="92"/>
      <c r="KZW786" s="92"/>
      <c r="KZX786" s="92"/>
      <c r="KZY786" s="92"/>
      <c r="KZZ786" s="92"/>
      <c r="LAA786" s="92"/>
      <c r="LAB786" s="92"/>
      <c r="LAC786" s="92"/>
      <c r="LAD786" s="92"/>
      <c r="LAE786" s="92"/>
      <c r="LAF786" s="92"/>
      <c r="LAG786" s="92"/>
      <c r="LAH786" s="92"/>
      <c r="LAI786" s="92"/>
      <c r="LAJ786" s="92"/>
      <c r="LAK786" s="92"/>
      <c r="LAL786" s="92"/>
      <c r="LAM786" s="92"/>
      <c r="LAN786" s="92"/>
      <c r="LAO786" s="92"/>
      <c r="LAP786" s="92"/>
      <c r="LAQ786" s="92"/>
      <c r="LAR786" s="92"/>
      <c r="LAS786" s="92"/>
      <c r="LAT786" s="92"/>
      <c r="LAU786" s="92"/>
      <c r="LAV786" s="92"/>
      <c r="LAW786" s="92"/>
      <c r="LAX786" s="92"/>
      <c r="LAY786" s="92"/>
      <c r="LAZ786" s="92"/>
      <c r="LBA786" s="92"/>
      <c r="LBB786" s="92"/>
      <c r="LBC786" s="92"/>
      <c r="LBD786" s="92"/>
      <c r="LBE786" s="92"/>
      <c r="LBF786" s="92"/>
      <c r="LBG786" s="92"/>
      <c r="LBH786" s="92"/>
      <c r="LBI786" s="92"/>
      <c r="LBJ786" s="92"/>
      <c r="LBK786" s="92"/>
      <c r="LBL786" s="92"/>
      <c r="LBM786" s="92"/>
      <c r="LBN786" s="92"/>
      <c r="LBO786" s="92"/>
      <c r="LBP786" s="92"/>
      <c r="LBQ786" s="92"/>
      <c r="LBR786" s="92"/>
      <c r="LBS786" s="92"/>
      <c r="LBT786" s="92"/>
      <c r="LBU786" s="92"/>
      <c r="LBV786" s="92"/>
      <c r="LBW786" s="92"/>
      <c r="LBX786" s="92"/>
      <c r="LBY786" s="92"/>
      <c r="LBZ786" s="92"/>
      <c r="LCA786" s="92"/>
      <c r="LCB786" s="92"/>
      <c r="LCC786" s="92"/>
      <c r="LCD786" s="92"/>
      <c r="LCE786" s="92"/>
      <c r="LCF786" s="92"/>
      <c r="LCG786" s="92"/>
      <c r="LCH786" s="92"/>
      <c r="LCI786" s="92"/>
      <c r="LCJ786" s="92"/>
      <c r="LCK786" s="92"/>
      <c r="LCL786" s="92"/>
      <c r="LCM786" s="92"/>
      <c r="LCN786" s="92"/>
      <c r="LCO786" s="92"/>
      <c r="LCP786" s="92"/>
      <c r="LCQ786" s="92"/>
      <c r="LCR786" s="92"/>
      <c r="LCS786" s="92"/>
      <c r="LCT786" s="92"/>
      <c r="LCU786" s="92"/>
      <c r="LCV786" s="92"/>
      <c r="LCW786" s="92"/>
      <c r="LCX786" s="92"/>
      <c r="LCY786" s="92"/>
      <c r="LCZ786" s="92"/>
      <c r="LDA786" s="92"/>
      <c r="LDB786" s="92"/>
      <c r="LDC786" s="92"/>
      <c r="LDD786" s="92"/>
      <c r="LDE786" s="92"/>
      <c r="LDF786" s="92"/>
      <c r="LDG786" s="92"/>
      <c r="LDH786" s="92"/>
      <c r="LDI786" s="92"/>
      <c r="LDJ786" s="92"/>
      <c r="LDK786" s="92"/>
      <c r="LDL786" s="92"/>
      <c r="LDM786" s="92"/>
      <c r="LDN786" s="92"/>
      <c r="LDO786" s="92"/>
      <c r="LDP786" s="92"/>
      <c r="LDQ786" s="92"/>
      <c r="LDR786" s="92"/>
      <c r="LDS786" s="92"/>
      <c r="LDT786" s="92"/>
      <c r="LDU786" s="92"/>
      <c r="LDV786" s="92"/>
      <c r="LDW786" s="92"/>
      <c r="LDX786" s="92"/>
      <c r="LDY786" s="92"/>
      <c r="LDZ786" s="92"/>
      <c r="LEA786" s="92"/>
      <c r="LEB786" s="92"/>
      <c r="LEC786" s="92"/>
      <c r="LED786" s="92"/>
      <c r="LEE786" s="92"/>
      <c r="LEF786" s="92"/>
      <c r="LEG786" s="92"/>
      <c r="LEH786" s="92"/>
      <c r="LEI786" s="92"/>
      <c r="LEJ786" s="92"/>
      <c r="LEK786" s="92"/>
      <c r="LEL786" s="92"/>
      <c r="LEM786" s="92"/>
      <c r="LEN786" s="92"/>
      <c r="LEO786" s="92"/>
      <c r="LEP786" s="92"/>
      <c r="LEQ786" s="92"/>
      <c r="LER786" s="92"/>
      <c r="LES786" s="92"/>
      <c r="LET786" s="92"/>
      <c r="LEU786" s="92"/>
      <c r="LEV786" s="92"/>
      <c r="LEW786" s="92"/>
      <c r="LEX786" s="92"/>
      <c r="LEY786" s="92"/>
      <c r="LEZ786" s="92"/>
      <c r="LFA786" s="92"/>
      <c r="LFB786" s="92"/>
      <c r="LFC786" s="92"/>
      <c r="LFD786" s="92"/>
      <c r="LFE786" s="92"/>
      <c r="LFF786" s="92"/>
      <c r="LFG786" s="92"/>
      <c r="LFH786" s="92"/>
      <c r="LFI786" s="92"/>
      <c r="LFJ786" s="92"/>
      <c r="LFK786" s="92"/>
      <c r="LFL786" s="92"/>
      <c r="LFM786" s="92"/>
      <c r="LFN786" s="92"/>
      <c r="LFO786" s="92"/>
      <c r="LFP786" s="92"/>
      <c r="LFQ786" s="92"/>
      <c r="LFR786" s="92"/>
      <c r="LFS786" s="92"/>
      <c r="LFT786" s="92"/>
      <c r="LFU786" s="92"/>
      <c r="LFV786" s="92"/>
      <c r="LFW786" s="92"/>
      <c r="LFX786" s="92"/>
      <c r="LFY786" s="92"/>
      <c r="LFZ786" s="92"/>
      <c r="LGA786" s="92"/>
      <c r="LGB786" s="92"/>
      <c r="LGC786" s="92"/>
      <c r="LGD786" s="92"/>
      <c r="LGE786" s="92"/>
      <c r="LGF786" s="92"/>
      <c r="LGG786" s="92"/>
      <c r="LGH786" s="92"/>
      <c r="LGI786" s="92"/>
      <c r="LGJ786" s="92"/>
      <c r="LGK786" s="92"/>
      <c r="LGL786" s="92"/>
      <c r="LGM786" s="92"/>
      <c r="LGN786" s="92"/>
      <c r="LGO786" s="92"/>
      <c r="LGP786" s="92"/>
      <c r="LGQ786" s="92"/>
      <c r="LGR786" s="92"/>
      <c r="LGS786" s="92"/>
      <c r="LGT786" s="92"/>
      <c r="LGU786" s="92"/>
      <c r="LGV786" s="92"/>
      <c r="LGW786" s="92"/>
      <c r="LGX786" s="92"/>
      <c r="LGY786" s="92"/>
      <c r="LGZ786" s="92"/>
      <c r="LHA786" s="92"/>
      <c r="LHB786" s="92"/>
      <c r="LHC786" s="92"/>
      <c r="LHD786" s="92"/>
      <c r="LHE786" s="92"/>
      <c r="LHF786" s="92"/>
      <c r="LHG786" s="92"/>
      <c r="LHH786" s="92"/>
      <c r="LHI786" s="92"/>
      <c r="LHJ786" s="92"/>
      <c r="LHK786" s="92"/>
      <c r="LHL786" s="92"/>
      <c r="LHM786" s="92"/>
      <c r="LHN786" s="92"/>
      <c r="LHO786" s="92"/>
      <c r="LHP786" s="92"/>
      <c r="LHQ786" s="92"/>
      <c r="LHR786" s="92"/>
      <c r="LHS786" s="92"/>
      <c r="LHT786" s="92"/>
      <c r="LHU786" s="92"/>
      <c r="LHV786" s="92"/>
      <c r="LHW786" s="92"/>
      <c r="LHX786" s="92"/>
      <c r="LHY786" s="92"/>
      <c r="LHZ786" s="92"/>
      <c r="LIA786" s="92"/>
      <c r="LIB786" s="92"/>
      <c r="LIC786" s="92"/>
      <c r="LID786" s="92"/>
      <c r="LIE786" s="92"/>
      <c r="LIF786" s="92"/>
      <c r="LIG786" s="92"/>
      <c r="LIH786" s="92"/>
      <c r="LII786" s="92"/>
      <c r="LIJ786" s="92"/>
      <c r="LIK786" s="92"/>
      <c r="LIL786" s="92"/>
      <c r="LIM786" s="92"/>
      <c r="LIN786" s="92"/>
      <c r="LIO786" s="92"/>
      <c r="LIP786" s="92"/>
      <c r="LIQ786" s="92"/>
      <c r="LIR786" s="92"/>
      <c r="LIS786" s="92"/>
      <c r="LIT786" s="92"/>
      <c r="LIU786" s="92"/>
      <c r="LIV786" s="92"/>
      <c r="LIW786" s="92"/>
      <c r="LIX786" s="92"/>
      <c r="LIY786" s="92"/>
      <c r="LIZ786" s="92"/>
      <c r="LJA786" s="92"/>
      <c r="LJB786" s="92"/>
      <c r="LJC786" s="92"/>
      <c r="LJD786" s="92"/>
      <c r="LJE786" s="92"/>
      <c r="LJF786" s="92"/>
      <c r="LJG786" s="92"/>
      <c r="LJH786" s="92"/>
      <c r="LJI786" s="92"/>
      <c r="LJJ786" s="92"/>
      <c r="LJK786" s="92"/>
      <c r="LJL786" s="92"/>
      <c r="LJM786" s="92"/>
      <c r="LJN786" s="92"/>
      <c r="LJO786" s="92"/>
      <c r="LJP786" s="92"/>
      <c r="LJQ786" s="92"/>
      <c r="LJR786" s="92"/>
      <c r="LJS786" s="92"/>
      <c r="LJT786" s="92"/>
      <c r="LJU786" s="92"/>
      <c r="LJV786" s="92"/>
      <c r="LJW786" s="92"/>
      <c r="LJX786" s="92"/>
      <c r="LJY786" s="92"/>
      <c r="LJZ786" s="92"/>
      <c r="LKA786" s="92"/>
      <c r="LKB786" s="92"/>
      <c r="LKC786" s="92"/>
      <c r="LKD786" s="92"/>
      <c r="LKE786" s="92"/>
      <c r="LKF786" s="92"/>
      <c r="LKG786" s="92"/>
      <c r="LKH786" s="92"/>
      <c r="LKI786" s="92"/>
      <c r="LKJ786" s="92"/>
      <c r="LKK786" s="92"/>
      <c r="LKL786" s="92"/>
      <c r="LKM786" s="92"/>
      <c r="LKN786" s="92"/>
      <c r="LKO786" s="92"/>
      <c r="LKP786" s="92"/>
      <c r="LKQ786" s="92"/>
      <c r="LKR786" s="92"/>
      <c r="LKS786" s="92"/>
      <c r="LKT786" s="92"/>
      <c r="LKU786" s="92"/>
      <c r="LKV786" s="92"/>
      <c r="LKW786" s="92"/>
      <c r="LKX786" s="92"/>
      <c r="LKY786" s="92"/>
      <c r="LKZ786" s="92"/>
      <c r="LLA786" s="92"/>
      <c r="LLB786" s="92"/>
      <c r="LLC786" s="92"/>
      <c r="LLD786" s="92"/>
      <c r="LLE786" s="92"/>
      <c r="LLF786" s="92"/>
      <c r="LLG786" s="92"/>
      <c r="LLH786" s="92"/>
      <c r="LLI786" s="92"/>
      <c r="LLJ786" s="92"/>
      <c r="LLK786" s="92"/>
      <c r="LLL786" s="92"/>
      <c r="LLM786" s="92"/>
      <c r="LLN786" s="92"/>
      <c r="LLO786" s="92"/>
      <c r="LLP786" s="92"/>
      <c r="LLQ786" s="92"/>
      <c r="LLR786" s="92"/>
      <c r="LLS786" s="92"/>
      <c r="LLT786" s="92"/>
      <c r="LLU786" s="92"/>
      <c r="LLV786" s="92"/>
      <c r="LLW786" s="92"/>
      <c r="LLX786" s="92"/>
      <c r="LLY786" s="92"/>
      <c r="LLZ786" s="92"/>
      <c r="LMA786" s="92"/>
      <c r="LMB786" s="92"/>
      <c r="LMC786" s="92"/>
      <c r="LMD786" s="92"/>
      <c r="LME786" s="92"/>
      <c r="LMF786" s="92"/>
      <c r="LMG786" s="92"/>
      <c r="LMH786" s="92"/>
      <c r="LMI786" s="92"/>
      <c r="LMJ786" s="92"/>
      <c r="LMK786" s="92"/>
      <c r="LML786" s="92"/>
      <c r="LMM786" s="92"/>
      <c r="LMN786" s="92"/>
      <c r="LMO786" s="92"/>
      <c r="LMP786" s="92"/>
      <c r="LMQ786" s="92"/>
      <c r="LMR786" s="92"/>
      <c r="LMS786" s="92"/>
      <c r="LMT786" s="92"/>
      <c r="LMU786" s="92"/>
      <c r="LMV786" s="92"/>
      <c r="LMW786" s="92"/>
      <c r="LMX786" s="92"/>
      <c r="LMY786" s="92"/>
      <c r="LMZ786" s="92"/>
      <c r="LNA786" s="92"/>
      <c r="LNB786" s="92"/>
      <c r="LNC786" s="92"/>
      <c r="LND786" s="92"/>
      <c r="LNE786" s="92"/>
      <c r="LNF786" s="92"/>
      <c r="LNG786" s="92"/>
      <c r="LNH786" s="92"/>
      <c r="LNI786" s="92"/>
      <c r="LNJ786" s="92"/>
      <c r="LNK786" s="92"/>
      <c r="LNL786" s="92"/>
      <c r="LNM786" s="92"/>
      <c r="LNN786" s="92"/>
      <c r="LNO786" s="92"/>
      <c r="LNP786" s="92"/>
      <c r="LNQ786" s="92"/>
      <c r="LNR786" s="92"/>
      <c r="LNS786" s="92"/>
      <c r="LNT786" s="92"/>
      <c r="LNU786" s="92"/>
      <c r="LNV786" s="92"/>
      <c r="LNW786" s="92"/>
      <c r="LNX786" s="92"/>
      <c r="LNY786" s="92"/>
      <c r="LNZ786" s="92"/>
      <c r="LOA786" s="92"/>
      <c r="LOB786" s="92"/>
      <c r="LOC786" s="92"/>
      <c r="LOD786" s="92"/>
      <c r="LOE786" s="92"/>
      <c r="LOF786" s="92"/>
      <c r="LOG786" s="92"/>
      <c r="LOH786" s="92"/>
      <c r="LOI786" s="92"/>
      <c r="LOJ786" s="92"/>
      <c r="LOK786" s="92"/>
      <c r="LOL786" s="92"/>
      <c r="LOM786" s="92"/>
      <c r="LON786" s="92"/>
      <c r="LOO786" s="92"/>
      <c r="LOP786" s="92"/>
      <c r="LOQ786" s="92"/>
      <c r="LOR786" s="92"/>
      <c r="LOS786" s="92"/>
      <c r="LOT786" s="92"/>
      <c r="LOU786" s="92"/>
      <c r="LOV786" s="92"/>
      <c r="LOW786" s="92"/>
      <c r="LOX786" s="92"/>
      <c r="LOY786" s="92"/>
      <c r="LOZ786" s="92"/>
      <c r="LPA786" s="92"/>
      <c r="LPB786" s="92"/>
      <c r="LPC786" s="92"/>
      <c r="LPD786" s="92"/>
      <c r="LPE786" s="92"/>
      <c r="LPF786" s="92"/>
      <c r="LPG786" s="92"/>
      <c r="LPH786" s="92"/>
      <c r="LPI786" s="92"/>
      <c r="LPJ786" s="92"/>
      <c r="LPK786" s="92"/>
      <c r="LPL786" s="92"/>
      <c r="LPM786" s="92"/>
      <c r="LPN786" s="92"/>
      <c r="LPO786" s="92"/>
      <c r="LPP786" s="92"/>
      <c r="LPQ786" s="92"/>
      <c r="LPR786" s="92"/>
      <c r="LPS786" s="92"/>
      <c r="LPT786" s="92"/>
      <c r="LPU786" s="92"/>
      <c r="LPV786" s="92"/>
      <c r="LPW786" s="92"/>
      <c r="LPX786" s="92"/>
      <c r="LPY786" s="92"/>
      <c r="LPZ786" s="92"/>
      <c r="LQA786" s="92"/>
      <c r="LQB786" s="92"/>
      <c r="LQC786" s="92"/>
      <c r="LQD786" s="92"/>
      <c r="LQE786" s="92"/>
      <c r="LQF786" s="92"/>
      <c r="LQG786" s="92"/>
      <c r="LQH786" s="92"/>
      <c r="LQI786" s="92"/>
      <c r="LQJ786" s="92"/>
      <c r="LQK786" s="92"/>
      <c r="LQL786" s="92"/>
      <c r="LQM786" s="92"/>
      <c r="LQN786" s="92"/>
      <c r="LQO786" s="92"/>
      <c r="LQP786" s="92"/>
      <c r="LQQ786" s="92"/>
      <c r="LQR786" s="92"/>
      <c r="LQS786" s="92"/>
      <c r="LQT786" s="92"/>
      <c r="LQU786" s="92"/>
      <c r="LQV786" s="92"/>
      <c r="LQW786" s="92"/>
      <c r="LQX786" s="92"/>
      <c r="LQY786" s="92"/>
      <c r="LQZ786" s="92"/>
      <c r="LRA786" s="92"/>
      <c r="LRB786" s="92"/>
      <c r="LRC786" s="92"/>
      <c r="LRD786" s="92"/>
      <c r="LRE786" s="92"/>
      <c r="LRF786" s="92"/>
      <c r="LRG786" s="92"/>
      <c r="LRH786" s="92"/>
      <c r="LRI786" s="92"/>
      <c r="LRJ786" s="92"/>
      <c r="LRK786" s="92"/>
      <c r="LRL786" s="92"/>
      <c r="LRM786" s="92"/>
      <c r="LRN786" s="92"/>
      <c r="LRO786" s="92"/>
      <c r="LRP786" s="92"/>
      <c r="LRQ786" s="92"/>
      <c r="LRR786" s="92"/>
      <c r="LRS786" s="92"/>
      <c r="LRT786" s="92"/>
      <c r="LRU786" s="92"/>
      <c r="LRV786" s="92"/>
      <c r="LRW786" s="92"/>
      <c r="LRX786" s="92"/>
      <c r="LRY786" s="92"/>
      <c r="LRZ786" s="92"/>
      <c r="LSA786" s="92"/>
      <c r="LSB786" s="92"/>
      <c r="LSC786" s="92"/>
      <c r="LSD786" s="92"/>
      <c r="LSE786" s="92"/>
      <c r="LSF786" s="92"/>
      <c r="LSG786" s="92"/>
      <c r="LSH786" s="92"/>
      <c r="LSI786" s="92"/>
      <c r="LSJ786" s="92"/>
      <c r="LSK786" s="92"/>
      <c r="LSL786" s="92"/>
      <c r="LSM786" s="92"/>
      <c r="LSN786" s="92"/>
      <c r="LSO786" s="92"/>
      <c r="LSP786" s="92"/>
      <c r="LSQ786" s="92"/>
      <c r="LSR786" s="92"/>
      <c r="LSS786" s="92"/>
      <c r="LST786" s="92"/>
      <c r="LSU786" s="92"/>
      <c r="LSV786" s="92"/>
      <c r="LSW786" s="92"/>
      <c r="LSX786" s="92"/>
      <c r="LSY786" s="92"/>
      <c r="LSZ786" s="92"/>
      <c r="LTA786" s="92"/>
      <c r="LTB786" s="92"/>
      <c r="LTC786" s="92"/>
      <c r="LTD786" s="92"/>
      <c r="LTE786" s="92"/>
      <c r="LTF786" s="92"/>
      <c r="LTG786" s="92"/>
      <c r="LTH786" s="92"/>
      <c r="LTI786" s="92"/>
      <c r="LTJ786" s="92"/>
      <c r="LTK786" s="92"/>
      <c r="LTL786" s="92"/>
      <c r="LTM786" s="92"/>
      <c r="LTN786" s="92"/>
      <c r="LTO786" s="92"/>
      <c r="LTP786" s="92"/>
      <c r="LTQ786" s="92"/>
      <c r="LTR786" s="92"/>
      <c r="LTS786" s="92"/>
      <c r="LTT786" s="92"/>
      <c r="LTU786" s="92"/>
      <c r="LTV786" s="92"/>
      <c r="LTW786" s="92"/>
      <c r="LTX786" s="92"/>
      <c r="LTY786" s="92"/>
      <c r="LTZ786" s="92"/>
      <c r="LUA786" s="92"/>
      <c r="LUB786" s="92"/>
      <c r="LUC786" s="92"/>
      <c r="LUD786" s="92"/>
      <c r="LUE786" s="92"/>
      <c r="LUF786" s="92"/>
      <c r="LUG786" s="92"/>
      <c r="LUH786" s="92"/>
      <c r="LUI786" s="92"/>
      <c r="LUJ786" s="92"/>
      <c r="LUK786" s="92"/>
      <c r="LUL786" s="92"/>
      <c r="LUM786" s="92"/>
      <c r="LUN786" s="92"/>
      <c r="LUO786" s="92"/>
      <c r="LUP786" s="92"/>
      <c r="LUQ786" s="92"/>
      <c r="LUR786" s="92"/>
      <c r="LUS786" s="92"/>
      <c r="LUT786" s="92"/>
      <c r="LUU786" s="92"/>
      <c r="LUV786" s="92"/>
      <c r="LUW786" s="92"/>
      <c r="LUX786" s="92"/>
      <c r="LUY786" s="92"/>
      <c r="LUZ786" s="92"/>
      <c r="LVA786" s="92"/>
      <c r="LVB786" s="92"/>
      <c r="LVC786" s="92"/>
      <c r="LVD786" s="92"/>
      <c r="LVE786" s="92"/>
      <c r="LVF786" s="92"/>
      <c r="LVG786" s="92"/>
      <c r="LVH786" s="92"/>
      <c r="LVI786" s="92"/>
      <c r="LVJ786" s="92"/>
      <c r="LVK786" s="92"/>
      <c r="LVL786" s="92"/>
      <c r="LVM786" s="92"/>
      <c r="LVN786" s="92"/>
      <c r="LVO786" s="92"/>
      <c r="LVP786" s="92"/>
      <c r="LVQ786" s="92"/>
      <c r="LVR786" s="92"/>
      <c r="LVS786" s="92"/>
      <c r="LVT786" s="92"/>
      <c r="LVU786" s="92"/>
      <c r="LVV786" s="92"/>
      <c r="LVW786" s="92"/>
      <c r="LVX786" s="92"/>
      <c r="LVY786" s="92"/>
      <c r="LVZ786" s="92"/>
      <c r="LWA786" s="92"/>
      <c r="LWB786" s="92"/>
      <c r="LWC786" s="92"/>
      <c r="LWD786" s="92"/>
      <c r="LWE786" s="92"/>
      <c r="LWF786" s="92"/>
      <c r="LWG786" s="92"/>
      <c r="LWH786" s="92"/>
      <c r="LWI786" s="92"/>
      <c r="LWJ786" s="92"/>
      <c r="LWK786" s="92"/>
      <c r="LWL786" s="92"/>
      <c r="LWM786" s="92"/>
      <c r="LWN786" s="92"/>
      <c r="LWO786" s="92"/>
      <c r="LWP786" s="92"/>
      <c r="LWQ786" s="92"/>
      <c r="LWR786" s="92"/>
      <c r="LWS786" s="92"/>
      <c r="LWT786" s="92"/>
      <c r="LWU786" s="92"/>
      <c r="LWV786" s="92"/>
      <c r="LWW786" s="92"/>
      <c r="LWX786" s="92"/>
      <c r="LWY786" s="92"/>
      <c r="LWZ786" s="92"/>
      <c r="LXA786" s="92"/>
      <c r="LXB786" s="92"/>
      <c r="LXC786" s="92"/>
      <c r="LXD786" s="92"/>
      <c r="LXE786" s="92"/>
      <c r="LXF786" s="92"/>
      <c r="LXG786" s="92"/>
      <c r="LXH786" s="92"/>
      <c r="LXI786" s="92"/>
      <c r="LXJ786" s="92"/>
      <c r="LXK786" s="92"/>
      <c r="LXL786" s="92"/>
      <c r="LXM786" s="92"/>
      <c r="LXN786" s="92"/>
      <c r="LXO786" s="92"/>
      <c r="LXP786" s="92"/>
      <c r="LXQ786" s="92"/>
      <c r="LXR786" s="92"/>
      <c r="LXS786" s="92"/>
      <c r="LXT786" s="92"/>
      <c r="LXU786" s="92"/>
      <c r="LXV786" s="92"/>
      <c r="LXW786" s="92"/>
      <c r="LXX786" s="92"/>
      <c r="LXY786" s="92"/>
      <c r="LXZ786" s="92"/>
      <c r="LYA786" s="92"/>
      <c r="LYB786" s="92"/>
      <c r="LYC786" s="92"/>
      <c r="LYD786" s="92"/>
      <c r="LYE786" s="92"/>
      <c r="LYF786" s="92"/>
      <c r="LYG786" s="92"/>
      <c r="LYH786" s="92"/>
      <c r="LYI786" s="92"/>
      <c r="LYJ786" s="92"/>
      <c r="LYK786" s="92"/>
      <c r="LYL786" s="92"/>
      <c r="LYM786" s="92"/>
      <c r="LYN786" s="92"/>
      <c r="LYO786" s="92"/>
      <c r="LYP786" s="92"/>
      <c r="LYQ786" s="92"/>
      <c r="LYR786" s="92"/>
      <c r="LYS786" s="92"/>
      <c r="LYT786" s="92"/>
      <c r="LYU786" s="92"/>
      <c r="LYV786" s="92"/>
      <c r="LYW786" s="92"/>
      <c r="LYX786" s="92"/>
      <c r="LYY786" s="92"/>
      <c r="LYZ786" s="92"/>
      <c r="LZA786" s="92"/>
      <c r="LZB786" s="92"/>
      <c r="LZC786" s="92"/>
      <c r="LZD786" s="92"/>
      <c r="LZE786" s="92"/>
      <c r="LZF786" s="92"/>
      <c r="LZG786" s="92"/>
      <c r="LZH786" s="92"/>
      <c r="LZI786" s="92"/>
      <c r="LZJ786" s="92"/>
      <c r="LZK786" s="92"/>
      <c r="LZL786" s="92"/>
      <c r="LZM786" s="92"/>
      <c r="LZN786" s="92"/>
      <c r="LZO786" s="92"/>
      <c r="LZP786" s="92"/>
      <c r="LZQ786" s="92"/>
      <c r="LZR786" s="92"/>
      <c r="LZS786" s="92"/>
      <c r="LZT786" s="92"/>
      <c r="LZU786" s="92"/>
      <c r="LZV786" s="92"/>
      <c r="LZW786" s="92"/>
      <c r="LZX786" s="92"/>
      <c r="LZY786" s="92"/>
      <c r="LZZ786" s="92"/>
      <c r="MAA786" s="92"/>
      <c r="MAB786" s="92"/>
      <c r="MAC786" s="92"/>
      <c r="MAD786" s="92"/>
      <c r="MAE786" s="92"/>
      <c r="MAF786" s="92"/>
      <c r="MAG786" s="92"/>
      <c r="MAH786" s="92"/>
      <c r="MAI786" s="92"/>
      <c r="MAJ786" s="92"/>
      <c r="MAK786" s="92"/>
      <c r="MAL786" s="92"/>
      <c r="MAM786" s="92"/>
      <c r="MAN786" s="92"/>
      <c r="MAO786" s="92"/>
      <c r="MAP786" s="92"/>
      <c r="MAQ786" s="92"/>
      <c r="MAR786" s="92"/>
      <c r="MAS786" s="92"/>
      <c r="MAT786" s="92"/>
      <c r="MAU786" s="92"/>
      <c r="MAV786" s="92"/>
      <c r="MAW786" s="92"/>
      <c r="MAX786" s="92"/>
      <c r="MAY786" s="92"/>
      <c r="MAZ786" s="92"/>
      <c r="MBA786" s="92"/>
      <c r="MBB786" s="92"/>
      <c r="MBC786" s="92"/>
      <c r="MBD786" s="92"/>
      <c r="MBE786" s="92"/>
      <c r="MBF786" s="92"/>
      <c r="MBG786" s="92"/>
      <c r="MBH786" s="92"/>
      <c r="MBI786" s="92"/>
      <c r="MBJ786" s="92"/>
      <c r="MBK786" s="92"/>
      <c r="MBL786" s="92"/>
      <c r="MBM786" s="92"/>
      <c r="MBN786" s="92"/>
      <c r="MBO786" s="92"/>
      <c r="MBP786" s="92"/>
      <c r="MBQ786" s="92"/>
      <c r="MBR786" s="92"/>
      <c r="MBS786" s="92"/>
      <c r="MBT786" s="92"/>
      <c r="MBU786" s="92"/>
      <c r="MBV786" s="92"/>
      <c r="MBW786" s="92"/>
      <c r="MBX786" s="92"/>
      <c r="MBY786" s="92"/>
      <c r="MBZ786" s="92"/>
      <c r="MCA786" s="92"/>
      <c r="MCB786" s="92"/>
      <c r="MCC786" s="92"/>
      <c r="MCD786" s="92"/>
      <c r="MCE786" s="92"/>
      <c r="MCF786" s="92"/>
      <c r="MCG786" s="92"/>
      <c r="MCH786" s="92"/>
      <c r="MCI786" s="92"/>
      <c r="MCJ786" s="92"/>
      <c r="MCK786" s="92"/>
      <c r="MCL786" s="92"/>
      <c r="MCM786" s="92"/>
      <c r="MCN786" s="92"/>
      <c r="MCO786" s="92"/>
      <c r="MCP786" s="92"/>
      <c r="MCQ786" s="92"/>
      <c r="MCR786" s="92"/>
      <c r="MCS786" s="92"/>
      <c r="MCT786" s="92"/>
      <c r="MCU786" s="92"/>
      <c r="MCV786" s="92"/>
      <c r="MCW786" s="92"/>
      <c r="MCX786" s="92"/>
      <c r="MCY786" s="92"/>
      <c r="MCZ786" s="92"/>
      <c r="MDA786" s="92"/>
      <c r="MDB786" s="92"/>
      <c r="MDC786" s="92"/>
      <c r="MDD786" s="92"/>
      <c r="MDE786" s="92"/>
      <c r="MDF786" s="92"/>
      <c r="MDG786" s="92"/>
      <c r="MDH786" s="92"/>
      <c r="MDI786" s="92"/>
      <c r="MDJ786" s="92"/>
      <c r="MDK786" s="92"/>
      <c r="MDL786" s="92"/>
      <c r="MDM786" s="92"/>
      <c r="MDN786" s="92"/>
      <c r="MDO786" s="92"/>
      <c r="MDP786" s="92"/>
      <c r="MDQ786" s="92"/>
      <c r="MDR786" s="92"/>
      <c r="MDS786" s="92"/>
      <c r="MDT786" s="92"/>
      <c r="MDU786" s="92"/>
      <c r="MDV786" s="92"/>
      <c r="MDW786" s="92"/>
      <c r="MDX786" s="92"/>
      <c r="MDY786" s="92"/>
      <c r="MDZ786" s="92"/>
      <c r="MEA786" s="92"/>
      <c r="MEB786" s="92"/>
      <c r="MEC786" s="92"/>
      <c r="MED786" s="92"/>
      <c r="MEE786" s="92"/>
      <c r="MEF786" s="92"/>
      <c r="MEG786" s="92"/>
      <c r="MEH786" s="92"/>
      <c r="MEI786" s="92"/>
      <c r="MEJ786" s="92"/>
      <c r="MEK786" s="92"/>
      <c r="MEL786" s="92"/>
      <c r="MEM786" s="92"/>
      <c r="MEN786" s="92"/>
      <c r="MEO786" s="92"/>
      <c r="MEP786" s="92"/>
      <c r="MEQ786" s="92"/>
      <c r="MER786" s="92"/>
      <c r="MES786" s="92"/>
      <c r="MET786" s="92"/>
      <c r="MEU786" s="92"/>
      <c r="MEV786" s="92"/>
      <c r="MEW786" s="92"/>
      <c r="MEX786" s="92"/>
      <c r="MEY786" s="92"/>
      <c r="MEZ786" s="92"/>
      <c r="MFA786" s="92"/>
      <c r="MFB786" s="92"/>
      <c r="MFC786" s="92"/>
      <c r="MFD786" s="92"/>
      <c r="MFE786" s="92"/>
      <c r="MFF786" s="92"/>
      <c r="MFG786" s="92"/>
      <c r="MFH786" s="92"/>
      <c r="MFI786" s="92"/>
      <c r="MFJ786" s="92"/>
      <c r="MFK786" s="92"/>
      <c r="MFL786" s="92"/>
      <c r="MFM786" s="92"/>
      <c r="MFN786" s="92"/>
      <c r="MFO786" s="92"/>
      <c r="MFP786" s="92"/>
      <c r="MFQ786" s="92"/>
      <c r="MFR786" s="92"/>
      <c r="MFS786" s="92"/>
      <c r="MFT786" s="92"/>
      <c r="MFU786" s="92"/>
      <c r="MFV786" s="92"/>
      <c r="MFW786" s="92"/>
      <c r="MFX786" s="92"/>
      <c r="MFY786" s="92"/>
      <c r="MFZ786" s="92"/>
      <c r="MGA786" s="92"/>
      <c r="MGB786" s="92"/>
      <c r="MGC786" s="92"/>
      <c r="MGD786" s="92"/>
      <c r="MGE786" s="92"/>
      <c r="MGF786" s="92"/>
      <c r="MGG786" s="92"/>
      <c r="MGH786" s="92"/>
      <c r="MGI786" s="92"/>
      <c r="MGJ786" s="92"/>
      <c r="MGK786" s="92"/>
      <c r="MGL786" s="92"/>
      <c r="MGM786" s="92"/>
      <c r="MGN786" s="92"/>
      <c r="MGO786" s="92"/>
      <c r="MGP786" s="92"/>
      <c r="MGQ786" s="92"/>
      <c r="MGR786" s="92"/>
      <c r="MGS786" s="92"/>
      <c r="MGT786" s="92"/>
      <c r="MGU786" s="92"/>
      <c r="MGV786" s="92"/>
      <c r="MGW786" s="92"/>
      <c r="MGX786" s="92"/>
      <c r="MGY786" s="92"/>
      <c r="MGZ786" s="92"/>
      <c r="MHA786" s="92"/>
      <c r="MHB786" s="92"/>
      <c r="MHC786" s="92"/>
      <c r="MHD786" s="92"/>
      <c r="MHE786" s="92"/>
      <c r="MHF786" s="92"/>
      <c r="MHG786" s="92"/>
      <c r="MHH786" s="92"/>
      <c r="MHI786" s="92"/>
      <c r="MHJ786" s="92"/>
      <c r="MHK786" s="92"/>
      <c r="MHL786" s="92"/>
      <c r="MHM786" s="92"/>
      <c r="MHN786" s="92"/>
      <c r="MHO786" s="92"/>
      <c r="MHP786" s="92"/>
      <c r="MHQ786" s="92"/>
      <c r="MHR786" s="92"/>
      <c r="MHS786" s="92"/>
      <c r="MHT786" s="92"/>
      <c r="MHU786" s="92"/>
      <c r="MHV786" s="92"/>
      <c r="MHW786" s="92"/>
      <c r="MHX786" s="92"/>
      <c r="MHY786" s="92"/>
      <c r="MHZ786" s="92"/>
      <c r="MIA786" s="92"/>
      <c r="MIB786" s="92"/>
      <c r="MIC786" s="92"/>
      <c r="MID786" s="92"/>
      <c r="MIE786" s="92"/>
      <c r="MIF786" s="92"/>
      <c r="MIG786" s="92"/>
      <c r="MIH786" s="92"/>
      <c r="MII786" s="92"/>
      <c r="MIJ786" s="92"/>
      <c r="MIK786" s="92"/>
      <c r="MIL786" s="92"/>
      <c r="MIM786" s="92"/>
      <c r="MIN786" s="92"/>
      <c r="MIO786" s="92"/>
      <c r="MIP786" s="92"/>
      <c r="MIQ786" s="92"/>
      <c r="MIR786" s="92"/>
      <c r="MIS786" s="92"/>
      <c r="MIT786" s="92"/>
      <c r="MIU786" s="92"/>
      <c r="MIV786" s="92"/>
      <c r="MIW786" s="92"/>
      <c r="MIX786" s="92"/>
      <c r="MIY786" s="92"/>
      <c r="MIZ786" s="92"/>
      <c r="MJA786" s="92"/>
      <c r="MJB786" s="92"/>
      <c r="MJC786" s="92"/>
      <c r="MJD786" s="92"/>
      <c r="MJE786" s="92"/>
      <c r="MJF786" s="92"/>
      <c r="MJG786" s="92"/>
      <c r="MJH786" s="92"/>
      <c r="MJI786" s="92"/>
      <c r="MJJ786" s="92"/>
      <c r="MJK786" s="92"/>
      <c r="MJL786" s="92"/>
      <c r="MJM786" s="92"/>
      <c r="MJN786" s="92"/>
      <c r="MJO786" s="92"/>
      <c r="MJP786" s="92"/>
      <c r="MJQ786" s="92"/>
      <c r="MJR786" s="92"/>
      <c r="MJS786" s="92"/>
      <c r="MJT786" s="92"/>
      <c r="MJU786" s="92"/>
      <c r="MJV786" s="92"/>
      <c r="MJW786" s="92"/>
      <c r="MJX786" s="92"/>
      <c r="MJY786" s="92"/>
      <c r="MJZ786" s="92"/>
      <c r="MKA786" s="92"/>
      <c r="MKB786" s="92"/>
      <c r="MKC786" s="92"/>
      <c r="MKD786" s="92"/>
      <c r="MKE786" s="92"/>
      <c r="MKF786" s="92"/>
      <c r="MKG786" s="92"/>
      <c r="MKH786" s="92"/>
      <c r="MKI786" s="92"/>
      <c r="MKJ786" s="92"/>
      <c r="MKK786" s="92"/>
      <c r="MKL786" s="92"/>
      <c r="MKM786" s="92"/>
      <c r="MKN786" s="92"/>
      <c r="MKO786" s="92"/>
      <c r="MKP786" s="92"/>
      <c r="MKQ786" s="92"/>
      <c r="MKR786" s="92"/>
      <c r="MKS786" s="92"/>
      <c r="MKT786" s="92"/>
      <c r="MKU786" s="92"/>
      <c r="MKV786" s="92"/>
      <c r="MKW786" s="92"/>
      <c r="MKX786" s="92"/>
      <c r="MKY786" s="92"/>
      <c r="MKZ786" s="92"/>
      <c r="MLA786" s="92"/>
      <c r="MLB786" s="92"/>
      <c r="MLC786" s="92"/>
      <c r="MLD786" s="92"/>
      <c r="MLE786" s="92"/>
      <c r="MLF786" s="92"/>
      <c r="MLG786" s="92"/>
      <c r="MLH786" s="92"/>
      <c r="MLI786" s="92"/>
      <c r="MLJ786" s="92"/>
      <c r="MLK786" s="92"/>
      <c r="MLL786" s="92"/>
      <c r="MLM786" s="92"/>
      <c r="MLN786" s="92"/>
      <c r="MLO786" s="92"/>
      <c r="MLP786" s="92"/>
      <c r="MLQ786" s="92"/>
      <c r="MLR786" s="92"/>
      <c r="MLS786" s="92"/>
      <c r="MLT786" s="92"/>
      <c r="MLU786" s="92"/>
      <c r="MLV786" s="92"/>
      <c r="MLW786" s="92"/>
      <c r="MLX786" s="92"/>
      <c r="MLY786" s="92"/>
      <c r="MLZ786" s="92"/>
      <c r="MMA786" s="92"/>
      <c r="MMB786" s="92"/>
      <c r="MMC786" s="92"/>
      <c r="MMD786" s="92"/>
      <c r="MME786" s="92"/>
      <c r="MMF786" s="92"/>
      <c r="MMG786" s="92"/>
      <c r="MMH786" s="92"/>
      <c r="MMI786" s="92"/>
      <c r="MMJ786" s="92"/>
      <c r="MMK786" s="92"/>
      <c r="MML786" s="92"/>
      <c r="MMM786" s="92"/>
      <c r="MMN786" s="92"/>
      <c r="MMO786" s="92"/>
      <c r="MMP786" s="92"/>
      <c r="MMQ786" s="92"/>
      <c r="MMR786" s="92"/>
      <c r="MMS786" s="92"/>
      <c r="MMT786" s="92"/>
      <c r="MMU786" s="92"/>
      <c r="MMV786" s="92"/>
      <c r="MMW786" s="92"/>
      <c r="MMX786" s="92"/>
      <c r="MMY786" s="92"/>
      <c r="MMZ786" s="92"/>
      <c r="MNA786" s="92"/>
      <c r="MNB786" s="92"/>
      <c r="MNC786" s="92"/>
      <c r="MND786" s="92"/>
      <c r="MNE786" s="92"/>
      <c r="MNF786" s="92"/>
      <c r="MNG786" s="92"/>
      <c r="MNH786" s="92"/>
      <c r="MNI786" s="92"/>
      <c r="MNJ786" s="92"/>
      <c r="MNK786" s="92"/>
      <c r="MNL786" s="92"/>
      <c r="MNM786" s="92"/>
      <c r="MNN786" s="92"/>
      <c r="MNO786" s="92"/>
      <c r="MNP786" s="92"/>
      <c r="MNQ786" s="92"/>
      <c r="MNR786" s="92"/>
      <c r="MNS786" s="92"/>
      <c r="MNT786" s="92"/>
      <c r="MNU786" s="92"/>
      <c r="MNV786" s="92"/>
      <c r="MNW786" s="92"/>
      <c r="MNX786" s="92"/>
      <c r="MNY786" s="92"/>
      <c r="MNZ786" s="92"/>
      <c r="MOA786" s="92"/>
      <c r="MOB786" s="92"/>
      <c r="MOC786" s="92"/>
      <c r="MOD786" s="92"/>
      <c r="MOE786" s="92"/>
      <c r="MOF786" s="92"/>
      <c r="MOG786" s="92"/>
      <c r="MOH786" s="92"/>
      <c r="MOI786" s="92"/>
      <c r="MOJ786" s="92"/>
      <c r="MOK786" s="92"/>
      <c r="MOL786" s="92"/>
      <c r="MOM786" s="92"/>
      <c r="MON786" s="92"/>
      <c r="MOO786" s="92"/>
      <c r="MOP786" s="92"/>
      <c r="MOQ786" s="92"/>
      <c r="MOR786" s="92"/>
      <c r="MOS786" s="92"/>
      <c r="MOT786" s="92"/>
      <c r="MOU786" s="92"/>
      <c r="MOV786" s="92"/>
      <c r="MOW786" s="92"/>
      <c r="MOX786" s="92"/>
      <c r="MOY786" s="92"/>
      <c r="MOZ786" s="92"/>
      <c r="MPA786" s="92"/>
      <c r="MPB786" s="92"/>
      <c r="MPC786" s="92"/>
      <c r="MPD786" s="92"/>
      <c r="MPE786" s="92"/>
      <c r="MPF786" s="92"/>
      <c r="MPG786" s="92"/>
      <c r="MPH786" s="92"/>
      <c r="MPI786" s="92"/>
      <c r="MPJ786" s="92"/>
      <c r="MPK786" s="92"/>
      <c r="MPL786" s="92"/>
      <c r="MPM786" s="92"/>
      <c r="MPN786" s="92"/>
      <c r="MPO786" s="92"/>
      <c r="MPP786" s="92"/>
      <c r="MPQ786" s="92"/>
      <c r="MPR786" s="92"/>
      <c r="MPS786" s="92"/>
      <c r="MPT786" s="92"/>
      <c r="MPU786" s="92"/>
      <c r="MPV786" s="92"/>
      <c r="MPW786" s="92"/>
      <c r="MPX786" s="92"/>
      <c r="MPY786" s="92"/>
      <c r="MPZ786" s="92"/>
      <c r="MQA786" s="92"/>
      <c r="MQB786" s="92"/>
      <c r="MQC786" s="92"/>
      <c r="MQD786" s="92"/>
      <c r="MQE786" s="92"/>
      <c r="MQF786" s="92"/>
      <c r="MQG786" s="92"/>
      <c r="MQH786" s="92"/>
      <c r="MQI786" s="92"/>
      <c r="MQJ786" s="92"/>
      <c r="MQK786" s="92"/>
      <c r="MQL786" s="92"/>
      <c r="MQM786" s="92"/>
      <c r="MQN786" s="92"/>
      <c r="MQO786" s="92"/>
      <c r="MQP786" s="92"/>
      <c r="MQQ786" s="92"/>
      <c r="MQR786" s="92"/>
      <c r="MQS786" s="92"/>
      <c r="MQT786" s="92"/>
      <c r="MQU786" s="92"/>
      <c r="MQV786" s="92"/>
      <c r="MQW786" s="92"/>
      <c r="MQX786" s="92"/>
      <c r="MQY786" s="92"/>
      <c r="MQZ786" s="92"/>
      <c r="MRA786" s="92"/>
      <c r="MRB786" s="92"/>
      <c r="MRC786" s="92"/>
      <c r="MRD786" s="92"/>
      <c r="MRE786" s="92"/>
      <c r="MRF786" s="92"/>
      <c r="MRG786" s="92"/>
      <c r="MRH786" s="92"/>
      <c r="MRI786" s="92"/>
      <c r="MRJ786" s="92"/>
      <c r="MRK786" s="92"/>
      <c r="MRL786" s="92"/>
      <c r="MRM786" s="92"/>
      <c r="MRN786" s="92"/>
      <c r="MRO786" s="92"/>
      <c r="MRP786" s="92"/>
      <c r="MRQ786" s="92"/>
      <c r="MRR786" s="92"/>
      <c r="MRS786" s="92"/>
      <c r="MRT786" s="92"/>
      <c r="MRU786" s="92"/>
      <c r="MRV786" s="92"/>
      <c r="MRW786" s="92"/>
      <c r="MRX786" s="92"/>
      <c r="MRY786" s="92"/>
      <c r="MRZ786" s="92"/>
      <c r="MSA786" s="92"/>
      <c r="MSB786" s="92"/>
      <c r="MSC786" s="92"/>
      <c r="MSD786" s="92"/>
      <c r="MSE786" s="92"/>
      <c r="MSF786" s="92"/>
      <c r="MSG786" s="92"/>
      <c r="MSH786" s="92"/>
      <c r="MSI786" s="92"/>
      <c r="MSJ786" s="92"/>
      <c r="MSK786" s="92"/>
      <c r="MSL786" s="92"/>
      <c r="MSM786" s="92"/>
      <c r="MSN786" s="92"/>
      <c r="MSO786" s="92"/>
      <c r="MSP786" s="92"/>
      <c r="MSQ786" s="92"/>
      <c r="MSR786" s="92"/>
      <c r="MSS786" s="92"/>
      <c r="MST786" s="92"/>
      <c r="MSU786" s="92"/>
      <c r="MSV786" s="92"/>
      <c r="MSW786" s="92"/>
      <c r="MSX786" s="92"/>
      <c r="MSY786" s="92"/>
      <c r="MSZ786" s="92"/>
      <c r="MTA786" s="92"/>
      <c r="MTB786" s="92"/>
      <c r="MTC786" s="92"/>
      <c r="MTD786" s="92"/>
      <c r="MTE786" s="92"/>
      <c r="MTF786" s="92"/>
      <c r="MTG786" s="92"/>
      <c r="MTH786" s="92"/>
      <c r="MTI786" s="92"/>
      <c r="MTJ786" s="92"/>
      <c r="MTK786" s="92"/>
      <c r="MTL786" s="92"/>
      <c r="MTM786" s="92"/>
      <c r="MTN786" s="92"/>
      <c r="MTO786" s="92"/>
      <c r="MTP786" s="92"/>
      <c r="MTQ786" s="92"/>
      <c r="MTR786" s="92"/>
      <c r="MTS786" s="92"/>
      <c r="MTT786" s="92"/>
      <c r="MTU786" s="92"/>
      <c r="MTV786" s="92"/>
      <c r="MTW786" s="92"/>
      <c r="MTX786" s="92"/>
      <c r="MTY786" s="92"/>
      <c r="MTZ786" s="92"/>
      <c r="MUA786" s="92"/>
      <c r="MUB786" s="92"/>
      <c r="MUC786" s="92"/>
      <c r="MUD786" s="92"/>
      <c r="MUE786" s="92"/>
      <c r="MUF786" s="92"/>
      <c r="MUG786" s="92"/>
      <c r="MUH786" s="92"/>
      <c r="MUI786" s="92"/>
      <c r="MUJ786" s="92"/>
      <c r="MUK786" s="92"/>
      <c r="MUL786" s="92"/>
      <c r="MUM786" s="92"/>
      <c r="MUN786" s="92"/>
      <c r="MUO786" s="92"/>
      <c r="MUP786" s="92"/>
      <c r="MUQ786" s="92"/>
      <c r="MUR786" s="92"/>
      <c r="MUS786" s="92"/>
      <c r="MUT786" s="92"/>
      <c r="MUU786" s="92"/>
      <c r="MUV786" s="92"/>
      <c r="MUW786" s="92"/>
      <c r="MUX786" s="92"/>
      <c r="MUY786" s="92"/>
      <c r="MUZ786" s="92"/>
      <c r="MVA786" s="92"/>
      <c r="MVB786" s="92"/>
      <c r="MVC786" s="92"/>
      <c r="MVD786" s="92"/>
      <c r="MVE786" s="92"/>
      <c r="MVF786" s="92"/>
      <c r="MVG786" s="92"/>
      <c r="MVH786" s="92"/>
      <c r="MVI786" s="92"/>
      <c r="MVJ786" s="92"/>
      <c r="MVK786" s="92"/>
      <c r="MVL786" s="92"/>
      <c r="MVM786" s="92"/>
      <c r="MVN786" s="92"/>
      <c r="MVO786" s="92"/>
      <c r="MVP786" s="92"/>
      <c r="MVQ786" s="92"/>
      <c r="MVR786" s="92"/>
      <c r="MVS786" s="92"/>
      <c r="MVT786" s="92"/>
      <c r="MVU786" s="92"/>
      <c r="MVV786" s="92"/>
      <c r="MVW786" s="92"/>
      <c r="MVX786" s="92"/>
      <c r="MVY786" s="92"/>
      <c r="MVZ786" s="92"/>
      <c r="MWA786" s="92"/>
      <c r="MWB786" s="92"/>
      <c r="MWC786" s="92"/>
      <c r="MWD786" s="92"/>
      <c r="MWE786" s="92"/>
      <c r="MWF786" s="92"/>
      <c r="MWG786" s="92"/>
      <c r="MWH786" s="92"/>
      <c r="MWI786" s="92"/>
      <c r="MWJ786" s="92"/>
      <c r="MWK786" s="92"/>
      <c r="MWL786" s="92"/>
      <c r="MWM786" s="92"/>
      <c r="MWN786" s="92"/>
      <c r="MWO786" s="92"/>
      <c r="MWP786" s="92"/>
      <c r="MWQ786" s="92"/>
      <c r="MWR786" s="92"/>
      <c r="MWS786" s="92"/>
      <c r="MWT786" s="92"/>
      <c r="MWU786" s="92"/>
      <c r="MWV786" s="92"/>
      <c r="MWW786" s="92"/>
      <c r="MWX786" s="92"/>
      <c r="MWY786" s="92"/>
      <c r="MWZ786" s="92"/>
      <c r="MXA786" s="92"/>
      <c r="MXB786" s="92"/>
      <c r="MXC786" s="92"/>
      <c r="MXD786" s="92"/>
      <c r="MXE786" s="92"/>
      <c r="MXF786" s="92"/>
      <c r="MXG786" s="92"/>
      <c r="MXH786" s="92"/>
      <c r="MXI786" s="92"/>
      <c r="MXJ786" s="92"/>
      <c r="MXK786" s="92"/>
      <c r="MXL786" s="92"/>
      <c r="MXM786" s="92"/>
      <c r="MXN786" s="92"/>
      <c r="MXO786" s="92"/>
      <c r="MXP786" s="92"/>
      <c r="MXQ786" s="92"/>
      <c r="MXR786" s="92"/>
      <c r="MXS786" s="92"/>
      <c r="MXT786" s="92"/>
      <c r="MXU786" s="92"/>
      <c r="MXV786" s="92"/>
      <c r="MXW786" s="92"/>
      <c r="MXX786" s="92"/>
      <c r="MXY786" s="92"/>
      <c r="MXZ786" s="92"/>
      <c r="MYA786" s="92"/>
      <c r="MYB786" s="92"/>
      <c r="MYC786" s="92"/>
      <c r="MYD786" s="92"/>
      <c r="MYE786" s="92"/>
      <c r="MYF786" s="92"/>
      <c r="MYG786" s="92"/>
      <c r="MYH786" s="92"/>
      <c r="MYI786" s="92"/>
      <c r="MYJ786" s="92"/>
      <c r="MYK786" s="92"/>
      <c r="MYL786" s="92"/>
      <c r="MYM786" s="92"/>
      <c r="MYN786" s="92"/>
      <c r="MYO786" s="92"/>
      <c r="MYP786" s="92"/>
      <c r="MYQ786" s="92"/>
      <c r="MYR786" s="92"/>
      <c r="MYS786" s="92"/>
      <c r="MYT786" s="92"/>
      <c r="MYU786" s="92"/>
      <c r="MYV786" s="92"/>
      <c r="MYW786" s="92"/>
      <c r="MYX786" s="92"/>
      <c r="MYY786" s="92"/>
      <c r="MYZ786" s="92"/>
      <c r="MZA786" s="92"/>
      <c r="MZB786" s="92"/>
      <c r="MZC786" s="92"/>
      <c r="MZD786" s="92"/>
      <c r="MZE786" s="92"/>
      <c r="MZF786" s="92"/>
      <c r="MZG786" s="92"/>
      <c r="MZH786" s="92"/>
      <c r="MZI786" s="92"/>
      <c r="MZJ786" s="92"/>
      <c r="MZK786" s="92"/>
      <c r="MZL786" s="92"/>
      <c r="MZM786" s="92"/>
      <c r="MZN786" s="92"/>
      <c r="MZO786" s="92"/>
      <c r="MZP786" s="92"/>
      <c r="MZQ786" s="92"/>
      <c r="MZR786" s="92"/>
      <c r="MZS786" s="92"/>
      <c r="MZT786" s="92"/>
      <c r="MZU786" s="92"/>
      <c r="MZV786" s="92"/>
      <c r="MZW786" s="92"/>
      <c r="MZX786" s="92"/>
      <c r="MZY786" s="92"/>
      <c r="MZZ786" s="92"/>
      <c r="NAA786" s="92"/>
      <c r="NAB786" s="92"/>
      <c r="NAC786" s="92"/>
      <c r="NAD786" s="92"/>
      <c r="NAE786" s="92"/>
      <c r="NAF786" s="92"/>
      <c r="NAG786" s="92"/>
      <c r="NAH786" s="92"/>
      <c r="NAI786" s="92"/>
      <c r="NAJ786" s="92"/>
      <c r="NAK786" s="92"/>
      <c r="NAL786" s="92"/>
      <c r="NAM786" s="92"/>
      <c r="NAN786" s="92"/>
      <c r="NAO786" s="92"/>
      <c r="NAP786" s="92"/>
      <c r="NAQ786" s="92"/>
      <c r="NAR786" s="92"/>
      <c r="NAS786" s="92"/>
      <c r="NAT786" s="92"/>
      <c r="NAU786" s="92"/>
      <c r="NAV786" s="92"/>
      <c r="NAW786" s="92"/>
      <c r="NAX786" s="92"/>
      <c r="NAY786" s="92"/>
      <c r="NAZ786" s="92"/>
      <c r="NBA786" s="92"/>
      <c r="NBB786" s="92"/>
      <c r="NBC786" s="92"/>
      <c r="NBD786" s="92"/>
      <c r="NBE786" s="92"/>
      <c r="NBF786" s="92"/>
      <c r="NBG786" s="92"/>
      <c r="NBH786" s="92"/>
      <c r="NBI786" s="92"/>
      <c r="NBJ786" s="92"/>
      <c r="NBK786" s="92"/>
      <c r="NBL786" s="92"/>
      <c r="NBM786" s="92"/>
      <c r="NBN786" s="92"/>
      <c r="NBO786" s="92"/>
      <c r="NBP786" s="92"/>
      <c r="NBQ786" s="92"/>
      <c r="NBR786" s="92"/>
      <c r="NBS786" s="92"/>
      <c r="NBT786" s="92"/>
      <c r="NBU786" s="92"/>
      <c r="NBV786" s="92"/>
      <c r="NBW786" s="92"/>
      <c r="NBX786" s="92"/>
      <c r="NBY786" s="92"/>
      <c r="NBZ786" s="92"/>
      <c r="NCA786" s="92"/>
      <c r="NCB786" s="92"/>
      <c r="NCC786" s="92"/>
      <c r="NCD786" s="92"/>
      <c r="NCE786" s="92"/>
      <c r="NCF786" s="92"/>
      <c r="NCG786" s="92"/>
      <c r="NCH786" s="92"/>
      <c r="NCI786" s="92"/>
      <c r="NCJ786" s="92"/>
      <c r="NCK786" s="92"/>
      <c r="NCL786" s="92"/>
      <c r="NCM786" s="92"/>
      <c r="NCN786" s="92"/>
      <c r="NCO786" s="92"/>
      <c r="NCP786" s="92"/>
      <c r="NCQ786" s="92"/>
      <c r="NCR786" s="92"/>
      <c r="NCS786" s="92"/>
      <c r="NCT786" s="92"/>
      <c r="NCU786" s="92"/>
      <c r="NCV786" s="92"/>
      <c r="NCW786" s="92"/>
      <c r="NCX786" s="92"/>
      <c r="NCY786" s="92"/>
      <c r="NCZ786" s="92"/>
      <c r="NDA786" s="92"/>
      <c r="NDB786" s="92"/>
      <c r="NDC786" s="92"/>
      <c r="NDD786" s="92"/>
      <c r="NDE786" s="92"/>
      <c r="NDF786" s="92"/>
      <c r="NDG786" s="92"/>
      <c r="NDH786" s="92"/>
      <c r="NDI786" s="92"/>
      <c r="NDJ786" s="92"/>
      <c r="NDK786" s="92"/>
      <c r="NDL786" s="92"/>
      <c r="NDM786" s="92"/>
      <c r="NDN786" s="92"/>
      <c r="NDO786" s="92"/>
      <c r="NDP786" s="92"/>
      <c r="NDQ786" s="92"/>
      <c r="NDR786" s="92"/>
      <c r="NDS786" s="92"/>
      <c r="NDT786" s="92"/>
      <c r="NDU786" s="92"/>
      <c r="NDV786" s="92"/>
      <c r="NDW786" s="92"/>
      <c r="NDX786" s="92"/>
      <c r="NDY786" s="92"/>
      <c r="NDZ786" s="92"/>
      <c r="NEA786" s="92"/>
      <c r="NEB786" s="92"/>
      <c r="NEC786" s="92"/>
      <c r="NED786" s="92"/>
      <c r="NEE786" s="92"/>
      <c r="NEF786" s="92"/>
      <c r="NEG786" s="92"/>
      <c r="NEH786" s="92"/>
      <c r="NEI786" s="92"/>
      <c r="NEJ786" s="92"/>
      <c r="NEK786" s="92"/>
      <c r="NEL786" s="92"/>
      <c r="NEM786" s="92"/>
      <c r="NEN786" s="92"/>
      <c r="NEO786" s="92"/>
      <c r="NEP786" s="92"/>
      <c r="NEQ786" s="92"/>
      <c r="NER786" s="92"/>
      <c r="NES786" s="92"/>
      <c r="NET786" s="92"/>
      <c r="NEU786" s="92"/>
      <c r="NEV786" s="92"/>
      <c r="NEW786" s="92"/>
      <c r="NEX786" s="92"/>
      <c r="NEY786" s="92"/>
      <c r="NEZ786" s="92"/>
      <c r="NFA786" s="92"/>
      <c r="NFB786" s="92"/>
      <c r="NFC786" s="92"/>
      <c r="NFD786" s="92"/>
      <c r="NFE786" s="92"/>
      <c r="NFF786" s="92"/>
      <c r="NFG786" s="92"/>
      <c r="NFH786" s="92"/>
      <c r="NFI786" s="92"/>
      <c r="NFJ786" s="92"/>
      <c r="NFK786" s="92"/>
      <c r="NFL786" s="92"/>
      <c r="NFM786" s="92"/>
      <c r="NFN786" s="92"/>
      <c r="NFO786" s="92"/>
      <c r="NFP786" s="92"/>
      <c r="NFQ786" s="92"/>
      <c r="NFR786" s="92"/>
      <c r="NFS786" s="92"/>
      <c r="NFT786" s="92"/>
      <c r="NFU786" s="92"/>
      <c r="NFV786" s="92"/>
      <c r="NFW786" s="92"/>
      <c r="NFX786" s="92"/>
      <c r="NFY786" s="92"/>
      <c r="NFZ786" s="92"/>
      <c r="NGA786" s="92"/>
      <c r="NGB786" s="92"/>
      <c r="NGC786" s="92"/>
      <c r="NGD786" s="92"/>
      <c r="NGE786" s="92"/>
      <c r="NGF786" s="92"/>
      <c r="NGG786" s="92"/>
      <c r="NGH786" s="92"/>
      <c r="NGI786" s="92"/>
      <c r="NGJ786" s="92"/>
      <c r="NGK786" s="92"/>
      <c r="NGL786" s="92"/>
      <c r="NGM786" s="92"/>
      <c r="NGN786" s="92"/>
      <c r="NGO786" s="92"/>
      <c r="NGP786" s="92"/>
      <c r="NGQ786" s="92"/>
      <c r="NGR786" s="92"/>
      <c r="NGS786" s="92"/>
      <c r="NGT786" s="92"/>
      <c r="NGU786" s="92"/>
      <c r="NGV786" s="92"/>
      <c r="NGW786" s="92"/>
      <c r="NGX786" s="92"/>
      <c r="NGY786" s="92"/>
      <c r="NGZ786" s="92"/>
      <c r="NHA786" s="92"/>
      <c r="NHB786" s="92"/>
      <c r="NHC786" s="92"/>
      <c r="NHD786" s="92"/>
      <c r="NHE786" s="92"/>
      <c r="NHF786" s="92"/>
      <c r="NHG786" s="92"/>
      <c r="NHH786" s="92"/>
      <c r="NHI786" s="92"/>
      <c r="NHJ786" s="92"/>
      <c r="NHK786" s="92"/>
      <c r="NHL786" s="92"/>
      <c r="NHM786" s="92"/>
      <c r="NHN786" s="92"/>
      <c r="NHO786" s="92"/>
      <c r="NHP786" s="92"/>
      <c r="NHQ786" s="92"/>
      <c r="NHR786" s="92"/>
      <c r="NHS786" s="92"/>
      <c r="NHT786" s="92"/>
      <c r="NHU786" s="92"/>
      <c r="NHV786" s="92"/>
      <c r="NHW786" s="92"/>
      <c r="NHX786" s="92"/>
      <c r="NHY786" s="92"/>
      <c r="NHZ786" s="92"/>
      <c r="NIA786" s="92"/>
      <c r="NIB786" s="92"/>
      <c r="NIC786" s="92"/>
      <c r="NID786" s="92"/>
      <c r="NIE786" s="92"/>
      <c r="NIF786" s="92"/>
      <c r="NIG786" s="92"/>
      <c r="NIH786" s="92"/>
      <c r="NII786" s="92"/>
      <c r="NIJ786" s="92"/>
      <c r="NIK786" s="92"/>
      <c r="NIL786" s="92"/>
      <c r="NIM786" s="92"/>
      <c r="NIN786" s="92"/>
      <c r="NIO786" s="92"/>
      <c r="NIP786" s="92"/>
      <c r="NIQ786" s="92"/>
      <c r="NIR786" s="92"/>
      <c r="NIS786" s="92"/>
      <c r="NIT786" s="92"/>
      <c r="NIU786" s="92"/>
      <c r="NIV786" s="92"/>
      <c r="NIW786" s="92"/>
      <c r="NIX786" s="92"/>
      <c r="NIY786" s="92"/>
      <c r="NIZ786" s="92"/>
      <c r="NJA786" s="92"/>
      <c r="NJB786" s="92"/>
      <c r="NJC786" s="92"/>
      <c r="NJD786" s="92"/>
      <c r="NJE786" s="92"/>
      <c r="NJF786" s="92"/>
      <c r="NJG786" s="92"/>
      <c r="NJH786" s="92"/>
      <c r="NJI786" s="92"/>
      <c r="NJJ786" s="92"/>
      <c r="NJK786" s="92"/>
      <c r="NJL786" s="92"/>
      <c r="NJM786" s="92"/>
      <c r="NJN786" s="92"/>
      <c r="NJO786" s="92"/>
      <c r="NJP786" s="92"/>
      <c r="NJQ786" s="92"/>
      <c r="NJR786" s="92"/>
      <c r="NJS786" s="92"/>
      <c r="NJT786" s="92"/>
      <c r="NJU786" s="92"/>
      <c r="NJV786" s="92"/>
      <c r="NJW786" s="92"/>
      <c r="NJX786" s="92"/>
      <c r="NJY786" s="92"/>
      <c r="NJZ786" s="92"/>
      <c r="NKA786" s="92"/>
      <c r="NKB786" s="92"/>
      <c r="NKC786" s="92"/>
      <c r="NKD786" s="92"/>
      <c r="NKE786" s="92"/>
      <c r="NKF786" s="92"/>
      <c r="NKG786" s="92"/>
      <c r="NKH786" s="92"/>
      <c r="NKI786" s="92"/>
      <c r="NKJ786" s="92"/>
      <c r="NKK786" s="92"/>
      <c r="NKL786" s="92"/>
      <c r="NKM786" s="92"/>
      <c r="NKN786" s="92"/>
      <c r="NKO786" s="92"/>
      <c r="NKP786" s="92"/>
      <c r="NKQ786" s="92"/>
      <c r="NKR786" s="92"/>
      <c r="NKS786" s="92"/>
      <c r="NKT786" s="92"/>
      <c r="NKU786" s="92"/>
      <c r="NKV786" s="92"/>
      <c r="NKW786" s="92"/>
      <c r="NKX786" s="92"/>
      <c r="NKY786" s="92"/>
      <c r="NKZ786" s="92"/>
      <c r="NLA786" s="92"/>
      <c r="NLB786" s="92"/>
      <c r="NLC786" s="92"/>
      <c r="NLD786" s="92"/>
      <c r="NLE786" s="92"/>
      <c r="NLF786" s="92"/>
      <c r="NLG786" s="92"/>
      <c r="NLH786" s="92"/>
      <c r="NLI786" s="92"/>
      <c r="NLJ786" s="92"/>
      <c r="NLK786" s="92"/>
      <c r="NLL786" s="92"/>
      <c r="NLM786" s="92"/>
      <c r="NLN786" s="92"/>
      <c r="NLO786" s="92"/>
      <c r="NLP786" s="92"/>
      <c r="NLQ786" s="92"/>
      <c r="NLR786" s="92"/>
      <c r="NLS786" s="92"/>
      <c r="NLT786" s="92"/>
      <c r="NLU786" s="92"/>
      <c r="NLV786" s="92"/>
      <c r="NLW786" s="92"/>
      <c r="NLX786" s="92"/>
      <c r="NLY786" s="92"/>
      <c r="NLZ786" s="92"/>
      <c r="NMA786" s="92"/>
      <c r="NMB786" s="92"/>
      <c r="NMC786" s="92"/>
      <c r="NMD786" s="92"/>
      <c r="NME786" s="92"/>
      <c r="NMF786" s="92"/>
      <c r="NMG786" s="92"/>
      <c r="NMH786" s="92"/>
      <c r="NMI786" s="92"/>
      <c r="NMJ786" s="92"/>
      <c r="NMK786" s="92"/>
      <c r="NML786" s="92"/>
      <c r="NMM786" s="92"/>
      <c r="NMN786" s="92"/>
      <c r="NMO786" s="92"/>
      <c r="NMP786" s="92"/>
      <c r="NMQ786" s="92"/>
      <c r="NMR786" s="92"/>
      <c r="NMS786" s="92"/>
      <c r="NMT786" s="92"/>
      <c r="NMU786" s="92"/>
      <c r="NMV786" s="92"/>
      <c r="NMW786" s="92"/>
      <c r="NMX786" s="92"/>
      <c r="NMY786" s="92"/>
      <c r="NMZ786" s="92"/>
      <c r="NNA786" s="92"/>
      <c r="NNB786" s="92"/>
      <c r="NNC786" s="92"/>
      <c r="NND786" s="92"/>
      <c r="NNE786" s="92"/>
      <c r="NNF786" s="92"/>
      <c r="NNG786" s="92"/>
      <c r="NNH786" s="92"/>
      <c r="NNI786" s="92"/>
      <c r="NNJ786" s="92"/>
      <c r="NNK786" s="92"/>
      <c r="NNL786" s="92"/>
      <c r="NNM786" s="92"/>
      <c r="NNN786" s="92"/>
      <c r="NNO786" s="92"/>
      <c r="NNP786" s="92"/>
      <c r="NNQ786" s="92"/>
      <c r="NNR786" s="92"/>
      <c r="NNS786" s="92"/>
      <c r="NNT786" s="92"/>
      <c r="NNU786" s="92"/>
      <c r="NNV786" s="92"/>
      <c r="NNW786" s="92"/>
      <c r="NNX786" s="92"/>
      <c r="NNY786" s="92"/>
      <c r="NNZ786" s="92"/>
      <c r="NOA786" s="92"/>
      <c r="NOB786" s="92"/>
      <c r="NOC786" s="92"/>
      <c r="NOD786" s="92"/>
      <c r="NOE786" s="92"/>
      <c r="NOF786" s="92"/>
      <c r="NOG786" s="92"/>
      <c r="NOH786" s="92"/>
      <c r="NOI786" s="92"/>
      <c r="NOJ786" s="92"/>
      <c r="NOK786" s="92"/>
      <c r="NOL786" s="92"/>
      <c r="NOM786" s="92"/>
      <c r="NON786" s="92"/>
      <c r="NOO786" s="92"/>
      <c r="NOP786" s="92"/>
      <c r="NOQ786" s="92"/>
      <c r="NOR786" s="92"/>
      <c r="NOS786" s="92"/>
      <c r="NOT786" s="92"/>
      <c r="NOU786" s="92"/>
      <c r="NOV786" s="92"/>
      <c r="NOW786" s="92"/>
      <c r="NOX786" s="92"/>
      <c r="NOY786" s="92"/>
      <c r="NOZ786" s="92"/>
      <c r="NPA786" s="92"/>
      <c r="NPB786" s="92"/>
      <c r="NPC786" s="92"/>
      <c r="NPD786" s="92"/>
      <c r="NPE786" s="92"/>
      <c r="NPF786" s="92"/>
      <c r="NPG786" s="92"/>
      <c r="NPH786" s="92"/>
      <c r="NPI786" s="92"/>
      <c r="NPJ786" s="92"/>
      <c r="NPK786" s="92"/>
      <c r="NPL786" s="92"/>
      <c r="NPM786" s="92"/>
      <c r="NPN786" s="92"/>
      <c r="NPO786" s="92"/>
      <c r="NPP786" s="92"/>
      <c r="NPQ786" s="92"/>
      <c r="NPR786" s="92"/>
      <c r="NPS786" s="92"/>
      <c r="NPT786" s="92"/>
      <c r="NPU786" s="92"/>
      <c r="NPV786" s="92"/>
      <c r="NPW786" s="92"/>
      <c r="NPX786" s="92"/>
      <c r="NPY786" s="92"/>
      <c r="NPZ786" s="92"/>
      <c r="NQA786" s="92"/>
      <c r="NQB786" s="92"/>
      <c r="NQC786" s="92"/>
      <c r="NQD786" s="92"/>
      <c r="NQE786" s="92"/>
      <c r="NQF786" s="92"/>
      <c r="NQG786" s="92"/>
      <c r="NQH786" s="92"/>
      <c r="NQI786" s="92"/>
      <c r="NQJ786" s="92"/>
      <c r="NQK786" s="92"/>
      <c r="NQL786" s="92"/>
      <c r="NQM786" s="92"/>
      <c r="NQN786" s="92"/>
      <c r="NQO786" s="92"/>
      <c r="NQP786" s="92"/>
      <c r="NQQ786" s="92"/>
      <c r="NQR786" s="92"/>
      <c r="NQS786" s="92"/>
      <c r="NQT786" s="92"/>
      <c r="NQU786" s="92"/>
      <c r="NQV786" s="92"/>
      <c r="NQW786" s="92"/>
      <c r="NQX786" s="92"/>
      <c r="NQY786" s="92"/>
      <c r="NQZ786" s="92"/>
      <c r="NRA786" s="92"/>
      <c r="NRB786" s="92"/>
      <c r="NRC786" s="92"/>
      <c r="NRD786" s="92"/>
      <c r="NRE786" s="92"/>
      <c r="NRF786" s="92"/>
      <c r="NRG786" s="92"/>
      <c r="NRH786" s="92"/>
      <c r="NRI786" s="92"/>
      <c r="NRJ786" s="92"/>
      <c r="NRK786" s="92"/>
      <c r="NRL786" s="92"/>
      <c r="NRM786" s="92"/>
      <c r="NRN786" s="92"/>
      <c r="NRO786" s="92"/>
      <c r="NRP786" s="92"/>
      <c r="NRQ786" s="92"/>
      <c r="NRR786" s="92"/>
      <c r="NRS786" s="92"/>
      <c r="NRT786" s="92"/>
      <c r="NRU786" s="92"/>
      <c r="NRV786" s="92"/>
      <c r="NRW786" s="92"/>
      <c r="NRX786" s="92"/>
      <c r="NRY786" s="92"/>
      <c r="NRZ786" s="92"/>
      <c r="NSA786" s="92"/>
      <c r="NSB786" s="92"/>
      <c r="NSC786" s="92"/>
      <c r="NSD786" s="92"/>
      <c r="NSE786" s="92"/>
      <c r="NSF786" s="92"/>
      <c r="NSG786" s="92"/>
      <c r="NSH786" s="92"/>
      <c r="NSI786" s="92"/>
      <c r="NSJ786" s="92"/>
      <c r="NSK786" s="92"/>
      <c r="NSL786" s="92"/>
      <c r="NSM786" s="92"/>
      <c r="NSN786" s="92"/>
      <c r="NSO786" s="92"/>
      <c r="NSP786" s="92"/>
      <c r="NSQ786" s="92"/>
      <c r="NSR786" s="92"/>
      <c r="NSS786" s="92"/>
      <c r="NST786" s="92"/>
      <c r="NSU786" s="92"/>
      <c r="NSV786" s="92"/>
      <c r="NSW786" s="92"/>
      <c r="NSX786" s="92"/>
      <c r="NSY786" s="92"/>
      <c r="NSZ786" s="92"/>
      <c r="NTA786" s="92"/>
      <c r="NTB786" s="92"/>
      <c r="NTC786" s="92"/>
      <c r="NTD786" s="92"/>
      <c r="NTE786" s="92"/>
      <c r="NTF786" s="92"/>
      <c r="NTG786" s="92"/>
      <c r="NTH786" s="92"/>
      <c r="NTI786" s="92"/>
      <c r="NTJ786" s="92"/>
      <c r="NTK786" s="92"/>
      <c r="NTL786" s="92"/>
      <c r="NTM786" s="92"/>
      <c r="NTN786" s="92"/>
      <c r="NTO786" s="92"/>
      <c r="NTP786" s="92"/>
      <c r="NTQ786" s="92"/>
      <c r="NTR786" s="92"/>
      <c r="NTS786" s="92"/>
      <c r="NTT786" s="92"/>
      <c r="NTU786" s="92"/>
      <c r="NTV786" s="92"/>
      <c r="NTW786" s="92"/>
      <c r="NTX786" s="92"/>
      <c r="NTY786" s="92"/>
      <c r="NTZ786" s="92"/>
      <c r="NUA786" s="92"/>
      <c r="NUB786" s="92"/>
      <c r="NUC786" s="92"/>
      <c r="NUD786" s="92"/>
      <c r="NUE786" s="92"/>
      <c r="NUF786" s="92"/>
      <c r="NUG786" s="92"/>
      <c r="NUH786" s="92"/>
      <c r="NUI786" s="92"/>
      <c r="NUJ786" s="92"/>
      <c r="NUK786" s="92"/>
      <c r="NUL786" s="92"/>
      <c r="NUM786" s="92"/>
      <c r="NUN786" s="92"/>
      <c r="NUO786" s="92"/>
      <c r="NUP786" s="92"/>
      <c r="NUQ786" s="92"/>
      <c r="NUR786" s="92"/>
      <c r="NUS786" s="92"/>
      <c r="NUT786" s="92"/>
      <c r="NUU786" s="92"/>
      <c r="NUV786" s="92"/>
      <c r="NUW786" s="92"/>
      <c r="NUX786" s="92"/>
      <c r="NUY786" s="92"/>
      <c r="NUZ786" s="92"/>
      <c r="NVA786" s="92"/>
      <c r="NVB786" s="92"/>
      <c r="NVC786" s="92"/>
      <c r="NVD786" s="92"/>
      <c r="NVE786" s="92"/>
      <c r="NVF786" s="92"/>
      <c r="NVG786" s="92"/>
      <c r="NVH786" s="92"/>
      <c r="NVI786" s="92"/>
      <c r="NVJ786" s="92"/>
      <c r="NVK786" s="92"/>
      <c r="NVL786" s="92"/>
      <c r="NVM786" s="92"/>
      <c r="NVN786" s="92"/>
      <c r="NVO786" s="92"/>
      <c r="NVP786" s="92"/>
      <c r="NVQ786" s="92"/>
      <c r="NVR786" s="92"/>
      <c r="NVS786" s="92"/>
      <c r="NVT786" s="92"/>
      <c r="NVU786" s="92"/>
      <c r="NVV786" s="92"/>
      <c r="NVW786" s="92"/>
      <c r="NVX786" s="92"/>
      <c r="NVY786" s="92"/>
      <c r="NVZ786" s="92"/>
      <c r="NWA786" s="92"/>
      <c r="NWB786" s="92"/>
      <c r="NWC786" s="92"/>
      <c r="NWD786" s="92"/>
      <c r="NWE786" s="92"/>
      <c r="NWF786" s="92"/>
      <c r="NWG786" s="92"/>
      <c r="NWH786" s="92"/>
      <c r="NWI786" s="92"/>
      <c r="NWJ786" s="92"/>
      <c r="NWK786" s="92"/>
      <c r="NWL786" s="92"/>
      <c r="NWM786" s="92"/>
      <c r="NWN786" s="92"/>
      <c r="NWO786" s="92"/>
      <c r="NWP786" s="92"/>
      <c r="NWQ786" s="92"/>
      <c r="NWR786" s="92"/>
      <c r="NWS786" s="92"/>
      <c r="NWT786" s="92"/>
      <c r="NWU786" s="92"/>
      <c r="NWV786" s="92"/>
      <c r="NWW786" s="92"/>
      <c r="NWX786" s="92"/>
      <c r="NWY786" s="92"/>
      <c r="NWZ786" s="92"/>
      <c r="NXA786" s="92"/>
      <c r="NXB786" s="92"/>
      <c r="NXC786" s="92"/>
      <c r="NXD786" s="92"/>
      <c r="NXE786" s="92"/>
      <c r="NXF786" s="92"/>
      <c r="NXG786" s="92"/>
      <c r="NXH786" s="92"/>
      <c r="NXI786" s="92"/>
      <c r="NXJ786" s="92"/>
      <c r="NXK786" s="92"/>
      <c r="NXL786" s="92"/>
      <c r="NXM786" s="92"/>
      <c r="NXN786" s="92"/>
      <c r="NXO786" s="92"/>
      <c r="NXP786" s="92"/>
      <c r="NXQ786" s="92"/>
      <c r="NXR786" s="92"/>
      <c r="NXS786" s="92"/>
      <c r="NXT786" s="92"/>
      <c r="NXU786" s="92"/>
      <c r="NXV786" s="92"/>
      <c r="NXW786" s="92"/>
      <c r="NXX786" s="92"/>
      <c r="NXY786" s="92"/>
      <c r="NXZ786" s="92"/>
      <c r="NYA786" s="92"/>
      <c r="NYB786" s="92"/>
      <c r="NYC786" s="92"/>
      <c r="NYD786" s="92"/>
      <c r="NYE786" s="92"/>
      <c r="NYF786" s="92"/>
      <c r="NYG786" s="92"/>
      <c r="NYH786" s="92"/>
      <c r="NYI786" s="92"/>
      <c r="NYJ786" s="92"/>
      <c r="NYK786" s="92"/>
      <c r="NYL786" s="92"/>
      <c r="NYM786" s="92"/>
      <c r="NYN786" s="92"/>
      <c r="NYO786" s="92"/>
      <c r="NYP786" s="92"/>
      <c r="NYQ786" s="92"/>
      <c r="NYR786" s="92"/>
      <c r="NYS786" s="92"/>
      <c r="NYT786" s="92"/>
      <c r="NYU786" s="92"/>
      <c r="NYV786" s="92"/>
      <c r="NYW786" s="92"/>
      <c r="NYX786" s="92"/>
      <c r="NYY786" s="92"/>
      <c r="NYZ786" s="92"/>
      <c r="NZA786" s="92"/>
      <c r="NZB786" s="92"/>
      <c r="NZC786" s="92"/>
      <c r="NZD786" s="92"/>
      <c r="NZE786" s="92"/>
      <c r="NZF786" s="92"/>
      <c r="NZG786" s="92"/>
      <c r="NZH786" s="92"/>
      <c r="NZI786" s="92"/>
      <c r="NZJ786" s="92"/>
      <c r="NZK786" s="92"/>
      <c r="NZL786" s="92"/>
      <c r="NZM786" s="92"/>
      <c r="NZN786" s="92"/>
      <c r="NZO786" s="92"/>
      <c r="NZP786" s="92"/>
      <c r="NZQ786" s="92"/>
      <c r="NZR786" s="92"/>
      <c r="NZS786" s="92"/>
      <c r="NZT786" s="92"/>
      <c r="NZU786" s="92"/>
      <c r="NZV786" s="92"/>
      <c r="NZW786" s="92"/>
      <c r="NZX786" s="92"/>
      <c r="NZY786" s="92"/>
      <c r="NZZ786" s="92"/>
      <c r="OAA786" s="92"/>
      <c r="OAB786" s="92"/>
      <c r="OAC786" s="92"/>
      <c r="OAD786" s="92"/>
      <c r="OAE786" s="92"/>
      <c r="OAF786" s="92"/>
      <c r="OAG786" s="92"/>
      <c r="OAH786" s="92"/>
      <c r="OAI786" s="92"/>
      <c r="OAJ786" s="92"/>
      <c r="OAK786" s="92"/>
      <c r="OAL786" s="92"/>
      <c r="OAM786" s="92"/>
      <c r="OAN786" s="92"/>
      <c r="OAO786" s="92"/>
      <c r="OAP786" s="92"/>
      <c r="OAQ786" s="92"/>
      <c r="OAR786" s="92"/>
      <c r="OAS786" s="92"/>
      <c r="OAT786" s="92"/>
      <c r="OAU786" s="92"/>
      <c r="OAV786" s="92"/>
      <c r="OAW786" s="92"/>
      <c r="OAX786" s="92"/>
      <c r="OAY786" s="92"/>
      <c r="OAZ786" s="92"/>
      <c r="OBA786" s="92"/>
      <c r="OBB786" s="92"/>
      <c r="OBC786" s="92"/>
      <c r="OBD786" s="92"/>
      <c r="OBE786" s="92"/>
      <c r="OBF786" s="92"/>
      <c r="OBG786" s="92"/>
      <c r="OBH786" s="92"/>
      <c r="OBI786" s="92"/>
      <c r="OBJ786" s="92"/>
      <c r="OBK786" s="92"/>
      <c r="OBL786" s="92"/>
      <c r="OBM786" s="92"/>
      <c r="OBN786" s="92"/>
      <c r="OBO786" s="92"/>
      <c r="OBP786" s="92"/>
      <c r="OBQ786" s="92"/>
      <c r="OBR786" s="92"/>
      <c r="OBS786" s="92"/>
      <c r="OBT786" s="92"/>
      <c r="OBU786" s="92"/>
      <c r="OBV786" s="92"/>
      <c r="OBW786" s="92"/>
      <c r="OBX786" s="92"/>
      <c r="OBY786" s="92"/>
      <c r="OBZ786" s="92"/>
      <c r="OCA786" s="92"/>
      <c r="OCB786" s="92"/>
      <c r="OCC786" s="92"/>
      <c r="OCD786" s="92"/>
      <c r="OCE786" s="92"/>
      <c r="OCF786" s="92"/>
      <c r="OCG786" s="92"/>
      <c r="OCH786" s="92"/>
      <c r="OCI786" s="92"/>
      <c r="OCJ786" s="92"/>
      <c r="OCK786" s="92"/>
      <c r="OCL786" s="92"/>
      <c r="OCM786" s="92"/>
      <c r="OCN786" s="92"/>
      <c r="OCO786" s="92"/>
      <c r="OCP786" s="92"/>
      <c r="OCQ786" s="92"/>
      <c r="OCR786" s="92"/>
      <c r="OCS786" s="92"/>
      <c r="OCT786" s="92"/>
      <c r="OCU786" s="92"/>
      <c r="OCV786" s="92"/>
      <c r="OCW786" s="92"/>
      <c r="OCX786" s="92"/>
      <c r="OCY786" s="92"/>
      <c r="OCZ786" s="92"/>
      <c r="ODA786" s="92"/>
      <c r="ODB786" s="92"/>
      <c r="ODC786" s="92"/>
      <c r="ODD786" s="92"/>
      <c r="ODE786" s="92"/>
      <c r="ODF786" s="92"/>
      <c r="ODG786" s="92"/>
      <c r="ODH786" s="92"/>
      <c r="ODI786" s="92"/>
      <c r="ODJ786" s="92"/>
      <c r="ODK786" s="92"/>
      <c r="ODL786" s="92"/>
      <c r="ODM786" s="92"/>
      <c r="ODN786" s="92"/>
      <c r="ODO786" s="92"/>
      <c r="ODP786" s="92"/>
      <c r="ODQ786" s="92"/>
      <c r="ODR786" s="92"/>
      <c r="ODS786" s="92"/>
      <c r="ODT786" s="92"/>
      <c r="ODU786" s="92"/>
      <c r="ODV786" s="92"/>
      <c r="ODW786" s="92"/>
      <c r="ODX786" s="92"/>
      <c r="ODY786" s="92"/>
      <c r="ODZ786" s="92"/>
      <c r="OEA786" s="92"/>
      <c r="OEB786" s="92"/>
      <c r="OEC786" s="92"/>
      <c r="OED786" s="92"/>
      <c r="OEE786" s="92"/>
      <c r="OEF786" s="92"/>
      <c r="OEG786" s="92"/>
      <c r="OEH786" s="92"/>
      <c r="OEI786" s="92"/>
      <c r="OEJ786" s="92"/>
      <c r="OEK786" s="92"/>
      <c r="OEL786" s="92"/>
      <c r="OEM786" s="92"/>
      <c r="OEN786" s="92"/>
      <c r="OEO786" s="92"/>
      <c r="OEP786" s="92"/>
      <c r="OEQ786" s="92"/>
      <c r="OER786" s="92"/>
      <c r="OES786" s="92"/>
      <c r="OET786" s="92"/>
      <c r="OEU786" s="92"/>
      <c r="OEV786" s="92"/>
      <c r="OEW786" s="92"/>
      <c r="OEX786" s="92"/>
      <c r="OEY786" s="92"/>
      <c r="OEZ786" s="92"/>
      <c r="OFA786" s="92"/>
      <c r="OFB786" s="92"/>
      <c r="OFC786" s="92"/>
      <c r="OFD786" s="92"/>
      <c r="OFE786" s="92"/>
      <c r="OFF786" s="92"/>
      <c r="OFG786" s="92"/>
      <c r="OFH786" s="92"/>
      <c r="OFI786" s="92"/>
      <c r="OFJ786" s="92"/>
      <c r="OFK786" s="92"/>
      <c r="OFL786" s="92"/>
      <c r="OFM786" s="92"/>
      <c r="OFN786" s="92"/>
      <c r="OFO786" s="92"/>
      <c r="OFP786" s="92"/>
      <c r="OFQ786" s="92"/>
      <c r="OFR786" s="92"/>
      <c r="OFS786" s="92"/>
      <c r="OFT786" s="92"/>
      <c r="OFU786" s="92"/>
      <c r="OFV786" s="92"/>
      <c r="OFW786" s="92"/>
      <c r="OFX786" s="92"/>
      <c r="OFY786" s="92"/>
      <c r="OFZ786" s="92"/>
      <c r="OGA786" s="92"/>
      <c r="OGB786" s="92"/>
      <c r="OGC786" s="92"/>
      <c r="OGD786" s="92"/>
      <c r="OGE786" s="92"/>
      <c r="OGF786" s="92"/>
      <c r="OGG786" s="92"/>
      <c r="OGH786" s="92"/>
      <c r="OGI786" s="92"/>
      <c r="OGJ786" s="92"/>
      <c r="OGK786" s="92"/>
      <c r="OGL786" s="92"/>
      <c r="OGM786" s="92"/>
      <c r="OGN786" s="92"/>
      <c r="OGO786" s="92"/>
      <c r="OGP786" s="92"/>
      <c r="OGQ786" s="92"/>
      <c r="OGR786" s="92"/>
      <c r="OGS786" s="92"/>
      <c r="OGT786" s="92"/>
      <c r="OGU786" s="92"/>
      <c r="OGV786" s="92"/>
      <c r="OGW786" s="92"/>
      <c r="OGX786" s="92"/>
      <c r="OGY786" s="92"/>
      <c r="OGZ786" s="92"/>
      <c r="OHA786" s="92"/>
      <c r="OHB786" s="92"/>
      <c r="OHC786" s="92"/>
      <c r="OHD786" s="92"/>
      <c r="OHE786" s="92"/>
      <c r="OHF786" s="92"/>
      <c r="OHG786" s="92"/>
      <c r="OHH786" s="92"/>
      <c r="OHI786" s="92"/>
      <c r="OHJ786" s="92"/>
      <c r="OHK786" s="92"/>
      <c r="OHL786" s="92"/>
      <c r="OHM786" s="92"/>
      <c r="OHN786" s="92"/>
      <c r="OHO786" s="92"/>
      <c r="OHP786" s="92"/>
      <c r="OHQ786" s="92"/>
      <c r="OHR786" s="92"/>
      <c r="OHS786" s="92"/>
      <c r="OHT786" s="92"/>
      <c r="OHU786" s="92"/>
      <c r="OHV786" s="92"/>
      <c r="OHW786" s="92"/>
      <c r="OHX786" s="92"/>
      <c r="OHY786" s="92"/>
      <c r="OHZ786" s="92"/>
      <c r="OIA786" s="92"/>
      <c r="OIB786" s="92"/>
      <c r="OIC786" s="92"/>
      <c r="OID786" s="92"/>
      <c r="OIE786" s="92"/>
      <c r="OIF786" s="92"/>
      <c r="OIG786" s="92"/>
      <c r="OIH786" s="92"/>
      <c r="OII786" s="92"/>
      <c r="OIJ786" s="92"/>
      <c r="OIK786" s="92"/>
      <c r="OIL786" s="92"/>
      <c r="OIM786" s="92"/>
      <c r="OIN786" s="92"/>
      <c r="OIO786" s="92"/>
      <c r="OIP786" s="92"/>
      <c r="OIQ786" s="92"/>
      <c r="OIR786" s="92"/>
      <c r="OIS786" s="92"/>
      <c r="OIT786" s="92"/>
      <c r="OIU786" s="92"/>
      <c r="OIV786" s="92"/>
      <c r="OIW786" s="92"/>
      <c r="OIX786" s="92"/>
      <c r="OIY786" s="92"/>
      <c r="OIZ786" s="92"/>
      <c r="OJA786" s="92"/>
      <c r="OJB786" s="92"/>
      <c r="OJC786" s="92"/>
      <c r="OJD786" s="92"/>
      <c r="OJE786" s="92"/>
      <c r="OJF786" s="92"/>
      <c r="OJG786" s="92"/>
      <c r="OJH786" s="92"/>
      <c r="OJI786" s="92"/>
      <c r="OJJ786" s="92"/>
      <c r="OJK786" s="92"/>
      <c r="OJL786" s="92"/>
      <c r="OJM786" s="92"/>
      <c r="OJN786" s="92"/>
      <c r="OJO786" s="92"/>
      <c r="OJP786" s="92"/>
      <c r="OJQ786" s="92"/>
      <c r="OJR786" s="92"/>
      <c r="OJS786" s="92"/>
      <c r="OJT786" s="92"/>
      <c r="OJU786" s="92"/>
      <c r="OJV786" s="92"/>
      <c r="OJW786" s="92"/>
      <c r="OJX786" s="92"/>
      <c r="OJY786" s="92"/>
      <c r="OJZ786" s="92"/>
      <c r="OKA786" s="92"/>
      <c r="OKB786" s="92"/>
      <c r="OKC786" s="92"/>
      <c r="OKD786" s="92"/>
      <c r="OKE786" s="92"/>
      <c r="OKF786" s="92"/>
      <c r="OKG786" s="92"/>
      <c r="OKH786" s="92"/>
      <c r="OKI786" s="92"/>
      <c r="OKJ786" s="92"/>
      <c r="OKK786" s="92"/>
      <c r="OKL786" s="92"/>
      <c r="OKM786" s="92"/>
      <c r="OKN786" s="92"/>
      <c r="OKO786" s="92"/>
      <c r="OKP786" s="92"/>
      <c r="OKQ786" s="92"/>
      <c r="OKR786" s="92"/>
      <c r="OKS786" s="92"/>
      <c r="OKT786" s="92"/>
      <c r="OKU786" s="92"/>
      <c r="OKV786" s="92"/>
      <c r="OKW786" s="92"/>
      <c r="OKX786" s="92"/>
      <c r="OKY786" s="92"/>
      <c r="OKZ786" s="92"/>
      <c r="OLA786" s="92"/>
      <c r="OLB786" s="92"/>
      <c r="OLC786" s="92"/>
      <c r="OLD786" s="92"/>
      <c r="OLE786" s="92"/>
      <c r="OLF786" s="92"/>
      <c r="OLG786" s="92"/>
      <c r="OLH786" s="92"/>
      <c r="OLI786" s="92"/>
      <c r="OLJ786" s="92"/>
      <c r="OLK786" s="92"/>
      <c r="OLL786" s="92"/>
      <c r="OLM786" s="92"/>
      <c r="OLN786" s="92"/>
      <c r="OLO786" s="92"/>
      <c r="OLP786" s="92"/>
      <c r="OLQ786" s="92"/>
      <c r="OLR786" s="92"/>
      <c r="OLS786" s="92"/>
      <c r="OLT786" s="92"/>
      <c r="OLU786" s="92"/>
      <c r="OLV786" s="92"/>
      <c r="OLW786" s="92"/>
      <c r="OLX786" s="92"/>
      <c r="OLY786" s="92"/>
      <c r="OLZ786" s="92"/>
      <c r="OMA786" s="92"/>
      <c r="OMB786" s="92"/>
      <c r="OMC786" s="92"/>
      <c r="OMD786" s="92"/>
      <c r="OME786" s="92"/>
      <c r="OMF786" s="92"/>
      <c r="OMG786" s="92"/>
      <c r="OMH786" s="92"/>
      <c r="OMI786" s="92"/>
      <c r="OMJ786" s="92"/>
      <c r="OMK786" s="92"/>
      <c r="OML786" s="92"/>
      <c r="OMM786" s="92"/>
      <c r="OMN786" s="92"/>
      <c r="OMO786" s="92"/>
      <c r="OMP786" s="92"/>
      <c r="OMQ786" s="92"/>
      <c r="OMR786" s="92"/>
      <c r="OMS786" s="92"/>
      <c r="OMT786" s="92"/>
      <c r="OMU786" s="92"/>
      <c r="OMV786" s="92"/>
      <c r="OMW786" s="92"/>
      <c r="OMX786" s="92"/>
      <c r="OMY786" s="92"/>
      <c r="OMZ786" s="92"/>
      <c r="ONA786" s="92"/>
      <c r="ONB786" s="92"/>
      <c r="ONC786" s="92"/>
      <c r="OND786" s="92"/>
      <c r="ONE786" s="92"/>
      <c r="ONF786" s="92"/>
      <c r="ONG786" s="92"/>
      <c r="ONH786" s="92"/>
      <c r="ONI786" s="92"/>
      <c r="ONJ786" s="92"/>
      <c r="ONK786" s="92"/>
      <c r="ONL786" s="92"/>
      <c r="ONM786" s="92"/>
      <c r="ONN786" s="92"/>
      <c r="ONO786" s="92"/>
      <c r="ONP786" s="92"/>
      <c r="ONQ786" s="92"/>
      <c r="ONR786" s="92"/>
      <c r="ONS786" s="92"/>
      <c r="ONT786" s="92"/>
      <c r="ONU786" s="92"/>
      <c r="ONV786" s="92"/>
      <c r="ONW786" s="92"/>
      <c r="ONX786" s="92"/>
      <c r="ONY786" s="92"/>
      <c r="ONZ786" s="92"/>
      <c r="OOA786" s="92"/>
      <c r="OOB786" s="92"/>
      <c r="OOC786" s="92"/>
      <c r="OOD786" s="92"/>
      <c r="OOE786" s="92"/>
      <c r="OOF786" s="92"/>
      <c r="OOG786" s="92"/>
      <c r="OOH786" s="92"/>
      <c r="OOI786" s="92"/>
      <c r="OOJ786" s="92"/>
      <c r="OOK786" s="92"/>
      <c r="OOL786" s="92"/>
      <c r="OOM786" s="92"/>
      <c r="OON786" s="92"/>
      <c r="OOO786" s="92"/>
      <c r="OOP786" s="92"/>
      <c r="OOQ786" s="92"/>
      <c r="OOR786" s="92"/>
      <c r="OOS786" s="92"/>
      <c r="OOT786" s="92"/>
      <c r="OOU786" s="92"/>
      <c r="OOV786" s="92"/>
      <c r="OOW786" s="92"/>
      <c r="OOX786" s="92"/>
      <c r="OOY786" s="92"/>
      <c r="OOZ786" s="92"/>
      <c r="OPA786" s="92"/>
      <c r="OPB786" s="92"/>
      <c r="OPC786" s="92"/>
      <c r="OPD786" s="92"/>
      <c r="OPE786" s="92"/>
      <c r="OPF786" s="92"/>
      <c r="OPG786" s="92"/>
      <c r="OPH786" s="92"/>
      <c r="OPI786" s="92"/>
      <c r="OPJ786" s="92"/>
      <c r="OPK786" s="92"/>
      <c r="OPL786" s="92"/>
      <c r="OPM786" s="92"/>
      <c r="OPN786" s="92"/>
      <c r="OPO786" s="92"/>
      <c r="OPP786" s="92"/>
      <c r="OPQ786" s="92"/>
      <c r="OPR786" s="92"/>
      <c r="OPS786" s="92"/>
      <c r="OPT786" s="92"/>
      <c r="OPU786" s="92"/>
      <c r="OPV786" s="92"/>
      <c r="OPW786" s="92"/>
      <c r="OPX786" s="92"/>
      <c r="OPY786" s="92"/>
      <c r="OPZ786" s="92"/>
      <c r="OQA786" s="92"/>
      <c r="OQB786" s="92"/>
      <c r="OQC786" s="92"/>
      <c r="OQD786" s="92"/>
      <c r="OQE786" s="92"/>
      <c r="OQF786" s="92"/>
      <c r="OQG786" s="92"/>
      <c r="OQH786" s="92"/>
      <c r="OQI786" s="92"/>
      <c r="OQJ786" s="92"/>
      <c r="OQK786" s="92"/>
      <c r="OQL786" s="92"/>
      <c r="OQM786" s="92"/>
      <c r="OQN786" s="92"/>
      <c r="OQO786" s="92"/>
      <c r="OQP786" s="92"/>
      <c r="OQQ786" s="92"/>
      <c r="OQR786" s="92"/>
      <c r="OQS786" s="92"/>
      <c r="OQT786" s="92"/>
      <c r="OQU786" s="92"/>
      <c r="OQV786" s="92"/>
      <c r="OQW786" s="92"/>
      <c r="OQX786" s="92"/>
      <c r="OQY786" s="92"/>
      <c r="OQZ786" s="92"/>
      <c r="ORA786" s="92"/>
      <c r="ORB786" s="92"/>
      <c r="ORC786" s="92"/>
      <c r="ORD786" s="92"/>
      <c r="ORE786" s="92"/>
      <c r="ORF786" s="92"/>
      <c r="ORG786" s="92"/>
      <c r="ORH786" s="92"/>
      <c r="ORI786" s="92"/>
      <c r="ORJ786" s="92"/>
      <c r="ORK786" s="92"/>
      <c r="ORL786" s="92"/>
      <c r="ORM786" s="92"/>
      <c r="ORN786" s="92"/>
      <c r="ORO786" s="92"/>
      <c r="ORP786" s="92"/>
      <c r="ORQ786" s="92"/>
      <c r="ORR786" s="92"/>
      <c r="ORS786" s="92"/>
      <c r="ORT786" s="92"/>
      <c r="ORU786" s="92"/>
      <c r="ORV786" s="92"/>
      <c r="ORW786" s="92"/>
      <c r="ORX786" s="92"/>
      <c r="ORY786" s="92"/>
      <c r="ORZ786" s="92"/>
      <c r="OSA786" s="92"/>
      <c r="OSB786" s="92"/>
      <c r="OSC786" s="92"/>
      <c r="OSD786" s="92"/>
      <c r="OSE786" s="92"/>
      <c r="OSF786" s="92"/>
      <c r="OSG786" s="92"/>
      <c r="OSH786" s="92"/>
      <c r="OSI786" s="92"/>
      <c r="OSJ786" s="92"/>
      <c r="OSK786" s="92"/>
      <c r="OSL786" s="92"/>
      <c r="OSM786" s="92"/>
      <c r="OSN786" s="92"/>
      <c r="OSO786" s="92"/>
      <c r="OSP786" s="92"/>
      <c r="OSQ786" s="92"/>
      <c r="OSR786" s="92"/>
      <c r="OSS786" s="92"/>
      <c r="OST786" s="92"/>
      <c r="OSU786" s="92"/>
      <c r="OSV786" s="92"/>
      <c r="OSW786" s="92"/>
      <c r="OSX786" s="92"/>
      <c r="OSY786" s="92"/>
      <c r="OSZ786" s="92"/>
      <c r="OTA786" s="92"/>
      <c r="OTB786" s="92"/>
      <c r="OTC786" s="92"/>
      <c r="OTD786" s="92"/>
      <c r="OTE786" s="92"/>
      <c r="OTF786" s="92"/>
      <c r="OTG786" s="92"/>
      <c r="OTH786" s="92"/>
      <c r="OTI786" s="92"/>
      <c r="OTJ786" s="92"/>
      <c r="OTK786" s="92"/>
      <c r="OTL786" s="92"/>
      <c r="OTM786" s="92"/>
      <c r="OTN786" s="92"/>
      <c r="OTO786" s="92"/>
      <c r="OTP786" s="92"/>
      <c r="OTQ786" s="92"/>
      <c r="OTR786" s="92"/>
      <c r="OTS786" s="92"/>
      <c r="OTT786" s="92"/>
      <c r="OTU786" s="92"/>
      <c r="OTV786" s="92"/>
      <c r="OTW786" s="92"/>
      <c r="OTX786" s="92"/>
      <c r="OTY786" s="92"/>
      <c r="OTZ786" s="92"/>
      <c r="OUA786" s="92"/>
      <c r="OUB786" s="92"/>
      <c r="OUC786" s="92"/>
      <c r="OUD786" s="92"/>
      <c r="OUE786" s="92"/>
      <c r="OUF786" s="92"/>
      <c r="OUG786" s="92"/>
      <c r="OUH786" s="92"/>
      <c r="OUI786" s="92"/>
      <c r="OUJ786" s="92"/>
      <c r="OUK786" s="92"/>
      <c r="OUL786" s="92"/>
      <c r="OUM786" s="92"/>
      <c r="OUN786" s="92"/>
      <c r="OUO786" s="92"/>
      <c r="OUP786" s="92"/>
      <c r="OUQ786" s="92"/>
      <c r="OUR786" s="92"/>
      <c r="OUS786" s="92"/>
      <c r="OUT786" s="92"/>
      <c r="OUU786" s="92"/>
      <c r="OUV786" s="92"/>
      <c r="OUW786" s="92"/>
      <c r="OUX786" s="92"/>
      <c r="OUY786" s="92"/>
      <c r="OUZ786" s="92"/>
      <c r="OVA786" s="92"/>
      <c r="OVB786" s="92"/>
      <c r="OVC786" s="92"/>
      <c r="OVD786" s="92"/>
      <c r="OVE786" s="92"/>
      <c r="OVF786" s="92"/>
      <c r="OVG786" s="92"/>
      <c r="OVH786" s="92"/>
      <c r="OVI786" s="92"/>
      <c r="OVJ786" s="92"/>
      <c r="OVK786" s="92"/>
      <c r="OVL786" s="92"/>
      <c r="OVM786" s="92"/>
      <c r="OVN786" s="92"/>
      <c r="OVO786" s="92"/>
      <c r="OVP786" s="92"/>
      <c r="OVQ786" s="92"/>
      <c r="OVR786" s="92"/>
      <c r="OVS786" s="92"/>
      <c r="OVT786" s="92"/>
      <c r="OVU786" s="92"/>
      <c r="OVV786" s="92"/>
      <c r="OVW786" s="92"/>
      <c r="OVX786" s="92"/>
      <c r="OVY786" s="92"/>
      <c r="OVZ786" s="92"/>
      <c r="OWA786" s="92"/>
      <c r="OWB786" s="92"/>
      <c r="OWC786" s="92"/>
      <c r="OWD786" s="92"/>
      <c r="OWE786" s="92"/>
      <c r="OWF786" s="92"/>
      <c r="OWG786" s="92"/>
      <c r="OWH786" s="92"/>
      <c r="OWI786" s="92"/>
      <c r="OWJ786" s="92"/>
      <c r="OWK786" s="92"/>
      <c r="OWL786" s="92"/>
      <c r="OWM786" s="92"/>
      <c r="OWN786" s="92"/>
      <c r="OWO786" s="92"/>
      <c r="OWP786" s="92"/>
      <c r="OWQ786" s="92"/>
      <c r="OWR786" s="92"/>
      <c r="OWS786" s="92"/>
      <c r="OWT786" s="92"/>
      <c r="OWU786" s="92"/>
      <c r="OWV786" s="92"/>
      <c r="OWW786" s="92"/>
      <c r="OWX786" s="92"/>
      <c r="OWY786" s="92"/>
      <c r="OWZ786" s="92"/>
      <c r="OXA786" s="92"/>
      <c r="OXB786" s="92"/>
      <c r="OXC786" s="92"/>
      <c r="OXD786" s="92"/>
      <c r="OXE786" s="92"/>
      <c r="OXF786" s="92"/>
      <c r="OXG786" s="92"/>
      <c r="OXH786" s="92"/>
      <c r="OXI786" s="92"/>
      <c r="OXJ786" s="92"/>
      <c r="OXK786" s="92"/>
      <c r="OXL786" s="92"/>
      <c r="OXM786" s="92"/>
      <c r="OXN786" s="92"/>
      <c r="OXO786" s="92"/>
      <c r="OXP786" s="92"/>
      <c r="OXQ786" s="92"/>
      <c r="OXR786" s="92"/>
      <c r="OXS786" s="92"/>
      <c r="OXT786" s="92"/>
      <c r="OXU786" s="92"/>
      <c r="OXV786" s="92"/>
      <c r="OXW786" s="92"/>
      <c r="OXX786" s="92"/>
      <c r="OXY786" s="92"/>
      <c r="OXZ786" s="92"/>
      <c r="OYA786" s="92"/>
      <c r="OYB786" s="92"/>
      <c r="OYC786" s="92"/>
      <c r="OYD786" s="92"/>
      <c r="OYE786" s="92"/>
      <c r="OYF786" s="92"/>
      <c r="OYG786" s="92"/>
      <c r="OYH786" s="92"/>
      <c r="OYI786" s="92"/>
      <c r="OYJ786" s="92"/>
      <c r="OYK786" s="92"/>
      <c r="OYL786" s="92"/>
      <c r="OYM786" s="92"/>
      <c r="OYN786" s="92"/>
      <c r="OYO786" s="92"/>
      <c r="OYP786" s="92"/>
      <c r="OYQ786" s="92"/>
      <c r="OYR786" s="92"/>
      <c r="OYS786" s="92"/>
      <c r="OYT786" s="92"/>
      <c r="OYU786" s="92"/>
      <c r="OYV786" s="92"/>
      <c r="OYW786" s="92"/>
      <c r="OYX786" s="92"/>
      <c r="OYY786" s="92"/>
      <c r="OYZ786" s="92"/>
      <c r="OZA786" s="92"/>
      <c r="OZB786" s="92"/>
      <c r="OZC786" s="92"/>
      <c r="OZD786" s="92"/>
      <c r="OZE786" s="92"/>
      <c r="OZF786" s="92"/>
      <c r="OZG786" s="92"/>
      <c r="OZH786" s="92"/>
      <c r="OZI786" s="92"/>
      <c r="OZJ786" s="92"/>
      <c r="OZK786" s="92"/>
      <c r="OZL786" s="92"/>
      <c r="OZM786" s="92"/>
      <c r="OZN786" s="92"/>
      <c r="OZO786" s="92"/>
      <c r="OZP786" s="92"/>
      <c r="OZQ786" s="92"/>
      <c r="OZR786" s="92"/>
      <c r="OZS786" s="92"/>
      <c r="OZT786" s="92"/>
      <c r="OZU786" s="92"/>
      <c r="OZV786" s="92"/>
      <c r="OZW786" s="92"/>
      <c r="OZX786" s="92"/>
      <c r="OZY786" s="92"/>
      <c r="OZZ786" s="92"/>
      <c r="PAA786" s="92"/>
      <c r="PAB786" s="92"/>
      <c r="PAC786" s="92"/>
      <c r="PAD786" s="92"/>
      <c r="PAE786" s="92"/>
      <c r="PAF786" s="92"/>
      <c r="PAG786" s="92"/>
      <c r="PAH786" s="92"/>
      <c r="PAI786" s="92"/>
      <c r="PAJ786" s="92"/>
      <c r="PAK786" s="92"/>
      <c r="PAL786" s="92"/>
      <c r="PAM786" s="92"/>
      <c r="PAN786" s="92"/>
      <c r="PAO786" s="92"/>
      <c r="PAP786" s="92"/>
      <c r="PAQ786" s="92"/>
      <c r="PAR786" s="92"/>
      <c r="PAS786" s="92"/>
      <c r="PAT786" s="92"/>
      <c r="PAU786" s="92"/>
      <c r="PAV786" s="92"/>
      <c r="PAW786" s="92"/>
      <c r="PAX786" s="92"/>
      <c r="PAY786" s="92"/>
      <c r="PAZ786" s="92"/>
      <c r="PBA786" s="92"/>
      <c r="PBB786" s="92"/>
      <c r="PBC786" s="92"/>
      <c r="PBD786" s="92"/>
      <c r="PBE786" s="92"/>
      <c r="PBF786" s="92"/>
      <c r="PBG786" s="92"/>
      <c r="PBH786" s="92"/>
      <c r="PBI786" s="92"/>
      <c r="PBJ786" s="92"/>
      <c r="PBK786" s="92"/>
      <c r="PBL786" s="92"/>
      <c r="PBM786" s="92"/>
      <c r="PBN786" s="92"/>
      <c r="PBO786" s="92"/>
      <c r="PBP786" s="92"/>
      <c r="PBQ786" s="92"/>
      <c r="PBR786" s="92"/>
      <c r="PBS786" s="92"/>
      <c r="PBT786" s="92"/>
      <c r="PBU786" s="92"/>
      <c r="PBV786" s="92"/>
      <c r="PBW786" s="92"/>
      <c r="PBX786" s="92"/>
      <c r="PBY786" s="92"/>
      <c r="PBZ786" s="92"/>
      <c r="PCA786" s="92"/>
      <c r="PCB786" s="92"/>
      <c r="PCC786" s="92"/>
      <c r="PCD786" s="92"/>
      <c r="PCE786" s="92"/>
      <c r="PCF786" s="92"/>
      <c r="PCG786" s="92"/>
      <c r="PCH786" s="92"/>
      <c r="PCI786" s="92"/>
      <c r="PCJ786" s="92"/>
      <c r="PCK786" s="92"/>
      <c r="PCL786" s="92"/>
      <c r="PCM786" s="92"/>
      <c r="PCN786" s="92"/>
      <c r="PCO786" s="92"/>
      <c r="PCP786" s="92"/>
      <c r="PCQ786" s="92"/>
      <c r="PCR786" s="92"/>
      <c r="PCS786" s="92"/>
      <c r="PCT786" s="92"/>
      <c r="PCU786" s="92"/>
      <c r="PCV786" s="92"/>
      <c r="PCW786" s="92"/>
      <c r="PCX786" s="92"/>
      <c r="PCY786" s="92"/>
      <c r="PCZ786" s="92"/>
      <c r="PDA786" s="92"/>
      <c r="PDB786" s="92"/>
      <c r="PDC786" s="92"/>
      <c r="PDD786" s="92"/>
      <c r="PDE786" s="92"/>
      <c r="PDF786" s="92"/>
      <c r="PDG786" s="92"/>
      <c r="PDH786" s="92"/>
      <c r="PDI786" s="92"/>
      <c r="PDJ786" s="92"/>
      <c r="PDK786" s="92"/>
      <c r="PDL786" s="92"/>
      <c r="PDM786" s="92"/>
      <c r="PDN786" s="92"/>
      <c r="PDO786" s="92"/>
      <c r="PDP786" s="92"/>
      <c r="PDQ786" s="92"/>
      <c r="PDR786" s="92"/>
      <c r="PDS786" s="92"/>
      <c r="PDT786" s="92"/>
      <c r="PDU786" s="92"/>
      <c r="PDV786" s="92"/>
      <c r="PDW786" s="92"/>
      <c r="PDX786" s="92"/>
      <c r="PDY786" s="92"/>
      <c r="PDZ786" s="92"/>
      <c r="PEA786" s="92"/>
      <c r="PEB786" s="92"/>
      <c r="PEC786" s="92"/>
      <c r="PED786" s="92"/>
      <c r="PEE786" s="92"/>
      <c r="PEF786" s="92"/>
      <c r="PEG786" s="92"/>
      <c r="PEH786" s="92"/>
      <c r="PEI786" s="92"/>
      <c r="PEJ786" s="92"/>
      <c r="PEK786" s="92"/>
      <c r="PEL786" s="92"/>
      <c r="PEM786" s="92"/>
      <c r="PEN786" s="92"/>
      <c r="PEO786" s="92"/>
      <c r="PEP786" s="92"/>
      <c r="PEQ786" s="92"/>
      <c r="PER786" s="92"/>
      <c r="PES786" s="92"/>
      <c r="PET786" s="92"/>
      <c r="PEU786" s="92"/>
      <c r="PEV786" s="92"/>
      <c r="PEW786" s="92"/>
      <c r="PEX786" s="92"/>
      <c r="PEY786" s="92"/>
      <c r="PEZ786" s="92"/>
      <c r="PFA786" s="92"/>
      <c r="PFB786" s="92"/>
      <c r="PFC786" s="92"/>
      <c r="PFD786" s="92"/>
      <c r="PFE786" s="92"/>
      <c r="PFF786" s="92"/>
      <c r="PFG786" s="92"/>
      <c r="PFH786" s="92"/>
      <c r="PFI786" s="92"/>
      <c r="PFJ786" s="92"/>
      <c r="PFK786" s="92"/>
      <c r="PFL786" s="92"/>
      <c r="PFM786" s="92"/>
      <c r="PFN786" s="92"/>
      <c r="PFO786" s="92"/>
      <c r="PFP786" s="92"/>
      <c r="PFQ786" s="92"/>
      <c r="PFR786" s="92"/>
      <c r="PFS786" s="92"/>
      <c r="PFT786" s="92"/>
      <c r="PFU786" s="92"/>
      <c r="PFV786" s="92"/>
      <c r="PFW786" s="92"/>
      <c r="PFX786" s="92"/>
      <c r="PFY786" s="92"/>
      <c r="PFZ786" s="92"/>
      <c r="PGA786" s="92"/>
      <c r="PGB786" s="92"/>
      <c r="PGC786" s="92"/>
      <c r="PGD786" s="92"/>
      <c r="PGE786" s="92"/>
      <c r="PGF786" s="92"/>
      <c r="PGG786" s="92"/>
      <c r="PGH786" s="92"/>
      <c r="PGI786" s="92"/>
      <c r="PGJ786" s="92"/>
      <c r="PGK786" s="92"/>
      <c r="PGL786" s="92"/>
      <c r="PGM786" s="92"/>
      <c r="PGN786" s="92"/>
      <c r="PGO786" s="92"/>
      <c r="PGP786" s="92"/>
      <c r="PGQ786" s="92"/>
      <c r="PGR786" s="92"/>
      <c r="PGS786" s="92"/>
      <c r="PGT786" s="92"/>
      <c r="PGU786" s="92"/>
      <c r="PGV786" s="92"/>
      <c r="PGW786" s="92"/>
      <c r="PGX786" s="92"/>
      <c r="PGY786" s="92"/>
      <c r="PGZ786" s="92"/>
      <c r="PHA786" s="92"/>
      <c r="PHB786" s="92"/>
      <c r="PHC786" s="92"/>
      <c r="PHD786" s="92"/>
      <c r="PHE786" s="92"/>
      <c r="PHF786" s="92"/>
      <c r="PHG786" s="92"/>
      <c r="PHH786" s="92"/>
      <c r="PHI786" s="92"/>
      <c r="PHJ786" s="92"/>
      <c r="PHK786" s="92"/>
      <c r="PHL786" s="92"/>
      <c r="PHM786" s="92"/>
      <c r="PHN786" s="92"/>
      <c r="PHO786" s="92"/>
      <c r="PHP786" s="92"/>
      <c r="PHQ786" s="92"/>
      <c r="PHR786" s="92"/>
      <c r="PHS786" s="92"/>
      <c r="PHT786" s="92"/>
      <c r="PHU786" s="92"/>
      <c r="PHV786" s="92"/>
      <c r="PHW786" s="92"/>
      <c r="PHX786" s="92"/>
      <c r="PHY786" s="92"/>
      <c r="PHZ786" s="92"/>
      <c r="PIA786" s="92"/>
      <c r="PIB786" s="92"/>
      <c r="PIC786" s="92"/>
      <c r="PID786" s="92"/>
      <c r="PIE786" s="92"/>
      <c r="PIF786" s="92"/>
      <c r="PIG786" s="92"/>
      <c r="PIH786" s="92"/>
      <c r="PII786" s="92"/>
      <c r="PIJ786" s="92"/>
      <c r="PIK786" s="92"/>
      <c r="PIL786" s="92"/>
      <c r="PIM786" s="92"/>
      <c r="PIN786" s="92"/>
      <c r="PIO786" s="92"/>
      <c r="PIP786" s="92"/>
      <c r="PIQ786" s="92"/>
      <c r="PIR786" s="92"/>
      <c r="PIS786" s="92"/>
      <c r="PIT786" s="92"/>
      <c r="PIU786" s="92"/>
      <c r="PIV786" s="92"/>
      <c r="PIW786" s="92"/>
      <c r="PIX786" s="92"/>
      <c r="PIY786" s="92"/>
      <c r="PIZ786" s="92"/>
      <c r="PJA786" s="92"/>
      <c r="PJB786" s="92"/>
      <c r="PJC786" s="92"/>
      <c r="PJD786" s="92"/>
      <c r="PJE786" s="92"/>
      <c r="PJF786" s="92"/>
      <c r="PJG786" s="92"/>
      <c r="PJH786" s="92"/>
      <c r="PJI786" s="92"/>
      <c r="PJJ786" s="92"/>
      <c r="PJK786" s="92"/>
      <c r="PJL786" s="92"/>
      <c r="PJM786" s="92"/>
      <c r="PJN786" s="92"/>
      <c r="PJO786" s="92"/>
      <c r="PJP786" s="92"/>
      <c r="PJQ786" s="92"/>
      <c r="PJR786" s="92"/>
      <c r="PJS786" s="92"/>
      <c r="PJT786" s="92"/>
      <c r="PJU786" s="92"/>
      <c r="PJV786" s="92"/>
      <c r="PJW786" s="92"/>
      <c r="PJX786" s="92"/>
      <c r="PJY786" s="92"/>
      <c r="PJZ786" s="92"/>
      <c r="PKA786" s="92"/>
      <c r="PKB786" s="92"/>
      <c r="PKC786" s="92"/>
      <c r="PKD786" s="92"/>
      <c r="PKE786" s="92"/>
      <c r="PKF786" s="92"/>
      <c r="PKG786" s="92"/>
      <c r="PKH786" s="92"/>
      <c r="PKI786" s="92"/>
      <c r="PKJ786" s="92"/>
      <c r="PKK786" s="92"/>
      <c r="PKL786" s="92"/>
      <c r="PKM786" s="92"/>
      <c r="PKN786" s="92"/>
      <c r="PKO786" s="92"/>
      <c r="PKP786" s="92"/>
      <c r="PKQ786" s="92"/>
      <c r="PKR786" s="92"/>
      <c r="PKS786" s="92"/>
      <c r="PKT786" s="92"/>
      <c r="PKU786" s="92"/>
      <c r="PKV786" s="92"/>
      <c r="PKW786" s="92"/>
      <c r="PKX786" s="92"/>
      <c r="PKY786" s="92"/>
      <c r="PKZ786" s="92"/>
      <c r="PLA786" s="92"/>
      <c r="PLB786" s="92"/>
      <c r="PLC786" s="92"/>
      <c r="PLD786" s="92"/>
      <c r="PLE786" s="92"/>
      <c r="PLF786" s="92"/>
      <c r="PLG786" s="92"/>
      <c r="PLH786" s="92"/>
      <c r="PLI786" s="92"/>
      <c r="PLJ786" s="92"/>
      <c r="PLK786" s="92"/>
      <c r="PLL786" s="92"/>
      <c r="PLM786" s="92"/>
      <c r="PLN786" s="92"/>
      <c r="PLO786" s="92"/>
      <c r="PLP786" s="92"/>
      <c r="PLQ786" s="92"/>
      <c r="PLR786" s="92"/>
      <c r="PLS786" s="92"/>
      <c r="PLT786" s="92"/>
      <c r="PLU786" s="92"/>
      <c r="PLV786" s="92"/>
      <c r="PLW786" s="92"/>
      <c r="PLX786" s="92"/>
      <c r="PLY786" s="92"/>
      <c r="PLZ786" s="92"/>
      <c r="PMA786" s="92"/>
      <c r="PMB786" s="92"/>
      <c r="PMC786" s="92"/>
      <c r="PMD786" s="92"/>
      <c r="PME786" s="92"/>
      <c r="PMF786" s="92"/>
      <c r="PMG786" s="92"/>
      <c r="PMH786" s="92"/>
      <c r="PMI786" s="92"/>
      <c r="PMJ786" s="92"/>
      <c r="PMK786" s="92"/>
      <c r="PML786" s="92"/>
      <c r="PMM786" s="92"/>
      <c r="PMN786" s="92"/>
      <c r="PMO786" s="92"/>
      <c r="PMP786" s="92"/>
      <c r="PMQ786" s="92"/>
      <c r="PMR786" s="92"/>
      <c r="PMS786" s="92"/>
      <c r="PMT786" s="92"/>
      <c r="PMU786" s="92"/>
      <c r="PMV786" s="92"/>
      <c r="PMW786" s="92"/>
      <c r="PMX786" s="92"/>
      <c r="PMY786" s="92"/>
      <c r="PMZ786" s="92"/>
      <c r="PNA786" s="92"/>
      <c r="PNB786" s="92"/>
      <c r="PNC786" s="92"/>
      <c r="PND786" s="92"/>
      <c r="PNE786" s="92"/>
      <c r="PNF786" s="92"/>
      <c r="PNG786" s="92"/>
      <c r="PNH786" s="92"/>
      <c r="PNI786" s="92"/>
      <c r="PNJ786" s="92"/>
      <c r="PNK786" s="92"/>
      <c r="PNL786" s="92"/>
      <c r="PNM786" s="92"/>
      <c r="PNN786" s="92"/>
      <c r="PNO786" s="92"/>
      <c r="PNP786" s="92"/>
      <c r="PNQ786" s="92"/>
      <c r="PNR786" s="92"/>
      <c r="PNS786" s="92"/>
      <c r="PNT786" s="92"/>
      <c r="PNU786" s="92"/>
      <c r="PNV786" s="92"/>
      <c r="PNW786" s="92"/>
      <c r="PNX786" s="92"/>
      <c r="PNY786" s="92"/>
      <c r="PNZ786" s="92"/>
      <c r="POA786" s="92"/>
      <c r="POB786" s="92"/>
      <c r="POC786" s="92"/>
      <c r="POD786" s="92"/>
      <c r="POE786" s="92"/>
      <c r="POF786" s="92"/>
      <c r="POG786" s="92"/>
      <c r="POH786" s="92"/>
      <c r="POI786" s="92"/>
      <c r="POJ786" s="92"/>
      <c r="POK786" s="92"/>
      <c r="POL786" s="92"/>
      <c r="POM786" s="92"/>
      <c r="PON786" s="92"/>
      <c r="POO786" s="92"/>
      <c r="POP786" s="92"/>
      <c r="POQ786" s="92"/>
      <c r="POR786" s="92"/>
      <c r="POS786" s="92"/>
      <c r="POT786" s="92"/>
      <c r="POU786" s="92"/>
      <c r="POV786" s="92"/>
      <c r="POW786" s="92"/>
      <c r="POX786" s="92"/>
      <c r="POY786" s="92"/>
      <c r="POZ786" s="92"/>
      <c r="PPA786" s="92"/>
      <c r="PPB786" s="92"/>
      <c r="PPC786" s="92"/>
      <c r="PPD786" s="92"/>
      <c r="PPE786" s="92"/>
      <c r="PPF786" s="92"/>
      <c r="PPG786" s="92"/>
      <c r="PPH786" s="92"/>
      <c r="PPI786" s="92"/>
      <c r="PPJ786" s="92"/>
      <c r="PPK786" s="92"/>
      <c r="PPL786" s="92"/>
      <c r="PPM786" s="92"/>
      <c r="PPN786" s="92"/>
      <c r="PPO786" s="92"/>
      <c r="PPP786" s="92"/>
      <c r="PPQ786" s="92"/>
      <c r="PPR786" s="92"/>
      <c r="PPS786" s="92"/>
      <c r="PPT786" s="92"/>
      <c r="PPU786" s="92"/>
      <c r="PPV786" s="92"/>
      <c r="PPW786" s="92"/>
      <c r="PPX786" s="92"/>
      <c r="PPY786" s="92"/>
      <c r="PPZ786" s="92"/>
      <c r="PQA786" s="92"/>
      <c r="PQB786" s="92"/>
      <c r="PQC786" s="92"/>
      <c r="PQD786" s="92"/>
      <c r="PQE786" s="92"/>
      <c r="PQF786" s="92"/>
      <c r="PQG786" s="92"/>
      <c r="PQH786" s="92"/>
      <c r="PQI786" s="92"/>
      <c r="PQJ786" s="92"/>
      <c r="PQK786" s="92"/>
      <c r="PQL786" s="92"/>
      <c r="PQM786" s="92"/>
      <c r="PQN786" s="92"/>
      <c r="PQO786" s="92"/>
      <c r="PQP786" s="92"/>
      <c r="PQQ786" s="92"/>
      <c r="PQR786" s="92"/>
      <c r="PQS786" s="92"/>
      <c r="PQT786" s="92"/>
      <c r="PQU786" s="92"/>
      <c r="PQV786" s="92"/>
      <c r="PQW786" s="92"/>
      <c r="PQX786" s="92"/>
      <c r="PQY786" s="92"/>
      <c r="PQZ786" s="92"/>
      <c r="PRA786" s="92"/>
      <c r="PRB786" s="92"/>
      <c r="PRC786" s="92"/>
      <c r="PRD786" s="92"/>
      <c r="PRE786" s="92"/>
      <c r="PRF786" s="92"/>
      <c r="PRG786" s="92"/>
      <c r="PRH786" s="92"/>
      <c r="PRI786" s="92"/>
      <c r="PRJ786" s="92"/>
      <c r="PRK786" s="92"/>
      <c r="PRL786" s="92"/>
      <c r="PRM786" s="92"/>
      <c r="PRN786" s="92"/>
      <c r="PRO786" s="92"/>
      <c r="PRP786" s="92"/>
      <c r="PRQ786" s="92"/>
      <c r="PRR786" s="92"/>
      <c r="PRS786" s="92"/>
      <c r="PRT786" s="92"/>
      <c r="PRU786" s="92"/>
      <c r="PRV786" s="92"/>
      <c r="PRW786" s="92"/>
      <c r="PRX786" s="92"/>
      <c r="PRY786" s="92"/>
      <c r="PRZ786" s="92"/>
      <c r="PSA786" s="92"/>
      <c r="PSB786" s="92"/>
      <c r="PSC786" s="92"/>
      <c r="PSD786" s="92"/>
      <c r="PSE786" s="92"/>
      <c r="PSF786" s="92"/>
      <c r="PSG786" s="92"/>
      <c r="PSH786" s="92"/>
      <c r="PSI786" s="92"/>
      <c r="PSJ786" s="92"/>
      <c r="PSK786" s="92"/>
      <c r="PSL786" s="92"/>
      <c r="PSM786" s="92"/>
      <c r="PSN786" s="92"/>
      <c r="PSO786" s="92"/>
      <c r="PSP786" s="92"/>
      <c r="PSQ786" s="92"/>
      <c r="PSR786" s="92"/>
      <c r="PSS786" s="92"/>
      <c r="PST786" s="92"/>
      <c r="PSU786" s="92"/>
      <c r="PSV786" s="92"/>
      <c r="PSW786" s="92"/>
      <c r="PSX786" s="92"/>
      <c r="PSY786" s="92"/>
      <c r="PSZ786" s="92"/>
      <c r="PTA786" s="92"/>
      <c r="PTB786" s="92"/>
      <c r="PTC786" s="92"/>
      <c r="PTD786" s="92"/>
      <c r="PTE786" s="92"/>
      <c r="PTF786" s="92"/>
      <c r="PTG786" s="92"/>
      <c r="PTH786" s="92"/>
      <c r="PTI786" s="92"/>
      <c r="PTJ786" s="92"/>
      <c r="PTK786" s="92"/>
      <c r="PTL786" s="92"/>
      <c r="PTM786" s="92"/>
      <c r="PTN786" s="92"/>
      <c r="PTO786" s="92"/>
      <c r="PTP786" s="92"/>
      <c r="PTQ786" s="92"/>
      <c r="PTR786" s="92"/>
      <c r="PTS786" s="92"/>
      <c r="PTT786" s="92"/>
      <c r="PTU786" s="92"/>
      <c r="PTV786" s="92"/>
      <c r="PTW786" s="92"/>
      <c r="PTX786" s="92"/>
      <c r="PTY786" s="92"/>
      <c r="PTZ786" s="92"/>
      <c r="PUA786" s="92"/>
      <c r="PUB786" s="92"/>
      <c r="PUC786" s="92"/>
      <c r="PUD786" s="92"/>
      <c r="PUE786" s="92"/>
      <c r="PUF786" s="92"/>
      <c r="PUG786" s="92"/>
      <c r="PUH786" s="92"/>
      <c r="PUI786" s="92"/>
      <c r="PUJ786" s="92"/>
      <c r="PUK786" s="92"/>
      <c r="PUL786" s="92"/>
      <c r="PUM786" s="92"/>
      <c r="PUN786" s="92"/>
      <c r="PUO786" s="92"/>
      <c r="PUP786" s="92"/>
      <c r="PUQ786" s="92"/>
      <c r="PUR786" s="92"/>
      <c r="PUS786" s="92"/>
      <c r="PUT786" s="92"/>
      <c r="PUU786" s="92"/>
      <c r="PUV786" s="92"/>
      <c r="PUW786" s="92"/>
      <c r="PUX786" s="92"/>
      <c r="PUY786" s="92"/>
      <c r="PUZ786" s="92"/>
      <c r="PVA786" s="92"/>
      <c r="PVB786" s="92"/>
      <c r="PVC786" s="92"/>
      <c r="PVD786" s="92"/>
      <c r="PVE786" s="92"/>
      <c r="PVF786" s="92"/>
      <c r="PVG786" s="92"/>
      <c r="PVH786" s="92"/>
      <c r="PVI786" s="92"/>
      <c r="PVJ786" s="92"/>
      <c r="PVK786" s="92"/>
      <c r="PVL786" s="92"/>
      <c r="PVM786" s="92"/>
      <c r="PVN786" s="92"/>
      <c r="PVO786" s="92"/>
      <c r="PVP786" s="92"/>
      <c r="PVQ786" s="92"/>
      <c r="PVR786" s="92"/>
      <c r="PVS786" s="92"/>
      <c r="PVT786" s="92"/>
      <c r="PVU786" s="92"/>
      <c r="PVV786" s="92"/>
      <c r="PVW786" s="92"/>
      <c r="PVX786" s="92"/>
      <c r="PVY786" s="92"/>
      <c r="PVZ786" s="92"/>
      <c r="PWA786" s="92"/>
      <c r="PWB786" s="92"/>
      <c r="PWC786" s="92"/>
      <c r="PWD786" s="92"/>
      <c r="PWE786" s="92"/>
      <c r="PWF786" s="92"/>
      <c r="PWG786" s="92"/>
      <c r="PWH786" s="92"/>
      <c r="PWI786" s="92"/>
      <c r="PWJ786" s="92"/>
      <c r="PWK786" s="92"/>
      <c r="PWL786" s="92"/>
      <c r="PWM786" s="92"/>
      <c r="PWN786" s="92"/>
      <c r="PWO786" s="92"/>
      <c r="PWP786" s="92"/>
      <c r="PWQ786" s="92"/>
      <c r="PWR786" s="92"/>
      <c r="PWS786" s="92"/>
      <c r="PWT786" s="92"/>
      <c r="PWU786" s="92"/>
      <c r="PWV786" s="92"/>
      <c r="PWW786" s="92"/>
      <c r="PWX786" s="92"/>
      <c r="PWY786" s="92"/>
      <c r="PWZ786" s="92"/>
      <c r="PXA786" s="92"/>
      <c r="PXB786" s="92"/>
      <c r="PXC786" s="92"/>
      <c r="PXD786" s="92"/>
      <c r="PXE786" s="92"/>
      <c r="PXF786" s="92"/>
      <c r="PXG786" s="92"/>
      <c r="PXH786" s="92"/>
      <c r="PXI786" s="92"/>
      <c r="PXJ786" s="92"/>
      <c r="PXK786" s="92"/>
      <c r="PXL786" s="92"/>
      <c r="PXM786" s="92"/>
      <c r="PXN786" s="92"/>
      <c r="PXO786" s="92"/>
      <c r="PXP786" s="92"/>
      <c r="PXQ786" s="92"/>
      <c r="PXR786" s="92"/>
      <c r="PXS786" s="92"/>
      <c r="PXT786" s="92"/>
      <c r="PXU786" s="92"/>
      <c r="PXV786" s="92"/>
      <c r="PXW786" s="92"/>
      <c r="PXX786" s="92"/>
      <c r="PXY786" s="92"/>
      <c r="PXZ786" s="92"/>
      <c r="PYA786" s="92"/>
      <c r="PYB786" s="92"/>
      <c r="PYC786" s="92"/>
      <c r="PYD786" s="92"/>
      <c r="PYE786" s="92"/>
      <c r="PYF786" s="92"/>
      <c r="PYG786" s="92"/>
      <c r="PYH786" s="92"/>
      <c r="PYI786" s="92"/>
      <c r="PYJ786" s="92"/>
      <c r="PYK786" s="92"/>
      <c r="PYL786" s="92"/>
      <c r="PYM786" s="92"/>
      <c r="PYN786" s="92"/>
      <c r="PYO786" s="92"/>
      <c r="PYP786" s="92"/>
      <c r="PYQ786" s="92"/>
      <c r="PYR786" s="92"/>
      <c r="PYS786" s="92"/>
      <c r="PYT786" s="92"/>
      <c r="PYU786" s="92"/>
      <c r="PYV786" s="92"/>
      <c r="PYW786" s="92"/>
      <c r="PYX786" s="92"/>
      <c r="PYY786" s="92"/>
      <c r="PYZ786" s="92"/>
      <c r="PZA786" s="92"/>
      <c r="PZB786" s="92"/>
      <c r="PZC786" s="92"/>
      <c r="PZD786" s="92"/>
      <c r="PZE786" s="92"/>
      <c r="PZF786" s="92"/>
      <c r="PZG786" s="92"/>
      <c r="PZH786" s="92"/>
      <c r="PZI786" s="92"/>
      <c r="PZJ786" s="92"/>
      <c r="PZK786" s="92"/>
      <c r="PZL786" s="92"/>
      <c r="PZM786" s="92"/>
      <c r="PZN786" s="92"/>
      <c r="PZO786" s="92"/>
      <c r="PZP786" s="92"/>
      <c r="PZQ786" s="92"/>
      <c r="PZR786" s="92"/>
      <c r="PZS786" s="92"/>
      <c r="PZT786" s="92"/>
      <c r="PZU786" s="92"/>
      <c r="PZV786" s="92"/>
      <c r="PZW786" s="92"/>
      <c r="PZX786" s="92"/>
      <c r="PZY786" s="92"/>
      <c r="PZZ786" s="92"/>
      <c r="QAA786" s="92"/>
      <c r="QAB786" s="92"/>
      <c r="QAC786" s="92"/>
      <c r="QAD786" s="92"/>
      <c r="QAE786" s="92"/>
      <c r="QAF786" s="92"/>
      <c r="QAG786" s="92"/>
      <c r="QAH786" s="92"/>
      <c r="QAI786" s="92"/>
      <c r="QAJ786" s="92"/>
      <c r="QAK786" s="92"/>
      <c r="QAL786" s="92"/>
      <c r="QAM786" s="92"/>
      <c r="QAN786" s="92"/>
      <c r="QAO786" s="92"/>
      <c r="QAP786" s="92"/>
      <c r="QAQ786" s="92"/>
      <c r="QAR786" s="92"/>
      <c r="QAS786" s="92"/>
      <c r="QAT786" s="92"/>
      <c r="QAU786" s="92"/>
      <c r="QAV786" s="92"/>
      <c r="QAW786" s="92"/>
      <c r="QAX786" s="92"/>
      <c r="QAY786" s="92"/>
      <c r="QAZ786" s="92"/>
      <c r="QBA786" s="92"/>
      <c r="QBB786" s="92"/>
      <c r="QBC786" s="92"/>
      <c r="QBD786" s="92"/>
      <c r="QBE786" s="92"/>
      <c r="QBF786" s="92"/>
      <c r="QBG786" s="92"/>
      <c r="QBH786" s="92"/>
      <c r="QBI786" s="92"/>
      <c r="QBJ786" s="92"/>
      <c r="QBK786" s="92"/>
      <c r="QBL786" s="92"/>
      <c r="QBM786" s="92"/>
      <c r="QBN786" s="92"/>
      <c r="QBO786" s="92"/>
      <c r="QBP786" s="92"/>
      <c r="QBQ786" s="92"/>
      <c r="QBR786" s="92"/>
      <c r="QBS786" s="92"/>
      <c r="QBT786" s="92"/>
      <c r="QBU786" s="92"/>
      <c r="QBV786" s="92"/>
      <c r="QBW786" s="92"/>
      <c r="QBX786" s="92"/>
      <c r="QBY786" s="92"/>
      <c r="QBZ786" s="92"/>
      <c r="QCA786" s="92"/>
      <c r="QCB786" s="92"/>
      <c r="QCC786" s="92"/>
      <c r="QCD786" s="92"/>
      <c r="QCE786" s="92"/>
      <c r="QCF786" s="92"/>
      <c r="QCG786" s="92"/>
      <c r="QCH786" s="92"/>
      <c r="QCI786" s="92"/>
      <c r="QCJ786" s="92"/>
      <c r="QCK786" s="92"/>
      <c r="QCL786" s="92"/>
      <c r="QCM786" s="92"/>
      <c r="QCN786" s="92"/>
      <c r="QCO786" s="92"/>
      <c r="QCP786" s="92"/>
      <c r="QCQ786" s="92"/>
      <c r="QCR786" s="92"/>
      <c r="QCS786" s="92"/>
      <c r="QCT786" s="92"/>
      <c r="QCU786" s="92"/>
      <c r="QCV786" s="92"/>
      <c r="QCW786" s="92"/>
      <c r="QCX786" s="92"/>
      <c r="QCY786" s="92"/>
      <c r="QCZ786" s="92"/>
      <c r="QDA786" s="92"/>
      <c r="QDB786" s="92"/>
      <c r="QDC786" s="92"/>
      <c r="QDD786" s="92"/>
      <c r="QDE786" s="92"/>
      <c r="QDF786" s="92"/>
      <c r="QDG786" s="92"/>
      <c r="QDH786" s="92"/>
      <c r="QDI786" s="92"/>
      <c r="QDJ786" s="92"/>
      <c r="QDK786" s="92"/>
      <c r="QDL786" s="92"/>
      <c r="QDM786" s="92"/>
      <c r="QDN786" s="92"/>
      <c r="QDO786" s="92"/>
      <c r="QDP786" s="92"/>
      <c r="QDQ786" s="92"/>
      <c r="QDR786" s="92"/>
      <c r="QDS786" s="92"/>
      <c r="QDT786" s="92"/>
      <c r="QDU786" s="92"/>
      <c r="QDV786" s="92"/>
      <c r="QDW786" s="92"/>
      <c r="QDX786" s="92"/>
      <c r="QDY786" s="92"/>
      <c r="QDZ786" s="92"/>
      <c r="QEA786" s="92"/>
      <c r="QEB786" s="92"/>
      <c r="QEC786" s="92"/>
      <c r="QED786" s="92"/>
      <c r="QEE786" s="92"/>
      <c r="QEF786" s="92"/>
      <c r="QEG786" s="92"/>
      <c r="QEH786" s="92"/>
      <c r="QEI786" s="92"/>
      <c r="QEJ786" s="92"/>
      <c r="QEK786" s="92"/>
      <c r="QEL786" s="92"/>
      <c r="QEM786" s="92"/>
      <c r="QEN786" s="92"/>
      <c r="QEO786" s="92"/>
      <c r="QEP786" s="92"/>
      <c r="QEQ786" s="92"/>
      <c r="QER786" s="92"/>
      <c r="QES786" s="92"/>
      <c r="QET786" s="92"/>
      <c r="QEU786" s="92"/>
      <c r="QEV786" s="92"/>
      <c r="QEW786" s="92"/>
      <c r="QEX786" s="92"/>
      <c r="QEY786" s="92"/>
      <c r="QEZ786" s="92"/>
      <c r="QFA786" s="92"/>
      <c r="QFB786" s="92"/>
      <c r="QFC786" s="92"/>
      <c r="QFD786" s="92"/>
      <c r="QFE786" s="92"/>
      <c r="QFF786" s="92"/>
      <c r="QFG786" s="92"/>
      <c r="QFH786" s="92"/>
      <c r="QFI786" s="92"/>
      <c r="QFJ786" s="92"/>
      <c r="QFK786" s="92"/>
      <c r="QFL786" s="92"/>
      <c r="QFM786" s="92"/>
      <c r="QFN786" s="92"/>
      <c r="QFO786" s="92"/>
      <c r="QFP786" s="92"/>
      <c r="QFQ786" s="92"/>
      <c r="QFR786" s="92"/>
      <c r="QFS786" s="92"/>
      <c r="QFT786" s="92"/>
      <c r="QFU786" s="92"/>
      <c r="QFV786" s="92"/>
      <c r="QFW786" s="92"/>
      <c r="QFX786" s="92"/>
      <c r="QFY786" s="92"/>
      <c r="QFZ786" s="92"/>
      <c r="QGA786" s="92"/>
      <c r="QGB786" s="92"/>
      <c r="QGC786" s="92"/>
      <c r="QGD786" s="92"/>
      <c r="QGE786" s="92"/>
      <c r="QGF786" s="92"/>
      <c r="QGG786" s="92"/>
      <c r="QGH786" s="92"/>
      <c r="QGI786" s="92"/>
      <c r="QGJ786" s="92"/>
      <c r="QGK786" s="92"/>
      <c r="QGL786" s="92"/>
      <c r="QGM786" s="92"/>
      <c r="QGN786" s="92"/>
      <c r="QGO786" s="92"/>
      <c r="QGP786" s="92"/>
      <c r="QGQ786" s="92"/>
      <c r="QGR786" s="92"/>
      <c r="QGS786" s="92"/>
      <c r="QGT786" s="92"/>
      <c r="QGU786" s="92"/>
      <c r="QGV786" s="92"/>
      <c r="QGW786" s="92"/>
      <c r="QGX786" s="92"/>
      <c r="QGY786" s="92"/>
      <c r="QGZ786" s="92"/>
      <c r="QHA786" s="92"/>
      <c r="QHB786" s="92"/>
      <c r="QHC786" s="92"/>
      <c r="QHD786" s="92"/>
      <c r="QHE786" s="92"/>
      <c r="QHF786" s="92"/>
      <c r="QHG786" s="92"/>
      <c r="QHH786" s="92"/>
      <c r="QHI786" s="92"/>
      <c r="QHJ786" s="92"/>
      <c r="QHK786" s="92"/>
      <c r="QHL786" s="92"/>
      <c r="QHM786" s="92"/>
      <c r="QHN786" s="92"/>
      <c r="QHO786" s="92"/>
      <c r="QHP786" s="92"/>
      <c r="QHQ786" s="92"/>
      <c r="QHR786" s="92"/>
      <c r="QHS786" s="92"/>
      <c r="QHT786" s="92"/>
      <c r="QHU786" s="92"/>
      <c r="QHV786" s="92"/>
      <c r="QHW786" s="92"/>
      <c r="QHX786" s="92"/>
      <c r="QHY786" s="92"/>
      <c r="QHZ786" s="92"/>
      <c r="QIA786" s="92"/>
      <c r="QIB786" s="92"/>
      <c r="QIC786" s="92"/>
      <c r="QID786" s="92"/>
      <c r="QIE786" s="92"/>
      <c r="QIF786" s="92"/>
      <c r="QIG786" s="92"/>
      <c r="QIH786" s="92"/>
      <c r="QII786" s="92"/>
      <c r="QIJ786" s="92"/>
      <c r="QIK786" s="92"/>
      <c r="QIL786" s="92"/>
      <c r="QIM786" s="92"/>
      <c r="QIN786" s="92"/>
      <c r="QIO786" s="92"/>
      <c r="QIP786" s="92"/>
      <c r="QIQ786" s="92"/>
      <c r="QIR786" s="92"/>
      <c r="QIS786" s="92"/>
      <c r="QIT786" s="92"/>
      <c r="QIU786" s="92"/>
      <c r="QIV786" s="92"/>
      <c r="QIW786" s="92"/>
      <c r="QIX786" s="92"/>
      <c r="QIY786" s="92"/>
      <c r="QIZ786" s="92"/>
      <c r="QJA786" s="92"/>
      <c r="QJB786" s="92"/>
      <c r="QJC786" s="92"/>
      <c r="QJD786" s="92"/>
      <c r="QJE786" s="92"/>
      <c r="QJF786" s="92"/>
      <c r="QJG786" s="92"/>
      <c r="QJH786" s="92"/>
      <c r="QJI786" s="92"/>
      <c r="QJJ786" s="92"/>
      <c r="QJK786" s="92"/>
      <c r="QJL786" s="92"/>
      <c r="QJM786" s="92"/>
      <c r="QJN786" s="92"/>
      <c r="QJO786" s="92"/>
      <c r="QJP786" s="92"/>
      <c r="QJQ786" s="92"/>
      <c r="QJR786" s="92"/>
      <c r="QJS786" s="92"/>
      <c r="QJT786" s="92"/>
      <c r="QJU786" s="92"/>
      <c r="QJV786" s="92"/>
      <c r="QJW786" s="92"/>
      <c r="QJX786" s="92"/>
      <c r="QJY786" s="92"/>
      <c r="QJZ786" s="92"/>
      <c r="QKA786" s="92"/>
      <c r="QKB786" s="92"/>
      <c r="QKC786" s="92"/>
      <c r="QKD786" s="92"/>
      <c r="QKE786" s="92"/>
      <c r="QKF786" s="92"/>
      <c r="QKG786" s="92"/>
      <c r="QKH786" s="92"/>
      <c r="QKI786" s="92"/>
      <c r="QKJ786" s="92"/>
      <c r="QKK786" s="92"/>
      <c r="QKL786" s="92"/>
      <c r="QKM786" s="92"/>
      <c r="QKN786" s="92"/>
      <c r="QKO786" s="92"/>
      <c r="QKP786" s="92"/>
      <c r="QKQ786" s="92"/>
      <c r="QKR786" s="92"/>
      <c r="QKS786" s="92"/>
      <c r="QKT786" s="92"/>
      <c r="QKU786" s="92"/>
      <c r="QKV786" s="92"/>
      <c r="QKW786" s="92"/>
      <c r="QKX786" s="92"/>
      <c r="QKY786" s="92"/>
      <c r="QKZ786" s="92"/>
      <c r="QLA786" s="92"/>
      <c r="QLB786" s="92"/>
      <c r="QLC786" s="92"/>
      <c r="QLD786" s="92"/>
      <c r="QLE786" s="92"/>
      <c r="QLF786" s="92"/>
      <c r="QLG786" s="92"/>
      <c r="QLH786" s="92"/>
      <c r="QLI786" s="92"/>
      <c r="QLJ786" s="92"/>
      <c r="QLK786" s="92"/>
      <c r="QLL786" s="92"/>
      <c r="QLM786" s="92"/>
      <c r="QLN786" s="92"/>
      <c r="QLO786" s="92"/>
      <c r="QLP786" s="92"/>
      <c r="QLQ786" s="92"/>
      <c r="QLR786" s="92"/>
      <c r="QLS786" s="92"/>
      <c r="QLT786" s="92"/>
      <c r="QLU786" s="92"/>
      <c r="QLV786" s="92"/>
      <c r="QLW786" s="92"/>
      <c r="QLX786" s="92"/>
      <c r="QLY786" s="92"/>
      <c r="QLZ786" s="92"/>
      <c r="QMA786" s="92"/>
      <c r="QMB786" s="92"/>
      <c r="QMC786" s="92"/>
      <c r="QMD786" s="92"/>
      <c r="QME786" s="92"/>
      <c r="QMF786" s="92"/>
      <c r="QMG786" s="92"/>
      <c r="QMH786" s="92"/>
      <c r="QMI786" s="92"/>
      <c r="QMJ786" s="92"/>
      <c r="QMK786" s="92"/>
      <c r="QML786" s="92"/>
      <c r="QMM786" s="92"/>
      <c r="QMN786" s="92"/>
      <c r="QMO786" s="92"/>
      <c r="QMP786" s="92"/>
      <c r="QMQ786" s="92"/>
      <c r="QMR786" s="92"/>
      <c r="QMS786" s="92"/>
      <c r="QMT786" s="92"/>
      <c r="QMU786" s="92"/>
      <c r="QMV786" s="92"/>
      <c r="QMW786" s="92"/>
      <c r="QMX786" s="92"/>
      <c r="QMY786" s="92"/>
      <c r="QMZ786" s="92"/>
      <c r="QNA786" s="92"/>
      <c r="QNB786" s="92"/>
      <c r="QNC786" s="92"/>
      <c r="QND786" s="92"/>
      <c r="QNE786" s="92"/>
      <c r="QNF786" s="92"/>
      <c r="QNG786" s="92"/>
      <c r="QNH786" s="92"/>
      <c r="QNI786" s="92"/>
      <c r="QNJ786" s="92"/>
      <c r="QNK786" s="92"/>
      <c r="QNL786" s="92"/>
      <c r="QNM786" s="92"/>
      <c r="QNN786" s="92"/>
      <c r="QNO786" s="92"/>
      <c r="QNP786" s="92"/>
      <c r="QNQ786" s="92"/>
      <c r="QNR786" s="92"/>
      <c r="QNS786" s="92"/>
      <c r="QNT786" s="92"/>
      <c r="QNU786" s="92"/>
      <c r="QNV786" s="92"/>
      <c r="QNW786" s="92"/>
      <c r="QNX786" s="92"/>
      <c r="QNY786" s="92"/>
      <c r="QNZ786" s="92"/>
      <c r="QOA786" s="92"/>
      <c r="QOB786" s="92"/>
      <c r="QOC786" s="92"/>
      <c r="QOD786" s="92"/>
      <c r="QOE786" s="92"/>
      <c r="QOF786" s="92"/>
      <c r="QOG786" s="92"/>
      <c r="QOH786" s="92"/>
      <c r="QOI786" s="92"/>
      <c r="QOJ786" s="92"/>
      <c r="QOK786" s="92"/>
      <c r="QOL786" s="92"/>
      <c r="QOM786" s="92"/>
      <c r="QON786" s="92"/>
      <c r="QOO786" s="92"/>
      <c r="QOP786" s="92"/>
      <c r="QOQ786" s="92"/>
      <c r="QOR786" s="92"/>
      <c r="QOS786" s="92"/>
      <c r="QOT786" s="92"/>
      <c r="QOU786" s="92"/>
      <c r="QOV786" s="92"/>
      <c r="QOW786" s="92"/>
      <c r="QOX786" s="92"/>
      <c r="QOY786" s="92"/>
      <c r="QOZ786" s="92"/>
      <c r="QPA786" s="92"/>
      <c r="QPB786" s="92"/>
      <c r="QPC786" s="92"/>
      <c r="QPD786" s="92"/>
      <c r="QPE786" s="92"/>
      <c r="QPF786" s="92"/>
      <c r="QPG786" s="92"/>
      <c r="QPH786" s="92"/>
      <c r="QPI786" s="92"/>
      <c r="QPJ786" s="92"/>
      <c r="QPK786" s="92"/>
      <c r="QPL786" s="92"/>
      <c r="QPM786" s="92"/>
      <c r="QPN786" s="92"/>
      <c r="QPO786" s="92"/>
      <c r="QPP786" s="92"/>
      <c r="QPQ786" s="92"/>
      <c r="QPR786" s="92"/>
      <c r="QPS786" s="92"/>
      <c r="QPT786" s="92"/>
      <c r="QPU786" s="92"/>
      <c r="QPV786" s="92"/>
      <c r="QPW786" s="92"/>
      <c r="QPX786" s="92"/>
      <c r="QPY786" s="92"/>
      <c r="QPZ786" s="92"/>
      <c r="QQA786" s="92"/>
      <c r="QQB786" s="92"/>
      <c r="QQC786" s="92"/>
      <c r="QQD786" s="92"/>
      <c r="QQE786" s="92"/>
      <c r="QQF786" s="92"/>
      <c r="QQG786" s="92"/>
      <c r="QQH786" s="92"/>
      <c r="QQI786" s="92"/>
      <c r="QQJ786" s="92"/>
      <c r="QQK786" s="92"/>
      <c r="QQL786" s="92"/>
      <c r="QQM786" s="92"/>
      <c r="QQN786" s="92"/>
      <c r="QQO786" s="92"/>
      <c r="QQP786" s="92"/>
      <c r="QQQ786" s="92"/>
      <c r="QQR786" s="92"/>
      <c r="QQS786" s="92"/>
      <c r="QQT786" s="92"/>
      <c r="QQU786" s="92"/>
      <c r="QQV786" s="92"/>
      <c r="QQW786" s="92"/>
      <c r="QQX786" s="92"/>
      <c r="QQY786" s="92"/>
      <c r="QQZ786" s="92"/>
      <c r="QRA786" s="92"/>
      <c r="QRB786" s="92"/>
      <c r="QRC786" s="92"/>
      <c r="QRD786" s="92"/>
      <c r="QRE786" s="92"/>
      <c r="QRF786" s="92"/>
      <c r="QRG786" s="92"/>
      <c r="QRH786" s="92"/>
      <c r="QRI786" s="92"/>
      <c r="QRJ786" s="92"/>
      <c r="QRK786" s="92"/>
      <c r="QRL786" s="92"/>
      <c r="QRM786" s="92"/>
      <c r="QRN786" s="92"/>
      <c r="QRO786" s="92"/>
      <c r="QRP786" s="92"/>
      <c r="QRQ786" s="92"/>
      <c r="QRR786" s="92"/>
      <c r="QRS786" s="92"/>
      <c r="QRT786" s="92"/>
      <c r="QRU786" s="92"/>
      <c r="QRV786" s="92"/>
      <c r="QRW786" s="92"/>
      <c r="QRX786" s="92"/>
      <c r="QRY786" s="92"/>
      <c r="QRZ786" s="92"/>
      <c r="QSA786" s="92"/>
      <c r="QSB786" s="92"/>
      <c r="QSC786" s="92"/>
      <c r="QSD786" s="92"/>
      <c r="QSE786" s="92"/>
      <c r="QSF786" s="92"/>
      <c r="QSG786" s="92"/>
      <c r="QSH786" s="92"/>
      <c r="QSI786" s="92"/>
      <c r="QSJ786" s="92"/>
      <c r="QSK786" s="92"/>
      <c r="QSL786" s="92"/>
      <c r="QSM786" s="92"/>
      <c r="QSN786" s="92"/>
      <c r="QSO786" s="92"/>
      <c r="QSP786" s="92"/>
      <c r="QSQ786" s="92"/>
      <c r="QSR786" s="92"/>
      <c r="QSS786" s="92"/>
      <c r="QST786" s="92"/>
      <c r="QSU786" s="92"/>
      <c r="QSV786" s="92"/>
      <c r="QSW786" s="92"/>
      <c r="QSX786" s="92"/>
      <c r="QSY786" s="92"/>
      <c r="QSZ786" s="92"/>
      <c r="QTA786" s="92"/>
      <c r="QTB786" s="92"/>
      <c r="QTC786" s="92"/>
      <c r="QTD786" s="92"/>
      <c r="QTE786" s="92"/>
      <c r="QTF786" s="92"/>
      <c r="QTG786" s="92"/>
      <c r="QTH786" s="92"/>
      <c r="QTI786" s="92"/>
      <c r="QTJ786" s="92"/>
      <c r="QTK786" s="92"/>
      <c r="QTL786" s="92"/>
      <c r="QTM786" s="92"/>
      <c r="QTN786" s="92"/>
      <c r="QTO786" s="92"/>
      <c r="QTP786" s="92"/>
      <c r="QTQ786" s="92"/>
      <c r="QTR786" s="92"/>
      <c r="QTS786" s="92"/>
      <c r="QTT786" s="92"/>
      <c r="QTU786" s="92"/>
      <c r="QTV786" s="92"/>
      <c r="QTW786" s="92"/>
      <c r="QTX786" s="92"/>
      <c r="QTY786" s="92"/>
      <c r="QTZ786" s="92"/>
      <c r="QUA786" s="92"/>
      <c r="QUB786" s="92"/>
      <c r="QUC786" s="92"/>
      <c r="QUD786" s="92"/>
      <c r="QUE786" s="92"/>
      <c r="QUF786" s="92"/>
      <c r="QUG786" s="92"/>
      <c r="QUH786" s="92"/>
      <c r="QUI786" s="92"/>
      <c r="QUJ786" s="92"/>
      <c r="QUK786" s="92"/>
      <c r="QUL786" s="92"/>
      <c r="QUM786" s="92"/>
      <c r="QUN786" s="92"/>
      <c r="QUO786" s="92"/>
      <c r="QUP786" s="92"/>
      <c r="QUQ786" s="92"/>
      <c r="QUR786" s="92"/>
      <c r="QUS786" s="92"/>
      <c r="QUT786" s="92"/>
      <c r="QUU786" s="92"/>
      <c r="QUV786" s="92"/>
      <c r="QUW786" s="92"/>
      <c r="QUX786" s="92"/>
      <c r="QUY786" s="92"/>
      <c r="QUZ786" s="92"/>
      <c r="QVA786" s="92"/>
      <c r="QVB786" s="92"/>
      <c r="QVC786" s="92"/>
      <c r="QVD786" s="92"/>
      <c r="QVE786" s="92"/>
      <c r="QVF786" s="92"/>
      <c r="QVG786" s="92"/>
      <c r="QVH786" s="92"/>
      <c r="QVI786" s="92"/>
      <c r="QVJ786" s="92"/>
      <c r="QVK786" s="92"/>
      <c r="QVL786" s="92"/>
      <c r="QVM786" s="92"/>
      <c r="QVN786" s="92"/>
      <c r="QVO786" s="92"/>
      <c r="QVP786" s="92"/>
      <c r="QVQ786" s="92"/>
      <c r="QVR786" s="92"/>
      <c r="QVS786" s="92"/>
      <c r="QVT786" s="92"/>
      <c r="QVU786" s="92"/>
      <c r="QVV786" s="92"/>
      <c r="QVW786" s="92"/>
      <c r="QVX786" s="92"/>
      <c r="QVY786" s="92"/>
      <c r="QVZ786" s="92"/>
      <c r="QWA786" s="92"/>
      <c r="QWB786" s="92"/>
      <c r="QWC786" s="92"/>
      <c r="QWD786" s="92"/>
      <c r="QWE786" s="92"/>
      <c r="QWF786" s="92"/>
      <c r="QWG786" s="92"/>
      <c r="QWH786" s="92"/>
      <c r="QWI786" s="92"/>
      <c r="QWJ786" s="92"/>
      <c r="QWK786" s="92"/>
      <c r="QWL786" s="92"/>
      <c r="QWM786" s="92"/>
      <c r="QWN786" s="92"/>
      <c r="QWO786" s="92"/>
      <c r="QWP786" s="92"/>
      <c r="QWQ786" s="92"/>
      <c r="QWR786" s="92"/>
      <c r="QWS786" s="92"/>
      <c r="QWT786" s="92"/>
      <c r="QWU786" s="92"/>
      <c r="QWV786" s="92"/>
      <c r="QWW786" s="92"/>
      <c r="QWX786" s="92"/>
      <c r="QWY786" s="92"/>
      <c r="QWZ786" s="92"/>
      <c r="QXA786" s="92"/>
      <c r="QXB786" s="92"/>
      <c r="QXC786" s="92"/>
      <c r="QXD786" s="92"/>
      <c r="QXE786" s="92"/>
      <c r="QXF786" s="92"/>
      <c r="QXG786" s="92"/>
      <c r="QXH786" s="92"/>
      <c r="QXI786" s="92"/>
      <c r="QXJ786" s="92"/>
      <c r="QXK786" s="92"/>
      <c r="QXL786" s="92"/>
      <c r="QXM786" s="92"/>
      <c r="QXN786" s="92"/>
      <c r="QXO786" s="92"/>
      <c r="QXP786" s="92"/>
      <c r="QXQ786" s="92"/>
      <c r="QXR786" s="92"/>
      <c r="QXS786" s="92"/>
      <c r="QXT786" s="92"/>
      <c r="QXU786" s="92"/>
      <c r="QXV786" s="92"/>
      <c r="QXW786" s="92"/>
      <c r="QXX786" s="92"/>
      <c r="QXY786" s="92"/>
      <c r="QXZ786" s="92"/>
      <c r="QYA786" s="92"/>
      <c r="QYB786" s="92"/>
      <c r="QYC786" s="92"/>
      <c r="QYD786" s="92"/>
      <c r="QYE786" s="92"/>
      <c r="QYF786" s="92"/>
      <c r="QYG786" s="92"/>
      <c r="QYH786" s="92"/>
      <c r="QYI786" s="92"/>
      <c r="QYJ786" s="92"/>
      <c r="QYK786" s="92"/>
      <c r="QYL786" s="92"/>
      <c r="QYM786" s="92"/>
      <c r="QYN786" s="92"/>
      <c r="QYO786" s="92"/>
      <c r="QYP786" s="92"/>
      <c r="QYQ786" s="92"/>
      <c r="QYR786" s="92"/>
      <c r="QYS786" s="92"/>
      <c r="QYT786" s="92"/>
      <c r="QYU786" s="92"/>
      <c r="QYV786" s="92"/>
      <c r="QYW786" s="92"/>
      <c r="QYX786" s="92"/>
      <c r="QYY786" s="92"/>
      <c r="QYZ786" s="92"/>
      <c r="QZA786" s="92"/>
      <c r="QZB786" s="92"/>
      <c r="QZC786" s="92"/>
      <c r="QZD786" s="92"/>
      <c r="QZE786" s="92"/>
      <c r="QZF786" s="92"/>
      <c r="QZG786" s="92"/>
      <c r="QZH786" s="92"/>
      <c r="QZI786" s="92"/>
      <c r="QZJ786" s="92"/>
      <c r="QZK786" s="92"/>
      <c r="QZL786" s="92"/>
      <c r="QZM786" s="92"/>
      <c r="QZN786" s="92"/>
      <c r="QZO786" s="92"/>
      <c r="QZP786" s="92"/>
      <c r="QZQ786" s="92"/>
      <c r="QZR786" s="92"/>
      <c r="QZS786" s="92"/>
      <c r="QZT786" s="92"/>
      <c r="QZU786" s="92"/>
      <c r="QZV786" s="92"/>
      <c r="QZW786" s="92"/>
      <c r="QZX786" s="92"/>
      <c r="QZY786" s="92"/>
      <c r="QZZ786" s="92"/>
      <c r="RAA786" s="92"/>
      <c r="RAB786" s="92"/>
      <c r="RAC786" s="92"/>
      <c r="RAD786" s="92"/>
      <c r="RAE786" s="92"/>
      <c r="RAF786" s="92"/>
      <c r="RAG786" s="92"/>
      <c r="RAH786" s="92"/>
      <c r="RAI786" s="92"/>
      <c r="RAJ786" s="92"/>
      <c r="RAK786" s="92"/>
      <c r="RAL786" s="92"/>
      <c r="RAM786" s="92"/>
      <c r="RAN786" s="92"/>
      <c r="RAO786" s="92"/>
      <c r="RAP786" s="92"/>
      <c r="RAQ786" s="92"/>
      <c r="RAR786" s="92"/>
      <c r="RAS786" s="92"/>
      <c r="RAT786" s="92"/>
      <c r="RAU786" s="92"/>
      <c r="RAV786" s="92"/>
      <c r="RAW786" s="92"/>
      <c r="RAX786" s="92"/>
      <c r="RAY786" s="92"/>
      <c r="RAZ786" s="92"/>
      <c r="RBA786" s="92"/>
      <c r="RBB786" s="92"/>
      <c r="RBC786" s="92"/>
      <c r="RBD786" s="92"/>
      <c r="RBE786" s="92"/>
      <c r="RBF786" s="92"/>
      <c r="RBG786" s="92"/>
      <c r="RBH786" s="92"/>
      <c r="RBI786" s="92"/>
      <c r="RBJ786" s="92"/>
      <c r="RBK786" s="92"/>
      <c r="RBL786" s="92"/>
      <c r="RBM786" s="92"/>
      <c r="RBN786" s="92"/>
      <c r="RBO786" s="92"/>
      <c r="RBP786" s="92"/>
      <c r="RBQ786" s="92"/>
      <c r="RBR786" s="92"/>
      <c r="RBS786" s="92"/>
      <c r="RBT786" s="92"/>
      <c r="RBU786" s="92"/>
      <c r="RBV786" s="92"/>
      <c r="RBW786" s="92"/>
      <c r="RBX786" s="92"/>
      <c r="RBY786" s="92"/>
      <c r="RBZ786" s="92"/>
      <c r="RCA786" s="92"/>
      <c r="RCB786" s="92"/>
      <c r="RCC786" s="92"/>
      <c r="RCD786" s="92"/>
      <c r="RCE786" s="92"/>
      <c r="RCF786" s="92"/>
      <c r="RCG786" s="92"/>
      <c r="RCH786" s="92"/>
      <c r="RCI786" s="92"/>
      <c r="RCJ786" s="92"/>
      <c r="RCK786" s="92"/>
      <c r="RCL786" s="92"/>
      <c r="RCM786" s="92"/>
      <c r="RCN786" s="92"/>
      <c r="RCO786" s="92"/>
      <c r="RCP786" s="92"/>
      <c r="RCQ786" s="92"/>
      <c r="RCR786" s="92"/>
      <c r="RCS786" s="92"/>
      <c r="RCT786" s="92"/>
      <c r="RCU786" s="92"/>
      <c r="RCV786" s="92"/>
      <c r="RCW786" s="92"/>
      <c r="RCX786" s="92"/>
      <c r="RCY786" s="92"/>
      <c r="RCZ786" s="92"/>
      <c r="RDA786" s="92"/>
      <c r="RDB786" s="92"/>
      <c r="RDC786" s="92"/>
      <c r="RDD786" s="92"/>
      <c r="RDE786" s="92"/>
      <c r="RDF786" s="92"/>
      <c r="RDG786" s="92"/>
      <c r="RDH786" s="92"/>
      <c r="RDI786" s="92"/>
      <c r="RDJ786" s="92"/>
      <c r="RDK786" s="92"/>
      <c r="RDL786" s="92"/>
      <c r="RDM786" s="92"/>
      <c r="RDN786" s="92"/>
      <c r="RDO786" s="92"/>
      <c r="RDP786" s="92"/>
      <c r="RDQ786" s="92"/>
      <c r="RDR786" s="92"/>
      <c r="RDS786" s="92"/>
      <c r="RDT786" s="92"/>
      <c r="RDU786" s="92"/>
      <c r="RDV786" s="92"/>
      <c r="RDW786" s="92"/>
      <c r="RDX786" s="92"/>
      <c r="RDY786" s="92"/>
      <c r="RDZ786" s="92"/>
      <c r="REA786" s="92"/>
      <c r="REB786" s="92"/>
      <c r="REC786" s="92"/>
      <c r="RED786" s="92"/>
      <c r="REE786" s="92"/>
      <c r="REF786" s="92"/>
      <c r="REG786" s="92"/>
      <c r="REH786" s="92"/>
      <c r="REI786" s="92"/>
      <c r="REJ786" s="92"/>
      <c r="REK786" s="92"/>
      <c r="REL786" s="92"/>
      <c r="REM786" s="92"/>
      <c r="REN786" s="92"/>
      <c r="REO786" s="92"/>
      <c r="REP786" s="92"/>
      <c r="REQ786" s="92"/>
      <c r="RER786" s="92"/>
      <c r="RES786" s="92"/>
      <c r="RET786" s="92"/>
      <c r="REU786" s="92"/>
      <c r="REV786" s="92"/>
      <c r="REW786" s="92"/>
      <c r="REX786" s="92"/>
      <c r="REY786" s="92"/>
      <c r="REZ786" s="92"/>
      <c r="RFA786" s="92"/>
      <c r="RFB786" s="92"/>
      <c r="RFC786" s="92"/>
      <c r="RFD786" s="92"/>
      <c r="RFE786" s="92"/>
      <c r="RFF786" s="92"/>
      <c r="RFG786" s="92"/>
      <c r="RFH786" s="92"/>
      <c r="RFI786" s="92"/>
      <c r="RFJ786" s="92"/>
      <c r="RFK786" s="92"/>
      <c r="RFL786" s="92"/>
      <c r="RFM786" s="92"/>
      <c r="RFN786" s="92"/>
      <c r="RFO786" s="92"/>
      <c r="RFP786" s="92"/>
      <c r="RFQ786" s="92"/>
      <c r="RFR786" s="92"/>
      <c r="RFS786" s="92"/>
      <c r="RFT786" s="92"/>
      <c r="RFU786" s="92"/>
      <c r="RFV786" s="92"/>
      <c r="RFW786" s="92"/>
      <c r="RFX786" s="92"/>
      <c r="RFY786" s="92"/>
      <c r="RFZ786" s="92"/>
      <c r="RGA786" s="92"/>
      <c r="RGB786" s="92"/>
      <c r="RGC786" s="92"/>
      <c r="RGD786" s="92"/>
      <c r="RGE786" s="92"/>
      <c r="RGF786" s="92"/>
      <c r="RGG786" s="92"/>
      <c r="RGH786" s="92"/>
      <c r="RGI786" s="92"/>
      <c r="RGJ786" s="92"/>
      <c r="RGK786" s="92"/>
      <c r="RGL786" s="92"/>
      <c r="RGM786" s="92"/>
      <c r="RGN786" s="92"/>
      <c r="RGO786" s="92"/>
      <c r="RGP786" s="92"/>
      <c r="RGQ786" s="92"/>
      <c r="RGR786" s="92"/>
      <c r="RGS786" s="92"/>
      <c r="RGT786" s="92"/>
      <c r="RGU786" s="92"/>
      <c r="RGV786" s="92"/>
      <c r="RGW786" s="92"/>
      <c r="RGX786" s="92"/>
      <c r="RGY786" s="92"/>
      <c r="RGZ786" s="92"/>
      <c r="RHA786" s="92"/>
      <c r="RHB786" s="92"/>
      <c r="RHC786" s="92"/>
      <c r="RHD786" s="92"/>
      <c r="RHE786" s="92"/>
      <c r="RHF786" s="92"/>
      <c r="RHG786" s="92"/>
      <c r="RHH786" s="92"/>
      <c r="RHI786" s="92"/>
      <c r="RHJ786" s="92"/>
      <c r="RHK786" s="92"/>
      <c r="RHL786" s="92"/>
      <c r="RHM786" s="92"/>
      <c r="RHN786" s="92"/>
      <c r="RHO786" s="92"/>
      <c r="RHP786" s="92"/>
      <c r="RHQ786" s="92"/>
      <c r="RHR786" s="92"/>
      <c r="RHS786" s="92"/>
      <c r="RHT786" s="92"/>
      <c r="RHU786" s="92"/>
      <c r="RHV786" s="92"/>
      <c r="RHW786" s="92"/>
      <c r="RHX786" s="92"/>
      <c r="RHY786" s="92"/>
      <c r="RHZ786" s="92"/>
      <c r="RIA786" s="92"/>
      <c r="RIB786" s="92"/>
      <c r="RIC786" s="92"/>
      <c r="RID786" s="92"/>
      <c r="RIE786" s="92"/>
      <c r="RIF786" s="92"/>
      <c r="RIG786" s="92"/>
      <c r="RIH786" s="92"/>
      <c r="RII786" s="92"/>
      <c r="RIJ786" s="92"/>
      <c r="RIK786" s="92"/>
      <c r="RIL786" s="92"/>
      <c r="RIM786" s="92"/>
      <c r="RIN786" s="92"/>
      <c r="RIO786" s="92"/>
      <c r="RIP786" s="92"/>
      <c r="RIQ786" s="92"/>
      <c r="RIR786" s="92"/>
      <c r="RIS786" s="92"/>
      <c r="RIT786" s="92"/>
      <c r="RIU786" s="92"/>
      <c r="RIV786" s="92"/>
      <c r="RIW786" s="92"/>
      <c r="RIX786" s="92"/>
      <c r="RIY786" s="92"/>
      <c r="RIZ786" s="92"/>
      <c r="RJA786" s="92"/>
      <c r="RJB786" s="92"/>
      <c r="RJC786" s="92"/>
      <c r="RJD786" s="92"/>
      <c r="RJE786" s="92"/>
      <c r="RJF786" s="92"/>
      <c r="RJG786" s="92"/>
      <c r="RJH786" s="92"/>
      <c r="RJI786" s="92"/>
      <c r="RJJ786" s="92"/>
      <c r="RJK786" s="92"/>
      <c r="RJL786" s="92"/>
      <c r="RJM786" s="92"/>
      <c r="RJN786" s="92"/>
      <c r="RJO786" s="92"/>
      <c r="RJP786" s="92"/>
      <c r="RJQ786" s="92"/>
      <c r="RJR786" s="92"/>
      <c r="RJS786" s="92"/>
      <c r="RJT786" s="92"/>
      <c r="RJU786" s="92"/>
      <c r="RJV786" s="92"/>
      <c r="RJW786" s="92"/>
      <c r="RJX786" s="92"/>
      <c r="RJY786" s="92"/>
      <c r="RJZ786" s="92"/>
      <c r="RKA786" s="92"/>
      <c r="RKB786" s="92"/>
      <c r="RKC786" s="92"/>
      <c r="RKD786" s="92"/>
      <c r="RKE786" s="92"/>
      <c r="RKF786" s="92"/>
      <c r="RKG786" s="92"/>
      <c r="RKH786" s="92"/>
      <c r="RKI786" s="92"/>
      <c r="RKJ786" s="92"/>
      <c r="RKK786" s="92"/>
      <c r="RKL786" s="92"/>
      <c r="RKM786" s="92"/>
      <c r="RKN786" s="92"/>
      <c r="RKO786" s="92"/>
      <c r="RKP786" s="92"/>
      <c r="RKQ786" s="92"/>
      <c r="RKR786" s="92"/>
      <c r="RKS786" s="92"/>
      <c r="RKT786" s="92"/>
      <c r="RKU786" s="92"/>
      <c r="RKV786" s="92"/>
      <c r="RKW786" s="92"/>
      <c r="RKX786" s="92"/>
      <c r="RKY786" s="92"/>
      <c r="RKZ786" s="92"/>
      <c r="RLA786" s="92"/>
      <c r="RLB786" s="92"/>
      <c r="RLC786" s="92"/>
      <c r="RLD786" s="92"/>
      <c r="RLE786" s="92"/>
      <c r="RLF786" s="92"/>
      <c r="RLG786" s="92"/>
      <c r="RLH786" s="92"/>
      <c r="RLI786" s="92"/>
      <c r="RLJ786" s="92"/>
      <c r="RLK786" s="92"/>
      <c r="RLL786" s="92"/>
      <c r="RLM786" s="92"/>
      <c r="RLN786" s="92"/>
      <c r="RLO786" s="92"/>
      <c r="RLP786" s="92"/>
      <c r="RLQ786" s="92"/>
      <c r="RLR786" s="92"/>
      <c r="RLS786" s="92"/>
      <c r="RLT786" s="92"/>
      <c r="RLU786" s="92"/>
      <c r="RLV786" s="92"/>
      <c r="RLW786" s="92"/>
      <c r="RLX786" s="92"/>
      <c r="RLY786" s="92"/>
      <c r="RLZ786" s="92"/>
      <c r="RMA786" s="92"/>
      <c r="RMB786" s="92"/>
      <c r="RMC786" s="92"/>
      <c r="RMD786" s="92"/>
      <c r="RME786" s="92"/>
      <c r="RMF786" s="92"/>
      <c r="RMG786" s="92"/>
      <c r="RMH786" s="92"/>
      <c r="RMI786" s="92"/>
      <c r="RMJ786" s="92"/>
      <c r="RMK786" s="92"/>
      <c r="RML786" s="92"/>
      <c r="RMM786" s="92"/>
      <c r="RMN786" s="92"/>
      <c r="RMO786" s="92"/>
      <c r="RMP786" s="92"/>
      <c r="RMQ786" s="92"/>
      <c r="RMR786" s="92"/>
      <c r="RMS786" s="92"/>
      <c r="RMT786" s="92"/>
      <c r="RMU786" s="92"/>
      <c r="RMV786" s="92"/>
      <c r="RMW786" s="92"/>
      <c r="RMX786" s="92"/>
      <c r="RMY786" s="92"/>
      <c r="RMZ786" s="92"/>
      <c r="RNA786" s="92"/>
      <c r="RNB786" s="92"/>
      <c r="RNC786" s="92"/>
      <c r="RND786" s="92"/>
      <c r="RNE786" s="92"/>
      <c r="RNF786" s="92"/>
      <c r="RNG786" s="92"/>
      <c r="RNH786" s="92"/>
      <c r="RNI786" s="92"/>
      <c r="RNJ786" s="92"/>
      <c r="RNK786" s="92"/>
      <c r="RNL786" s="92"/>
      <c r="RNM786" s="92"/>
      <c r="RNN786" s="92"/>
      <c r="RNO786" s="92"/>
      <c r="RNP786" s="92"/>
      <c r="RNQ786" s="92"/>
      <c r="RNR786" s="92"/>
      <c r="RNS786" s="92"/>
      <c r="RNT786" s="92"/>
      <c r="RNU786" s="92"/>
      <c r="RNV786" s="92"/>
      <c r="RNW786" s="92"/>
      <c r="RNX786" s="92"/>
      <c r="RNY786" s="92"/>
      <c r="RNZ786" s="92"/>
      <c r="ROA786" s="92"/>
      <c r="ROB786" s="92"/>
      <c r="ROC786" s="92"/>
      <c r="ROD786" s="92"/>
      <c r="ROE786" s="92"/>
      <c r="ROF786" s="92"/>
      <c r="ROG786" s="92"/>
      <c r="ROH786" s="92"/>
      <c r="ROI786" s="92"/>
      <c r="ROJ786" s="92"/>
      <c r="ROK786" s="92"/>
      <c r="ROL786" s="92"/>
      <c r="ROM786" s="92"/>
      <c r="RON786" s="92"/>
      <c r="ROO786" s="92"/>
      <c r="ROP786" s="92"/>
      <c r="ROQ786" s="92"/>
      <c r="ROR786" s="92"/>
      <c r="ROS786" s="92"/>
      <c r="ROT786" s="92"/>
      <c r="ROU786" s="92"/>
      <c r="ROV786" s="92"/>
      <c r="ROW786" s="92"/>
      <c r="ROX786" s="92"/>
      <c r="ROY786" s="92"/>
      <c r="ROZ786" s="92"/>
      <c r="RPA786" s="92"/>
      <c r="RPB786" s="92"/>
      <c r="RPC786" s="92"/>
      <c r="RPD786" s="92"/>
      <c r="RPE786" s="92"/>
      <c r="RPF786" s="92"/>
      <c r="RPG786" s="92"/>
      <c r="RPH786" s="92"/>
      <c r="RPI786" s="92"/>
      <c r="RPJ786" s="92"/>
      <c r="RPK786" s="92"/>
      <c r="RPL786" s="92"/>
      <c r="RPM786" s="92"/>
      <c r="RPN786" s="92"/>
      <c r="RPO786" s="92"/>
      <c r="RPP786" s="92"/>
      <c r="RPQ786" s="92"/>
      <c r="RPR786" s="92"/>
      <c r="RPS786" s="92"/>
      <c r="RPT786" s="92"/>
      <c r="RPU786" s="92"/>
      <c r="RPV786" s="92"/>
      <c r="RPW786" s="92"/>
      <c r="RPX786" s="92"/>
      <c r="RPY786" s="92"/>
      <c r="RPZ786" s="92"/>
      <c r="RQA786" s="92"/>
      <c r="RQB786" s="92"/>
      <c r="RQC786" s="92"/>
      <c r="RQD786" s="92"/>
      <c r="RQE786" s="92"/>
      <c r="RQF786" s="92"/>
      <c r="RQG786" s="92"/>
      <c r="RQH786" s="92"/>
      <c r="RQI786" s="92"/>
      <c r="RQJ786" s="92"/>
      <c r="RQK786" s="92"/>
      <c r="RQL786" s="92"/>
      <c r="RQM786" s="92"/>
      <c r="RQN786" s="92"/>
      <c r="RQO786" s="92"/>
      <c r="RQP786" s="92"/>
      <c r="RQQ786" s="92"/>
      <c r="RQR786" s="92"/>
      <c r="RQS786" s="92"/>
      <c r="RQT786" s="92"/>
      <c r="RQU786" s="92"/>
      <c r="RQV786" s="92"/>
      <c r="RQW786" s="92"/>
      <c r="RQX786" s="92"/>
      <c r="RQY786" s="92"/>
      <c r="RQZ786" s="92"/>
      <c r="RRA786" s="92"/>
      <c r="RRB786" s="92"/>
      <c r="RRC786" s="92"/>
      <c r="RRD786" s="92"/>
      <c r="RRE786" s="92"/>
      <c r="RRF786" s="92"/>
      <c r="RRG786" s="92"/>
      <c r="RRH786" s="92"/>
      <c r="RRI786" s="92"/>
      <c r="RRJ786" s="92"/>
      <c r="RRK786" s="92"/>
      <c r="RRL786" s="92"/>
      <c r="RRM786" s="92"/>
      <c r="RRN786" s="92"/>
      <c r="RRO786" s="92"/>
      <c r="RRP786" s="92"/>
      <c r="RRQ786" s="92"/>
      <c r="RRR786" s="92"/>
      <c r="RRS786" s="92"/>
      <c r="RRT786" s="92"/>
      <c r="RRU786" s="92"/>
      <c r="RRV786" s="92"/>
      <c r="RRW786" s="92"/>
      <c r="RRX786" s="92"/>
      <c r="RRY786" s="92"/>
      <c r="RRZ786" s="92"/>
      <c r="RSA786" s="92"/>
      <c r="RSB786" s="92"/>
      <c r="RSC786" s="92"/>
      <c r="RSD786" s="92"/>
      <c r="RSE786" s="92"/>
      <c r="RSF786" s="92"/>
      <c r="RSG786" s="92"/>
      <c r="RSH786" s="92"/>
      <c r="RSI786" s="92"/>
      <c r="RSJ786" s="92"/>
      <c r="RSK786" s="92"/>
      <c r="RSL786" s="92"/>
      <c r="RSM786" s="92"/>
      <c r="RSN786" s="92"/>
      <c r="RSO786" s="92"/>
      <c r="RSP786" s="92"/>
      <c r="RSQ786" s="92"/>
      <c r="RSR786" s="92"/>
      <c r="RSS786" s="92"/>
      <c r="RST786" s="92"/>
      <c r="RSU786" s="92"/>
      <c r="RSV786" s="92"/>
      <c r="RSW786" s="92"/>
      <c r="RSX786" s="92"/>
      <c r="RSY786" s="92"/>
      <c r="RSZ786" s="92"/>
      <c r="RTA786" s="92"/>
      <c r="RTB786" s="92"/>
      <c r="RTC786" s="92"/>
      <c r="RTD786" s="92"/>
      <c r="RTE786" s="92"/>
      <c r="RTF786" s="92"/>
      <c r="RTG786" s="92"/>
      <c r="RTH786" s="92"/>
      <c r="RTI786" s="92"/>
      <c r="RTJ786" s="92"/>
      <c r="RTK786" s="92"/>
      <c r="RTL786" s="92"/>
      <c r="RTM786" s="92"/>
      <c r="RTN786" s="92"/>
      <c r="RTO786" s="92"/>
      <c r="RTP786" s="92"/>
      <c r="RTQ786" s="92"/>
      <c r="RTR786" s="92"/>
      <c r="RTS786" s="92"/>
      <c r="RTT786" s="92"/>
      <c r="RTU786" s="92"/>
      <c r="RTV786" s="92"/>
      <c r="RTW786" s="92"/>
      <c r="RTX786" s="92"/>
      <c r="RTY786" s="92"/>
      <c r="RTZ786" s="92"/>
      <c r="RUA786" s="92"/>
      <c r="RUB786" s="92"/>
      <c r="RUC786" s="92"/>
      <c r="RUD786" s="92"/>
      <c r="RUE786" s="92"/>
      <c r="RUF786" s="92"/>
      <c r="RUG786" s="92"/>
      <c r="RUH786" s="92"/>
      <c r="RUI786" s="92"/>
      <c r="RUJ786" s="92"/>
      <c r="RUK786" s="92"/>
      <c r="RUL786" s="92"/>
      <c r="RUM786" s="92"/>
      <c r="RUN786" s="92"/>
      <c r="RUO786" s="92"/>
      <c r="RUP786" s="92"/>
      <c r="RUQ786" s="92"/>
      <c r="RUR786" s="92"/>
      <c r="RUS786" s="92"/>
      <c r="RUT786" s="92"/>
      <c r="RUU786" s="92"/>
      <c r="RUV786" s="92"/>
      <c r="RUW786" s="92"/>
      <c r="RUX786" s="92"/>
      <c r="RUY786" s="92"/>
      <c r="RUZ786" s="92"/>
      <c r="RVA786" s="92"/>
      <c r="RVB786" s="92"/>
      <c r="RVC786" s="92"/>
      <c r="RVD786" s="92"/>
      <c r="RVE786" s="92"/>
      <c r="RVF786" s="92"/>
      <c r="RVG786" s="92"/>
      <c r="RVH786" s="92"/>
      <c r="RVI786" s="92"/>
      <c r="RVJ786" s="92"/>
      <c r="RVK786" s="92"/>
      <c r="RVL786" s="92"/>
      <c r="RVM786" s="92"/>
      <c r="RVN786" s="92"/>
      <c r="RVO786" s="92"/>
      <c r="RVP786" s="92"/>
      <c r="RVQ786" s="92"/>
      <c r="RVR786" s="92"/>
      <c r="RVS786" s="92"/>
      <c r="RVT786" s="92"/>
      <c r="RVU786" s="92"/>
      <c r="RVV786" s="92"/>
      <c r="RVW786" s="92"/>
      <c r="RVX786" s="92"/>
      <c r="RVY786" s="92"/>
      <c r="RVZ786" s="92"/>
      <c r="RWA786" s="92"/>
      <c r="RWB786" s="92"/>
      <c r="RWC786" s="92"/>
      <c r="RWD786" s="92"/>
      <c r="RWE786" s="92"/>
      <c r="RWF786" s="92"/>
      <c r="RWG786" s="92"/>
      <c r="RWH786" s="92"/>
      <c r="RWI786" s="92"/>
      <c r="RWJ786" s="92"/>
      <c r="RWK786" s="92"/>
      <c r="RWL786" s="92"/>
      <c r="RWM786" s="92"/>
      <c r="RWN786" s="92"/>
      <c r="RWO786" s="92"/>
      <c r="RWP786" s="92"/>
      <c r="RWQ786" s="92"/>
      <c r="RWR786" s="92"/>
      <c r="RWS786" s="92"/>
      <c r="RWT786" s="92"/>
      <c r="RWU786" s="92"/>
      <c r="RWV786" s="92"/>
      <c r="RWW786" s="92"/>
      <c r="RWX786" s="92"/>
      <c r="RWY786" s="92"/>
      <c r="RWZ786" s="92"/>
      <c r="RXA786" s="92"/>
      <c r="RXB786" s="92"/>
      <c r="RXC786" s="92"/>
      <c r="RXD786" s="92"/>
      <c r="RXE786" s="92"/>
      <c r="RXF786" s="92"/>
      <c r="RXG786" s="92"/>
      <c r="RXH786" s="92"/>
      <c r="RXI786" s="92"/>
      <c r="RXJ786" s="92"/>
      <c r="RXK786" s="92"/>
      <c r="RXL786" s="92"/>
      <c r="RXM786" s="92"/>
      <c r="RXN786" s="92"/>
      <c r="RXO786" s="92"/>
      <c r="RXP786" s="92"/>
      <c r="RXQ786" s="92"/>
      <c r="RXR786" s="92"/>
      <c r="RXS786" s="92"/>
      <c r="RXT786" s="92"/>
      <c r="RXU786" s="92"/>
      <c r="RXV786" s="92"/>
      <c r="RXW786" s="92"/>
      <c r="RXX786" s="92"/>
      <c r="RXY786" s="92"/>
      <c r="RXZ786" s="92"/>
      <c r="RYA786" s="92"/>
      <c r="RYB786" s="92"/>
      <c r="RYC786" s="92"/>
      <c r="RYD786" s="92"/>
      <c r="RYE786" s="92"/>
      <c r="RYF786" s="92"/>
      <c r="RYG786" s="92"/>
      <c r="RYH786" s="92"/>
      <c r="RYI786" s="92"/>
      <c r="RYJ786" s="92"/>
      <c r="RYK786" s="92"/>
      <c r="RYL786" s="92"/>
      <c r="RYM786" s="92"/>
      <c r="RYN786" s="92"/>
      <c r="RYO786" s="92"/>
      <c r="RYP786" s="92"/>
      <c r="RYQ786" s="92"/>
      <c r="RYR786" s="92"/>
      <c r="RYS786" s="92"/>
      <c r="RYT786" s="92"/>
      <c r="RYU786" s="92"/>
      <c r="RYV786" s="92"/>
      <c r="RYW786" s="92"/>
      <c r="RYX786" s="92"/>
      <c r="RYY786" s="92"/>
      <c r="RYZ786" s="92"/>
      <c r="RZA786" s="92"/>
      <c r="RZB786" s="92"/>
      <c r="RZC786" s="92"/>
      <c r="RZD786" s="92"/>
      <c r="RZE786" s="92"/>
      <c r="RZF786" s="92"/>
      <c r="RZG786" s="92"/>
      <c r="RZH786" s="92"/>
      <c r="RZI786" s="92"/>
      <c r="RZJ786" s="92"/>
      <c r="RZK786" s="92"/>
      <c r="RZL786" s="92"/>
      <c r="RZM786" s="92"/>
      <c r="RZN786" s="92"/>
      <c r="RZO786" s="92"/>
      <c r="RZP786" s="92"/>
      <c r="RZQ786" s="92"/>
      <c r="RZR786" s="92"/>
      <c r="RZS786" s="92"/>
      <c r="RZT786" s="92"/>
      <c r="RZU786" s="92"/>
      <c r="RZV786" s="92"/>
      <c r="RZW786" s="92"/>
      <c r="RZX786" s="92"/>
      <c r="RZY786" s="92"/>
      <c r="RZZ786" s="92"/>
      <c r="SAA786" s="92"/>
      <c r="SAB786" s="92"/>
      <c r="SAC786" s="92"/>
      <c r="SAD786" s="92"/>
      <c r="SAE786" s="92"/>
      <c r="SAF786" s="92"/>
      <c r="SAG786" s="92"/>
      <c r="SAH786" s="92"/>
      <c r="SAI786" s="92"/>
      <c r="SAJ786" s="92"/>
      <c r="SAK786" s="92"/>
      <c r="SAL786" s="92"/>
      <c r="SAM786" s="92"/>
      <c r="SAN786" s="92"/>
      <c r="SAO786" s="92"/>
      <c r="SAP786" s="92"/>
      <c r="SAQ786" s="92"/>
      <c r="SAR786" s="92"/>
      <c r="SAS786" s="92"/>
      <c r="SAT786" s="92"/>
      <c r="SAU786" s="92"/>
      <c r="SAV786" s="92"/>
      <c r="SAW786" s="92"/>
      <c r="SAX786" s="92"/>
      <c r="SAY786" s="92"/>
      <c r="SAZ786" s="92"/>
      <c r="SBA786" s="92"/>
      <c r="SBB786" s="92"/>
      <c r="SBC786" s="92"/>
      <c r="SBD786" s="92"/>
      <c r="SBE786" s="92"/>
      <c r="SBF786" s="92"/>
      <c r="SBG786" s="92"/>
      <c r="SBH786" s="92"/>
      <c r="SBI786" s="92"/>
      <c r="SBJ786" s="92"/>
      <c r="SBK786" s="92"/>
      <c r="SBL786" s="92"/>
      <c r="SBM786" s="92"/>
      <c r="SBN786" s="92"/>
      <c r="SBO786" s="92"/>
      <c r="SBP786" s="92"/>
      <c r="SBQ786" s="92"/>
      <c r="SBR786" s="92"/>
      <c r="SBS786" s="92"/>
      <c r="SBT786" s="92"/>
      <c r="SBU786" s="92"/>
      <c r="SBV786" s="92"/>
      <c r="SBW786" s="92"/>
      <c r="SBX786" s="92"/>
      <c r="SBY786" s="92"/>
      <c r="SBZ786" s="92"/>
      <c r="SCA786" s="92"/>
      <c r="SCB786" s="92"/>
      <c r="SCC786" s="92"/>
      <c r="SCD786" s="92"/>
      <c r="SCE786" s="92"/>
      <c r="SCF786" s="92"/>
      <c r="SCG786" s="92"/>
      <c r="SCH786" s="92"/>
      <c r="SCI786" s="92"/>
      <c r="SCJ786" s="92"/>
      <c r="SCK786" s="92"/>
      <c r="SCL786" s="92"/>
      <c r="SCM786" s="92"/>
      <c r="SCN786" s="92"/>
      <c r="SCO786" s="92"/>
      <c r="SCP786" s="92"/>
      <c r="SCQ786" s="92"/>
      <c r="SCR786" s="92"/>
      <c r="SCS786" s="92"/>
      <c r="SCT786" s="92"/>
      <c r="SCU786" s="92"/>
      <c r="SCV786" s="92"/>
      <c r="SCW786" s="92"/>
      <c r="SCX786" s="92"/>
      <c r="SCY786" s="92"/>
      <c r="SCZ786" s="92"/>
      <c r="SDA786" s="92"/>
      <c r="SDB786" s="92"/>
      <c r="SDC786" s="92"/>
      <c r="SDD786" s="92"/>
      <c r="SDE786" s="92"/>
      <c r="SDF786" s="92"/>
      <c r="SDG786" s="92"/>
      <c r="SDH786" s="92"/>
      <c r="SDI786" s="92"/>
      <c r="SDJ786" s="92"/>
      <c r="SDK786" s="92"/>
      <c r="SDL786" s="92"/>
      <c r="SDM786" s="92"/>
      <c r="SDN786" s="92"/>
      <c r="SDO786" s="92"/>
      <c r="SDP786" s="92"/>
      <c r="SDQ786" s="92"/>
      <c r="SDR786" s="92"/>
      <c r="SDS786" s="92"/>
      <c r="SDT786" s="92"/>
      <c r="SDU786" s="92"/>
      <c r="SDV786" s="92"/>
      <c r="SDW786" s="92"/>
      <c r="SDX786" s="92"/>
      <c r="SDY786" s="92"/>
      <c r="SDZ786" s="92"/>
      <c r="SEA786" s="92"/>
      <c r="SEB786" s="92"/>
      <c r="SEC786" s="92"/>
      <c r="SED786" s="92"/>
      <c r="SEE786" s="92"/>
      <c r="SEF786" s="92"/>
      <c r="SEG786" s="92"/>
      <c r="SEH786" s="92"/>
      <c r="SEI786" s="92"/>
      <c r="SEJ786" s="92"/>
      <c r="SEK786" s="92"/>
      <c r="SEL786" s="92"/>
      <c r="SEM786" s="92"/>
      <c r="SEN786" s="92"/>
      <c r="SEO786" s="92"/>
      <c r="SEP786" s="92"/>
      <c r="SEQ786" s="92"/>
      <c r="SER786" s="92"/>
      <c r="SES786" s="92"/>
      <c r="SET786" s="92"/>
      <c r="SEU786" s="92"/>
      <c r="SEV786" s="92"/>
      <c r="SEW786" s="92"/>
      <c r="SEX786" s="92"/>
      <c r="SEY786" s="92"/>
      <c r="SEZ786" s="92"/>
      <c r="SFA786" s="92"/>
      <c r="SFB786" s="92"/>
      <c r="SFC786" s="92"/>
      <c r="SFD786" s="92"/>
      <c r="SFE786" s="92"/>
      <c r="SFF786" s="92"/>
      <c r="SFG786" s="92"/>
      <c r="SFH786" s="92"/>
      <c r="SFI786" s="92"/>
      <c r="SFJ786" s="92"/>
      <c r="SFK786" s="92"/>
      <c r="SFL786" s="92"/>
      <c r="SFM786" s="92"/>
      <c r="SFN786" s="92"/>
      <c r="SFO786" s="92"/>
      <c r="SFP786" s="92"/>
      <c r="SFQ786" s="92"/>
      <c r="SFR786" s="92"/>
      <c r="SFS786" s="92"/>
      <c r="SFT786" s="92"/>
      <c r="SFU786" s="92"/>
      <c r="SFV786" s="92"/>
      <c r="SFW786" s="92"/>
      <c r="SFX786" s="92"/>
      <c r="SFY786" s="92"/>
      <c r="SFZ786" s="92"/>
      <c r="SGA786" s="92"/>
      <c r="SGB786" s="92"/>
      <c r="SGC786" s="92"/>
      <c r="SGD786" s="92"/>
      <c r="SGE786" s="92"/>
      <c r="SGF786" s="92"/>
      <c r="SGG786" s="92"/>
      <c r="SGH786" s="92"/>
      <c r="SGI786" s="92"/>
      <c r="SGJ786" s="92"/>
      <c r="SGK786" s="92"/>
      <c r="SGL786" s="92"/>
      <c r="SGM786" s="92"/>
      <c r="SGN786" s="92"/>
      <c r="SGO786" s="92"/>
      <c r="SGP786" s="92"/>
      <c r="SGQ786" s="92"/>
      <c r="SGR786" s="92"/>
      <c r="SGS786" s="92"/>
      <c r="SGT786" s="92"/>
      <c r="SGU786" s="92"/>
      <c r="SGV786" s="92"/>
      <c r="SGW786" s="92"/>
      <c r="SGX786" s="92"/>
      <c r="SGY786" s="92"/>
      <c r="SGZ786" s="92"/>
      <c r="SHA786" s="92"/>
      <c r="SHB786" s="92"/>
      <c r="SHC786" s="92"/>
      <c r="SHD786" s="92"/>
      <c r="SHE786" s="92"/>
      <c r="SHF786" s="92"/>
      <c r="SHG786" s="92"/>
      <c r="SHH786" s="92"/>
      <c r="SHI786" s="92"/>
      <c r="SHJ786" s="92"/>
      <c r="SHK786" s="92"/>
      <c r="SHL786" s="92"/>
      <c r="SHM786" s="92"/>
      <c r="SHN786" s="92"/>
      <c r="SHO786" s="92"/>
      <c r="SHP786" s="92"/>
      <c r="SHQ786" s="92"/>
      <c r="SHR786" s="92"/>
      <c r="SHS786" s="92"/>
      <c r="SHT786" s="92"/>
      <c r="SHU786" s="92"/>
      <c r="SHV786" s="92"/>
      <c r="SHW786" s="92"/>
      <c r="SHX786" s="92"/>
      <c r="SHY786" s="92"/>
      <c r="SHZ786" s="92"/>
      <c r="SIA786" s="92"/>
      <c r="SIB786" s="92"/>
      <c r="SIC786" s="92"/>
      <c r="SID786" s="92"/>
      <c r="SIE786" s="92"/>
      <c r="SIF786" s="92"/>
      <c r="SIG786" s="92"/>
      <c r="SIH786" s="92"/>
      <c r="SII786" s="92"/>
      <c r="SIJ786" s="92"/>
      <c r="SIK786" s="92"/>
      <c r="SIL786" s="92"/>
      <c r="SIM786" s="92"/>
      <c r="SIN786" s="92"/>
      <c r="SIO786" s="92"/>
      <c r="SIP786" s="92"/>
      <c r="SIQ786" s="92"/>
      <c r="SIR786" s="92"/>
      <c r="SIS786" s="92"/>
      <c r="SIT786" s="92"/>
      <c r="SIU786" s="92"/>
      <c r="SIV786" s="92"/>
      <c r="SIW786" s="92"/>
      <c r="SIX786" s="92"/>
      <c r="SIY786" s="92"/>
      <c r="SIZ786" s="92"/>
      <c r="SJA786" s="92"/>
      <c r="SJB786" s="92"/>
      <c r="SJC786" s="92"/>
      <c r="SJD786" s="92"/>
      <c r="SJE786" s="92"/>
      <c r="SJF786" s="92"/>
      <c r="SJG786" s="92"/>
      <c r="SJH786" s="92"/>
      <c r="SJI786" s="92"/>
      <c r="SJJ786" s="92"/>
      <c r="SJK786" s="92"/>
      <c r="SJL786" s="92"/>
      <c r="SJM786" s="92"/>
      <c r="SJN786" s="92"/>
      <c r="SJO786" s="92"/>
      <c r="SJP786" s="92"/>
      <c r="SJQ786" s="92"/>
      <c r="SJR786" s="92"/>
      <c r="SJS786" s="92"/>
      <c r="SJT786" s="92"/>
      <c r="SJU786" s="92"/>
      <c r="SJV786" s="92"/>
      <c r="SJW786" s="92"/>
      <c r="SJX786" s="92"/>
      <c r="SJY786" s="92"/>
      <c r="SJZ786" s="92"/>
      <c r="SKA786" s="92"/>
      <c r="SKB786" s="92"/>
      <c r="SKC786" s="92"/>
      <c r="SKD786" s="92"/>
      <c r="SKE786" s="92"/>
      <c r="SKF786" s="92"/>
      <c r="SKG786" s="92"/>
      <c r="SKH786" s="92"/>
      <c r="SKI786" s="92"/>
      <c r="SKJ786" s="92"/>
      <c r="SKK786" s="92"/>
      <c r="SKL786" s="92"/>
      <c r="SKM786" s="92"/>
      <c r="SKN786" s="92"/>
      <c r="SKO786" s="92"/>
      <c r="SKP786" s="92"/>
      <c r="SKQ786" s="92"/>
      <c r="SKR786" s="92"/>
      <c r="SKS786" s="92"/>
      <c r="SKT786" s="92"/>
      <c r="SKU786" s="92"/>
      <c r="SKV786" s="92"/>
      <c r="SKW786" s="92"/>
      <c r="SKX786" s="92"/>
      <c r="SKY786" s="92"/>
      <c r="SKZ786" s="92"/>
      <c r="SLA786" s="92"/>
      <c r="SLB786" s="92"/>
      <c r="SLC786" s="92"/>
      <c r="SLD786" s="92"/>
      <c r="SLE786" s="92"/>
      <c r="SLF786" s="92"/>
      <c r="SLG786" s="92"/>
      <c r="SLH786" s="92"/>
      <c r="SLI786" s="92"/>
      <c r="SLJ786" s="92"/>
      <c r="SLK786" s="92"/>
      <c r="SLL786" s="92"/>
      <c r="SLM786" s="92"/>
      <c r="SLN786" s="92"/>
      <c r="SLO786" s="92"/>
      <c r="SLP786" s="92"/>
      <c r="SLQ786" s="92"/>
      <c r="SLR786" s="92"/>
      <c r="SLS786" s="92"/>
      <c r="SLT786" s="92"/>
      <c r="SLU786" s="92"/>
      <c r="SLV786" s="92"/>
      <c r="SLW786" s="92"/>
      <c r="SLX786" s="92"/>
      <c r="SLY786" s="92"/>
      <c r="SLZ786" s="92"/>
      <c r="SMA786" s="92"/>
      <c r="SMB786" s="92"/>
      <c r="SMC786" s="92"/>
      <c r="SMD786" s="92"/>
      <c r="SME786" s="92"/>
      <c r="SMF786" s="92"/>
      <c r="SMG786" s="92"/>
      <c r="SMH786" s="92"/>
      <c r="SMI786" s="92"/>
      <c r="SMJ786" s="92"/>
      <c r="SMK786" s="92"/>
      <c r="SML786" s="92"/>
      <c r="SMM786" s="92"/>
      <c r="SMN786" s="92"/>
      <c r="SMO786" s="92"/>
      <c r="SMP786" s="92"/>
      <c r="SMQ786" s="92"/>
      <c r="SMR786" s="92"/>
      <c r="SMS786" s="92"/>
      <c r="SMT786" s="92"/>
      <c r="SMU786" s="92"/>
      <c r="SMV786" s="92"/>
      <c r="SMW786" s="92"/>
      <c r="SMX786" s="92"/>
      <c r="SMY786" s="92"/>
      <c r="SMZ786" s="92"/>
      <c r="SNA786" s="92"/>
      <c r="SNB786" s="92"/>
      <c r="SNC786" s="92"/>
      <c r="SND786" s="92"/>
      <c r="SNE786" s="92"/>
      <c r="SNF786" s="92"/>
      <c r="SNG786" s="92"/>
      <c r="SNH786" s="92"/>
      <c r="SNI786" s="92"/>
      <c r="SNJ786" s="92"/>
      <c r="SNK786" s="92"/>
      <c r="SNL786" s="92"/>
      <c r="SNM786" s="92"/>
      <c r="SNN786" s="92"/>
      <c r="SNO786" s="92"/>
      <c r="SNP786" s="92"/>
      <c r="SNQ786" s="92"/>
      <c r="SNR786" s="92"/>
      <c r="SNS786" s="92"/>
      <c r="SNT786" s="92"/>
      <c r="SNU786" s="92"/>
      <c r="SNV786" s="92"/>
      <c r="SNW786" s="92"/>
      <c r="SNX786" s="92"/>
      <c r="SNY786" s="92"/>
      <c r="SNZ786" s="92"/>
      <c r="SOA786" s="92"/>
      <c r="SOB786" s="92"/>
      <c r="SOC786" s="92"/>
      <c r="SOD786" s="92"/>
      <c r="SOE786" s="92"/>
      <c r="SOF786" s="92"/>
      <c r="SOG786" s="92"/>
      <c r="SOH786" s="92"/>
      <c r="SOI786" s="92"/>
      <c r="SOJ786" s="92"/>
      <c r="SOK786" s="92"/>
      <c r="SOL786" s="92"/>
      <c r="SOM786" s="92"/>
      <c r="SON786" s="92"/>
      <c r="SOO786" s="92"/>
      <c r="SOP786" s="92"/>
      <c r="SOQ786" s="92"/>
      <c r="SOR786" s="92"/>
      <c r="SOS786" s="92"/>
      <c r="SOT786" s="92"/>
      <c r="SOU786" s="92"/>
      <c r="SOV786" s="92"/>
      <c r="SOW786" s="92"/>
      <c r="SOX786" s="92"/>
      <c r="SOY786" s="92"/>
      <c r="SOZ786" s="92"/>
      <c r="SPA786" s="92"/>
      <c r="SPB786" s="92"/>
      <c r="SPC786" s="92"/>
      <c r="SPD786" s="92"/>
      <c r="SPE786" s="92"/>
      <c r="SPF786" s="92"/>
      <c r="SPG786" s="92"/>
      <c r="SPH786" s="92"/>
      <c r="SPI786" s="92"/>
      <c r="SPJ786" s="92"/>
      <c r="SPK786" s="92"/>
      <c r="SPL786" s="92"/>
      <c r="SPM786" s="92"/>
      <c r="SPN786" s="92"/>
      <c r="SPO786" s="92"/>
      <c r="SPP786" s="92"/>
      <c r="SPQ786" s="92"/>
      <c r="SPR786" s="92"/>
      <c r="SPS786" s="92"/>
      <c r="SPT786" s="92"/>
      <c r="SPU786" s="92"/>
      <c r="SPV786" s="92"/>
      <c r="SPW786" s="92"/>
      <c r="SPX786" s="92"/>
      <c r="SPY786" s="92"/>
      <c r="SPZ786" s="92"/>
      <c r="SQA786" s="92"/>
      <c r="SQB786" s="92"/>
      <c r="SQC786" s="92"/>
      <c r="SQD786" s="92"/>
      <c r="SQE786" s="92"/>
      <c r="SQF786" s="92"/>
      <c r="SQG786" s="92"/>
      <c r="SQH786" s="92"/>
      <c r="SQI786" s="92"/>
      <c r="SQJ786" s="92"/>
      <c r="SQK786" s="92"/>
      <c r="SQL786" s="92"/>
      <c r="SQM786" s="92"/>
      <c r="SQN786" s="92"/>
      <c r="SQO786" s="92"/>
      <c r="SQP786" s="92"/>
      <c r="SQQ786" s="92"/>
      <c r="SQR786" s="92"/>
      <c r="SQS786" s="92"/>
      <c r="SQT786" s="92"/>
      <c r="SQU786" s="92"/>
      <c r="SQV786" s="92"/>
      <c r="SQW786" s="92"/>
      <c r="SQX786" s="92"/>
      <c r="SQY786" s="92"/>
      <c r="SQZ786" s="92"/>
      <c r="SRA786" s="92"/>
      <c r="SRB786" s="92"/>
      <c r="SRC786" s="92"/>
      <c r="SRD786" s="92"/>
      <c r="SRE786" s="92"/>
      <c r="SRF786" s="92"/>
      <c r="SRG786" s="92"/>
      <c r="SRH786" s="92"/>
      <c r="SRI786" s="92"/>
      <c r="SRJ786" s="92"/>
      <c r="SRK786" s="92"/>
      <c r="SRL786" s="92"/>
      <c r="SRM786" s="92"/>
      <c r="SRN786" s="92"/>
      <c r="SRO786" s="92"/>
      <c r="SRP786" s="92"/>
      <c r="SRQ786" s="92"/>
      <c r="SRR786" s="92"/>
      <c r="SRS786" s="92"/>
      <c r="SRT786" s="92"/>
      <c r="SRU786" s="92"/>
      <c r="SRV786" s="92"/>
      <c r="SRW786" s="92"/>
      <c r="SRX786" s="92"/>
      <c r="SRY786" s="92"/>
      <c r="SRZ786" s="92"/>
      <c r="SSA786" s="92"/>
      <c r="SSB786" s="92"/>
      <c r="SSC786" s="92"/>
      <c r="SSD786" s="92"/>
      <c r="SSE786" s="92"/>
      <c r="SSF786" s="92"/>
      <c r="SSG786" s="92"/>
      <c r="SSH786" s="92"/>
      <c r="SSI786" s="92"/>
      <c r="SSJ786" s="92"/>
      <c r="SSK786" s="92"/>
      <c r="SSL786" s="92"/>
      <c r="SSM786" s="92"/>
      <c r="SSN786" s="92"/>
      <c r="SSO786" s="92"/>
      <c r="SSP786" s="92"/>
      <c r="SSQ786" s="92"/>
      <c r="SSR786" s="92"/>
      <c r="SSS786" s="92"/>
      <c r="SST786" s="92"/>
      <c r="SSU786" s="92"/>
      <c r="SSV786" s="92"/>
      <c r="SSW786" s="92"/>
      <c r="SSX786" s="92"/>
      <c r="SSY786" s="92"/>
      <c r="SSZ786" s="92"/>
      <c r="STA786" s="92"/>
      <c r="STB786" s="92"/>
      <c r="STC786" s="92"/>
      <c r="STD786" s="92"/>
      <c r="STE786" s="92"/>
      <c r="STF786" s="92"/>
      <c r="STG786" s="92"/>
      <c r="STH786" s="92"/>
      <c r="STI786" s="92"/>
      <c r="STJ786" s="92"/>
      <c r="STK786" s="92"/>
      <c r="STL786" s="92"/>
      <c r="STM786" s="92"/>
      <c r="STN786" s="92"/>
      <c r="STO786" s="92"/>
      <c r="STP786" s="92"/>
      <c r="STQ786" s="92"/>
      <c r="STR786" s="92"/>
      <c r="STS786" s="92"/>
      <c r="STT786" s="92"/>
      <c r="STU786" s="92"/>
      <c r="STV786" s="92"/>
      <c r="STW786" s="92"/>
      <c r="STX786" s="92"/>
      <c r="STY786" s="92"/>
      <c r="STZ786" s="92"/>
      <c r="SUA786" s="92"/>
      <c r="SUB786" s="92"/>
      <c r="SUC786" s="92"/>
      <c r="SUD786" s="92"/>
      <c r="SUE786" s="92"/>
      <c r="SUF786" s="92"/>
      <c r="SUG786" s="92"/>
      <c r="SUH786" s="92"/>
      <c r="SUI786" s="92"/>
      <c r="SUJ786" s="92"/>
      <c r="SUK786" s="92"/>
      <c r="SUL786" s="92"/>
      <c r="SUM786" s="92"/>
      <c r="SUN786" s="92"/>
      <c r="SUO786" s="92"/>
      <c r="SUP786" s="92"/>
      <c r="SUQ786" s="92"/>
      <c r="SUR786" s="92"/>
      <c r="SUS786" s="92"/>
      <c r="SUT786" s="92"/>
      <c r="SUU786" s="92"/>
      <c r="SUV786" s="92"/>
      <c r="SUW786" s="92"/>
      <c r="SUX786" s="92"/>
      <c r="SUY786" s="92"/>
      <c r="SUZ786" s="92"/>
      <c r="SVA786" s="92"/>
      <c r="SVB786" s="92"/>
      <c r="SVC786" s="92"/>
      <c r="SVD786" s="92"/>
      <c r="SVE786" s="92"/>
      <c r="SVF786" s="92"/>
      <c r="SVG786" s="92"/>
      <c r="SVH786" s="92"/>
      <c r="SVI786" s="92"/>
      <c r="SVJ786" s="92"/>
      <c r="SVK786" s="92"/>
      <c r="SVL786" s="92"/>
      <c r="SVM786" s="92"/>
      <c r="SVN786" s="92"/>
      <c r="SVO786" s="92"/>
      <c r="SVP786" s="92"/>
      <c r="SVQ786" s="92"/>
      <c r="SVR786" s="92"/>
      <c r="SVS786" s="92"/>
      <c r="SVT786" s="92"/>
      <c r="SVU786" s="92"/>
      <c r="SVV786" s="92"/>
      <c r="SVW786" s="92"/>
      <c r="SVX786" s="92"/>
      <c r="SVY786" s="92"/>
      <c r="SVZ786" s="92"/>
      <c r="SWA786" s="92"/>
      <c r="SWB786" s="92"/>
      <c r="SWC786" s="92"/>
      <c r="SWD786" s="92"/>
      <c r="SWE786" s="92"/>
      <c r="SWF786" s="92"/>
      <c r="SWG786" s="92"/>
      <c r="SWH786" s="92"/>
      <c r="SWI786" s="92"/>
      <c r="SWJ786" s="92"/>
      <c r="SWK786" s="92"/>
      <c r="SWL786" s="92"/>
      <c r="SWM786" s="92"/>
      <c r="SWN786" s="92"/>
      <c r="SWO786" s="92"/>
      <c r="SWP786" s="92"/>
      <c r="SWQ786" s="92"/>
      <c r="SWR786" s="92"/>
      <c r="SWS786" s="92"/>
      <c r="SWT786" s="92"/>
      <c r="SWU786" s="92"/>
      <c r="SWV786" s="92"/>
      <c r="SWW786" s="92"/>
      <c r="SWX786" s="92"/>
      <c r="SWY786" s="92"/>
      <c r="SWZ786" s="92"/>
      <c r="SXA786" s="92"/>
      <c r="SXB786" s="92"/>
      <c r="SXC786" s="92"/>
      <c r="SXD786" s="92"/>
      <c r="SXE786" s="92"/>
      <c r="SXF786" s="92"/>
      <c r="SXG786" s="92"/>
      <c r="SXH786" s="92"/>
      <c r="SXI786" s="92"/>
      <c r="SXJ786" s="92"/>
      <c r="SXK786" s="92"/>
      <c r="SXL786" s="92"/>
      <c r="SXM786" s="92"/>
      <c r="SXN786" s="92"/>
      <c r="SXO786" s="92"/>
      <c r="SXP786" s="92"/>
      <c r="SXQ786" s="92"/>
      <c r="SXR786" s="92"/>
      <c r="SXS786" s="92"/>
      <c r="SXT786" s="92"/>
      <c r="SXU786" s="92"/>
      <c r="SXV786" s="92"/>
      <c r="SXW786" s="92"/>
      <c r="SXX786" s="92"/>
      <c r="SXY786" s="92"/>
      <c r="SXZ786" s="92"/>
      <c r="SYA786" s="92"/>
      <c r="SYB786" s="92"/>
      <c r="SYC786" s="92"/>
      <c r="SYD786" s="92"/>
      <c r="SYE786" s="92"/>
      <c r="SYF786" s="92"/>
      <c r="SYG786" s="92"/>
      <c r="SYH786" s="92"/>
      <c r="SYI786" s="92"/>
      <c r="SYJ786" s="92"/>
      <c r="SYK786" s="92"/>
      <c r="SYL786" s="92"/>
      <c r="SYM786" s="92"/>
      <c r="SYN786" s="92"/>
      <c r="SYO786" s="92"/>
      <c r="SYP786" s="92"/>
      <c r="SYQ786" s="92"/>
      <c r="SYR786" s="92"/>
      <c r="SYS786" s="92"/>
      <c r="SYT786" s="92"/>
      <c r="SYU786" s="92"/>
      <c r="SYV786" s="92"/>
      <c r="SYW786" s="92"/>
      <c r="SYX786" s="92"/>
      <c r="SYY786" s="92"/>
      <c r="SYZ786" s="92"/>
      <c r="SZA786" s="92"/>
      <c r="SZB786" s="92"/>
      <c r="SZC786" s="92"/>
      <c r="SZD786" s="92"/>
      <c r="SZE786" s="92"/>
      <c r="SZF786" s="92"/>
      <c r="SZG786" s="92"/>
      <c r="SZH786" s="92"/>
      <c r="SZI786" s="92"/>
      <c r="SZJ786" s="92"/>
      <c r="SZK786" s="92"/>
      <c r="SZL786" s="92"/>
      <c r="SZM786" s="92"/>
      <c r="SZN786" s="92"/>
      <c r="SZO786" s="92"/>
      <c r="SZP786" s="92"/>
      <c r="SZQ786" s="92"/>
      <c r="SZR786" s="92"/>
      <c r="SZS786" s="92"/>
      <c r="SZT786" s="92"/>
      <c r="SZU786" s="92"/>
      <c r="SZV786" s="92"/>
      <c r="SZW786" s="92"/>
      <c r="SZX786" s="92"/>
      <c r="SZY786" s="92"/>
      <c r="SZZ786" s="92"/>
      <c r="TAA786" s="92"/>
      <c r="TAB786" s="92"/>
      <c r="TAC786" s="92"/>
      <c r="TAD786" s="92"/>
      <c r="TAE786" s="92"/>
      <c r="TAF786" s="92"/>
      <c r="TAG786" s="92"/>
      <c r="TAH786" s="92"/>
      <c r="TAI786" s="92"/>
      <c r="TAJ786" s="92"/>
      <c r="TAK786" s="92"/>
      <c r="TAL786" s="92"/>
      <c r="TAM786" s="92"/>
      <c r="TAN786" s="92"/>
      <c r="TAO786" s="92"/>
      <c r="TAP786" s="92"/>
      <c r="TAQ786" s="92"/>
      <c r="TAR786" s="92"/>
      <c r="TAS786" s="92"/>
      <c r="TAT786" s="92"/>
      <c r="TAU786" s="92"/>
      <c r="TAV786" s="92"/>
      <c r="TAW786" s="92"/>
      <c r="TAX786" s="92"/>
      <c r="TAY786" s="92"/>
      <c r="TAZ786" s="92"/>
      <c r="TBA786" s="92"/>
      <c r="TBB786" s="92"/>
      <c r="TBC786" s="92"/>
      <c r="TBD786" s="92"/>
      <c r="TBE786" s="92"/>
      <c r="TBF786" s="92"/>
      <c r="TBG786" s="92"/>
      <c r="TBH786" s="92"/>
      <c r="TBI786" s="92"/>
      <c r="TBJ786" s="92"/>
      <c r="TBK786" s="92"/>
      <c r="TBL786" s="92"/>
      <c r="TBM786" s="92"/>
      <c r="TBN786" s="92"/>
      <c r="TBO786" s="92"/>
      <c r="TBP786" s="92"/>
      <c r="TBQ786" s="92"/>
      <c r="TBR786" s="92"/>
      <c r="TBS786" s="92"/>
      <c r="TBT786" s="92"/>
      <c r="TBU786" s="92"/>
      <c r="TBV786" s="92"/>
      <c r="TBW786" s="92"/>
      <c r="TBX786" s="92"/>
      <c r="TBY786" s="92"/>
      <c r="TBZ786" s="92"/>
      <c r="TCA786" s="92"/>
      <c r="TCB786" s="92"/>
      <c r="TCC786" s="92"/>
      <c r="TCD786" s="92"/>
      <c r="TCE786" s="92"/>
      <c r="TCF786" s="92"/>
      <c r="TCG786" s="92"/>
      <c r="TCH786" s="92"/>
      <c r="TCI786" s="92"/>
      <c r="TCJ786" s="92"/>
      <c r="TCK786" s="92"/>
      <c r="TCL786" s="92"/>
      <c r="TCM786" s="92"/>
      <c r="TCN786" s="92"/>
      <c r="TCO786" s="92"/>
      <c r="TCP786" s="92"/>
      <c r="TCQ786" s="92"/>
      <c r="TCR786" s="92"/>
      <c r="TCS786" s="92"/>
      <c r="TCT786" s="92"/>
      <c r="TCU786" s="92"/>
      <c r="TCV786" s="92"/>
      <c r="TCW786" s="92"/>
      <c r="TCX786" s="92"/>
      <c r="TCY786" s="92"/>
      <c r="TCZ786" s="92"/>
      <c r="TDA786" s="92"/>
      <c r="TDB786" s="92"/>
      <c r="TDC786" s="92"/>
      <c r="TDD786" s="92"/>
      <c r="TDE786" s="92"/>
      <c r="TDF786" s="92"/>
      <c r="TDG786" s="92"/>
      <c r="TDH786" s="92"/>
      <c r="TDI786" s="92"/>
      <c r="TDJ786" s="92"/>
      <c r="TDK786" s="92"/>
      <c r="TDL786" s="92"/>
      <c r="TDM786" s="92"/>
      <c r="TDN786" s="92"/>
      <c r="TDO786" s="92"/>
      <c r="TDP786" s="92"/>
      <c r="TDQ786" s="92"/>
      <c r="TDR786" s="92"/>
      <c r="TDS786" s="92"/>
      <c r="TDT786" s="92"/>
      <c r="TDU786" s="92"/>
      <c r="TDV786" s="92"/>
      <c r="TDW786" s="92"/>
      <c r="TDX786" s="92"/>
      <c r="TDY786" s="92"/>
      <c r="TDZ786" s="92"/>
      <c r="TEA786" s="92"/>
      <c r="TEB786" s="92"/>
      <c r="TEC786" s="92"/>
      <c r="TED786" s="92"/>
      <c r="TEE786" s="92"/>
      <c r="TEF786" s="92"/>
      <c r="TEG786" s="92"/>
      <c r="TEH786" s="92"/>
      <c r="TEI786" s="92"/>
      <c r="TEJ786" s="92"/>
      <c r="TEK786" s="92"/>
      <c r="TEL786" s="92"/>
      <c r="TEM786" s="92"/>
      <c r="TEN786" s="92"/>
      <c r="TEO786" s="92"/>
      <c r="TEP786" s="92"/>
      <c r="TEQ786" s="92"/>
      <c r="TER786" s="92"/>
      <c r="TES786" s="92"/>
      <c r="TET786" s="92"/>
      <c r="TEU786" s="92"/>
      <c r="TEV786" s="92"/>
      <c r="TEW786" s="92"/>
      <c r="TEX786" s="92"/>
      <c r="TEY786" s="92"/>
      <c r="TEZ786" s="92"/>
      <c r="TFA786" s="92"/>
      <c r="TFB786" s="92"/>
      <c r="TFC786" s="92"/>
      <c r="TFD786" s="92"/>
      <c r="TFE786" s="92"/>
      <c r="TFF786" s="92"/>
      <c r="TFG786" s="92"/>
      <c r="TFH786" s="92"/>
      <c r="TFI786" s="92"/>
      <c r="TFJ786" s="92"/>
      <c r="TFK786" s="92"/>
      <c r="TFL786" s="92"/>
      <c r="TFM786" s="92"/>
      <c r="TFN786" s="92"/>
      <c r="TFO786" s="92"/>
      <c r="TFP786" s="92"/>
      <c r="TFQ786" s="92"/>
      <c r="TFR786" s="92"/>
      <c r="TFS786" s="92"/>
      <c r="TFT786" s="92"/>
      <c r="TFU786" s="92"/>
      <c r="TFV786" s="92"/>
      <c r="TFW786" s="92"/>
      <c r="TFX786" s="92"/>
      <c r="TFY786" s="92"/>
      <c r="TFZ786" s="92"/>
      <c r="TGA786" s="92"/>
      <c r="TGB786" s="92"/>
      <c r="TGC786" s="92"/>
      <c r="TGD786" s="92"/>
      <c r="TGE786" s="92"/>
      <c r="TGF786" s="92"/>
      <c r="TGG786" s="92"/>
      <c r="TGH786" s="92"/>
      <c r="TGI786" s="92"/>
      <c r="TGJ786" s="92"/>
      <c r="TGK786" s="92"/>
      <c r="TGL786" s="92"/>
      <c r="TGM786" s="92"/>
      <c r="TGN786" s="92"/>
      <c r="TGO786" s="92"/>
      <c r="TGP786" s="92"/>
      <c r="TGQ786" s="92"/>
      <c r="TGR786" s="92"/>
      <c r="TGS786" s="92"/>
      <c r="TGT786" s="92"/>
      <c r="TGU786" s="92"/>
      <c r="TGV786" s="92"/>
      <c r="TGW786" s="92"/>
      <c r="TGX786" s="92"/>
      <c r="TGY786" s="92"/>
      <c r="TGZ786" s="92"/>
      <c r="THA786" s="92"/>
      <c r="THB786" s="92"/>
      <c r="THC786" s="92"/>
      <c r="THD786" s="92"/>
      <c r="THE786" s="92"/>
      <c r="THF786" s="92"/>
      <c r="THG786" s="92"/>
      <c r="THH786" s="92"/>
      <c r="THI786" s="92"/>
      <c r="THJ786" s="92"/>
      <c r="THK786" s="92"/>
      <c r="THL786" s="92"/>
      <c r="THM786" s="92"/>
      <c r="THN786" s="92"/>
      <c r="THO786" s="92"/>
      <c r="THP786" s="92"/>
      <c r="THQ786" s="92"/>
      <c r="THR786" s="92"/>
      <c r="THS786" s="92"/>
      <c r="THT786" s="92"/>
      <c r="THU786" s="92"/>
      <c r="THV786" s="92"/>
      <c r="THW786" s="92"/>
      <c r="THX786" s="92"/>
      <c r="THY786" s="92"/>
      <c r="THZ786" s="92"/>
      <c r="TIA786" s="92"/>
      <c r="TIB786" s="92"/>
      <c r="TIC786" s="92"/>
      <c r="TID786" s="92"/>
      <c r="TIE786" s="92"/>
      <c r="TIF786" s="92"/>
      <c r="TIG786" s="92"/>
      <c r="TIH786" s="92"/>
      <c r="TII786" s="92"/>
      <c r="TIJ786" s="92"/>
      <c r="TIK786" s="92"/>
      <c r="TIL786" s="92"/>
      <c r="TIM786" s="92"/>
      <c r="TIN786" s="92"/>
      <c r="TIO786" s="92"/>
      <c r="TIP786" s="92"/>
      <c r="TIQ786" s="92"/>
      <c r="TIR786" s="92"/>
      <c r="TIS786" s="92"/>
      <c r="TIT786" s="92"/>
      <c r="TIU786" s="92"/>
      <c r="TIV786" s="92"/>
      <c r="TIW786" s="92"/>
      <c r="TIX786" s="92"/>
      <c r="TIY786" s="92"/>
      <c r="TIZ786" s="92"/>
      <c r="TJA786" s="92"/>
      <c r="TJB786" s="92"/>
      <c r="TJC786" s="92"/>
      <c r="TJD786" s="92"/>
      <c r="TJE786" s="92"/>
      <c r="TJF786" s="92"/>
      <c r="TJG786" s="92"/>
      <c r="TJH786" s="92"/>
      <c r="TJI786" s="92"/>
      <c r="TJJ786" s="92"/>
      <c r="TJK786" s="92"/>
      <c r="TJL786" s="92"/>
      <c r="TJM786" s="92"/>
      <c r="TJN786" s="92"/>
      <c r="TJO786" s="92"/>
      <c r="TJP786" s="92"/>
      <c r="TJQ786" s="92"/>
      <c r="TJR786" s="92"/>
      <c r="TJS786" s="92"/>
      <c r="TJT786" s="92"/>
      <c r="TJU786" s="92"/>
      <c r="TJV786" s="92"/>
      <c r="TJW786" s="92"/>
      <c r="TJX786" s="92"/>
      <c r="TJY786" s="92"/>
      <c r="TJZ786" s="92"/>
      <c r="TKA786" s="92"/>
      <c r="TKB786" s="92"/>
      <c r="TKC786" s="92"/>
      <c r="TKD786" s="92"/>
      <c r="TKE786" s="92"/>
      <c r="TKF786" s="92"/>
      <c r="TKG786" s="92"/>
      <c r="TKH786" s="92"/>
      <c r="TKI786" s="92"/>
      <c r="TKJ786" s="92"/>
      <c r="TKK786" s="92"/>
      <c r="TKL786" s="92"/>
      <c r="TKM786" s="92"/>
      <c r="TKN786" s="92"/>
      <c r="TKO786" s="92"/>
      <c r="TKP786" s="92"/>
      <c r="TKQ786" s="92"/>
      <c r="TKR786" s="92"/>
      <c r="TKS786" s="92"/>
      <c r="TKT786" s="92"/>
      <c r="TKU786" s="92"/>
      <c r="TKV786" s="92"/>
      <c r="TKW786" s="92"/>
      <c r="TKX786" s="92"/>
      <c r="TKY786" s="92"/>
      <c r="TKZ786" s="92"/>
      <c r="TLA786" s="92"/>
      <c r="TLB786" s="92"/>
      <c r="TLC786" s="92"/>
      <c r="TLD786" s="92"/>
      <c r="TLE786" s="92"/>
      <c r="TLF786" s="92"/>
      <c r="TLG786" s="92"/>
      <c r="TLH786" s="92"/>
      <c r="TLI786" s="92"/>
      <c r="TLJ786" s="92"/>
      <c r="TLK786" s="92"/>
      <c r="TLL786" s="92"/>
      <c r="TLM786" s="92"/>
      <c r="TLN786" s="92"/>
      <c r="TLO786" s="92"/>
      <c r="TLP786" s="92"/>
      <c r="TLQ786" s="92"/>
      <c r="TLR786" s="92"/>
      <c r="TLS786" s="92"/>
      <c r="TLT786" s="92"/>
      <c r="TLU786" s="92"/>
      <c r="TLV786" s="92"/>
      <c r="TLW786" s="92"/>
      <c r="TLX786" s="92"/>
      <c r="TLY786" s="92"/>
      <c r="TLZ786" s="92"/>
      <c r="TMA786" s="92"/>
      <c r="TMB786" s="92"/>
      <c r="TMC786" s="92"/>
      <c r="TMD786" s="92"/>
      <c r="TME786" s="92"/>
      <c r="TMF786" s="92"/>
      <c r="TMG786" s="92"/>
      <c r="TMH786" s="92"/>
      <c r="TMI786" s="92"/>
      <c r="TMJ786" s="92"/>
      <c r="TMK786" s="92"/>
      <c r="TML786" s="92"/>
      <c r="TMM786" s="92"/>
      <c r="TMN786" s="92"/>
      <c r="TMO786" s="92"/>
      <c r="TMP786" s="92"/>
      <c r="TMQ786" s="92"/>
      <c r="TMR786" s="92"/>
      <c r="TMS786" s="92"/>
      <c r="TMT786" s="92"/>
      <c r="TMU786" s="92"/>
      <c r="TMV786" s="92"/>
      <c r="TMW786" s="92"/>
      <c r="TMX786" s="92"/>
      <c r="TMY786" s="92"/>
      <c r="TMZ786" s="92"/>
      <c r="TNA786" s="92"/>
      <c r="TNB786" s="92"/>
      <c r="TNC786" s="92"/>
      <c r="TND786" s="92"/>
      <c r="TNE786" s="92"/>
      <c r="TNF786" s="92"/>
      <c r="TNG786" s="92"/>
      <c r="TNH786" s="92"/>
      <c r="TNI786" s="92"/>
      <c r="TNJ786" s="92"/>
      <c r="TNK786" s="92"/>
      <c r="TNL786" s="92"/>
      <c r="TNM786" s="92"/>
      <c r="TNN786" s="92"/>
      <c r="TNO786" s="92"/>
      <c r="TNP786" s="92"/>
      <c r="TNQ786" s="92"/>
      <c r="TNR786" s="92"/>
      <c r="TNS786" s="92"/>
      <c r="TNT786" s="92"/>
      <c r="TNU786" s="92"/>
      <c r="TNV786" s="92"/>
      <c r="TNW786" s="92"/>
      <c r="TNX786" s="92"/>
      <c r="TNY786" s="92"/>
      <c r="TNZ786" s="92"/>
      <c r="TOA786" s="92"/>
      <c r="TOB786" s="92"/>
      <c r="TOC786" s="92"/>
      <c r="TOD786" s="92"/>
      <c r="TOE786" s="92"/>
      <c r="TOF786" s="92"/>
      <c r="TOG786" s="92"/>
      <c r="TOH786" s="92"/>
      <c r="TOI786" s="92"/>
      <c r="TOJ786" s="92"/>
      <c r="TOK786" s="92"/>
      <c r="TOL786" s="92"/>
      <c r="TOM786" s="92"/>
      <c r="TON786" s="92"/>
      <c r="TOO786" s="92"/>
      <c r="TOP786" s="92"/>
      <c r="TOQ786" s="92"/>
      <c r="TOR786" s="92"/>
      <c r="TOS786" s="92"/>
      <c r="TOT786" s="92"/>
      <c r="TOU786" s="92"/>
      <c r="TOV786" s="92"/>
      <c r="TOW786" s="92"/>
      <c r="TOX786" s="92"/>
      <c r="TOY786" s="92"/>
      <c r="TOZ786" s="92"/>
      <c r="TPA786" s="92"/>
      <c r="TPB786" s="92"/>
      <c r="TPC786" s="92"/>
      <c r="TPD786" s="92"/>
      <c r="TPE786" s="92"/>
      <c r="TPF786" s="92"/>
      <c r="TPG786" s="92"/>
      <c r="TPH786" s="92"/>
      <c r="TPI786" s="92"/>
      <c r="TPJ786" s="92"/>
      <c r="TPK786" s="92"/>
      <c r="TPL786" s="92"/>
      <c r="TPM786" s="92"/>
      <c r="TPN786" s="92"/>
      <c r="TPO786" s="92"/>
      <c r="TPP786" s="92"/>
      <c r="TPQ786" s="92"/>
      <c r="TPR786" s="92"/>
      <c r="TPS786" s="92"/>
      <c r="TPT786" s="92"/>
      <c r="TPU786" s="92"/>
      <c r="TPV786" s="92"/>
      <c r="TPW786" s="92"/>
      <c r="TPX786" s="92"/>
      <c r="TPY786" s="92"/>
      <c r="TPZ786" s="92"/>
      <c r="TQA786" s="92"/>
      <c r="TQB786" s="92"/>
      <c r="TQC786" s="92"/>
      <c r="TQD786" s="92"/>
      <c r="TQE786" s="92"/>
      <c r="TQF786" s="92"/>
      <c r="TQG786" s="92"/>
      <c r="TQH786" s="92"/>
      <c r="TQI786" s="92"/>
      <c r="TQJ786" s="92"/>
      <c r="TQK786" s="92"/>
      <c r="TQL786" s="92"/>
      <c r="TQM786" s="92"/>
      <c r="TQN786" s="92"/>
      <c r="TQO786" s="92"/>
      <c r="TQP786" s="92"/>
      <c r="TQQ786" s="92"/>
      <c r="TQR786" s="92"/>
      <c r="TQS786" s="92"/>
      <c r="TQT786" s="92"/>
      <c r="TQU786" s="92"/>
      <c r="TQV786" s="92"/>
      <c r="TQW786" s="92"/>
      <c r="TQX786" s="92"/>
      <c r="TQY786" s="92"/>
      <c r="TQZ786" s="92"/>
      <c r="TRA786" s="92"/>
      <c r="TRB786" s="92"/>
      <c r="TRC786" s="92"/>
      <c r="TRD786" s="92"/>
      <c r="TRE786" s="92"/>
      <c r="TRF786" s="92"/>
      <c r="TRG786" s="92"/>
      <c r="TRH786" s="92"/>
      <c r="TRI786" s="92"/>
      <c r="TRJ786" s="92"/>
      <c r="TRK786" s="92"/>
      <c r="TRL786" s="92"/>
      <c r="TRM786" s="92"/>
      <c r="TRN786" s="92"/>
      <c r="TRO786" s="92"/>
      <c r="TRP786" s="92"/>
      <c r="TRQ786" s="92"/>
      <c r="TRR786" s="92"/>
      <c r="TRS786" s="92"/>
      <c r="TRT786" s="92"/>
      <c r="TRU786" s="92"/>
      <c r="TRV786" s="92"/>
      <c r="TRW786" s="92"/>
      <c r="TRX786" s="92"/>
      <c r="TRY786" s="92"/>
      <c r="TRZ786" s="92"/>
      <c r="TSA786" s="92"/>
      <c r="TSB786" s="92"/>
      <c r="TSC786" s="92"/>
      <c r="TSD786" s="92"/>
      <c r="TSE786" s="92"/>
      <c r="TSF786" s="92"/>
      <c r="TSG786" s="92"/>
      <c r="TSH786" s="92"/>
      <c r="TSI786" s="92"/>
      <c r="TSJ786" s="92"/>
      <c r="TSK786" s="92"/>
      <c r="TSL786" s="92"/>
      <c r="TSM786" s="92"/>
      <c r="TSN786" s="92"/>
      <c r="TSO786" s="92"/>
      <c r="TSP786" s="92"/>
      <c r="TSQ786" s="92"/>
      <c r="TSR786" s="92"/>
      <c r="TSS786" s="92"/>
      <c r="TST786" s="92"/>
      <c r="TSU786" s="92"/>
      <c r="TSV786" s="92"/>
      <c r="TSW786" s="92"/>
      <c r="TSX786" s="92"/>
      <c r="TSY786" s="92"/>
      <c r="TSZ786" s="92"/>
      <c r="TTA786" s="92"/>
      <c r="TTB786" s="92"/>
      <c r="TTC786" s="92"/>
      <c r="TTD786" s="92"/>
      <c r="TTE786" s="92"/>
      <c r="TTF786" s="92"/>
      <c r="TTG786" s="92"/>
      <c r="TTH786" s="92"/>
      <c r="TTI786" s="92"/>
      <c r="TTJ786" s="92"/>
      <c r="TTK786" s="92"/>
      <c r="TTL786" s="92"/>
      <c r="TTM786" s="92"/>
      <c r="TTN786" s="92"/>
      <c r="TTO786" s="92"/>
      <c r="TTP786" s="92"/>
      <c r="TTQ786" s="92"/>
      <c r="TTR786" s="92"/>
      <c r="TTS786" s="92"/>
      <c r="TTT786" s="92"/>
      <c r="TTU786" s="92"/>
      <c r="TTV786" s="92"/>
      <c r="TTW786" s="92"/>
      <c r="TTX786" s="92"/>
      <c r="TTY786" s="92"/>
      <c r="TTZ786" s="92"/>
      <c r="TUA786" s="92"/>
      <c r="TUB786" s="92"/>
      <c r="TUC786" s="92"/>
      <c r="TUD786" s="92"/>
      <c r="TUE786" s="92"/>
      <c r="TUF786" s="92"/>
      <c r="TUG786" s="92"/>
      <c r="TUH786" s="92"/>
      <c r="TUI786" s="92"/>
      <c r="TUJ786" s="92"/>
      <c r="TUK786" s="92"/>
      <c r="TUL786" s="92"/>
      <c r="TUM786" s="92"/>
      <c r="TUN786" s="92"/>
      <c r="TUO786" s="92"/>
      <c r="TUP786" s="92"/>
      <c r="TUQ786" s="92"/>
      <c r="TUR786" s="92"/>
      <c r="TUS786" s="92"/>
      <c r="TUT786" s="92"/>
      <c r="TUU786" s="92"/>
      <c r="TUV786" s="92"/>
      <c r="TUW786" s="92"/>
      <c r="TUX786" s="92"/>
      <c r="TUY786" s="92"/>
      <c r="TUZ786" s="92"/>
      <c r="TVA786" s="92"/>
      <c r="TVB786" s="92"/>
      <c r="TVC786" s="92"/>
      <c r="TVD786" s="92"/>
      <c r="TVE786" s="92"/>
      <c r="TVF786" s="92"/>
      <c r="TVG786" s="92"/>
      <c r="TVH786" s="92"/>
      <c r="TVI786" s="92"/>
      <c r="TVJ786" s="92"/>
      <c r="TVK786" s="92"/>
      <c r="TVL786" s="92"/>
      <c r="TVM786" s="92"/>
      <c r="TVN786" s="92"/>
      <c r="TVO786" s="92"/>
      <c r="TVP786" s="92"/>
      <c r="TVQ786" s="92"/>
      <c r="TVR786" s="92"/>
      <c r="TVS786" s="92"/>
      <c r="TVT786" s="92"/>
      <c r="TVU786" s="92"/>
      <c r="TVV786" s="92"/>
      <c r="TVW786" s="92"/>
      <c r="TVX786" s="92"/>
      <c r="TVY786" s="92"/>
      <c r="TVZ786" s="92"/>
      <c r="TWA786" s="92"/>
      <c r="TWB786" s="92"/>
      <c r="TWC786" s="92"/>
      <c r="TWD786" s="92"/>
      <c r="TWE786" s="92"/>
      <c r="TWF786" s="92"/>
      <c r="TWG786" s="92"/>
      <c r="TWH786" s="92"/>
      <c r="TWI786" s="92"/>
      <c r="TWJ786" s="92"/>
      <c r="TWK786" s="92"/>
      <c r="TWL786" s="92"/>
      <c r="TWM786" s="92"/>
      <c r="TWN786" s="92"/>
      <c r="TWO786" s="92"/>
      <c r="TWP786" s="92"/>
      <c r="TWQ786" s="92"/>
      <c r="TWR786" s="92"/>
      <c r="TWS786" s="92"/>
      <c r="TWT786" s="92"/>
      <c r="TWU786" s="92"/>
      <c r="TWV786" s="92"/>
      <c r="TWW786" s="92"/>
      <c r="TWX786" s="92"/>
      <c r="TWY786" s="92"/>
      <c r="TWZ786" s="92"/>
      <c r="TXA786" s="92"/>
      <c r="TXB786" s="92"/>
      <c r="TXC786" s="92"/>
      <c r="TXD786" s="92"/>
      <c r="TXE786" s="92"/>
      <c r="TXF786" s="92"/>
      <c r="TXG786" s="92"/>
      <c r="TXH786" s="92"/>
      <c r="TXI786" s="92"/>
      <c r="TXJ786" s="92"/>
      <c r="TXK786" s="92"/>
      <c r="TXL786" s="92"/>
      <c r="TXM786" s="92"/>
      <c r="TXN786" s="92"/>
      <c r="TXO786" s="92"/>
      <c r="TXP786" s="92"/>
      <c r="TXQ786" s="92"/>
      <c r="TXR786" s="92"/>
      <c r="TXS786" s="92"/>
      <c r="TXT786" s="92"/>
      <c r="TXU786" s="92"/>
      <c r="TXV786" s="92"/>
      <c r="TXW786" s="92"/>
      <c r="TXX786" s="92"/>
      <c r="TXY786" s="92"/>
      <c r="TXZ786" s="92"/>
      <c r="TYA786" s="92"/>
      <c r="TYB786" s="92"/>
      <c r="TYC786" s="92"/>
      <c r="TYD786" s="92"/>
      <c r="TYE786" s="92"/>
      <c r="TYF786" s="92"/>
      <c r="TYG786" s="92"/>
      <c r="TYH786" s="92"/>
      <c r="TYI786" s="92"/>
      <c r="TYJ786" s="92"/>
      <c r="TYK786" s="92"/>
      <c r="TYL786" s="92"/>
      <c r="TYM786" s="92"/>
      <c r="TYN786" s="92"/>
      <c r="TYO786" s="92"/>
      <c r="TYP786" s="92"/>
      <c r="TYQ786" s="92"/>
      <c r="TYR786" s="92"/>
      <c r="TYS786" s="92"/>
      <c r="TYT786" s="92"/>
      <c r="TYU786" s="92"/>
      <c r="TYV786" s="92"/>
      <c r="TYW786" s="92"/>
      <c r="TYX786" s="92"/>
      <c r="TYY786" s="92"/>
      <c r="TYZ786" s="92"/>
      <c r="TZA786" s="92"/>
      <c r="TZB786" s="92"/>
      <c r="TZC786" s="92"/>
      <c r="TZD786" s="92"/>
      <c r="TZE786" s="92"/>
      <c r="TZF786" s="92"/>
      <c r="TZG786" s="92"/>
      <c r="TZH786" s="92"/>
      <c r="TZI786" s="92"/>
      <c r="TZJ786" s="92"/>
      <c r="TZK786" s="92"/>
      <c r="TZL786" s="92"/>
      <c r="TZM786" s="92"/>
      <c r="TZN786" s="92"/>
      <c r="TZO786" s="92"/>
      <c r="TZP786" s="92"/>
      <c r="TZQ786" s="92"/>
      <c r="TZR786" s="92"/>
      <c r="TZS786" s="92"/>
      <c r="TZT786" s="92"/>
      <c r="TZU786" s="92"/>
      <c r="TZV786" s="92"/>
      <c r="TZW786" s="92"/>
      <c r="TZX786" s="92"/>
      <c r="TZY786" s="92"/>
      <c r="TZZ786" s="92"/>
      <c r="UAA786" s="92"/>
      <c r="UAB786" s="92"/>
      <c r="UAC786" s="92"/>
      <c r="UAD786" s="92"/>
      <c r="UAE786" s="92"/>
      <c r="UAF786" s="92"/>
      <c r="UAG786" s="92"/>
      <c r="UAH786" s="92"/>
      <c r="UAI786" s="92"/>
      <c r="UAJ786" s="92"/>
      <c r="UAK786" s="92"/>
      <c r="UAL786" s="92"/>
      <c r="UAM786" s="92"/>
      <c r="UAN786" s="92"/>
      <c r="UAO786" s="92"/>
      <c r="UAP786" s="92"/>
      <c r="UAQ786" s="92"/>
      <c r="UAR786" s="92"/>
      <c r="UAS786" s="92"/>
      <c r="UAT786" s="92"/>
      <c r="UAU786" s="92"/>
      <c r="UAV786" s="92"/>
      <c r="UAW786" s="92"/>
      <c r="UAX786" s="92"/>
      <c r="UAY786" s="92"/>
      <c r="UAZ786" s="92"/>
      <c r="UBA786" s="92"/>
      <c r="UBB786" s="92"/>
      <c r="UBC786" s="92"/>
      <c r="UBD786" s="92"/>
      <c r="UBE786" s="92"/>
      <c r="UBF786" s="92"/>
      <c r="UBG786" s="92"/>
      <c r="UBH786" s="92"/>
      <c r="UBI786" s="92"/>
      <c r="UBJ786" s="92"/>
      <c r="UBK786" s="92"/>
      <c r="UBL786" s="92"/>
      <c r="UBM786" s="92"/>
      <c r="UBN786" s="92"/>
      <c r="UBO786" s="92"/>
      <c r="UBP786" s="92"/>
      <c r="UBQ786" s="92"/>
      <c r="UBR786" s="92"/>
      <c r="UBS786" s="92"/>
      <c r="UBT786" s="92"/>
      <c r="UBU786" s="92"/>
      <c r="UBV786" s="92"/>
      <c r="UBW786" s="92"/>
      <c r="UBX786" s="92"/>
      <c r="UBY786" s="92"/>
      <c r="UBZ786" s="92"/>
      <c r="UCA786" s="92"/>
      <c r="UCB786" s="92"/>
      <c r="UCC786" s="92"/>
      <c r="UCD786" s="92"/>
      <c r="UCE786" s="92"/>
      <c r="UCF786" s="92"/>
      <c r="UCG786" s="92"/>
      <c r="UCH786" s="92"/>
      <c r="UCI786" s="92"/>
      <c r="UCJ786" s="92"/>
      <c r="UCK786" s="92"/>
      <c r="UCL786" s="92"/>
      <c r="UCM786" s="92"/>
      <c r="UCN786" s="92"/>
      <c r="UCO786" s="92"/>
      <c r="UCP786" s="92"/>
      <c r="UCQ786" s="92"/>
      <c r="UCR786" s="92"/>
      <c r="UCS786" s="92"/>
      <c r="UCT786" s="92"/>
      <c r="UCU786" s="92"/>
      <c r="UCV786" s="92"/>
      <c r="UCW786" s="92"/>
      <c r="UCX786" s="92"/>
      <c r="UCY786" s="92"/>
      <c r="UCZ786" s="92"/>
      <c r="UDA786" s="92"/>
      <c r="UDB786" s="92"/>
      <c r="UDC786" s="92"/>
      <c r="UDD786" s="92"/>
      <c r="UDE786" s="92"/>
      <c r="UDF786" s="92"/>
      <c r="UDG786" s="92"/>
      <c r="UDH786" s="92"/>
      <c r="UDI786" s="92"/>
      <c r="UDJ786" s="92"/>
      <c r="UDK786" s="92"/>
      <c r="UDL786" s="92"/>
      <c r="UDM786" s="92"/>
      <c r="UDN786" s="92"/>
      <c r="UDO786" s="92"/>
      <c r="UDP786" s="92"/>
      <c r="UDQ786" s="92"/>
      <c r="UDR786" s="92"/>
      <c r="UDS786" s="92"/>
      <c r="UDT786" s="92"/>
      <c r="UDU786" s="92"/>
      <c r="UDV786" s="92"/>
      <c r="UDW786" s="92"/>
      <c r="UDX786" s="92"/>
      <c r="UDY786" s="92"/>
      <c r="UDZ786" s="92"/>
      <c r="UEA786" s="92"/>
      <c r="UEB786" s="92"/>
      <c r="UEC786" s="92"/>
      <c r="UED786" s="92"/>
      <c r="UEE786" s="92"/>
      <c r="UEF786" s="92"/>
      <c r="UEG786" s="92"/>
      <c r="UEH786" s="92"/>
      <c r="UEI786" s="92"/>
      <c r="UEJ786" s="92"/>
      <c r="UEK786" s="92"/>
      <c r="UEL786" s="92"/>
      <c r="UEM786" s="92"/>
      <c r="UEN786" s="92"/>
      <c r="UEO786" s="92"/>
      <c r="UEP786" s="92"/>
      <c r="UEQ786" s="92"/>
      <c r="UER786" s="92"/>
      <c r="UES786" s="92"/>
      <c r="UET786" s="92"/>
      <c r="UEU786" s="92"/>
      <c r="UEV786" s="92"/>
      <c r="UEW786" s="92"/>
      <c r="UEX786" s="92"/>
      <c r="UEY786" s="92"/>
      <c r="UEZ786" s="92"/>
      <c r="UFA786" s="92"/>
      <c r="UFB786" s="92"/>
      <c r="UFC786" s="92"/>
      <c r="UFD786" s="92"/>
      <c r="UFE786" s="92"/>
      <c r="UFF786" s="92"/>
      <c r="UFG786" s="92"/>
      <c r="UFH786" s="92"/>
      <c r="UFI786" s="92"/>
      <c r="UFJ786" s="92"/>
      <c r="UFK786" s="92"/>
      <c r="UFL786" s="92"/>
      <c r="UFM786" s="92"/>
      <c r="UFN786" s="92"/>
      <c r="UFO786" s="92"/>
      <c r="UFP786" s="92"/>
      <c r="UFQ786" s="92"/>
      <c r="UFR786" s="92"/>
      <c r="UFS786" s="92"/>
      <c r="UFT786" s="92"/>
      <c r="UFU786" s="92"/>
      <c r="UFV786" s="92"/>
      <c r="UFW786" s="92"/>
      <c r="UFX786" s="92"/>
      <c r="UFY786" s="92"/>
      <c r="UFZ786" s="92"/>
      <c r="UGA786" s="92"/>
      <c r="UGB786" s="92"/>
      <c r="UGC786" s="92"/>
      <c r="UGD786" s="92"/>
      <c r="UGE786" s="92"/>
      <c r="UGF786" s="92"/>
      <c r="UGG786" s="92"/>
      <c r="UGH786" s="92"/>
      <c r="UGI786" s="92"/>
      <c r="UGJ786" s="92"/>
      <c r="UGK786" s="92"/>
      <c r="UGL786" s="92"/>
      <c r="UGM786" s="92"/>
      <c r="UGN786" s="92"/>
      <c r="UGO786" s="92"/>
      <c r="UGP786" s="92"/>
      <c r="UGQ786" s="92"/>
      <c r="UGR786" s="92"/>
      <c r="UGS786" s="92"/>
      <c r="UGT786" s="92"/>
      <c r="UGU786" s="92"/>
      <c r="UGV786" s="92"/>
      <c r="UGW786" s="92"/>
      <c r="UGX786" s="92"/>
      <c r="UGY786" s="92"/>
      <c r="UGZ786" s="92"/>
      <c r="UHA786" s="92"/>
      <c r="UHB786" s="92"/>
      <c r="UHC786" s="92"/>
      <c r="UHD786" s="92"/>
      <c r="UHE786" s="92"/>
      <c r="UHF786" s="92"/>
      <c r="UHG786" s="92"/>
      <c r="UHH786" s="92"/>
      <c r="UHI786" s="92"/>
      <c r="UHJ786" s="92"/>
      <c r="UHK786" s="92"/>
      <c r="UHL786" s="92"/>
      <c r="UHM786" s="92"/>
      <c r="UHN786" s="92"/>
      <c r="UHO786" s="92"/>
      <c r="UHP786" s="92"/>
      <c r="UHQ786" s="92"/>
      <c r="UHR786" s="92"/>
      <c r="UHS786" s="92"/>
      <c r="UHT786" s="92"/>
      <c r="UHU786" s="92"/>
      <c r="UHV786" s="92"/>
      <c r="UHW786" s="92"/>
      <c r="UHX786" s="92"/>
      <c r="UHY786" s="92"/>
      <c r="UHZ786" s="92"/>
      <c r="UIA786" s="92"/>
      <c r="UIB786" s="92"/>
      <c r="UIC786" s="92"/>
      <c r="UID786" s="92"/>
      <c r="UIE786" s="92"/>
      <c r="UIF786" s="92"/>
      <c r="UIG786" s="92"/>
      <c r="UIH786" s="92"/>
      <c r="UII786" s="92"/>
      <c r="UIJ786" s="92"/>
      <c r="UIK786" s="92"/>
      <c r="UIL786" s="92"/>
      <c r="UIM786" s="92"/>
      <c r="UIN786" s="92"/>
      <c r="UIO786" s="92"/>
      <c r="UIP786" s="92"/>
      <c r="UIQ786" s="92"/>
      <c r="UIR786" s="92"/>
      <c r="UIS786" s="92"/>
      <c r="UIT786" s="92"/>
      <c r="UIU786" s="92"/>
      <c r="UIV786" s="92"/>
      <c r="UIW786" s="92"/>
      <c r="UIX786" s="92"/>
      <c r="UIY786" s="92"/>
      <c r="UIZ786" s="92"/>
      <c r="UJA786" s="92"/>
      <c r="UJB786" s="92"/>
      <c r="UJC786" s="92"/>
      <c r="UJD786" s="92"/>
      <c r="UJE786" s="92"/>
      <c r="UJF786" s="92"/>
      <c r="UJG786" s="92"/>
      <c r="UJH786" s="92"/>
      <c r="UJI786" s="92"/>
      <c r="UJJ786" s="92"/>
      <c r="UJK786" s="92"/>
      <c r="UJL786" s="92"/>
      <c r="UJM786" s="92"/>
      <c r="UJN786" s="92"/>
      <c r="UJO786" s="92"/>
      <c r="UJP786" s="92"/>
      <c r="UJQ786" s="92"/>
      <c r="UJR786" s="92"/>
      <c r="UJS786" s="92"/>
      <c r="UJT786" s="92"/>
      <c r="UJU786" s="92"/>
      <c r="UJV786" s="92"/>
      <c r="UJW786" s="92"/>
      <c r="UJX786" s="92"/>
      <c r="UJY786" s="92"/>
      <c r="UJZ786" s="92"/>
      <c r="UKA786" s="92"/>
      <c r="UKB786" s="92"/>
      <c r="UKC786" s="92"/>
      <c r="UKD786" s="92"/>
      <c r="UKE786" s="92"/>
      <c r="UKF786" s="92"/>
      <c r="UKG786" s="92"/>
      <c r="UKH786" s="92"/>
      <c r="UKI786" s="92"/>
      <c r="UKJ786" s="92"/>
      <c r="UKK786" s="92"/>
      <c r="UKL786" s="92"/>
      <c r="UKM786" s="92"/>
      <c r="UKN786" s="92"/>
      <c r="UKO786" s="92"/>
      <c r="UKP786" s="92"/>
      <c r="UKQ786" s="92"/>
      <c r="UKR786" s="92"/>
      <c r="UKS786" s="92"/>
      <c r="UKT786" s="92"/>
      <c r="UKU786" s="92"/>
      <c r="UKV786" s="92"/>
      <c r="UKW786" s="92"/>
      <c r="UKX786" s="92"/>
      <c r="UKY786" s="92"/>
      <c r="UKZ786" s="92"/>
      <c r="ULA786" s="92"/>
      <c r="ULB786" s="92"/>
      <c r="ULC786" s="92"/>
      <c r="ULD786" s="92"/>
      <c r="ULE786" s="92"/>
      <c r="ULF786" s="92"/>
      <c r="ULG786" s="92"/>
      <c r="ULH786" s="92"/>
      <c r="ULI786" s="92"/>
      <c r="ULJ786" s="92"/>
      <c r="ULK786" s="92"/>
      <c r="ULL786" s="92"/>
      <c r="ULM786" s="92"/>
      <c r="ULN786" s="92"/>
      <c r="ULO786" s="92"/>
      <c r="ULP786" s="92"/>
      <c r="ULQ786" s="92"/>
      <c r="ULR786" s="92"/>
      <c r="ULS786" s="92"/>
      <c r="ULT786" s="92"/>
      <c r="ULU786" s="92"/>
      <c r="ULV786" s="92"/>
      <c r="ULW786" s="92"/>
      <c r="ULX786" s="92"/>
      <c r="ULY786" s="92"/>
      <c r="ULZ786" s="92"/>
      <c r="UMA786" s="92"/>
      <c r="UMB786" s="92"/>
      <c r="UMC786" s="92"/>
      <c r="UMD786" s="92"/>
      <c r="UME786" s="92"/>
      <c r="UMF786" s="92"/>
      <c r="UMG786" s="92"/>
      <c r="UMH786" s="92"/>
      <c r="UMI786" s="92"/>
      <c r="UMJ786" s="92"/>
      <c r="UMK786" s="92"/>
      <c r="UML786" s="92"/>
      <c r="UMM786" s="92"/>
      <c r="UMN786" s="92"/>
      <c r="UMO786" s="92"/>
      <c r="UMP786" s="92"/>
      <c r="UMQ786" s="92"/>
      <c r="UMR786" s="92"/>
      <c r="UMS786" s="92"/>
      <c r="UMT786" s="92"/>
      <c r="UMU786" s="92"/>
      <c r="UMV786" s="92"/>
      <c r="UMW786" s="92"/>
      <c r="UMX786" s="92"/>
      <c r="UMY786" s="92"/>
      <c r="UMZ786" s="92"/>
      <c r="UNA786" s="92"/>
      <c r="UNB786" s="92"/>
      <c r="UNC786" s="92"/>
      <c r="UND786" s="92"/>
      <c r="UNE786" s="92"/>
      <c r="UNF786" s="92"/>
      <c r="UNG786" s="92"/>
      <c r="UNH786" s="92"/>
      <c r="UNI786" s="92"/>
      <c r="UNJ786" s="92"/>
      <c r="UNK786" s="92"/>
      <c r="UNL786" s="92"/>
      <c r="UNM786" s="92"/>
      <c r="UNN786" s="92"/>
      <c r="UNO786" s="92"/>
      <c r="UNP786" s="92"/>
      <c r="UNQ786" s="92"/>
      <c r="UNR786" s="92"/>
      <c r="UNS786" s="92"/>
      <c r="UNT786" s="92"/>
      <c r="UNU786" s="92"/>
      <c r="UNV786" s="92"/>
      <c r="UNW786" s="92"/>
      <c r="UNX786" s="92"/>
      <c r="UNY786" s="92"/>
      <c r="UNZ786" s="92"/>
      <c r="UOA786" s="92"/>
      <c r="UOB786" s="92"/>
      <c r="UOC786" s="92"/>
      <c r="UOD786" s="92"/>
      <c r="UOE786" s="92"/>
      <c r="UOF786" s="92"/>
      <c r="UOG786" s="92"/>
      <c r="UOH786" s="92"/>
      <c r="UOI786" s="92"/>
      <c r="UOJ786" s="92"/>
      <c r="UOK786" s="92"/>
      <c r="UOL786" s="92"/>
      <c r="UOM786" s="92"/>
      <c r="UON786" s="92"/>
      <c r="UOO786" s="92"/>
      <c r="UOP786" s="92"/>
      <c r="UOQ786" s="92"/>
      <c r="UOR786" s="92"/>
      <c r="UOS786" s="92"/>
      <c r="UOT786" s="92"/>
      <c r="UOU786" s="92"/>
      <c r="UOV786" s="92"/>
      <c r="UOW786" s="92"/>
      <c r="UOX786" s="92"/>
      <c r="UOY786" s="92"/>
      <c r="UOZ786" s="92"/>
      <c r="UPA786" s="92"/>
      <c r="UPB786" s="92"/>
      <c r="UPC786" s="92"/>
      <c r="UPD786" s="92"/>
      <c r="UPE786" s="92"/>
      <c r="UPF786" s="92"/>
      <c r="UPG786" s="92"/>
      <c r="UPH786" s="92"/>
      <c r="UPI786" s="92"/>
      <c r="UPJ786" s="92"/>
      <c r="UPK786" s="92"/>
      <c r="UPL786" s="92"/>
      <c r="UPM786" s="92"/>
      <c r="UPN786" s="92"/>
      <c r="UPO786" s="92"/>
      <c r="UPP786" s="92"/>
      <c r="UPQ786" s="92"/>
      <c r="UPR786" s="92"/>
      <c r="UPS786" s="92"/>
      <c r="UPT786" s="92"/>
      <c r="UPU786" s="92"/>
      <c r="UPV786" s="92"/>
      <c r="UPW786" s="92"/>
      <c r="UPX786" s="92"/>
      <c r="UPY786" s="92"/>
      <c r="UPZ786" s="92"/>
      <c r="UQA786" s="92"/>
      <c r="UQB786" s="92"/>
      <c r="UQC786" s="92"/>
      <c r="UQD786" s="92"/>
      <c r="UQE786" s="92"/>
      <c r="UQF786" s="92"/>
      <c r="UQG786" s="92"/>
      <c r="UQH786" s="92"/>
      <c r="UQI786" s="92"/>
      <c r="UQJ786" s="92"/>
      <c r="UQK786" s="92"/>
      <c r="UQL786" s="92"/>
      <c r="UQM786" s="92"/>
      <c r="UQN786" s="92"/>
      <c r="UQO786" s="92"/>
      <c r="UQP786" s="92"/>
      <c r="UQQ786" s="92"/>
      <c r="UQR786" s="92"/>
      <c r="UQS786" s="92"/>
      <c r="UQT786" s="92"/>
      <c r="UQU786" s="92"/>
      <c r="UQV786" s="92"/>
      <c r="UQW786" s="92"/>
      <c r="UQX786" s="92"/>
      <c r="UQY786" s="92"/>
      <c r="UQZ786" s="92"/>
      <c r="URA786" s="92"/>
      <c r="URB786" s="92"/>
      <c r="URC786" s="92"/>
      <c r="URD786" s="92"/>
      <c r="URE786" s="92"/>
      <c r="URF786" s="92"/>
      <c r="URG786" s="92"/>
      <c r="URH786" s="92"/>
      <c r="URI786" s="92"/>
      <c r="URJ786" s="92"/>
      <c r="URK786" s="92"/>
      <c r="URL786" s="92"/>
      <c r="URM786" s="92"/>
      <c r="URN786" s="92"/>
      <c r="URO786" s="92"/>
      <c r="URP786" s="92"/>
      <c r="URQ786" s="92"/>
      <c r="URR786" s="92"/>
      <c r="URS786" s="92"/>
      <c r="URT786" s="92"/>
      <c r="URU786" s="92"/>
      <c r="URV786" s="92"/>
      <c r="URW786" s="92"/>
      <c r="URX786" s="92"/>
      <c r="URY786" s="92"/>
      <c r="URZ786" s="92"/>
      <c r="USA786" s="92"/>
      <c r="USB786" s="92"/>
      <c r="USC786" s="92"/>
      <c r="USD786" s="92"/>
      <c r="USE786" s="92"/>
      <c r="USF786" s="92"/>
      <c r="USG786" s="92"/>
      <c r="USH786" s="92"/>
      <c r="USI786" s="92"/>
      <c r="USJ786" s="92"/>
      <c r="USK786" s="92"/>
      <c r="USL786" s="92"/>
      <c r="USM786" s="92"/>
      <c r="USN786" s="92"/>
      <c r="USO786" s="92"/>
      <c r="USP786" s="92"/>
      <c r="USQ786" s="92"/>
      <c r="USR786" s="92"/>
      <c r="USS786" s="92"/>
      <c r="UST786" s="92"/>
      <c r="USU786" s="92"/>
      <c r="USV786" s="92"/>
      <c r="USW786" s="92"/>
      <c r="USX786" s="92"/>
      <c r="USY786" s="92"/>
      <c r="USZ786" s="92"/>
      <c r="UTA786" s="92"/>
      <c r="UTB786" s="92"/>
      <c r="UTC786" s="92"/>
      <c r="UTD786" s="92"/>
      <c r="UTE786" s="92"/>
      <c r="UTF786" s="92"/>
      <c r="UTG786" s="92"/>
      <c r="UTH786" s="92"/>
      <c r="UTI786" s="92"/>
      <c r="UTJ786" s="92"/>
      <c r="UTK786" s="92"/>
      <c r="UTL786" s="92"/>
      <c r="UTM786" s="92"/>
      <c r="UTN786" s="92"/>
      <c r="UTO786" s="92"/>
      <c r="UTP786" s="92"/>
      <c r="UTQ786" s="92"/>
      <c r="UTR786" s="92"/>
      <c r="UTS786" s="92"/>
      <c r="UTT786" s="92"/>
      <c r="UTU786" s="92"/>
      <c r="UTV786" s="92"/>
      <c r="UTW786" s="92"/>
      <c r="UTX786" s="92"/>
      <c r="UTY786" s="92"/>
      <c r="UTZ786" s="92"/>
      <c r="UUA786" s="92"/>
      <c r="UUB786" s="92"/>
      <c r="UUC786" s="92"/>
      <c r="UUD786" s="92"/>
      <c r="UUE786" s="92"/>
      <c r="UUF786" s="92"/>
      <c r="UUG786" s="92"/>
      <c r="UUH786" s="92"/>
      <c r="UUI786" s="92"/>
      <c r="UUJ786" s="92"/>
      <c r="UUK786" s="92"/>
      <c r="UUL786" s="92"/>
      <c r="UUM786" s="92"/>
      <c r="UUN786" s="92"/>
      <c r="UUO786" s="92"/>
      <c r="UUP786" s="92"/>
      <c r="UUQ786" s="92"/>
      <c r="UUR786" s="92"/>
      <c r="UUS786" s="92"/>
      <c r="UUT786" s="92"/>
      <c r="UUU786" s="92"/>
      <c r="UUV786" s="92"/>
      <c r="UUW786" s="92"/>
      <c r="UUX786" s="92"/>
      <c r="UUY786" s="92"/>
      <c r="UUZ786" s="92"/>
      <c r="UVA786" s="92"/>
      <c r="UVB786" s="92"/>
      <c r="UVC786" s="92"/>
      <c r="UVD786" s="92"/>
      <c r="UVE786" s="92"/>
      <c r="UVF786" s="92"/>
      <c r="UVG786" s="92"/>
      <c r="UVH786" s="92"/>
      <c r="UVI786" s="92"/>
      <c r="UVJ786" s="92"/>
      <c r="UVK786" s="92"/>
      <c r="UVL786" s="92"/>
      <c r="UVM786" s="92"/>
      <c r="UVN786" s="92"/>
      <c r="UVO786" s="92"/>
      <c r="UVP786" s="92"/>
      <c r="UVQ786" s="92"/>
      <c r="UVR786" s="92"/>
      <c r="UVS786" s="92"/>
      <c r="UVT786" s="92"/>
      <c r="UVU786" s="92"/>
      <c r="UVV786" s="92"/>
      <c r="UVW786" s="92"/>
      <c r="UVX786" s="92"/>
      <c r="UVY786" s="92"/>
      <c r="UVZ786" s="92"/>
      <c r="UWA786" s="92"/>
      <c r="UWB786" s="92"/>
      <c r="UWC786" s="92"/>
      <c r="UWD786" s="92"/>
      <c r="UWE786" s="92"/>
      <c r="UWF786" s="92"/>
      <c r="UWG786" s="92"/>
      <c r="UWH786" s="92"/>
      <c r="UWI786" s="92"/>
      <c r="UWJ786" s="92"/>
      <c r="UWK786" s="92"/>
      <c r="UWL786" s="92"/>
      <c r="UWM786" s="92"/>
      <c r="UWN786" s="92"/>
      <c r="UWO786" s="92"/>
      <c r="UWP786" s="92"/>
      <c r="UWQ786" s="92"/>
      <c r="UWR786" s="92"/>
      <c r="UWS786" s="92"/>
      <c r="UWT786" s="92"/>
      <c r="UWU786" s="92"/>
      <c r="UWV786" s="92"/>
      <c r="UWW786" s="92"/>
      <c r="UWX786" s="92"/>
      <c r="UWY786" s="92"/>
      <c r="UWZ786" s="92"/>
      <c r="UXA786" s="92"/>
      <c r="UXB786" s="92"/>
      <c r="UXC786" s="92"/>
      <c r="UXD786" s="92"/>
      <c r="UXE786" s="92"/>
      <c r="UXF786" s="92"/>
      <c r="UXG786" s="92"/>
      <c r="UXH786" s="92"/>
      <c r="UXI786" s="92"/>
      <c r="UXJ786" s="92"/>
      <c r="UXK786" s="92"/>
      <c r="UXL786" s="92"/>
      <c r="UXM786" s="92"/>
      <c r="UXN786" s="92"/>
      <c r="UXO786" s="92"/>
      <c r="UXP786" s="92"/>
      <c r="UXQ786" s="92"/>
      <c r="UXR786" s="92"/>
      <c r="UXS786" s="92"/>
      <c r="UXT786" s="92"/>
      <c r="UXU786" s="92"/>
      <c r="UXV786" s="92"/>
      <c r="UXW786" s="92"/>
      <c r="UXX786" s="92"/>
      <c r="UXY786" s="92"/>
      <c r="UXZ786" s="92"/>
      <c r="UYA786" s="92"/>
      <c r="UYB786" s="92"/>
      <c r="UYC786" s="92"/>
      <c r="UYD786" s="92"/>
      <c r="UYE786" s="92"/>
      <c r="UYF786" s="92"/>
      <c r="UYG786" s="92"/>
      <c r="UYH786" s="92"/>
      <c r="UYI786" s="92"/>
      <c r="UYJ786" s="92"/>
      <c r="UYK786" s="92"/>
      <c r="UYL786" s="92"/>
      <c r="UYM786" s="92"/>
      <c r="UYN786" s="92"/>
      <c r="UYO786" s="92"/>
      <c r="UYP786" s="92"/>
      <c r="UYQ786" s="92"/>
      <c r="UYR786" s="92"/>
      <c r="UYS786" s="92"/>
      <c r="UYT786" s="92"/>
      <c r="UYU786" s="92"/>
      <c r="UYV786" s="92"/>
      <c r="UYW786" s="92"/>
      <c r="UYX786" s="92"/>
      <c r="UYY786" s="92"/>
      <c r="UYZ786" s="92"/>
      <c r="UZA786" s="92"/>
      <c r="UZB786" s="92"/>
      <c r="UZC786" s="92"/>
      <c r="UZD786" s="92"/>
      <c r="UZE786" s="92"/>
      <c r="UZF786" s="92"/>
      <c r="UZG786" s="92"/>
      <c r="UZH786" s="92"/>
      <c r="UZI786" s="92"/>
      <c r="UZJ786" s="92"/>
      <c r="UZK786" s="92"/>
      <c r="UZL786" s="92"/>
      <c r="UZM786" s="92"/>
      <c r="UZN786" s="92"/>
      <c r="UZO786" s="92"/>
      <c r="UZP786" s="92"/>
      <c r="UZQ786" s="92"/>
      <c r="UZR786" s="92"/>
      <c r="UZS786" s="92"/>
      <c r="UZT786" s="92"/>
      <c r="UZU786" s="92"/>
      <c r="UZV786" s="92"/>
      <c r="UZW786" s="92"/>
      <c r="UZX786" s="92"/>
      <c r="UZY786" s="92"/>
      <c r="UZZ786" s="92"/>
      <c r="VAA786" s="92"/>
      <c r="VAB786" s="92"/>
      <c r="VAC786" s="92"/>
      <c r="VAD786" s="92"/>
      <c r="VAE786" s="92"/>
      <c r="VAF786" s="92"/>
      <c r="VAG786" s="92"/>
      <c r="VAH786" s="92"/>
      <c r="VAI786" s="92"/>
      <c r="VAJ786" s="92"/>
      <c r="VAK786" s="92"/>
      <c r="VAL786" s="92"/>
      <c r="VAM786" s="92"/>
      <c r="VAN786" s="92"/>
      <c r="VAO786" s="92"/>
      <c r="VAP786" s="92"/>
      <c r="VAQ786" s="92"/>
      <c r="VAR786" s="92"/>
      <c r="VAS786" s="92"/>
      <c r="VAT786" s="92"/>
      <c r="VAU786" s="92"/>
      <c r="VAV786" s="92"/>
      <c r="VAW786" s="92"/>
      <c r="VAX786" s="92"/>
      <c r="VAY786" s="92"/>
      <c r="VAZ786" s="92"/>
      <c r="VBA786" s="92"/>
      <c r="VBB786" s="92"/>
      <c r="VBC786" s="92"/>
      <c r="VBD786" s="92"/>
      <c r="VBE786" s="92"/>
      <c r="VBF786" s="92"/>
      <c r="VBG786" s="92"/>
      <c r="VBH786" s="92"/>
      <c r="VBI786" s="92"/>
      <c r="VBJ786" s="92"/>
      <c r="VBK786" s="92"/>
      <c r="VBL786" s="92"/>
      <c r="VBM786" s="92"/>
      <c r="VBN786" s="92"/>
      <c r="VBO786" s="92"/>
      <c r="VBP786" s="92"/>
      <c r="VBQ786" s="92"/>
      <c r="VBR786" s="92"/>
      <c r="VBS786" s="92"/>
      <c r="VBT786" s="92"/>
      <c r="VBU786" s="92"/>
      <c r="VBV786" s="92"/>
      <c r="VBW786" s="92"/>
      <c r="VBX786" s="92"/>
      <c r="VBY786" s="92"/>
      <c r="VBZ786" s="92"/>
      <c r="VCA786" s="92"/>
      <c r="VCB786" s="92"/>
      <c r="VCC786" s="92"/>
      <c r="VCD786" s="92"/>
      <c r="VCE786" s="92"/>
      <c r="VCF786" s="92"/>
      <c r="VCG786" s="92"/>
      <c r="VCH786" s="92"/>
      <c r="VCI786" s="92"/>
      <c r="VCJ786" s="92"/>
      <c r="VCK786" s="92"/>
      <c r="VCL786" s="92"/>
      <c r="VCM786" s="92"/>
      <c r="VCN786" s="92"/>
      <c r="VCO786" s="92"/>
      <c r="VCP786" s="92"/>
      <c r="VCQ786" s="92"/>
      <c r="VCR786" s="92"/>
      <c r="VCS786" s="92"/>
      <c r="VCT786" s="92"/>
      <c r="VCU786" s="92"/>
      <c r="VCV786" s="92"/>
      <c r="VCW786" s="92"/>
      <c r="VCX786" s="92"/>
      <c r="VCY786" s="92"/>
      <c r="VCZ786" s="92"/>
      <c r="VDA786" s="92"/>
      <c r="VDB786" s="92"/>
      <c r="VDC786" s="92"/>
      <c r="VDD786" s="92"/>
      <c r="VDE786" s="92"/>
      <c r="VDF786" s="92"/>
      <c r="VDG786" s="92"/>
      <c r="VDH786" s="92"/>
      <c r="VDI786" s="92"/>
      <c r="VDJ786" s="92"/>
      <c r="VDK786" s="92"/>
      <c r="VDL786" s="92"/>
      <c r="VDM786" s="92"/>
      <c r="VDN786" s="92"/>
      <c r="VDO786" s="92"/>
      <c r="VDP786" s="92"/>
      <c r="VDQ786" s="92"/>
      <c r="VDR786" s="92"/>
      <c r="VDS786" s="92"/>
      <c r="VDT786" s="92"/>
      <c r="VDU786" s="92"/>
      <c r="VDV786" s="92"/>
      <c r="VDW786" s="92"/>
      <c r="VDX786" s="92"/>
      <c r="VDY786" s="92"/>
      <c r="VDZ786" s="92"/>
      <c r="VEA786" s="92"/>
      <c r="VEB786" s="92"/>
      <c r="VEC786" s="92"/>
      <c r="VED786" s="92"/>
      <c r="VEE786" s="92"/>
      <c r="VEF786" s="92"/>
      <c r="VEG786" s="92"/>
      <c r="VEH786" s="92"/>
      <c r="VEI786" s="92"/>
      <c r="VEJ786" s="92"/>
      <c r="VEK786" s="92"/>
      <c r="VEL786" s="92"/>
      <c r="VEM786" s="92"/>
      <c r="VEN786" s="92"/>
      <c r="VEO786" s="92"/>
      <c r="VEP786" s="92"/>
      <c r="VEQ786" s="92"/>
      <c r="VER786" s="92"/>
      <c r="VES786" s="92"/>
      <c r="VET786" s="92"/>
      <c r="VEU786" s="92"/>
      <c r="VEV786" s="92"/>
      <c r="VEW786" s="92"/>
      <c r="VEX786" s="92"/>
      <c r="VEY786" s="92"/>
      <c r="VEZ786" s="92"/>
      <c r="VFA786" s="92"/>
      <c r="VFB786" s="92"/>
      <c r="VFC786" s="92"/>
      <c r="VFD786" s="92"/>
      <c r="VFE786" s="92"/>
      <c r="VFF786" s="92"/>
      <c r="VFG786" s="92"/>
      <c r="VFH786" s="92"/>
      <c r="VFI786" s="92"/>
      <c r="VFJ786" s="92"/>
      <c r="VFK786" s="92"/>
      <c r="VFL786" s="92"/>
      <c r="VFM786" s="92"/>
      <c r="VFN786" s="92"/>
      <c r="VFO786" s="92"/>
      <c r="VFP786" s="92"/>
      <c r="VFQ786" s="92"/>
      <c r="VFR786" s="92"/>
      <c r="VFS786" s="92"/>
      <c r="VFT786" s="92"/>
      <c r="VFU786" s="92"/>
      <c r="VFV786" s="92"/>
      <c r="VFW786" s="92"/>
      <c r="VFX786" s="92"/>
      <c r="VFY786" s="92"/>
      <c r="VFZ786" s="92"/>
      <c r="VGA786" s="92"/>
      <c r="VGB786" s="92"/>
      <c r="VGC786" s="92"/>
      <c r="VGD786" s="92"/>
      <c r="VGE786" s="92"/>
      <c r="VGF786" s="92"/>
      <c r="VGG786" s="92"/>
      <c r="VGH786" s="92"/>
      <c r="VGI786" s="92"/>
      <c r="VGJ786" s="92"/>
      <c r="VGK786" s="92"/>
      <c r="VGL786" s="92"/>
      <c r="VGM786" s="92"/>
      <c r="VGN786" s="92"/>
      <c r="VGO786" s="92"/>
      <c r="VGP786" s="92"/>
      <c r="VGQ786" s="92"/>
      <c r="VGR786" s="92"/>
      <c r="VGS786" s="92"/>
      <c r="VGT786" s="92"/>
      <c r="VGU786" s="92"/>
      <c r="VGV786" s="92"/>
      <c r="VGW786" s="92"/>
      <c r="VGX786" s="92"/>
      <c r="VGY786" s="92"/>
      <c r="VGZ786" s="92"/>
      <c r="VHA786" s="92"/>
      <c r="VHB786" s="92"/>
      <c r="VHC786" s="92"/>
      <c r="VHD786" s="92"/>
      <c r="VHE786" s="92"/>
      <c r="VHF786" s="92"/>
      <c r="VHG786" s="92"/>
      <c r="VHH786" s="92"/>
      <c r="VHI786" s="92"/>
      <c r="VHJ786" s="92"/>
      <c r="VHK786" s="92"/>
      <c r="VHL786" s="92"/>
      <c r="VHM786" s="92"/>
      <c r="VHN786" s="92"/>
      <c r="VHO786" s="92"/>
      <c r="VHP786" s="92"/>
      <c r="VHQ786" s="92"/>
      <c r="VHR786" s="92"/>
      <c r="VHS786" s="92"/>
      <c r="VHT786" s="92"/>
      <c r="VHU786" s="92"/>
      <c r="VHV786" s="92"/>
      <c r="VHW786" s="92"/>
      <c r="VHX786" s="92"/>
      <c r="VHY786" s="92"/>
      <c r="VHZ786" s="92"/>
      <c r="VIA786" s="92"/>
      <c r="VIB786" s="92"/>
      <c r="VIC786" s="92"/>
      <c r="VID786" s="92"/>
      <c r="VIE786" s="92"/>
      <c r="VIF786" s="92"/>
      <c r="VIG786" s="92"/>
      <c r="VIH786" s="92"/>
      <c r="VII786" s="92"/>
      <c r="VIJ786" s="92"/>
      <c r="VIK786" s="92"/>
      <c r="VIL786" s="92"/>
      <c r="VIM786" s="92"/>
      <c r="VIN786" s="92"/>
      <c r="VIO786" s="92"/>
      <c r="VIP786" s="92"/>
      <c r="VIQ786" s="92"/>
      <c r="VIR786" s="92"/>
      <c r="VIS786" s="92"/>
      <c r="VIT786" s="92"/>
      <c r="VIU786" s="92"/>
      <c r="VIV786" s="92"/>
      <c r="VIW786" s="92"/>
      <c r="VIX786" s="92"/>
      <c r="VIY786" s="92"/>
      <c r="VIZ786" s="92"/>
      <c r="VJA786" s="92"/>
      <c r="VJB786" s="92"/>
      <c r="VJC786" s="92"/>
      <c r="VJD786" s="92"/>
      <c r="VJE786" s="92"/>
      <c r="VJF786" s="92"/>
      <c r="VJG786" s="92"/>
      <c r="VJH786" s="92"/>
      <c r="VJI786" s="92"/>
      <c r="VJJ786" s="92"/>
      <c r="VJK786" s="92"/>
      <c r="VJL786" s="92"/>
      <c r="VJM786" s="92"/>
      <c r="VJN786" s="92"/>
      <c r="VJO786" s="92"/>
      <c r="VJP786" s="92"/>
      <c r="VJQ786" s="92"/>
      <c r="VJR786" s="92"/>
      <c r="VJS786" s="92"/>
      <c r="VJT786" s="92"/>
      <c r="VJU786" s="92"/>
      <c r="VJV786" s="92"/>
      <c r="VJW786" s="92"/>
      <c r="VJX786" s="92"/>
      <c r="VJY786" s="92"/>
      <c r="VJZ786" s="92"/>
      <c r="VKA786" s="92"/>
      <c r="VKB786" s="92"/>
      <c r="VKC786" s="92"/>
      <c r="VKD786" s="92"/>
      <c r="VKE786" s="92"/>
      <c r="VKF786" s="92"/>
      <c r="VKG786" s="92"/>
      <c r="VKH786" s="92"/>
      <c r="VKI786" s="92"/>
      <c r="VKJ786" s="92"/>
      <c r="VKK786" s="92"/>
      <c r="VKL786" s="92"/>
      <c r="VKM786" s="92"/>
      <c r="VKN786" s="92"/>
      <c r="VKO786" s="92"/>
      <c r="VKP786" s="92"/>
      <c r="VKQ786" s="92"/>
      <c r="VKR786" s="92"/>
      <c r="VKS786" s="92"/>
      <c r="VKT786" s="92"/>
      <c r="VKU786" s="92"/>
      <c r="VKV786" s="92"/>
      <c r="VKW786" s="92"/>
      <c r="VKX786" s="92"/>
      <c r="VKY786" s="92"/>
      <c r="VKZ786" s="92"/>
      <c r="VLA786" s="92"/>
      <c r="VLB786" s="92"/>
      <c r="VLC786" s="92"/>
      <c r="VLD786" s="92"/>
      <c r="VLE786" s="92"/>
      <c r="VLF786" s="92"/>
      <c r="VLG786" s="92"/>
      <c r="VLH786" s="92"/>
      <c r="VLI786" s="92"/>
      <c r="VLJ786" s="92"/>
      <c r="VLK786" s="92"/>
      <c r="VLL786" s="92"/>
      <c r="VLM786" s="92"/>
      <c r="VLN786" s="92"/>
      <c r="VLO786" s="92"/>
      <c r="VLP786" s="92"/>
      <c r="VLQ786" s="92"/>
      <c r="VLR786" s="92"/>
      <c r="VLS786" s="92"/>
      <c r="VLT786" s="92"/>
      <c r="VLU786" s="92"/>
      <c r="VLV786" s="92"/>
      <c r="VLW786" s="92"/>
      <c r="VLX786" s="92"/>
      <c r="VLY786" s="92"/>
      <c r="VLZ786" s="92"/>
      <c r="VMA786" s="92"/>
      <c r="VMB786" s="92"/>
      <c r="VMC786" s="92"/>
      <c r="VMD786" s="92"/>
      <c r="VME786" s="92"/>
      <c r="VMF786" s="92"/>
      <c r="VMG786" s="92"/>
      <c r="VMH786" s="92"/>
      <c r="VMI786" s="92"/>
      <c r="VMJ786" s="92"/>
      <c r="VMK786" s="92"/>
      <c r="VML786" s="92"/>
      <c r="VMM786" s="92"/>
      <c r="VMN786" s="92"/>
      <c r="VMO786" s="92"/>
      <c r="VMP786" s="92"/>
      <c r="VMQ786" s="92"/>
      <c r="VMR786" s="92"/>
      <c r="VMS786" s="92"/>
      <c r="VMT786" s="92"/>
      <c r="VMU786" s="92"/>
      <c r="VMV786" s="92"/>
      <c r="VMW786" s="92"/>
      <c r="VMX786" s="92"/>
      <c r="VMY786" s="92"/>
      <c r="VMZ786" s="92"/>
      <c r="VNA786" s="92"/>
      <c r="VNB786" s="92"/>
      <c r="VNC786" s="92"/>
      <c r="VND786" s="92"/>
      <c r="VNE786" s="92"/>
      <c r="VNF786" s="92"/>
      <c r="VNG786" s="92"/>
      <c r="VNH786" s="92"/>
      <c r="VNI786" s="92"/>
      <c r="VNJ786" s="92"/>
      <c r="VNK786" s="92"/>
      <c r="VNL786" s="92"/>
      <c r="VNM786" s="92"/>
      <c r="VNN786" s="92"/>
      <c r="VNO786" s="92"/>
      <c r="VNP786" s="92"/>
      <c r="VNQ786" s="92"/>
      <c r="VNR786" s="92"/>
      <c r="VNS786" s="92"/>
      <c r="VNT786" s="92"/>
      <c r="VNU786" s="92"/>
      <c r="VNV786" s="92"/>
      <c r="VNW786" s="92"/>
      <c r="VNX786" s="92"/>
      <c r="VNY786" s="92"/>
      <c r="VNZ786" s="92"/>
      <c r="VOA786" s="92"/>
      <c r="VOB786" s="92"/>
      <c r="VOC786" s="92"/>
      <c r="VOD786" s="92"/>
      <c r="VOE786" s="92"/>
      <c r="VOF786" s="92"/>
      <c r="VOG786" s="92"/>
      <c r="VOH786" s="92"/>
      <c r="VOI786" s="92"/>
      <c r="VOJ786" s="92"/>
      <c r="VOK786" s="92"/>
      <c r="VOL786" s="92"/>
      <c r="VOM786" s="92"/>
      <c r="VON786" s="92"/>
      <c r="VOO786" s="92"/>
      <c r="VOP786" s="92"/>
      <c r="VOQ786" s="92"/>
      <c r="VOR786" s="92"/>
      <c r="VOS786" s="92"/>
      <c r="VOT786" s="92"/>
      <c r="VOU786" s="92"/>
      <c r="VOV786" s="92"/>
      <c r="VOW786" s="92"/>
      <c r="VOX786" s="92"/>
      <c r="VOY786" s="92"/>
      <c r="VOZ786" s="92"/>
      <c r="VPA786" s="92"/>
      <c r="VPB786" s="92"/>
      <c r="VPC786" s="92"/>
      <c r="VPD786" s="92"/>
      <c r="VPE786" s="92"/>
      <c r="VPF786" s="92"/>
      <c r="VPG786" s="92"/>
      <c r="VPH786" s="92"/>
      <c r="VPI786" s="92"/>
      <c r="VPJ786" s="92"/>
      <c r="VPK786" s="92"/>
      <c r="VPL786" s="92"/>
      <c r="VPM786" s="92"/>
      <c r="VPN786" s="92"/>
      <c r="VPO786" s="92"/>
      <c r="VPP786" s="92"/>
      <c r="VPQ786" s="92"/>
      <c r="VPR786" s="92"/>
      <c r="VPS786" s="92"/>
      <c r="VPT786" s="92"/>
      <c r="VPU786" s="92"/>
      <c r="VPV786" s="92"/>
      <c r="VPW786" s="92"/>
      <c r="VPX786" s="92"/>
      <c r="VPY786" s="92"/>
      <c r="VPZ786" s="92"/>
      <c r="VQA786" s="92"/>
      <c r="VQB786" s="92"/>
      <c r="VQC786" s="92"/>
      <c r="VQD786" s="92"/>
      <c r="VQE786" s="92"/>
      <c r="VQF786" s="92"/>
      <c r="VQG786" s="92"/>
      <c r="VQH786" s="92"/>
      <c r="VQI786" s="92"/>
      <c r="VQJ786" s="92"/>
      <c r="VQK786" s="92"/>
      <c r="VQL786" s="92"/>
      <c r="VQM786" s="92"/>
      <c r="VQN786" s="92"/>
      <c r="VQO786" s="92"/>
      <c r="VQP786" s="92"/>
      <c r="VQQ786" s="92"/>
      <c r="VQR786" s="92"/>
      <c r="VQS786" s="92"/>
      <c r="VQT786" s="92"/>
      <c r="VQU786" s="92"/>
      <c r="VQV786" s="92"/>
      <c r="VQW786" s="92"/>
      <c r="VQX786" s="92"/>
      <c r="VQY786" s="92"/>
      <c r="VQZ786" s="92"/>
      <c r="VRA786" s="92"/>
      <c r="VRB786" s="92"/>
      <c r="VRC786" s="92"/>
      <c r="VRD786" s="92"/>
      <c r="VRE786" s="92"/>
      <c r="VRF786" s="92"/>
      <c r="VRG786" s="92"/>
      <c r="VRH786" s="92"/>
      <c r="VRI786" s="92"/>
      <c r="VRJ786" s="92"/>
      <c r="VRK786" s="92"/>
      <c r="VRL786" s="92"/>
      <c r="VRM786" s="92"/>
      <c r="VRN786" s="92"/>
      <c r="VRO786" s="92"/>
      <c r="VRP786" s="92"/>
      <c r="VRQ786" s="92"/>
      <c r="VRR786" s="92"/>
      <c r="VRS786" s="92"/>
      <c r="VRT786" s="92"/>
      <c r="VRU786" s="92"/>
      <c r="VRV786" s="92"/>
      <c r="VRW786" s="92"/>
      <c r="VRX786" s="92"/>
      <c r="VRY786" s="92"/>
      <c r="VRZ786" s="92"/>
      <c r="VSA786" s="92"/>
      <c r="VSB786" s="92"/>
      <c r="VSC786" s="92"/>
      <c r="VSD786" s="92"/>
      <c r="VSE786" s="92"/>
      <c r="VSF786" s="92"/>
      <c r="VSG786" s="92"/>
      <c r="VSH786" s="92"/>
      <c r="VSI786" s="92"/>
      <c r="VSJ786" s="92"/>
      <c r="VSK786" s="92"/>
      <c r="VSL786" s="92"/>
      <c r="VSM786" s="92"/>
      <c r="VSN786" s="92"/>
      <c r="VSO786" s="92"/>
      <c r="VSP786" s="92"/>
      <c r="VSQ786" s="92"/>
      <c r="VSR786" s="92"/>
      <c r="VSS786" s="92"/>
      <c r="VST786" s="92"/>
      <c r="VSU786" s="92"/>
      <c r="VSV786" s="92"/>
      <c r="VSW786" s="92"/>
      <c r="VSX786" s="92"/>
      <c r="VSY786" s="92"/>
      <c r="VSZ786" s="92"/>
      <c r="VTA786" s="92"/>
      <c r="VTB786" s="92"/>
      <c r="VTC786" s="92"/>
      <c r="VTD786" s="92"/>
      <c r="VTE786" s="92"/>
      <c r="VTF786" s="92"/>
      <c r="VTG786" s="92"/>
      <c r="VTH786" s="92"/>
      <c r="VTI786" s="92"/>
      <c r="VTJ786" s="92"/>
      <c r="VTK786" s="92"/>
      <c r="VTL786" s="92"/>
      <c r="VTM786" s="92"/>
      <c r="VTN786" s="92"/>
      <c r="VTO786" s="92"/>
      <c r="VTP786" s="92"/>
      <c r="VTQ786" s="92"/>
      <c r="VTR786" s="92"/>
      <c r="VTS786" s="92"/>
      <c r="VTT786" s="92"/>
      <c r="VTU786" s="92"/>
      <c r="VTV786" s="92"/>
      <c r="VTW786" s="92"/>
      <c r="VTX786" s="92"/>
      <c r="VTY786" s="92"/>
      <c r="VTZ786" s="92"/>
      <c r="VUA786" s="92"/>
      <c r="VUB786" s="92"/>
      <c r="VUC786" s="92"/>
      <c r="VUD786" s="92"/>
      <c r="VUE786" s="92"/>
      <c r="VUF786" s="92"/>
      <c r="VUG786" s="92"/>
      <c r="VUH786" s="92"/>
      <c r="VUI786" s="92"/>
      <c r="VUJ786" s="92"/>
      <c r="VUK786" s="92"/>
      <c r="VUL786" s="92"/>
      <c r="VUM786" s="92"/>
      <c r="VUN786" s="92"/>
      <c r="VUO786" s="92"/>
      <c r="VUP786" s="92"/>
      <c r="VUQ786" s="92"/>
      <c r="VUR786" s="92"/>
      <c r="VUS786" s="92"/>
      <c r="VUT786" s="92"/>
      <c r="VUU786" s="92"/>
      <c r="VUV786" s="92"/>
      <c r="VUW786" s="92"/>
      <c r="VUX786" s="92"/>
      <c r="VUY786" s="92"/>
      <c r="VUZ786" s="92"/>
      <c r="VVA786" s="92"/>
      <c r="VVB786" s="92"/>
      <c r="VVC786" s="92"/>
      <c r="VVD786" s="92"/>
      <c r="VVE786" s="92"/>
      <c r="VVF786" s="92"/>
      <c r="VVG786" s="92"/>
      <c r="VVH786" s="92"/>
      <c r="VVI786" s="92"/>
      <c r="VVJ786" s="92"/>
      <c r="VVK786" s="92"/>
      <c r="VVL786" s="92"/>
      <c r="VVM786" s="92"/>
      <c r="VVN786" s="92"/>
      <c r="VVO786" s="92"/>
      <c r="VVP786" s="92"/>
      <c r="VVQ786" s="92"/>
      <c r="VVR786" s="92"/>
      <c r="VVS786" s="92"/>
      <c r="VVT786" s="92"/>
      <c r="VVU786" s="92"/>
      <c r="VVV786" s="92"/>
      <c r="VVW786" s="92"/>
      <c r="VVX786" s="92"/>
      <c r="VVY786" s="92"/>
      <c r="VVZ786" s="92"/>
      <c r="VWA786" s="92"/>
      <c r="VWB786" s="92"/>
      <c r="VWC786" s="92"/>
      <c r="VWD786" s="92"/>
      <c r="VWE786" s="92"/>
      <c r="VWF786" s="92"/>
      <c r="VWG786" s="92"/>
      <c r="VWH786" s="92"/>
      <c r="VWI786" s="92"/>
      <c r="VWJ786" s="92"/>
      <c r="VWK786" s="92"/>
      <c r="VWL786" s="92"/>
      <c r="VWM786" s="92"/>
      <c r="VWN786" s="92"/>
      <c r="VWO786" s="92"/>
      <c r="VWP786" s="92"/>
      <c r="VWQ786" s="92"/>
      <c r="VWR786" s="92"/>
      <c r="VWS786" s="92"/>
      <c r="VWT786" s="92"/>
      <c r="VWU786" s="92"/>
      <c r="VWV786" s="92"/>
      <c r="VWW786" s="92"/>
      <c r="VWX786" s="92"/>
      <c r="VWY786" s="92"/>
      <c r="VWZ786" s="92"/>
      <c r="VXA786" s="92"/>
      <c r="VXB786" s="92"/>
      <c r="VXC786" s="92"/>
      <c r="VXD786" s="92"/>
      <c r="VXE786" s="92"/>
      <c r="VXF786" s="92"/>
      <c r="VXG786" s="92"/>
      <c r="VXH786" s="92"/>
      <c r="VXI786" s="92"/>
      <c r="VXJ786" s="92"/>
      <c r="VXK786" s="92"/>
      <c r="VXL786" s="92"/>
      <c r="VXM786" s="92"/>
      <c r="VXN786" s="92"/>
      <c r="VXO786" s="92"/>
      <c r="VXP786" s="92"/>
      <c r="VXQ786" s="92"/>
      <c r="VXR786" s="92"/>
      <c r="VXS786" s="92"/>
      <c r="VXT786" s="92"/>
      <c r="VXU786" s="92"/>
      <c r="VXV786" s="92"/>
      <c r="VXW786" s="92"/>
      <c r="VXX786" s="92"/>
      <c r="VXY786" s="92"/>
      <c r="VXZ786" s="92"/>
      <c r="VYA786" s="92"/>
      <c r="VYB786" s="92"/>
      <c r="VYC786" s="92"/>
      <c r="VYD786" s="92"/>
      <c r="VYE786" s="92"/>
      <c r="VYF786" s="92"/>
      <c r="VYG786" s="92"/>
      <c r="VYH786" s="92"/>
      <c r="VYI786" s="92"/>
      <c r="VYJ786" s="92"/>
      <c r="VYK786" s="92"/>
      <c r="VYL786" s="92"/>
      <c r="VYM786" s="92"/>
      <c r="VYN786" s="92"/>
      <c r="VYO786" s="92"/>
      <c r="VYP786" s="92"/>
      <c r="VYQ786" s="92"/>
      <c r="VYR786" s="92"/>
      <c r="VYS786" s="92"/>
      <c r="VYT786" s="92"/>
      <c r="VYU786" s="92"/>
      <c r="VYV786" s="92"/>
      <c r="VYW786" s="92"/>
      <c r="VYX786" s="92"/>
      <c r="VYY786" s="92"/>
      <c r="VYZ786" s="92"/>
      <c r="VZA786" s="92"/>
      <c r="VZB786" s="92"/>
      <c r="VZC786" s="92"/>
      <c r="VZD786" s="92"/>
      <c r="VZE786" s="92"/>
      <c r="VZF786" s="92"/>
      <c r="VZG786" s="92"/>
      <c r="VZH786" s="92"/>
      <c r="VZI786" s="92"/>
      <c r="VZJ786" s="92"/>
      <c r="VZK786" s="92"/>
      <c r="VZL786" s="92"/>
      <c r="VZM786" s="92"/>
      <c r="VZN786" s="92"/>
      <c r="VZO786" s="92"/>
      <c r="VZP786" s="92"/>
      <c r="VZQ786" s="92"/>
      <c r="VZR786" s="92"/>
      <c r="VZS786" s="92"/>
      <c r="VZT786" s="92"/>
      <c r="VZU786" s="92"/>
      <c r="VZV786" s="92"/>
      <c r="VZW786" s="92"/>
      <c r="VZX786" s="92"/>
      <c r="VZY786" s="92"/>
      <c r="VZZ786" s="92"/>
      <c r="WAA786" s="92"/>
      <c r="WAB786" s="92"/>
      <c r="WAC786" s="92"/>
      <c r="WAD786" s="92"/>
      <c r="WAE786" s="92"/>
      <c r="WAF786" s="92"/>
      <c r="WAG786" s="92"/>
      <c r="WAH786" s="92"/>
      <c r="WAI786" s="92"/>
      <c r="WAJ786" s="92"/>
      <c r="WAK786" s="92"/>
      <c r="WAL786" s="92"/>
      <c r="WAM786" s="92"/>
      <c r="WAN786" s="92"/>
      <c r="WAO786" s="92"/>
      <c r="WAP786" s="92"/>
      <c r="WAQ786" s="92"/>
      <c r="WAR786" s="92"/>
      <c r="WAS786" s="92"/>
      <c r="WAT786" s="92"/>
      <c r="WAU786" s="92"/>
      <c r="WAV786" s="92"/>
      <c r="WAW786" s="92"/>
      <c r="WAX786" s="92"/>
      <c r="WAY786" s="92"/>
      <c r="WAZ786" s="92"/>
      <c r="WBA786" s="92"/>
      <c r="WBB786" s="92"/>
      <c r="WBC786" s="92"/>
      <c r="WBD786" s="92"/>
      <c r="WBE786" s="92"/>
      <c r="WBF786" s="92"/>
      <c r="WBG786" s="92"/>
      <c r="WBH786" s="92"/>
      <c r="WBI786" s="92"/>
      <c r="WBJ786" s="92"/>
      <c r="WBK786" s="92"/>
      <c r="WBL786" s="92"/>
      <c r="WBM786" s="92"/>
      <c r="WBN786" s="92"/>
      <c r="WBO786" s="92"/>
      <c r="WBP786" s="92"/>
      <c r="WBQ786" s="92"/>
      <c r="WBR786" s="92"/>
      <c r="WBS786" s="92"/>
      <c r="WBT786" s="92"/>
      <c r="WBU786" s="92"/>
      <c r="WBV786" s="92"/>
      <c r="WBW786" s="92"/>
      <c r="WBX786" s="92"/>
      <c r="WBY786" s="92"/>
      <c r="WBZ786" s="92"/>
      <c r="WCA786" s="92"/>
      <c r="WCB786" s="92"/>
      <c r="WCC786" s="92"/>
      <c r="WCD786" s="92"/>
      <c r="WCE786" s="92"/>
      <c r="WCF786" s="92"/>
      <c r="WCG786" s="92"/>
      <c r="WCH786" s="92"/>
      <c r="WCI786" s="92"/>
      <c r="WCJ786" s="92"/>
      <c r="WCK786" s="92"/>
      <c r="WCL786" s="92"/>
      <c r="WCM786" s="92"/>
      <c r="WCN786" s="92"/>
      <c r="WCO786" s="92"/>
      <c r="WCP786" s="92"/>
      <c r="WCQ786" s="92"/>
      <c r="WCR786" s="92"/>
      <c r="WCS786" s="92"/>
      <c r="WCT786" s="92"/>
      <c r="WCU786" s="92"/>
      <c r="WCV786" s="92"/>
      <c r="WCW786" s="92"/>
      <c r="WCX786" s="92"/>
      <c r="WCY786" s="92"/>
      <c r="WCZ786" s="92"/>
      <c r="WDA786" s="92"/>
      <c r="WDB786" s="92"/>
      <c r="WDC786" s="92"/>
      <c r="WDD786" s="92"/>
      <c r="WDE786" s="92"/>
      <c r="WDF786" s="92"/>
      <c r="WDG786" s="92"/>
      <c r="WDH786" s="92"/>
      <c r="WDI786" s="92"/>
      <c r="WDJ786" s="92"/>
      <c r="WDK786" s="92"/>
      <c r="WDL786" s="92"/>
      <c r="WDM786" s="92"/>
      <c r="WDN786" s="92"/>
      <c r="WDO786" s="92"/>
      <c r="WDP786" s="92"/>
      <c r="WDQ786" s="92"/>
      <c r="WDR786" s="92"/>
      <c r="WDS786" s="92"/>
      <c r="WDT786" s="92"/>
      <c r="WDU786" s="92"/>
      <c r="WDV786" s="92"/>
      <c r="WDW786" s="92"/>
      <c r="WDX786" s="92"/>
      <c r="WDY786" s="92"/>
      <c r="WDZ786" s="92"/>
      <c r="WEA786" s="92"/>
      <c r="WEB786" s="92"/>
      <c r="WEC786" s="92"/>
      <c r="WED786" s="92"/>
      <c r="WEE786" s="92"/>
      <c r="WEF786" s="92"/>
      <c r="WEG786" s="92"/>
      <c r="WEH786" s="92"/>
      <c r="WEI786" s="92"/>
      <c r="WEJ786" s="92"/>
      <c r="WEK786" s="92"/>
      <c r="WEL786" s="92"/>
      <c r="WEM786" s="92"/>
      <c r="WEN786" s="92"/>
      <c r="WEO786" s="92"/>
      <c r="WEP786" s="92"/>
      <c r="WEQ786" s="92"/>
      <c r="WER786" s="92"/>
      <c r="WES786" s="92"/>
      <c r="WET786" s="92"/>
      <c r="WEU786" s="92"/>
      <c r="WEV786" s="92"/>
      <c r="WEW786" s="92"/>
      <c r="WEX786" s="92"/>
      <c r="WEY786" s="92"/>
      <c r="WEZ786" s="92"/>
      <c r="WFA786" s="92"/>
      <c r="WFB786" s="92"/>
      <c r="WFC786" s="92"/>
      <c r="WFD786" s="92"/>
      <c r="WFE786" s="92"/>
      <c r="WFF786" s="92"/>
      <c r="WFG786" s="92"/>
      <c r="WFH786" s="92"/>
      <c r="WFI786" s="92"/>
      <c r="WFJ786" s="92"/>
      <c r="WFK786" s="92"/>
      <c r="WFL786" s="92"/>
      <c r="WFM786" s="92"/>
      <c r="WFN786" s="92"/>
      <c r="WFO786" s="92"/>
      <c r="WFP786" s="92"/>
      <c r="WFQ786" s="92"/>
      <c r="WFR786" s="92"/>
      <c r="WFS786" s="92"/>
      <c r="WFT786" s="92"/>
      <c r="WFU786" s="92"/>
      <c r="WFV786" s="92"/>
      <c r="WFW786" s="92"/>
      <c r="WFX786" s="92"/>
      <c r="WFY786" s="92"/>
      <c r="WFZ786" s="92"/>
      <c r="WGA786" s="92"/>
      <c r="WGB786" s="92"/>
      <c r="WGC786" s="92"/>
      <c r="WGD786" s="92"/>
      <c r="WGE786" s="92"/>
      <c r="WGF786" s="92"/>
      <c r="WGG786" s="92"/>
      <c r="WGH786" s="92"/>
      <c r="WGI786" s="92"/>
      <c r="WGJ786" s="92"/>
      <c r="WGK786" s="92"/>
      <c r="WGL786" s="92"/>
      <c r="WGM786" s="92"/>
      <c r="WGN786" s="92"/>
      <c r="WGO786" s="92"/>
      <c r="WGP786" s="92"/>
      <c r="WGQ786" s="92"/>
      <c r="WGR786" s="92"/>
      <c r="WGS786" s="92"/>
      <c r="WGT786" s="92"/>
      <c r="WGU786" s="92"/>
      <c r="WGV786" s="92"/>
      <c r="WGW786" s="92"/>
      <c r="WGX786" s="92"/>
      <c r="WGY786" s="92"/>
      <c r="WGZ786" s="92"/>
      <c r="WHA786" s="92"/>
      <c r="WHB786" s="92"/>
      <c r="WHC786" s="92"/>
      <c r="WHD786" s="92"/>
      <c r="WHE786" s="92"/>
      <c r="WHF786" s="92"/>
      <c r="WHG786" s="92"/>
      <c r="WHH786" s="92"/>
      <c r="WHI786" s="92"/>
      <c r="WHJ786" s="92"/>
      <c r="WHK786" s="92"/>
      <c r="WHL786" s="92"/>
      <c r="WHM786" s="92"/>
      <c r="WHN786" s="92"/>
      <c r="WHO786" s="92"/>
      <c r="WHP786" s="92"/>
      <c r="WHQ786" s="92"/>
      <c r="WHR786" s="92"/>
      <c r="WHS786" s="92"/>
      <c r="WHT786" s="92"/>
      <c r="WHU786" s="92"/>
      <c r="WHV786" s="92"/>
      <c r="WHW786" s="92"/>
      <c r="WHX786" s="92"/>
      <c r="WHY786" s="92"/>
      <c r="WHZ786" s="92"/>
      <c r="WIA786" s="92"/>
      <c r="WIB786" s="92"/>
      <c r="WIC786" s="92"/>
      <c r="WID786" s="92"/>
      <c r="WIE786" s="92"/>
      <c r="WIF786" s="92"/>
      <c r="WIG786" s="92"/>
      <c r="WIH786" s="92"/>
      <c r="WII786" s="92"/>
      <c r="WIJ786" s="92"/>
      <c r="WIK786" s="92"/>
      <c r="WIL786" s="92"/>
      <c r="WIM786" s="92"/>
      <c r="WIN786" s="92"/>
      <c r="WIO786" s="92"/>
      <c r="WIP786" s="92"/>
      <c r="WIQ786" s="92"/>
      <c r="WIR786" s="92"/>
      <c r="WIS786" s="92"/>
      <c r="WIT786" s="92"/>
      <c r="WIU786" s="92"/>
      <c r="WIV786" s="92"/>
      <c r="WIW786" s="92"/>
      <c r="WIX786" s="92"/>
      <c r="WIY786" s="92"/>
      <c r="WIZ786" s="92"/>
      <c r="WJA786" s="92"/>
      <c r="WJB786" s="92"/>
      <c r="WJC786" s="92"/>
      <c r="WJD786" s="92"/>
      <c r="WJE786" s="92"/>
      <c r="WJF786" s="92"/>
      <c r="WJG786" s="92"/>
      <c r="WJH786" s="92"/>
      <c r="WJI786" s="92"/>
      <c r="WJJ786" s="92"/>
      <c r="WJK786" s="92"/>
      <c r="WJL786" s="92"/>
      <c r="WJM786" s="92"/>
      <c r="WJN786" s="92"/>
      <c r="WJO786" s="92"/>
      <c r="WJP786" s="92"/>
      <c r="WJQ786" s="92"/>
      <c r="WJR786" s="92"/>
      <c r="WJS786" s="92"/>
      <c r="WJT786" s="92"/>
      <c r="WJU786" s="92"/>
      <c r="WJV786" s="92"/>
      <c r="WJW786" s="92"/>
      <c r="WJX786" s="92"/>
      <c r="WJY786" s="92"/>
      <c r="WJZ786" s="92"/>
      <c r="WKA786" s="92"/>
      <c r="WKB786" s="92"/>
      <c r="WKC786" s="92"/>
      <c r="WKD786" s="92"/>
      <c r="WKE786" s="92"/>
      <c r="WKF786" s="92"/>
      <c r="WKG786" s="92"/>
      <c r="WKH786" s="92"/>
      <c r="WKI786" s="92"/>
      <c r="WKJ786" s="92"/>
      <c r="WKK786" s="92"/>
      <c r="WKL786" s="92"/>
      <c r="WKM786" s="92"/>
      <c r="WKN786" s="92"/>
      <c r="WKO786" s="92"/>
      <c r="WKP786" s="92"/>
      <c r="WKQ786" s="92"/>
      <c r="WKR786" s="92"/>
      <c r="WKS786" s="92"/>
      <c r="WKT786" s="92"/>
      <c r="WKU786" s="92"/>
      <c r="WKV786" s="92"/>
      <c r="WKW786" s="92"/>
      <c r="WKX786" s="92"/>
      <c r="WKY786" s="92"/>
      <c r="WKZ786" s="92"/>
      <c r="WLA786" s="92"/>
      <c r="WLB786" s="92"/>
      <c r="WLC786" s="92"/>
      <c r="WLD786" s="92"/>
      <c r="WLE786" s="92"/>
      <c r="WLF786" s="92"/>
      <c r="WLG786" s="92"/>
      <c r="WLH786" s="92"/>
      <c r="WLI786" s="92"/>
      <c r="WLJ786" s="92"/>
      <c r="WLK786" s="92"/>
      <c r="WLL786" s="92"/>
      <c r="WLM786" s="92"/>
      <c r="WLN786" s="92"/>
      <c r="WLO786" s="92"/>
      <c r="WLP786" s="92"/>
      <c r="WLQ786" s="92"/>
      <c r="WLR786" s="92"/>
      <c r="WLS786" s="92"/>
      <c r="WLT786" s="92"/>
      <c r="WLU786" s="92"/>
      <c r="WLV786" s="92"/>
      <c r="WLW786" s="92"/>
      <c r="WLX786" s="92"/>
      <c r="WLY786" s="92"/>
      <c r="WLZ786" s="92"/>
      <c r="WMA786" s="92"/>
      <c r="WMB786" s="92"/>
      <c r="WMC786" s="92"/>
      <c r="WMD786" s="92"/>
      <c r="WME786" s="92"/>
      <c r="WMF786" s="92"/>
      <c r="WMG786" s="92"/>
      <c r="WMH786" s="92"/>
      <c r="WMI786" s="92"/>
      <c r="WMJ786" s="92"/>
      <c r="WMK786" s="92"/>
      <c r="WML786" s="92"/>
      <c r="WMM786" s="92"/>
      <c r="WMN786" s="92"/>
      <c r="WMO786" s="92"/>
      <c r="WMP786" s="92"/>
      <c r="WMQ786" s="92"/>
      <c r="WMR786" s="92"/>
      <c r="WMS786" s="92"/>
      <c r="WMT786" s="92"/>
      <c r="WMU786" s="92"/>
      <c r="WMV786" s="92"/>
      <c r="WMW786" s="92"/>
      <c r="WMX786" s="92"/>
      <c r="WMY786" s="92"/>
      <c r="WMZ786" s="92"/>
      <c r="WNA786" s="92"/>
      <c r="WNB786" s="92"/>
      <c r="WNC786" s="92"/>
      <c r="WND786" s="92"/>
      <c r="WNE786" s="92"/>
      <c r="WNF786" s="92"/>
      <c r="WNG786" s="92"/>
      <c r="WNH786" s="92"/>
      <c r="WNI786" s="92"/>
      <c r="WNJ786" s="92"/>
      <c r="WNK786" s="92"/>
      <c r="WNL786" s="92"/>
      <c r="WNM786" s="92"/>
      <c r="WNN786" s="92"/>
      <c r="WNO786" s="92"/>
      <c r="WNP786" s="92"/>
      <c r="WNQ786" s="92"/>
      <c r="WNR786" s="92"/>
      <c r="WNS786" s="92"/>
      <c r="WNT786" s="92"/>
      <c r="WNU786" s="92"/>
      <c r="WNV786" s="92"/>
      <c r="WNW786" s="92"/>
      <c r="WNX786" s="92"/>
      <c r="WNY786" s="92"/>
      <c r="WNZ786" s="92"/>
      <c r="WOA786" s="92"/>
      <c r="WOB786" s="92"/>
      <c r="WOC786" s="92"/>
      <c r="WOD786" s="92"/>
      <c r="WOE786" s="92"/>
      <c r="WOF786" s="92"/>
      <c r="WOG786" s="92"/>
      <c r="WOH786" s="92"/>
      <c r="WOI786" s="92"/>
      <c r="WOJ786" s="92"/>
      <c r="WOK786" s="92"/>
      <c r="WOL786" s="92"/>
      <c r="WOM786" s="92"/>
      <c r="WON786" s="92"/>
      <c r="WOO786" s="92"/>
      <c r="WOP786" s="92"/>
      <c r="WOQ786" s="92"/>
      <c r="WOR786" s="92"/>
      <c r="WOS786" s="92"/>
      <c r="WOT786" s="92"/>
      <c r="WOU786" s="92"/>
      <c r="WOV786" s="92"/>
      <c r="WOW786" s="92"/>
      <c r="WOX786" s="92"/>
      <c r="WOY786" s="92"/>
      <c r="WOZ786" s="92"/>
      <c r="WPA786" s="92"/>
      <c r="WPB786" s="92"/>
      <c r="WPC786" s="92"/>
      <c r="WPD786" s="92"/>
      <c r="WPE786" s="92"/>
      <c r="WPF786" s="92"/>
      <c r="WPG786" s="92"/>
      <c r="WPH786" s="92"/>
      <c r="WPI786" s="92"/>
      <c r="WPJ786" s="92"/>
      <c r="WPK786" s="92"/>
      <c r="WPL786" s="92"/>
      <c r="WPM786" s="92"/>
      <c r="WPN786" s="92"/>
      <c r="WPO786" s="92"/>
      <c r="WPP786" s="92"/>
      <c r="WPQ786" s="92"/>
      <c r="WPR786" s="92"/>
      <c r="WPS786" s="92"/>
      <c r="WPT786" s="92"/>
      <c r="WPU786" s="92"/>
      <c r="WPV786" s="92"/>
      <c r="WPW786" s="92"/>
      <c r="WPX786" s="92"/>
      <c r="WPY786" s="92"/>
      <c r="WPZ786" s="92"/>
      <c r="WQA786" s="92"/>
      <c r="WQB786" s="92"/>
      <c r="WQC786" s="92"/>
      <c r="WQD786" s="92"/>
      <c r="WQE786" s="92"/>
      <c r="WQF786" s="92"/>
      <c r="WQG786" s="92"/>
      <c r="WQH786" s="92"/>
      <c r="WQI786" s="92"/>
      <c r="WQJ786" s="92"/>
      <c r="WQK786" s="92"/>
      <c r="WQL786" s="92"/>
      <c r="WQM786" s="92"/>
      <c r="WQN786" s="92"/>
      <c r="WQO786" s="92"/>
      <c r="WQP786" s="92"/>
      <c r="WQQ786" s="92"/>
      <c r="WQR786" s="92"/>
      <c r="WQS786" s="92"/>
      <c r="WQT786" s="92"/>
      <c r="WQU786" s="92"/>
      <c r="WQV786" s="92"/>
      <c r="WQW786" s="92"/>
      <c r="WQX786" s="92"/>
      <c r="WQY786" s="92"/>
      <c r="WQZ786" s="92"/>
      <c r="WRA786" s="92"/>
      <c r="WRB786" s="92"/>
      <c r="WRC786" s="92"/>
      <c r="WRD786" s="92"/>
      <c r="WRE786" s="92"/>
      <c r="WRF786" s="92"/>
      <c r="WRG786" s="92"/>
      <c r="WRH786" s="92"/>
      <c r="WRI786" s="92"/>
      <c r="WRJ786" s="92"/>
      <c r="WRK786" s="92"/>
      <c r="WRL786" s="92"/>
      <c r="WRM786" s="92"/>
      <c r="WRN786" s="92"/>
      <c r="WRO786" s="92"/>
      <c r="WRP786" s="92"/>
      <c r="WRQ786" s="92"/>
      <c r="WRR786" s="92"/>
      <c r="WRS786" s="92"/>
      <c r="WRT786" s="92"/>
      <c r="WRU786" s="92"/>
      <c r="WRV786" s="92"/>
      <c r="WRW786" s="92"/>
      <c r="WRX786" s="92"/>
      <c r="WRY786" s="92"/>
      <c r="WRZ786" s="92"/>
      <c r="WSA786" s="92"/>
      <c r="WSB786" s="92"/>
      <c r="WSC786" s="92"/>
      <c r="WSD786" s="92"/>
      <c r="WSE786" s="92"/>
      <c r="WSF786" s="92"/>
      <c r="WSG786" s="92"/>
      <c r="WSH786" s="92"/>
      <c r="WSI786" s="92"/>
      <c r="WSJ786" s="92"/>
      <c r="WSK786" s="92"/>
      <c r="WSL786" s="92"/>
      <c r="WSM786" s="92"/>
      <c r="WSN786" s="92"/>
      <c r="WSO786" s="92"/>
      <c r="WSP786" s="92"/>
      <c r="WSQ786" s="92"/>
      <c r="WSR786" s="92"/>
      <c r="WSS786" s="92"/>
      <c r="WST786" s="92"/>
      <c r="WSU786" s="92"/>
      <c r="WSV786" s="92"/>
      <c r="WSW786" s="92"/>
      <c r="WSX786" s="92"/>
      <c r="WSY786" s="92"/>
      <c r="WSZ786" s="92"/>
      <c r="WTA786" s="92"/>
      <c r="WTB786" s="92"/>
      <c r="WTC786" s="92"/>
      <c r="WTD786" s="92"/>
      <c r="WTE786" s="92"/>
      <c r="WTF786" s="92"/>
      <c r="WTG786" s="92"/>
      <c r="WTH786" s="92"/>
      <c r="WTI786" s="92"/>
      <c r="WTJ786" s="92"/>
      <c r="WTK786" s="92"/>
      <c r="WTL786" s="92"/>
      <c r="WTM786" s="92"/>
      <c r="WTN786" s="92"/>
      <c r="WTO786" s="92"/>
      <c r="WTP786" s="92"/>
      <c r="WTQ786" s="92"/>
      <c r="WTR786" s="92"/>
      <c r="WTS786" s="92"/>
      <c r="WTT786" s="92"/>
      <c r="WTU786" s="92"/>
      <c r="WTV786" s="92"/>
      <c r="WTW786" s="92"/>
      <c r="WTX786" s="92"/>
      <c r="WTY786" s="92"/>
      <c r="WTZ786" s="92"/>
      <c r="WUA786" s="92"/>
      <c r="WUB786" s="92"/>
      <c r="WUC786" s="92"/>
      <c r="WUD786" s="92"/>
      <c r="WUE786" s="92"/>
      <c r="WUF786" s="92"/>
      <c r="WUG786" s="92"/>
      <c r="WUH786" s="92"/>
      <c r="WUI786" s="92"/>
      <c r="WUJ786" s="92"/>
      <c r="WUK786" s="92"/>
      <c r="WUL786" s="92"/>
      <c r="WUM786" s="92"/>
      <c r="WUN786" s="92"/>
      <c r="WUO786" s="92"/>
      <c r="WUP786" s="92"/>
      <c r="WUQ786" s="92"/>
      <c r="WUR786" s="92"/>
      <c r="WUS786" s="92"/>
      <c r="WUT786" s="92"/>
      <c r="WUU786" s="92"/>
      <c r="WUV786" s="92"/>
      <c r="WUW786" s="92"/>
      <c r="WUX786" s="92"/>
      <c r="WUY786" s="92"/>
      <c r="WUZ786" s="92"/>
      <c r="WVA786" s="92"/>
      <c r="WVB786" s="92"/>
      <c r="WVC786" s="92"/>
      <c r="WVD786" s="92"/>
      <c r="WVE786" s="92"/>
      <c r="WVF786" s="92"/>
      <c r="WVG786" s="92"/>
      <c r="WVH786" s="92"/>
      <c r="WVI786" s="92"/>
      <c r="WVJ786" s="92"/>
      <c r="WVK786" s="92"/>
      <c r="WVL786" s="92"/>
      <c r="WVM786" s="92"/>
      <c r="WVN786" s="92"/>
      <c r="WVO786" s="92"/>
      <c r="WVP786" s="92"/>
      <c r="WVQ786" s="92"/>
      <c r="WVR786" s="92"/>
      <c r="WVS786" s="92"/>
      <c r="WVT786" s="92"/>
      <c r="WVU786" s="92"/>
      <c r="WVV786" s="92"/>
      <c r="WVW786" s="92"/>
      <c r="WVX786" s="92"/>
      <c r="WVY786" s="92"/>
      <c r="WVZ786" s="92"/>
      <c r="WWA786" s="92"/>
      <c r="WWB786" s="92"/>
      <c r="WWC786" s="92"/>
      <c r="WWD786" s="92"/>
      <c r="WWE786" s="92"/>
      <c r="WWF786" s="92"/>
      <c r="WWG786" s="92"/>
      <c r="WWH786" s="92"/>
      <c r="WWI786" s="92"/>
      <c r="WWJ786" s="92"/>
      <c r="WWK786" s="92"/>
      <c r="WWL786" s="92"/>
      <c r="WWM786" s="92"/>
      <c r="WWN786" s="92"/>
      <c r="WWO786" s="92"/>
      <c r="WWP786" s="92"/>
      <c r="WWQ786" s="92"/>
      <c r="WWR786" s="92"/>
      <c r="WWS786" s="92"/>
      <c r="WWT786" s="92"/>
      <c r="WWU786" s="92"/>
      <c r="WWV786" s="92"/>
      <c r="WWW786" s="92"/>
      <c r="WWX786" s="92"/>
      <c r="WWY786" s="92"/>
      <c r="WWZ786" s="92"/>
      <c r="WXA786" s="92"/>
      <c r="WXB786" s="92"/>
      <c r="WXC786" s="92"/>
      <c r="WXD786" s="92"/>
      <c r="WXE786" s="92"/>
      <c r="WXF786" s="92"/>
      <c r="WXG786" s="92"/>
      <c r="WXH786" s="92"/>
      <c r="WXI786" s="92"/>
      <c r="WXJ786" s="92"/>
      <c r="WXK786" s="92"/>
      <c r="WXL786" s="92"/>
      <c r="WXM786" s="92"/>
      <c r="WXN786" s="92"/>
      <c r="WXO786" s="92"/>
      <c r="WXP786" s="92"/>
      <c r="WXQ786" s="92"/>
      <c r="WXR786" s="92"/>
      <c r="WXS786" s="92"/>
      <c r="WXT786" s="92"/>
      <c r="WXU786" s="92"/>
      <c r="WXV786" s="92"/>
      <c r="WXW786" s="92"/>
      <c r="WXX786" s="92"/>
      <c r="WXY786" s="92"/>
      <c r="WXZ786" s="92"/>
      <c r="WYA786" s="92"/>
      <c r="WYB786" s="92"/>
      <c r="WYC786" s="92"/>
      <c r="WYD786" s="92"/>
      <c r="WYE786" s="92"/>
      <c r="WYF786" s="92"/>
      <c r="WYG786" s="92"/>
      <c r="WYH786" s="92"/>
      <c r="WYI786" s="92"/>
      <c r="WYJ786" s="92"/>
      <c r="WYK786" s="92"/>
      <c r="WYL786" s="92"/>
      <c r="WYM786" s="92"/>
      <c r="WYN786" s="92"/>
      <c r="WYO786" s="92"/>
      <c r="WYP786" s="92"/>
      <c r="WYQ786" s="92"/>
      <c r="WYR786" s="92"/>
      <c r="WYS786" s="92"/>
      <c r="WYT786" s="92"/>
      <c r="WYU786" s="92"/>
      <c r="WYV786" s="92"/>
      <c r="WYW786" s="92"/>
      <c r="WYX786" s="92"/>
      <c r="WYY786" s="92"/>
      <c r="WYZ786" s="92"/>
      <c r="WZA786" s="92"/>
      <c r="WZB786" s="92"/>
      <c r="WZC786" s="92"/>
      <c r="WZD786" s="92"/>
      <c r="WZE786" s="92"/>
      <c r="WZF786" s="92"/>
      <c r="WZG786" s="92"/>
      <c r="WZH786" s="92"/>
      <c r="WZI786" s="92"/>
      <c r="WZJ786" s="92"/>
      <c r="WZK786" s="92"/>
      <c r="WZL786" s="92"/>
      <c r="WZM786" s="92"/>
      <c r="WZN786" s="92"/>
      <c r="WZO786" s="92"/>
      <c r="WZP786" s="92"/>
      <c r="WZQ786" s="92"/>
      <c r="WZR786" s="92"/>
      <c r="WZS786" s="92"/>
      <c r="WZT786" s="92"/>
      <c r="WZU786" s="92"/>
      <c r="WZV786" s="92"/>
      <c r="WZW786" s="92"/>
      <c r="WZX786" s="92"/>
      <c r="WZY786" s="92"/>
      <c r="WZZ786" s="92"/>
      <c r="XAA786" s="92"/>
      <c r="XAB786" s="92"/>
      <c r="XAC786" s="92"/>
      <c r="XAD786" s="92"/>
      <c r="XAE786" s="92"/>
      <c r="XAF786" s="92"/>
      <c r="XAG786" s="92"/>
      <c r="XAH786" s="92"/>
      <c r="XAI786" s="92"/>
      <c r="XAJ786" s="92"/>
      <c r="XAK786" s="92"/>
      <c r="XAL786" s="92"/>
      <c r="XAM786" s="92"/>
      <c r="XAN786" s="92"/>
      <c r="XAO786" s="92"/>
      <c r="XAP786" s="92"/>
      <c r="XAQ786" s="92"/>
      <c r="XAR786" s="92"/>
      <c r="XAS786" s="92"/>
      <c r="XAT786" s="92"/>
      <c r="XAU786" s="92"/>
      <c r="XAV786" s="92"/>
      <c r="XAW786" s="92"/>
      <c r="XAX786" s="92"/>
      <c r="XAY786" s="92"/>
      <c r="XAZ786" s="92"/>
      <c r="XBA786" s="92"/>
      <c r="XBB786" s="92"/>
      <c r="XBC786" s="92"/>
      <c r="XBD786" s="92"/>
      <c r="XBE786" s="92"/>
      <c r="XBF786" s="92"/>
      <c r="XBG786" s="92"/>
      <c r="XBH786" s="92"/>
      <c r="XBI786" s="92"/>
      <c r="XBJ786" s="92"/>
      <c r="XBK786" s="92"/>
      <c r="XBL786" s="92"/>
      <c r="XBM786" s="92"/>
      <c r="XBN786" s="92"/>
      <c r="XBO786" s="92"/>
      <c r="XBP786" s="92"/>
      <c r="XBQ786" s="92"/>
      <c r="XBR786" s="92"/>
      <c r="XBS786" s="92"/>
      <c r="XBT786" s="92"/>
      <c r="XBU786" s="92"/>
      <c r="XBV786" s="92"/>
    </row>
    <row r="787" spans="1:16298" s="2" customFormat="1" ht="15" customHeight="1" x14ac:dyDescent="0.25">
      <c r="A787" s="348">
        <v>5311</v>
      </c>
      <c r="B787" s="348">
        <v>5361</v>
      </c>
      <c r="C787" s="203"/>
      <c r="D787" s="339"/>
      <c r="E787" s="46"/>
      <c r="F787" s="329" t="s">
        <v>152</v>
      </c>
      <c r="G787" s="343">
        <v>10</v>
      </c>
      <c r="H787" s="343">
        <v>10</v>
      </c>
      <c r="I787" s="343">
        <v>1.4</v>
      </c>
      <c r="J787" s="343">
        <f>Tabulka5424[[#This Row],[Skutečnost k 31.12.2019                    v tis. Kč]]/Tabulka5424[[#This Row],[Upravený rozpočet k 31.12.2019         v tis. Kč]]*100</f>
        <v>13.999999999999998</v>
      </c>
    </row>
    <row r="788" spans="1:16298" ht="15" customHeight="1" x14ac:dyDescent="0.25">
      <c r="A788" s="348">
        <v>5311</v>
      </c>
      <c r="B788" s="348">
        <v>5362</v>
      </c>
      <c r="C788" s="203"/>
      <c r="D788" s="339"/>
      <c r="E788" s="46"/>
      <c r="F788" s="329" t="s">
        <v>201</v>
      </c>
      <c r="G788" s="343">
        <v>1</v>
      </c>
      <c r="H788" s="343">
        <v>1</v>
      </c>
      <c r="I788" s="343">
        <v>0.44</v>
      </c>
      <c r="J788" s="343">
        <f>Tabulka5424[[#This Row],[Skutečnost k 31.12.2019                    v tis. Kč]]/Tabulka5424[[#This Row],[Upravený rozpočet k 31.12.2019         v tis. Kč]]*100</f>
        <v>44</v>
      </c>
    </row>
    <row r="789" spans="1:16298" ht="15" customHeight="1" x14ac:dyDescent="0.25">
      <c r="A789" s="348">
        <v>5311</v>
      </c>
      <c r="B789" s="348">
        <v>5424</v>
      </c>
      <c r="C789" s="203"/>
      <c r="D789" s="339"/>
      <c r="E789" s="46"/>
      <c r="F789" s="329" t="s">
        <v>202</v>
      </c>
      <c r="G789" s="343">
        <v>30</v>
      </c>
      <c r="H789" s="343">
        <v>30</v>
      </c>
      <c r="I789" s="343">
        <v>23.98</v>
      </c>
      <c r="J789" s="343">
        <f>Tabulka5424[[#This Row],[Skutečnost k 31.12.2019                    v tis. Kč]]/Tabulka5424[[#This Row],[Upravený rozpočet k 31.12.2019         v tis. Kč]]*100</f>
        <v>79.933333333333337</v>
      </c>
    </row>
    <row r="790" spans="1:16298" s="55" customFormat="1" ht="15" customHeight="1" x14ac:dyDescent="0.25">
      <c r="A790" s="450">
        <v>5311</v>
      </c>
      <c r="B790" s="450">
        <v>6122</v>
      </c>
      <c r="C790" s="192"/>
      <c r="D790" s="16"/>
      <c r="E790" s="46"/>
      <c r="F790" s="364" t="s">
        <v>893</v>
      </c>
      <c r="G790" s="449">
        <v>0</v>
      </c>
      <c r="H790" s="449">
        <v>41.99</v>
      </c>
      <c r="I790" s="449">
        <v>41.99</v>
      </c>
      <c r="J790" s="449">
        <f>Tabulka5424[[#This Row],[Skutečnost k 31.12.2019                    v tis. Kč]]/Tabulka5424[[#This Row],[Upravený rozpočet k 31.12.2019         v tis. Kč]]*100</f>
        <v>100</v>
      </c>
    </row>
    <row r="791" spans="1:16298" ht="15" customHeight="1" x14ac:dyDescent="0.25">
      <c r="A791" s="45">
        <v>5311</v>
      </c>
      <c r="B791" s="45"/>
      <c r="C791" s="266"/>
      <c r="D791" s="45"/>
      <c r="E791" s="46"/>
      <c r="F791" s="364" t="s">
        <v>203</v>
      </c>
      <c r="G791" s="264">
        <f>SUBTOTAL(109,G764:G790)</f>
        <v>6206.82</v>
      </c>
      <c r="H791" s="264">
        <f>SUBTOTAL(109,H764:H790)</f>
        <v>6282.4599999999991</v>
      </c>
      <c r="I791" s="264">
        <f>SUBTOTAL(109,I764:I790)</f>
        <v>5693.4399999999978</v>
      </c>
      <c r="J791" s="264">
        <f>Tabulka5424[[#This Row],[Skutečnost k 31.12.2019                    v tis. Kč]]/Tabulka5424[[#This Row],[Upravený rozpočet k 31.12.2019         v tis. Kč]]*100</f>
        <v>90.62437325506248</v>
      </c>
    </row>
    <row r="792" spans="1:16298" ht="15" customHeight="1" x14ac:dyDescent="0.25">
      <c r="A792" s="344"/>
      <c r="B792" s="344"/>
      <c r="C792" s="251"/>
      <c r="D792" s="688"/>
      <c r="E792" s="46"/>
      <c r="F792" s="364"/>
      <c r="G792" s="347"/>
      <c r="H792" s="347"/>
      <c r="I792" s="347"/>
      <c r="J792" s="347"/>
    </row>
    <row r="793" spans="1:16298" ht="15" customHeight="1" x14ac:dyDescent="0.25">
      <c r="A793" s="344"/>
      <c r="B793" s="344"/>
      <c r="C793" s="251"/>
      <c r="D793" s="688"/>
      <c r="E793" s="46"/>
      <c r="F793" s="364" t="s">
        <v>204</v>
      </c>
      <c r="G793" s="347"/>
      <c r="H793" s="347"/>
      <c r="I793" s="347"/>
      <c r="J793" s="347"/>
    </row>
    <row r="794" spans="1:16298" ht="15" customHeight="1" x14ac:dyDescent="0.25">
      <c r="A794" s="348">
        <v>5512</v>
      </c>
      <c r="B794" s="348">
        <v>5019</v>
      </c>
      <c r="C794" s="203"/>
      <c r="D794" s="383"/>
      <c r="E794" s="46"/>
      <c r="F794" s="364" t="s">
        <v>205</v>
      </c>
      <c r="G794" s="343">
        <v>35</v>
      </c>
      <c r="H794" s="343">
        <v>29.33</v>
      </c>
      <c r="I794" s="343">
        <v>11.38</v>
      </c>
      <c r="J794" s="343">
        <f>Tabulka5424[[#This Row],[Skutečnost k 31.12.2019                    v tis. Kč]]/Tabulka5424[[#This Row],[Upravený rozpočet k 31.12.2019         v tis. Kč]]*100</f>
        <v>38.799863620866013</v>
      </c>
    </row>
    <row r="795" spans="1:16298" ht="15" customHeight="1" x14ac:dyDescent="0.25">
      <c r="A795" s="348">
        <v>5512</v>
      </c>
      <c r="B795" s="348">
        <v>5021</v>
      </c>
      <c r="C795" s="203"/>
      <c r="D795" s="383"/>
      <c r="E795" s="46"/>
      <c r="F795" s="364" t="s">
        <v>93</v>
      </c>
      <c r="G795" s="343">
        <v>5</v>
      </c>
      <c r="H795" s="343">
        <v>5</v>
      </c>
      <c r="I795" s="343">
        <v>0</v>
      </c>
      <c r="J795" s="343">
        <f>Tabulka5424[[#This Row],[Skutečnost k 31.12.2019                    v tis. Kč]]/Tabulka5424[[#This Row],[Upravený rozpočet k 31.12.2019         v tis. Kč]]*100</f>
        <v>0</v>
      </c>
    </row>
    <row r="796" spans="1:16298" ht="15" customHeight="1" x14ac:dyDescent="0.25">
      <c r="A796" s="348">
        <v>5512</v>
      </c>
      <c r="B796" s="348">
        <v>5031</v>
      </c>
      <c r="C796" s="203"/>
      <c r="D796" s="383"/>
      <c r="E796" s="46"/>
      <c r="F796" s="364" t="s">
        <v>173</v>
      </c>
      <c r="G796" s="343">
        <v>0</v>
      </c>
      <c r="H796" s="343">
        <v>0</v>
      </c>
      <c r="I796" s="343">
        <v>0</v>
      </c>
      <c r="J796" s="343">
        <v>0</v>
      </c>
    </row>
    <row r="797" spans="1:16298" ht="15" customHeight="1" x14ac:dyDescent="0.25">
      <c r="A797" s="348">
        <v>5512</v>
      </c>
      <c r="B797" s="348">
        <v>5032</v>
      </c>
      <c r="C797" s="203"/>
      <c r="D797" s="383"/>
      <c r="E797" s="46"/>
      <c r="F797" s="364" t="s">
        <v>115</v>
      </c>
      <c r="G797" s="343">
        <v>0</v>
      </c>
      <c r="H797" s="343">
        <v>0</v>
      </c>
      <c r="I797" s="343">
        <v>0</v>
      </c>
      <c r="J797" s="343">
        <v>0</v>
      </c>
    </row>
    <row r="798" spans="1:16298" x14ac:dyDescent="0.25">
      <c r="A798" s="348">
        <v>5512</v>
      </c>
      <c r="B798" s="348">
        <v>5038</v>
      </c>
      <c r="C798" s="203"/>
      <c r="D798" s="383"/>
      <c r="E798" s="46"/>
      <c r="F798" s="364" t="s">
        <v>119</v>
      </c>
      <c r="G798" s="343">
        <v>30</v>
      </c>
      <c r="H798" s="343">
        <v>30</v>
      </c>
      <c r="I798" s="343">
        <v>25.74</v>
      </c>
      <c r="J798" s="343">
        <f>Tabulka5424[[#This Row],[Skutečnost k 31.12.2019                    v tis. Kč]]/Tabulka5424[[#This Row],[Upravený rozpočet k 31.12.2019         v tis. Kč]]*100</f>
        <v>85.8</v>
      </c>
    </row>
    <row r="799" spans="1:16298" ht="15" customHeight="1" x14ac:dyDescent="0.25">
      <c r="A799" s="348">
        <v>5512</v>
      </c>
      <c r="B799" s="348">
        <v>5039</v>
      </c>
      <c r="C799" s="203"/>
      <c r="D799" s="383"/>
      <c r="E799" s="46"/>
      <c r="F799" s="364" t="s">
        <v>206</v>
      </c>
      <c r="G799" s="343">
        <v>11</v>
      </c>
      <c r="H799" s="343">
        <v>11</v>
      </c>
      <c r="I799" s="343">
        <v>6.62</v>
      </c>
      <c r="J799" s="343">
        <f>Tabulka5424[[#This Row],[Skutečnost k 31.12.2019                    v tis. Kč]]/Tabulka5424[[#This Row],[Upravený rozpočet k 31.12.2019         v tis. Kč]]*100</f>
        <v>60.18181818181818</v>
      </c>
    </row>
    <row r="800" spans="1:16298" ht="15" customHeight="1" x14ac:dyDescent="0.25">
      <c r="A800" s="348">
        <v>5512</v>
      </c>
      <c r="B800" s="348">
        <v>5131</v>
      </c>
      <c r="C800" s="203"/>
      <c r="D800" s="383"/>
      <c r="E800" s="46"/>
      <c r="F800" s="364" t="s">
        <v>207</v>
      </c>
      <c r="G800" s="343">
        <v>10</v>
      </c>
      <c r="H800" s="343">
        <v>10</v>
      </c>
      <c r="I800" s="343">
        <v>0</v>
      </c>
      <c r="J800" s="343">
        <f>Tabulka5424[[#This Row],[Skutečnost k 31.12.2019                    v tis. Kč]]/Tabulka5424[[#This Row],[Upravený rozpočet k 31.12.2019         v tis. Kč]]*100</f>
        <v>0</v>
      </c>
    </row>
    <row r="801" spans="1:10" ht="15" customHeight="1" x14ac:dyDescent="0.25">
      <c r="A801" s="348">
        <v>5512</v>
      </c>
      <c r="B801" s="348">
        <v>5132</v>
      </c>
      <c r="C801" s="203"/>
      <c r="D801" s="383"/>
      <c r="E801" s="46"/>
      <c r="F801" s="364" t="s">
        <v>831</v>
      </c>
      <c r="G801" s="343">
        <v>197</v>
      </c>
      <c r="H801" s="343">
        <v>117.45</v>
      </c>
      <c r="I801" s="343">
        <v>59.73</v>
      </c>
      <c r="J801" s="343">
        <f>Tabulka5424[[#This Row],[Skutečnost k 31.12.2019                    v tis. Kč]]/Tabulka5424[[#This Row],[Upravený rozpočet k 31.12.2019         v tis. Kč]]*100</f>
        <v>50.855683269476373</v>
      </c>
    </row>
    <row r="802" spans="1:10" ht="15" customHeight="1" x14ac:dyDescent="0.25">
      <c r="A802" s="348">
        <v>5512</v>
      </c>
      <c r="B802" s="348">
        <v>5133</v>
      </c>
      <c r="C802" s="203"/>
      <c r="D802" s="383"/>
      <c r="E802" s="46"/>
      <c r="F802" s="364" t="s">
        <v>190</v>
      </c>
      <c r="G802" s="343">
        <v>10</v>
      </c>
      <c r="H802" s="343">
        <v>10</v>
      </c>
      <c r="I802" s="343">
        <v>8.93</v>
      </c>
      <c r="J802" s="343">
        <f>Tabulka5424[[#This Row],[Skutečnost k 31.12.2019                    v tis. Kč]]/Tabulka5424[[#This Row],[Upravený rozpočet k 31.12.2019         v tis. Kč]]*100</f>
        <v>89.3</v>
      </c>
    </row>
    <row r="803" spans="1:10" ht="15" customHeight="1" x14ac:dyDescent="0.25">
      <c r="A803" s="348">
        <v>5512</v>
      </c>
      <c r="B803" s="348">
        <v>5134</v>
      </c>
      <c r="C803" s="203"/>
      <c r="D803" s="383"/>
      <c r="E803" s="46"/>
      <c r="F803" s="364" t="s">
        <v>175</v>
      </c>
      <c r="G803" s="343">
        <v>40</v>
      </c>
      <c r="H803" s="343">
        <v>40</v>
      </c>
      <c r="I803" s="343">
        <v>27.33</v>
      </c>
      <c r="J803" s="343">
        <f>Tabulka5424[[#This Row],[Skutečnost k 31.12.2019                    v tis. Kč]]/Tabulka5424[[#This Row],[Upravený rozpočet k 31.12.2019         v tis. Kč]]*100</f>
        <v>68.324999999999989</v>
      </c>
    </row>
    <row r="804" spans="1:10" ht="15" customHeight="1" x14ac:dyDescent="0.25">
      <c r="A804" s="348">
        <v>5512</v>
      </c>
      <c r="B804" s="348">
        <v>5137</v>
      </c>
      <c r="C804" s="203"/>
      <c r="D804" s="383"/>
      <c r="E804" s="46"/>
      <c r="F804" s="364" t="s">
        <v>417</v>
      </c>
      <c r="G804" s="343">
        <v>101</v>
      </c>
      <c r="H804" s="343">
        <v>127.49</v>
      </c>
      <c r="I804" s="343">
        <v>110.75</v>
      </c>
      <c r="J804" s="343">
        <f>Tabulka5424[[#This Row],[Skutečnost k 31.12.2019                    v tis. Kč]]/Tabulka5424[[#This Row],[Upravený rozpočet k 31.12.2019         v tis. Kč]]*100</f>
        <v>86.869558396737006</v>
      </c>
    </row>
    <row r="805" spans="1:10" ht="15" customHeight="1" x14ac:dyDescent="0.25">
      <c r="A805" s="348">
        <v>5512</v>
      </c>
      <c r="B805" s="348">
        <v>5139</v>
      </c>
      <c r="C805" s="203"/>
      <c r="D805" s="383"/>
      <c r="E805" s="46"/>
      <c r="F805" s="364" t="s">
        <v>120</v>
      </c>
      <c r="G805" s="343">
        <v>85</v>
      </c>
      <c r="H805" s="343">
        <v>83.39</v>
      </c>
      <c r="I805" s="343">
        <v>82.79</v>
      </c>
      <c r="J805" s="343">
        <f>Tabulka5424[[#This Row],[Skutečnost k 31.12.2019                    v tis. Kč]]/Tabulka5424[[#This Row],[Upravený rozpočet k 31.12.2019         v tis. Kč]]*100</f>
        <v>99.28048926729825</v>
      </c>
    </row>
    <row r="806" spans="1:10" ht="15" customHeight="1" x14ac:dyDescent="0.25">
      <c r="A806" s="348">
        <v>5512</v>
      </c>
      <c r="B806" s="348">
        <v>5151</v>
      </c>
      <c r="C806" s="203"/>
      <c r="D806" s="383"/>
      <c r="E806" s="46"/>
      <c r="F806" s="364" t="s">
        <v>145</v>
      </c>
      <c r="G806" s="343">
        <v>0.5</v>
      </c>
      <c r="H806" s="343">
        <v>0.5</v>
      </c>
      <c r="I806" s="343">
        <v>0.04</v>
      </c>
      <c r="J806" s="343">
        <f>Tabulka5424[[#This Row],[Skutečnost k 31.12.2019                    v tis. Kč]]/Tabulka5424[[#This Row],[Upravený rozpočet k 31.12.2019         v tis. Kč]]*100</f>
        <v>8</v>
      </c>
    </row>
    <row r="807" spans="1:10" ht="15" customHeight="1" x14ac:dyDescent="0.25">
      <c r="A807" s="348">
        <v>5512</v>
      </c>
      <c r="B807" s="348">
        <v>5154</v>
      </c>
      <c r="C807" s="203"/>
      <c r="D807" s="383"/>
      <c r="E807" s="46"/>
      <c r="F807" s="364" t="s">
        <v>142</v>
      </c>
      <c r="G807" s="343">
        <v>1</v>
      </c>
      <c r="H807" s="343">
        <v>1</v>
      </c>
      <c r="I807" s="343">
        <v>0</v>
      </c>
      <c r="J807" s="343">
        <f>Tabulka5424[[#This Row],[Skutečnost k 31.12.2019                    v tis. Kč]]/Tabulka5424[[#This Row],[Upravený rozpočet k 31.12.2019         v tis. Kč]]*100</f>
        <v>0</v>
      </c>
    </row>
    <row r="808" spans="1:10" ht="15" customHeight="1" x14ac:dyDescent="0.25">
      <c r="A808" s="348">
        <v>5512</v>
      </c>
      <c r="B808" s="348">
        <v>5156</v>
      </c>
      <c r="C808" s="203"/>
      <c r="D808" s="383"/>
      <c r="E808" s="46"/>
      <c r="F808" s="364" t="s">
        <v>208</v>
      </c>
      <c r="G808" s="343">
        <v>85</v>
      </c>
      <c r="H808" s="343">
        <v>85</v>
      </c>
      <c r="I808" s="343">
        <v>52.27</v>
      </c>
      <c r="J808" s="343">
        <f>Tabulka5424[[#This Row],[Skutečnost k 31.12.2019                    v tis. Kč]]/Tabulka5424[[#This Row],[Upravený rozpočet k 31.12.2019         v tis. Kč]]*100</f>
        <v>61.494117647058829</v>
      </c>
    </row>
    <row r="809" spans="1:10" ht="15" customHeight="1" x14ac:dyDescent="0.25">
      <c r="A809" s="348">
        <v>5512</v>
      </c>
      <c r="B809" s="348">
        <v>5161</v>
      </c>
      <c r="C809" s="203"/>
      <c r="D809" s="383"/>
      <c r="E809" s="46"/>
      <c r="F809" s="364" t="s">
        <v>121</v>
      </c>
      <c r="G809" s="343">
        <v>0.5</v>
      </c>
      <c r="H809" s="343">
        <v>0.5</v>
      </c>
      <c r="I809" s="343">
        <v>0</v>
      </c>
      <c r="J809" s="343">
        <f>Tabulka5424[[#This Row],[Skutečnost k 31.12.2019                    v tis. Kč]]/Tabulka5424[[#This Row],[Upravený rozpočet k 31.12.2019         v tis. Kč]]*100</f>
        <v>0</v>
      </c>
    </row>
    <row r="810" spans="1:10" ht="15" customHeight="1" x14ac:dyDescent="0.25">
      <c r="A810" s="348">
        <v>5512</v>
      </c>
      <c r="B810" s="348">
        <v>5162</v>
      </c>
      <c r="C810" s="203"/>
      <c r="D810" s="383"/>
      <c r="E810" s="46">
        <v>221</v>
      </c>
      <c r="F810" s="364" t="s">
        <v>416</v>
      </c>
      <c r="G810" s="343">
        <v>13.6</v>
      </c>
      <c r="H810" s="343">
        <v>13.6</v>
      </c>
      <c r="I810" s="343">
        <v>11.03</v>
      </c>
      <c r="J810" s="343">
        <f>Tabulka5424[[#This Row],[Skutečnost k 31.12.2019                    v tis. Kč]]/Tabulka5424[[#This Row],[Upravený rozpočet k 31.12.2019         v tis. Kč]]*100</f>
        <v>81.102941176470594</v>
      </c>
    </row>
    <row r="811" spans="1:10" ht="15" customHeight="1" x14ac:dyDescent="0.25">
      <c r="A811" s="348">
        <v>5512</v>
      </c>
      <c r="B811" s="348">
        <v>5167</v>
      </c>
      <c r="C811" s="203"/>
      <c r="D811" s="383"/>
      <c r="E811" s="46"/>
      <c r="F811" s="364" t="s">
        <v>832</v>
      </c>
      <c r="G811" s="343">
        <v>70</v>
      </c>
      <c r="H811" s="343">
        <v>60</v>
      </c>
      <c r="I811" s="343">
        <v>41.88</v>
      </c>
      <c r="J811" s="343">
        <f>Tabulka5424[[#This Row],[Skutečnost k 31.12.2019                    v tis. Kč]]/Tabulka5424[[#This Row],[Upravený rozpočet k 31.12.2019         v tis. Kč]]*100</f>
        <v>69.800000000000011</v>
      </c>
    </row>
    <row r="812" spans="1:10" ht="15" customHeight="1" x14ac:dyDescent="0.25">
      <c r="A812" s="348">
        <v>5512</v>
      </c>
      <c r="B812" s="348">
        <v>5169</v>
      </c>
      <c r="C812" s="203"/>
      <c r="D812" s="383"/>
      <c r="E812" s="46"/>
      <c r="F812" s="364" t="s">
        <v>873</v>
      </c>
      <c r="G812" s="343">
        <v>83</v>
      </c>
      <c r="H812" s="343">
        <v>63</v>
      </c>
      <c r="I812" s="343">
        <v>17.68</v>
      </c>
      <c r="J812" s="343">
        <f>Tabulka5424[[#This Row],[Skutečnost k 31.12.2019                    v tis. Kč]]/Tabulka5424[[#This Row],[Upravený rozpočet k 31.12.2019         v tis. Kč]]*100</f>
        <v>28.063492063492063</v>
      </c>
    </row>
    <row r="813" spans="1:10" ht="15" customHeight="1" x14ac:dyDescent="0.25">
      <c r="A813" s="344">
        <v>5512</v>
      </c>
      <c r="B813" s="344">
        <v>5171</v>
      </c>
      <c r="C813" s="251"/>
      <c r="D813" s="383"/>
      <c r="E813" s="46"/>
      <c r="F813" s="346" t="s">
        <v>833</v>
      </c>
      <c r="G813" s="347">
        <v>150</v>
      </c>
      <c r="H813" s="347">
        <v>150</v>
      </c>
      <c r="I813" s="347">
        <v>71.599999999999994</v>
      </c>
      <c r="J813" s="347">
        <f>Tabulka5424[[#This Row],[Skutečnost k 31.12.2019                    v tis. Kč]]/Tabulka5424[[#This Row],[Upravený rozpočet k 31.12.2019         v tis. Kč]]*100</f>
        <v>47.733333333333327</v>
      </c>
    </row>
    <row r="814" spans="1:10" ht="15" customHeight="1" x14ac:dyDescent="0.25">
      <c r="A814" s="348">
        <v>5512</v>
      </c>
      <c r="B814" s="348">
        <v>5173</v>
      </c>
      <c r="C814" s="203"/>
      <c r="D814" s="383"/>
      <c r="E814" s="46"/>
      <c r="F814" s="364" t="s">
        <v>184</v>
      </c>
      <c r="G814" s="343">
        <v>1.5</v>
      </c>
      <c r="H814" s="343">
        <v>1.5</v>
      </c>
      <c r="I814" s="343">
        <v>0</v>
      </c>
      <c r="J814" s="343">
        <f>Tabulka5424[[#This Row],[Skutečnost k 31.12.2019                    v tis. Kč]]/Tabulka5424[[#This Row],[Upravený rozpočet k 31.12.2019         v tis. Kč]]*100</f>
        <v>0</v>
      </c>
    </row>
    <row r="815" spans="1:10" ht="15" customHeight="1" x14ac:dyDescent="0.25">
      <c r="A815" s="363">
        <v>5512</v>
      </c>
      <c r="B815" s="363">
        <v>6901</v>
      </c>
      <c r="C815" s="192"/>
      <c r="D815" s="339"/>
      <c r="E815" s="381"/>
      <c r="F815" s="364" t="s">
        <v>791</v>
      </c>
      <c r="G815" s="382">
        <v>80</v>
      </c>
      <c r="H815" s="382">
        <v>0</v>
      </c>
      <c r="I815" s="382">
        <v>0</v>
      </c>
      <c r="J815" s="382">
        <v>0</v>
      </c>
    </row>
    <row r="816" spans="1:10" ht="15" customHeight="1" x14ac:dyDescent="0.25">
      <c r="A816" s="348"/>
      <c r="B816" s="16"/>
      <c r="C816" s="192"/>
      <c r="D816" s="16"/>
      <c r="E816" s="46"/>
      <c r="F816" s="397" t="s">
        <v>156</v>
      </c>
      <c r="G816" s="398">
        <f>SUBTOTAL(109,G794:G815)</f>
        <v>1009.1</v>
      </c>
      <c r="H816" s="398">
        <f>SUBTOTAL(109,H794:H815)</f>
        <v>838.76</v>
      </c>
      <c r="I816" s="398">
        <f>SUBTOTAL(109,I794:I815)</f>
        <v>527.77</v>
      </c>
      <c r="J816" s="398">
        <f>Tabulka5424[[#This Row],[Skutečnost k 31.12.2019                    v tis. Kč]]/Tabulka5424[[#This Row],[Upravený rozpočet k 31.12.2019         v tis. Kč]]*100</f>
        <v>62.922647718059984</v>
      </c>
    </row>
    <row r="817" spans="1:10" ht="15" customHeight="1" x14ac:dyDescent="0.25">
      <c r="A817" s="348"/>
      <c r="B817" s="16"/>
      <c r="C817" s="192"/>
      <c r="D817" s="16"/>
      <c r="E817" s="46"/>
      <c r="F817" s="94" t="s">
        <v>732</v>
      </c>
      <c r="G817" s="343"/>
      <c r="H817" s="343"/>
      <c r="I817" s="243"/>
      <c r="J817" s="243"/>
    </row>
    <row r="818" spans="1:10" ht="15" customHeight="1" x14ac:dyDescent="0.25">
      <c r="A818" s="348">
        <v>5512</v>
      </c>
      <c r="B818" s="16">
        <v>5019</v>
      </c>
      <c r="C818" s="333"/>
      <c r="D818" s="383"/>
      <c r="E818" s="334">
        <v>382</v>
      </c>
      <c r="F818" s="421" t="s">
        <v>921</v>
      </c>
      <c r="G818" s="343">
        <v>0</v>
      </c>
      <c r="H818" s="343">
        <v>1.81</v>
      </c>
      <c r="I818" s="343">
        <v>1.81</v>
      </c>
      <c r="J818" s="343">
        <f>Tabulka5424[[#This Row],[Skutečnost k 31.12.2019                    v tis. Kč]]/Tabulka5424[[#This Row],[Upravený rozpočet k 31.12.2019         v tis. Kč]]*100</f>
        <v>100</v>
      </c>
    </row>
    <row r="819" spans="1:10" ht="15" customHeight="1" x14ac:dyDescent="0.25">
      <c r="A819" s="367">
        <v>5512</v>
      </c>
      <c r="B819" s="367">
        <v>5019</v>
      </c>
      <c r="C819" s="392">
        <v>14004</v>
      </c>
      <c r="D819" s="383"/>
      <c r="E819" s="367">
        <v>382</v>
      </c>
      <c r="F819" s="403" t="s">
        <v>922</v>
      </c>
      <c r="G819" s="343">
        <v>0</v>
      </c>
      <c r="H819" s="390">
        <v>1.2</v>
      </c>
      <c r="I819" s="390">
        <v>1.2</v>
      </c>
      <c r="J819" s="390">
        <f>Tabulka5424[[#This Row],[Skutečnost k 31.12.2019                    v tis. Kč]]/Tabulka5424[[#This Row],[Upravený rozpočet k 31.12.2019         v tis. Kč]]*100</f>
        <v>100</v>
      </c>
    </row>
    <row r="820" spans="1:10" ht="15" customHeight="1" x14ac:dyDescent="0.25">
      <c r="A820" s="348">
        <v>5512</v>
      </c>
      <c r="B820" s="16">
        <v>5132</v>
      </c>
      <c r="C820" s="333"/>
      <c r="D820" s="383"/>
      <c r="E820" s="334">
        <v>382</v>
      </c>
      <c r="F820" s="421" t="s">
        <v>923</v>
      </c>
      <c r="G820" s="343">
        <v>0</v>
      </c>
      <c r="H820" s="343">
        <v>19.87</v>
      </c>
      <c r="I820" s="343">
        <v>19.87</v>
      </c>
      <c r="J820" s="343">
        <f>Tabulka5424[[#This Row],[Skutečnost k 31.12.2019                    v tis. Kč]]/Tabulka5424[[#This Row],[Upravený rozpočet k 31.12.2019         v tis. Kč]]*100</f>
        <v>100</v>
      </c>
    </row>
    <row r="821" spans="1:10" ht="15" customHeight="1" x14ac:dyDescent="0.25">
      <c r="A821" s="367">
        <v>5512</v>
      </c>
      <c r="B821" s="367">
        <v>5132</v>
      </c>
      <c r="C821" s="392">
        <v>14004</v>
      </c>
      <c r="D821" s="383"/>
      <c r="E821" s="367">
        <v>382</v>
      </c>
      <c r="F821" s="403" t="s">
        <v>720</v>
      </c>
      <c r="G821" s="343">
        <v>0</v>
      </c>
      <c r="H821" s="390">
        <v>5.2</v>
      </c>
      <c r="I821" s="390">
        <v>5.2</v>
      </c>
      <c r="J821" s="390">
        <f>Tabulka5424[[#This Row],[Skutečnost k 31.12.2019                    v tis. Kč]]/Tabulka5424[[#This Row],[Upravený rozpočet k 31.12.2019         v tis. Kč]]*100</f>
        <v>100</v>
      </c>
    </row>
    <row r="822" spans="1:10" s="22" customFormat="1" ht="15" customHeight="1" x14ac:dyDescent="0.25">
      <c r="A822" s="348"/>
      <c r="B822" s="332"/>
      <c r="C822" s="333"/>
      <c r="D822" s="691"/>
      <c r="E822" s="334"/>
      <c r="F822" s="422" t="s">
        <v>917</v>
      </c>
      <c r="G822" s="265">
        <f>SUBTOTAL(109,G818:G821)</f>
        <v>0</v>
      </c>
      <c r="H822" s="265">
        <f t="shared" ref="H822:I822" si="7">SUBTOTAL(109,H818:H821)</f>
        <v>28.080000000000002</v>
      </c>
      <c r="I822" s="265">
        <f t="shared" si="7"/>
        <v>28.080000000000002</v>
      </c>
      <c r="J822" s="265">
        <f>Tabulka5424[[#This Row],[Skutečnost k 31.12.2019                    v tis. Kč]]/Tabulka5424[[#This Row],[Upravený rozpočet k 31.12.2019         v tis. Kč]]*100</f>
        <v>100</v>
      </c>
    </row>
    <row r="823" spans="1:10" s="74" customFormat="1" ht="15" customHeight="1" x14ac:dyDescent="0.25">
      <c r="A823" s="348"/>
      <c r="B823" s="332"/>
      <c r="C823" s="333"/>
      <c r="D823" s="691"/>
      <c r="E823" s="334"/>
      <c r="F823" s="94"/>
      <c r="G823" s="343"/>
      <c r="H823" s="343"/>
      <c r="I823" s="243"/>
      <c r="J823" s="243"/>
    </row>
    <row r="824" spans="1:10" s="96" customFormat="1" ht="15" customHeight="1" x14ac:dyDescent="0.25">
      <c r="A824" s="348">
        <v>5512</v>
      </c>
      <c r="B824" s="16">
        <v>5019</v>
      </c>
      <c r="C824" s="333"/>
      <c r="D824" s="383"/>
      <c r="E824" s="334">
        <v>386</v>
      </c>
      <c r="F824" s="421" t="s">
        <v>919</v>
      </c>
      <c r="G824" s="343">
        <v>0</v>
      </c>
      <c r="H824" s="343">
        <v>3.86</v>
      </c>
      <c r="I824" s="343">
        <v>3.86</v>
      </c>
      <c r="J824" s="343">
        <f>Tabulka5424[[#This Row],[Skutečnost k 31.12.2019                    v tis. Kč]]/Tabulka5424[[#This Row],[Upravený rozpočet k 31.12.2019         v tis. Kč]]*100</f>
        <v>100</v>
      </c>
    </row>
    <row r="825" spans="1:10" s="96" customFormat="1" ht="15" customHeight="1" x14ac:dyDescent="0.25">
      <c r="A825" s="367">
        <v>5512</v>
      </c>
      <c r="B825" s="367">
        <v>5019</v>
      </c>
      <c r="C825" s="392">
        <v>14004</v>
      </c>
      <c r="D825" s="383"/>
      <c r="E825" s="367">
        <v>386</v>
      </c>
      <c r="F825" s="403" t="s">
        <v>920</v>
      </c>
      <c r="G825" s="390">
        <v>0</v>
      </c>
      <c r="H825" s="390">
        <v>1.2</v>
      </c>
      <c r="I825" s="390">
        <v>1.2</v>
      </c>
      <c r="J825" s="390">
        <f>Tabulka5424[[#This Row],[Skutečnost k 31.12.2019                    v tis. Kč]]/Tabulka5424[[#This Row],[Upravený rozpočet k 31.12.2019         v tis. Kč]]*100</f>
        <v>100</v>
      </c>
    </row>
    <row r="826" spans="1:10" s="96" customFormat="1" ht="15" customHeight="1" x14ac:dyDescent="0.25">
      <c r="A826" s="348"/>
      <c r="B826" s="332"/>
      <c r="C826" s="333"/>
      <c r="D826" s="691"/>
      <c r="E826" s="334"/>
      <c r="F826" s="422" t="s">
        <v>918</v>
      </c>
      <c r="G826" s="265">
        <f>SUBTOTAL(109,G824:G825)</f>
        <v>0</v>
      </c>
      <c r="H826" s="265">
        <f t="shared" ref="H826:I826" si="8">SUBTOTAL(109,H824:H825)</f>
        <v>5.0599999999999996</v>
      </c>
      <c r="I826" s="265">
        <f t="shared" si="8"/>
        <v>5.0599999999999996</v>
      </c>
      <c r="J826" s="265">
        <f>Tabulka5424[[#This Row],[Skutečnost k 31.12.2019                    v tis. Kč]]/Tabulka5424[[#This Row],[Upravený rozpočet k 31.12.2019         v tis. Kč]]*100</f>
        <v>100</v>
      </c>
    </row>
    <row r="827" spans="1:10" ht="15" customHeight="1" x14ac:dyDescent="0.25">
      <c r="A827" s="348"/>
      <c r="B827" s="332"/>
      <c r="C827" s="333"/>
      <c r="D827" s="691"/>
      <c r="E827" s="334"/>
      <c r="F827" s="94"/>
      <c r="G827" s="343"/>
      <c r="H827" s="343"/>
      <c r="I827" s="243"/>
      <c r="J827" s="243"/>
    </row>
    <row r="828" spans="1:10" ht="15" customHeight="1" x14ac:dyDescent="0.25">
      <c r="A828" s="348">
        <v>5512</v>
      </c>
      <c r="B828" s="16">
        <v>5132</v>
      </c>
      <c r="C828" s="192"/>
      <c r="D828" s="383"/>
      <c r="E828" s="46">
        <v>382</v>
      </c>
      <c r="F828" s="421" t="s">
        <v>874</v>
      </c>
      <c r="G828" s="343">
        <v>0</v>
      </c>
      <c r="H828" s="343">
        <v>15.86</v>
      </c>
      <c r="I828" s="343">
        <v>15.86</v>
      </c>
      <c r="J828" s="343">
        <f>Tabulka5424[[#This Row],[Skutečnost k 31.12.2019                    v tis. Kč]]/Tabulka5424[[#This Row],[Upravený rozpočet k 31.12.2019         v tis. Kč]]*100</f>
        <v>100</v>
      </c>
    </row>
    <row r="829" spans="1:10" ht="15" customHeight="1" x14ac:dyDescent="0.25">
      <c r="A829" s="367">
        <v>5512</v>
      </c>
      <c r="B829" s="367">
        <v>5132</v>
      </c>
      <c r="C829" s="392">
        <v>453</v>
      </c>
      <c r="D829" s="383"/>
      <c r="E829" s="367">
        <v>382</v>
      </c>
      <c r="F829" s="403" t="s">
        <v>720</v>
      </c>
      <c r="G829" s="390">
        <v>0</v>
      </c>
      <c r="H829" s="390">
        <v>35</v>
      </c>
      <c r="I829" s="390">
        <v>35</v>
      </c>
      <c r="J829" s="390">
        <f>Tabulka5424[[#This Row],[Skutečnost k 31.12.2019                    v tis. Kč]]/Tabulka5424[[#This Row],[Upravený rozpočet k 31.12.2019         v tis. Kč]]*100</f>
        <v>100</v>
      </c>
    </row>
    <row r="830" spans="1:10" ht="15" customHeight="1" x14ac:dyDescent="0.25">
      <c r="A830" s="348"/>
      <c r="B830" s="16"/>
      <c r="C830" s="192"/>
      <c r="D830" s="16"/>
      <c r="E830" s="46"/>
      <c r="F830" s="422" t="s">
        <v>733</v>
      </c>
      <c r="G830" s="265">
        <f>SUBTOTAL(109,G828:G829)</f>
        <v>0</v>
      </c>
      <c r="H830" s="265">
        <f t="shared" ref="H830:I830" si="9">SUBTOTAL(109,H828:H829)</f>
        <v>50.86</v>
      </c>
      <c r="I830" s="265">
        <f t="shared" si="9"/>
        <v>50.86</v>
      </c>
      <c r="J830" s="265">
        <f>Tabulka5424[[#This Row],[Skutečnost k 31.12.2019                    v tis. Kč]]/Tabulka5424[[#This Row],[Upravený rozpočet k 31.12.2019         v tis. Kč]]*100</f>
        <v>100</v>
      </c>
    </row>
    <row r="831" spans="1:10" ht="15" customHeight="1" x14ac:dyDescent="0.25">
      <c r="A831" s="348"/>
      <c r="B831" s="16"/>
      <c r="C831" s="192"/>
      <c r="D831" s="16"/>
      <c r="E831" s="46"/>
      <c r="F831" s="421"/>
      <c r="G831" s="343"/>
      <c r="H831" s="343"/>
      <c r="I831" s="243"/>
      <c r="J831" s="243"/>
    </row>
    <row r="832" spans="1:10" ht="15" customHeight="1" x14ac:dyDescent="0.25">
      <c r="A832" s="348">
        <v>5512</v>
      </c>
      <c r="B832" s="16">
        <v>5132</v>
      </c>
      <c r="C832" s="192"/>
      <c r="D832" s="383"/>
      <c r="E832" s="46">
        <v>384</v>
      </c>
      <c r="F832" s="421" t="s">
        <v>875</v>
      </c>
      <c r="G832" s="343">
        <v>0</v>
      </c>
      <c r="H832" s="343">
        <v>3.49</v>
      </c>
      <c r="I832" s="343">
        <v>3.49</v>
      </c>
      <c r="J832" s="343">
        <f>Tabulka5424[[#This Row],[Skutečnost k 31.12.2019                    v tis. Kč]]/Tabulka5424[[#This Row],[Upravený rozpočet k 31.12.2019         v tis. Kč]]*100</f>
        <v>100</v>
      </c>
    </row>
    <row r="833" spans="1:10" ht="15" customHeight="1" x14ac:dyDescent="0.25">
      <c r="A833" s="348">
        <v>5512</v>
      </c>
      <c r="B833" s="16">
        <v>5137</v>
      </c>
      <c r="C833" s="192"/>
      <c r="D833" s="383"/>
      <c r="E833" s="46">
        <v>384</v>
      </c>
      <c r="F833" s="421" t="s">
        <v>719</v>
      </c>
      <c r="G833" s="343">
        <v>0</v>
      </c>
      <c r="H833" s="343">
        <v>6.17</v>
      </c>
      <c r="I833" s="343">
        <v>6.17</v>
      </c>
      <c r="J833" s="343">
        <f>Tabulka5424[[#This Row],[Skutečnost k 31.12.2019                    v tis. Kč]]/Tabulka5424[[#This Row],[Upravený rozpočet k 31.12.2019         v tis. Kč]]*100</f>
        <v>100</v>
      </c>
    </row>
    <row r="834" spans="1:10" ht="15" customHeight="1" x14ac:dyDescent="0.25">
      <c r="A834" s="348">
        <v>5512</v>
      </c>
      <c r="B834" s="348">
        <v>5139</v>
      </c>
      <c r="C834" s="192"/>
      <c r="D834" s="383"/>
      <c r="E834" s="46">
        <v>384</v>
      </c>
      <c r="F834" s="421" t="s">
        <v>717</v>
      </c>
      <c r="G834" s="343">
        <v>0</v>
      </c>
      <c r="H834" s="343">
        <v>7.75</v>
      </c>
      <c r="I834" s="343">
        <v>7.75</v>
      </c>
      <c r="J834" s="343">
        <f>Tabulka5424[[#This Row],[Skutečnost k 31.12.2019                    v tis. Kč]]/Tabulka5424[[#This Row],[Upravený rozpočet k 31.12.2019         v tis. Kč]]*100</f>
        <v>100</v>
      </c>
    </row>
    <row r="835" spans="1:10" ht="15" customHeight="1" x14ac:dyDescent="0.25">
      <c r="A835" s="367"/>
      <c r="B835" s="16"/>
      <c r="C835" s="192"/>
      <c r="D835" s="16"/>
      <c r="E835" s="46"/>
      <c r="F835" s="422" t="s">
        <v>734</v>
      </c>
      <c r="G835" s="265">
        <f>SUBTOTAL(109,G832:G834)</f>
        <v>0</v>
      </c>
      <c r="H835" s="265">
        <f>SUBTOTAL(109,H832:H834)</f>
        <v>17.41</v>
      </c>
      <c r="I835" s="265">
        <f>SUBTOTAL(109,I832:I834)</f>
        <v>17.41</v>
      </c>
      <c r="J835" s="265">
        <f>Tabulka5424[[#This Row],[Skutečnost k 31.12.2019                    v tis. Kč]]/Tabulka5424[[#This Row],[Upravený rozpočet k 31.12.2019         v tis. Kč]]*100</f>
        <v>100</v>
      </c>
    </row>
    <row r="836" spans="1:10" ht="15" customHeight="1" x14ac:dyDescent="0.25">
      <c r="A836" s="348"/>
      <c r="B836" s="16"/>
      <c r="C836" s="192"/>
      <c r="D836" s="16"/>
      <c r="E836" s="46"/>
      <c r="F836" s="421"/>
      <c r="G836" s="343"/>
      <c r="H836" s="343"/>
      <c r="I836" s="243"/>
      <c r="J836" s="243"/>
    </row>
    <row r="837" spans="1:10" ht="15" customHeight="1" x14ac:dyDescent="0.25">
      <c r="A837" s="348">
        <v>5512</v>
      </c>
      <c r="B837" s="16">
        <v>5132</v>
      </c>
      <c r="C837" s="192"/>
      <c r="D837" s="383"/>
      <c r="E837" s="46">
        <v>386</v>
      </c>
      <c r="F837" s="421" t="s">
        <v>876</v>
      </c>
      <c r="G837" s="343">
        <v>0</v>
      </c>
      <c r="H837" s="343">
        <v>6.48</v>
      </c>
      <c r="I837" s="343">
        <v>6.48</v>
      </c>
      <c r="J837" s="343">
        <f>Tabulka5424[[#This Row],[Skutečnost k 31.12.2019                    v tis. Kč]]/Tabulka5424[[#This Row],[Upravený rozpočet k 31.12.2019         v tis. Kč]]*100</f>
        <v>100</v>
      </c>
    </row>
    <row r="838" spans="1:10" ht="15" customHeight="1" x14ac:dyDescent="0.25">
      <c r="A838" s="348">
        <v>5512</v>
      </c>
      <c r="B838" s="16">
        <v>5137</v>
      </c>
      <c r="C838" s="192"/>
      <c r="D838" s="383"/>
      <c r="E838" s="46">
        <v>386</v>
      </c>
      <c r="F838" s="421" t="s">
        <v>718</v>
      </c>
      <c r="G838" s="343">
        <v>0</v>
      </c>
      <c r="H838" s="343">
        <v>1.7</v>
      </c>
      <c r="I838" s="343">
        <v>1.7</v>
      </c>
      <c r="J838" s="343">
        <f>Tabulka5424[[#This Row],[Skutečnost k 31.12.2019                    v tis. Kč]]/Tabulka5424[[#This Row],[Upravený rozpočet k 31.12.2019         v tis. Kč]]*100</f>
        <v>100</v>
      </c>
    </row>
    <row r="839" spans="1:10" ht="15" customHeight="1" x14ac:dyDescent="0.25">
      <c r="A839" s="348">
        <v>5512</v>
      </c>
      <c r="B839" s="16">
        <v>5139</v>
      </c>
      <c r="C839" s="192"/>
      <c r="D839" s="383"/>
      <c r="E839" s="46">
        <v>386</v>
      </c>
      <c r="F839" s="421" t="s">
        <v>716</v>
      </c>
      <c r="G839" s="343">
        <v>0</v>
      </c>
      <c r="H839" s="343">
        <v>2.1</v>
      </c>
      <c r="I839" s="343">
        <v>2.1</v>
      </c>
      <c r="J839" s="343">
        <f>Tabulka5424[[#This Row],[Skutečnost k 31.12.2019                    v tis. Kč]]/Tabulka5424[[#This Row],[Upravený rozpočet k 31.12.2019         v tis. Kč]]*100</f>
        <v>100</v>
      </c>
    </row>
    <row r="840" spans="1:10" ht="15" customHeight="1" x14ac:dyDescent="0.25">
      <c r="A840" s="367">
        <v>5512</v>
      </c>
      <c r="B840" s="367">
        <v>5139</v>
      </c>
      <c r="C840" s="392">
        <v>453</v>
      </c>
      <c r="D840" s="383"/>
      <c r="E840" s="367">
        <v>386</v>
      </c>
      <c r="F840" s="403" t="s">
        <v>715</v>
      </c>
      <c r="G840" s="390">
        <v>0</v>
      </c>
      <c r="H840" s="390">
        <v>4.5999999999999996</v>
      </c>
      <c r="I840" s="390">
        <v>4.5999999999999996</v>
      </c>
      <c r="J840" s="390">
        <f>Tabulka5424[[#This Row],[Skutečnost k 31.12.2019                    v tis. Kč]]/Tabulka5424[[#This Row],[Upravený rozpočet k 31.12.2019         v tis. Kč]]*100</f>
        <v>100</v>
      </c>
    </row>
    <row r="841" spans="1:10" ht="15" customHeight="1" x14ac:dyDescent="0.25">
      <c r="A841" s="42"/>
      <c r="B841" s="16"/>
      <c r="C841" s="192"/>
      <c r="D841" s="16"/>
      <c r="E841" s="46"/>
      <c r="F841" s="422" t="s">
        <v>735</v>
      </c>
      <c r="G841" s="265">
        <f>SUBTOTAL(109,G837:G840)</f>
        <v>0</v>
      </c>
      <c r="H841" s="265">
        <f>SUBTOTAL(109,H837:H840)</f>
        <v>14.879999999999999</v>
      </c>
      <c r="I841" s="265">
        <f>SUBTOTAL(109,I837:I840)</f>
        <v>14.879999999999999</v>
      </c>
      <c r="J841" s="265">
        <f>Tabulka5424[[#This Row],[Skutečnost k 31.12.2019                    v tis. Kč]]/Tabulka5424[[#This Row],[Upravený rozpočet k 31.12.2019         v tis. Kč]]*100</f>
        <v>100</v>
      </c>
    </row>
    <row r="842" spans="1:10" ht="15" customHeight="1" x14ac:dyDescent="0.25">
      <c r="A842" s="363">
        <v>5512</v>
      </c>
      <c r="B842" s="363">
        <v>6122</v>
      </c>
      <c r="C842" s="192"/>
      <c r="D842" s="383"/>
      <c r="E842" s="363">
        <v>382</v>
      </c>
      <c r="F842" s="423" t="s">
        <v>763</v>
      </c>
      <c r="G842" s="382">
        <v>0</v>
      </c>
      <c r="H842" s="382">
        <v>68.83</v>
      </c>
      <c r="I842" s="382">
        <v>68.83</v>
      </c>
      <c r="J842" s="382">
        <f>Tabulka5424[[#This Row],[Skutečnost k 31.12.2019                    v tis. Kč]]/Tabulka5424[[#This Row],[Upravený rozpočet k 31.12.2019         v tis. Kč]]*100</f>
        <v>100</v>
      </c>
    </row>
    <row r="843" spans="1:10" ht="15" customHeight="1" x14ac:dyDescent="0.25">
      <c r="A843" s="385">
        <v>5512</v>
      </c>
      <c r="B843" s="385">
        <v>6122</v>
      </c>
      <c r="C843" s="386">
        <v>452</v>
      </c>
      <c r="D843" s="383"/>
      <c r="E843" s="387">
        <v>382</v>
      </c>
      <c r="F843" s="388" t="s">
        <v>764</v>
      </c>
      <c r="G843" s="389">
        <v>0</v>
      </c>
      <c r="H843" s="389">
        <v>160.6</v>
      </c>
      <c r="I843" s="389">
        <v>160.6</v>
      </c>
      <c r="J843" s="389">
        <f>Tabulka5424[[#This Row],[Skutečnost k 31.12.2019                    v tis. Kč]]/Tabulka5424[[#This Row],[Upravený rozpočet k 31.12.2019         v tis. Kč]]*100</f>
        <v>100</v>
      </c>
    </row>
    <row r="844" spans="1:10" s="55" customFormat="1" ht="15" customHeight="1" x14ac:dyDescent="0.25">
      <c r="A844" s="385"/>
      <c r="B844" s="16"/>
      <c r="C844" s="192"/>
      <c r="D844" s="16"/>
      <c r="E844" s="46"/>
      <c r="F844" s="422" t="s">
        <v>736</v>
      </c>
      <c r="G844" s="265">
        <f>SUBTOTAL(109,G842:G843)</f>
        <v>0</v>
      </c>
      <c r="H844" s="265">
        <f>SUBTOTAL(109,H842:H843)</f>
        <v>229.43</v>
      </c>
      <c r="I844" s="265">
        <f>SUBTOTAL(109,I842:I843)</f>
        <v>229.43</v>
      </c>
      <c r="J844" s="265">
        <f>Tabulka5424[[#This Row],[Skutečnost k 31.12.2019                    v tis. Kč]]/Tabulka5424[[#This Row],[Upravený rozpočet k 31.12.2019         v tis. Kč]]*100</f>
        <v>100</v>
      </c>
    </row>
    <row r="845" spans="1:10" s="55" customFormat="1" ht="15" customHeight="1" x14ac:dyDescent="0.25">
      <c r="A845" s="45">
        <v>5512</v>
      </c>
      <c r="B845" s="45"/>
      <c r="C845" s="266"/>
      <c r="D845" s="45"/>
      <c r="E845" s="46"/>
      <c r="F845" s="228" t="s">
        <v>359</v>
      </c>
      <c r="G845" s="264">
        <f>G816+G822+G826+G830+G835+G841+G844</f>
        <v>1009.1</v>
      </c>
      <c r="H845" s="264">
        <f>H816+H822+H826+H830+H835+H841+H844</f>
        <v>1184.48</v>
      </c>
      <c r="I845" s="264">
        <f>I816+I822+I826+I830+I835+I841+I844</f>
        <v>873.49</v>
      </c>
      <c r="J845" s="264">
        <f>Tabulka5424[[#This Row],[Skutečnost k 31.12.2019                    v tis. Kč]]/Tabulka5424[[#This Row],[Upravený rozpočet k 31.12.2019         v tis. Kč]]*100</f>
        <v>73.744596785087126</v>
      </c>
    </row>
    <row r="846" spans="1:10" ht="15" customHeight="1" x14ac:dyDescent="0.25">
      <c r="A846" s="98">
        <v>5</v>
      </c>
      <c r="B846" s="417"/>
      <c r="C846" s="418"/>
      <c r="D846" s="725"/>
      <c r="E846" s="419"/>
      <c r="F846" s="101" t="s">
        <v>65</v>
      </c>
      <c r="G846" s="103">
        <f>G845+G791+G761+G757+G754</f>
        <v>7425.82</v>
      </c>
      <c r="H846" s="103">
        <f>H845+H791+H761+H757+H754</f>
        <v>7676.8399999999983</v>
      </c>
      <c r="I846" s="103">
        <f>I845+I791+I761+I757+I754</f>
        <v>6671.2499999999973</v>
      </c>
      <c r="J846" s="103">
        <f>Tabulka5424[[#This Row],[Skutečnost k 31.12.2019                    v tis. Kč]]/Tabulka5424[[#This Row],[Upravený rozpočet k 31.12.2019         v tis. Kč]]*100</f>
        <v>86.900990511720948</v>
      </c>
    </row>
    <row r="847" spans="1:10" ht="15" customHeight="1" x14ac:dyDescent="0.25">
      <c r="A847" s="125"/>
      <c r="B847" s="10"/>
      <c r="C847" s="192"/>
      <c r="D847" s="16"/>
      <c r="E847" s="47"/>
      <c r="F847" s="128"/>
      <c r="G847" s="218"/>
      <c r="H847" s="4"/>
      <c r="I847" s="268"/>
      <c r="J847" s="268"/>
    </row>
    <row r="848" spans="1:10" ht="15" customHeight="1" x14ac:dyDescent="0.25">
      <c r="A848" s="98">
        <v>6</v>
      </c>
      <c r="B848" s="417"/>
      <c r="C848" s="418"/>
      <c r="D848" s="725"/>
      <c r="E848" s="419"/>
      <c r="F848" s="101" t="s">
        <v>209</v>
      </c>
      <c r="G848" s="103"/>
      <c r="H848" s="103"/>
      <c r="I848" s="103"/>
      <c r="J848" s="103"/>
    </row>
    <row r="849" spans="1:10" ht="15" customHeight="1" x14ac:dyDescent="0.25">
      <c r="A849" s="245"/>
      <c r="B849" s="245"/>
      <c r="C849" s="251"/>
      <c r="D849" s="690"/>
      <c r="E849" s="47"/>
      <c r="F849" s="288" t="s">
        <v>210</v>
      </c>
      <c r="G849" s="183"/>
      <c r="H849" s="183"/>
      <c r="I849" s="183"/>
      <c r="J849" s="183"/>
    </row>
    <row r="850" spans="1:10" ht="15" customHeight="1" x14ac:dyDescent="0.25">
      <c r="A850" s="344"/>
      <c r="B850" s="344"/>
      <c r="C850" s="251"/>
      <c r="D850" s="688"/>
      <c r="E850" s="46"/>
      <c r="F850" s="228" t="s">
        <v>211</v>
      </c>
      <c r="G850" s="347"/>
      <c r="H850" s="347"/>
      <c r="I850" s="347"/>
      <c r="J850" s="347"/>
    </row>
    <row r="851" spans="1:10" ht="15" customHeight="1" x14ac:dyDescent="0.25">
      <c r="A851" s="348">
        <v>6112</v>
      </c>
      <c r="B851" s="348">
        <v>5019</v>
      </c>
      <c r="C851" s="203"/>
      <c r="D851" s="383"/>
      <c r="E851" s="46"/>
      <c r="F851" s="329" t="s">
        <v>509</v>
      </c>
      <c r="G851" s="343">
        <v>15.64</v>
      </c>
      <c r="H851" s="343">
        <v>1.26</v>
      </c>
      <c r="I851" s="343">
        <v>1.25</v>
      </c>
      <c r="J851" s="343">
        <f>Tabulka5424[[#This Row],[Skutečnost k 31.12.2019                    v tis. Kč]]/Tabulka5424[[#This Row],[Upravený rozpočet k 31.12.2019         v tis. Kč]]*100</f>
        <v>99.206349206349216</v>
      </c>
    </row>
    <row r="852" spans="1:10" ht="15" customHeight="1" x14ac:dyDescent="0.25">
      <c r="A852" s="348">
        <v>6112</v>
      </c>
      <c r="B852" s="348">
        <v>5021</v>
      </c>
      <c r="C852" s="203"/>
      <c r="D852" s="383"/>
      <c r="E852" s="46"/>
      <c r="F852" s="329" t="s">
        <v>508</v>
      </c>
      <c r="G852" s="343">
        <v>80</v>
      </c>
      <c r="H852" s="343">
        <v>81.900000000000006</v>
      </c>
      <c r="I852" s="343">
        <v>81.900000000000006</v>
      </c>
      <c r="J852" s="343">
        <f>Tabulka5424[[#This Row],[Skutečnost k 31.12.2019                    v tis. Kč]]/Tabulka5424[[#This Row],[Upravený rozpočet k 31.12.2019         v tis. Kč]]*100</f>
        <v>100</v>
      </c>
    </row>
    <row r="853" spans="1:10" ht="15" customHeight="1" x14ac:dyDescent="0.25">
      <c r="A853" s="348">
        <v>6112</v>
      </c>
      <c r="B853" s="348">
        <v>5023</v>
      </c>
      <c r="C853" s="203"/>
      <c r="D853" s="383"/>
      <c r="E853" s="46"/>
      <c r="F853" s="329" t="s">
        <v>474</v>
      </c>
      <c r="G853" s="343">
        <v>2379.3000000000002</v>
      </c>
      <c r="H853" s="343">
        <v>2365.67</v>
      </c>
      <c r="I853" s="343">
        <v>2249.7600000000002</v>
      </c>
      <c r="J853" s="343">
        <f>Tabulka5424[[#This Row],[Skutečnost k 31.12.2019                    v tis. Kč]]/Tabulka5424[[#This Row],[Upravený rozpočet k 31.12.2019         v tis. Kč]]*100</f>
        <v>95.100330984456832</v>
      </c>
    </row>
    <row r="854" spans="1:10" ht="15" customHeight="1" x14ac:dyDescent="0.25">
      <c r="A854" s="348">
        <v>6112</v>
      </c>
      <c r="B854" s="348">
        <v>5031</v>
      </c>
      <c r="C854" s="203"/>
      <c r="D854" s="383"/>
      <c r="E854" s="46"/>
      <c r="F854" s="329" t="s">
        <v>173</v>
      </c>
      <c r="G854" s="343">
        <v>383.6</v>
      </c>
      <c r="H854" s="343">
        <v>383.6</v>
      </c>
      <c r="I854" s="343">
        <v>362.76</v>
      </c>
      <c r="J854" s="343">
        <f>Tabulka5424[[#This Row],[Skutečnost k 31.12.2019                    v tis. Kč]]/Tabulka5424[[#This Row],[Upravený rozpočet k 31.12.2019         v tis. Kč]]*100</f>
        <v>94.567257559958279</v>
      </c>
    </row>
    <row r="855" spans="1:10" ht="15" customHeight="1" x14ac:dyDescent="0.25">
      <c r="A855" s="348">
        <v>6112</v>
      </c>
      <c r="B855" s="348">
        <v>5032</v>
      </c>
      <c r="C855" s="203"/>
      <c r="D855" s="383"/>
      <c r="E855" s="46"/>
      <c r="F855" s="329" t="s">
        <v>115</v>
      </c>
      <c r="G855" s="343">
        <v>214.1</v>
      </c>
      <c r="H855" s="343">
        <v>214.1</v>
      </c>
      <c r="I855" s="343">
        <v>211.79</v>
      </c>
      <c r="J855" s="343">
        <f>Tabulka5424[[#This Row],[Skutečnost k 31.12.2019                    v tis. Kč]]/Tabulka5424[[#This Row],[Upravený rozpočet k 31.12.2019         v tis. Kč]]*100</f>
        <v>98.921064922933212</v>
      </c>
    </row>
    <row r="856" spans="1:10" ht="15" customHeight="1" x14ac:dyDescent="0.25">
      <c r="A856" s="348">
        <v>6112</v>
      </c>
      <c r="B856" s="348">
        <v>5039</v>
      </c>
      <c r="C856" s="203"/>
      <c r="D856" s="383"/>
      <c r="E856" s="46"/>
      <c r="F856" s="329" t="s">
        <v>510</v>
      </c>
      <c r="G856" s="343">
        <v>5.32</v>
      </c>
      <c r="H856" s="343">
        <v>5.32</v>
      </c>
      <c r="I856" s="343">
        <v>0.43</v>
      </c>
      <c r="J856" s="343">
        <f>Tabulka5424[[#This Row],[Skutečnost k 31.12.2019                    v tis. Kč]]/Tabulka5424[[#This Row],[Upravený rozpočet k 31.12.2019         v tis. Kč]]*100</f>
        <v>8.0827067669172923</v>
      </c>
    </row>
    <row r="857" spans="1:10" ht="15" customHeight="1" x14ac:dyDescent="0.25">
      <c r="A857" s="348">
        <v>6112</v>
      </c>
      <c r="B857" s="348">
        <v>5424</v>
      </c>
      <c r="C857" s="192"/>
      <c r="D857" s="16"/>
      <c r="E857" s="46"/>
      <c r="F857" s="329" t="s">
        <v>202</v>
      </c>
      <c r="G857" s="343">
        <v>0</v>
      </c>
      <c r="H857" s="343">
        <v>11.73</v>
      </c>
      <c r="I857" s="343">
        <v>11.73</v>
      </c>
      <c r="J857" s="343">
        <f>Tabulka5424[[#This Row],[Skutečnost k 31.12.2019                    v tis. Kč]]/Tabulka5424[[#This Row],[Upravený rozpočet k 31.12.2019         v tis. Kč]]*100</f>
        <v>100</v>
      </c>
    </row>
    <row r="858" spans="1:10" ht="15" customHeight="1" x14ac:dyDescent="0.25">
      <c r="A858" s="348">
        <v>6112</v>
      </c>
      <c r="B858" s="348">
        <v>5136</v>
      </c>
      <c r="C858" s="203"/>
      <c r="D858" s="383"/>
      <c r="E858" s="46"/>
      <c r="F858" s="329" t="s">
        <v>191</v>
      </c>
      <c r="G858" s="343">
        <v>2</v>
      </c>
      <c r="H858" s="343">
        <v>5.44</v>
      </c>
      <c r="I858" s="343">
        <v>5.44</v>
      </c>
      <c r="J858" s="343">
        <f>Tabulka5424[[#This Row],[Skutečnost k 31.12.2019                    v tis. Kč]]/Tabulka5424[[#This Row],[Upravený rozpočet k 31.12.2019         v tis. Kč]]*100</f>
        <v>100</v>
      </c>
    </row>
    <row r="859" spans="1:10" ht="15" customHeight="1" x14ac:dyDescent="0.25">
      <c r="A859" s="348">
        <v>6112</v>
      </c>
      <c r="B859" s="348">
        <v>5139</v>
      </c>
      <c r="C859" s="203"/>
      <c r="D859" s="383"/>
      <c r="E859" s="46"/>
      <c r="F859" s="329" t="s">
        <v>120</v>
      </c>
      <c r="G859" s="343">
        <v>7</v>
      </c>
      <c r="H859" s="343">
        <v>10</v>
      </c>
      <c r="I859" s="343">
        <v>7.36</v>
      </c>
      <c r="J859" s="343">
        <f>Tabulka5424[[#This Row],[Skutečnost k 31.12.2019                    v tis. Kč]]/Tabulka5424[[#This Row],[Upravený rozpočet k 31.12.2019         v tis. Kč]]*100</f>
        <v>73.599999999999994</v>
      </c>
    </row>
    <row r="860" spans="1:10" ht="15" customHeight="1" x14ac:dyDescent="0.25">
      <c r="A860" s="348">
        <v>6112</v>
      </c>
      <c r="B860" s="348">
        <v>5156</v>
      </c>
      <c r="C860" s="203"/>
      <c r="D860" s="383"/>
      <c r="E860" s="46"/>
      <c r="F860" s="329" t="s">
        <v>183</v>
      </c>
      <c r="G860" s="343">
        <v>22</v>
      </c>
      <c r="H860" s="343">
        <v>22</v>
      </c>
      <c r="I860" s="343">
        <v>9.5299999999999994</v>
      </c>
      <c r="J860" s="343">
        <f>Tabulka5424[[#This Row],[Skutečnost k 31.12.2019                    v tis. Kč]]/Tabulka5424[[#This Row],[Upravený rozpočet k 31.12.2019         v tis. Kč]]*100</f>
        <v>43.31818181818182</v>
      </c>
    </row>
    <row r="861" spans="1:10" ht="15" customHeight="1" x14ac:dyDescent="0.25">
      <c r="A861" s="348">
        <v>6112</v>
      </c>
      <c r="B861" s="348">
        <v>5162</v>
      </c>
      <c r="C861" s="203"/>
      <c r="D861" s="383"/>
      <c r="E861" s="46">
        <v>220</v>
      </c>
      <c r="F861" s="329" t="s">
        <v>507</v>
      </c>
      <c r="G861" s="343">
        <v>8</v>
      </c>
      <c r="H861" s="343">
        <v>2.78</v>
      </c>
      <c r="I861" s="343">
        <v>1.39</v>
      </c>
      <c r="J861" s="343">
        <f>Tabulka5424[[#This Row],[Skutečnost k 31.12.2019                    v tis. Kč]]/Tabulka5424[[#This Row],[Upravený rozpočet k 31.12.2019         v tis. Kč]]*100</f>
        <v>50</v>
      </c>
    </row>
    <row r="862" spans="1:10" ht="15" customHeight="1" x14ac:dyDescent="0.25">
      <c r="A862" s="348">
        <v>6112</v>
      </c>
      <c r="B862" s="348">
        <v>5162</v>
      </c>
      <c r="C862" s="203"/>
      <c r="D862" s="383"/>
      <c r="E862" s="46">
        <v>221</v>
      </c>
      <c r="F862" s="329" t="s">
        <v>415</v>
      </c>
      <c r="G862" s="343">
        <v>10</v>
      </c>
      <c r="H862" s="343">
        <v>10</v>
      </c>
      <c r="I862" s="343">
        <v>9.86</v>
      </c>
      <c r="J862" s="343">
        <f>Tabulka5424[[#This Row],[Skutečnost k 31.12.2019                    v tis. Kč]]/Tabulka5424[[#This Row],[Upravený rozpočet k 31.12.2019         v tis. Kč]]*100</f>
        <v>98.6</v>
      </c>
    </row>
    <row r="863" spans="1:10" ht="15" customHeight="1" x14ac:dyDescent="0.25">
      <c r="A863" s="348">
        <v>6112</v>
      </c>
      <c r="B863" s="348">
        <v>5166</v>
      </c>
      <c r="C863" s="203"/>
      <c r="D863" s="383"/>
      <c r="E863" s="46"/>
      <c r="F863" s="329" t="s">
        <v>117</v>
      </c>
      <c r="G863" s="343">
        <v>150</v>
      </c>
      <c r="H863" s="343">
        <v>165.57</v>
      </c>
      <c r="I863" s="343">
        <v>165.57</v>
      </c>
      <c r="J863" s="343">
        <f>Tabulka5424[[#This Row],[Skutečnost k 31.12.2019                    v tis. Kč]]/Tabulka5424[[#This Row],[Upravený rozpočet k 31.12.2019         v tis. Kč]]*100</f>
        <v>100</v>
      </c>
    </row>
    <row r="864" spans="1:10" ht="15" customHeight="1" x14ac:dyDescent="0.25">
      <c r="A864" s="348">
        <v>6112</v>
      </c>
      <c r="B864" s="348">
        <v>5167</v>
      </c>
      <c r="C864" s="203"/>
      <c r="D864" s="383"/>
      <c r="E864" s="46"/>
      <c r="F864" s="329" t="s">
        <v>118</v>
      </c>
      <c r="G864" s="343">
        <v>5</v>
      </c>
      <c r="H864" s="343">
        <v>0.59</v>
      </c>
      <c r="I864" s="343">
        <v>0</v>
      </c>
      <c r="J864" s="343">
        <f>Tabulka5424[[#This Row],[Skutečnost k 31.12.2019                    v tis. Kč]]/Tabulka5424[[#This Row],[Upravený rozpočet k 31.12.2019         v tis. Kč]]*100</f>
        <v>0</v>
      </c>
    </row>
    <row r="865" spans="1:10" ht="15" customHeight="1" x14ac:dyDescent="0.25">
      <c r="A865" s="348">
        <v>6112</v>
      </c>
      <c r="B865" s="348">
        <v>5169</v>
      </c>
      <c r="C865" s="203"/>
      <c r="D865" s="383"/>
      <c r="E865" s="46"/>
      <c r="F865" s="329" t="s">
        <v>212</v>
      </c>
      <c r="G865" s="343">
        <v>12</v>
      </c>
      <c r="H865" s="343">
        <v>17.760000000000002</v>
      </c>
      <c r="I865" s="343">
        <v>17.64</v>
      </c>
      <c r="J865" s="343">
        <f>Tabulka5424[[#This Row],[Skutečnost k 31.12.2019                    v tis. Kč]]/Tabulka5424[[#This Row],[Upravený rozpočet k 31.12.2019         v tis. Kč]]*100</f>
        <v>99.324324324324323</v>
      </c>
    </row>
    <row r="866" spans="1:10" ht="15" customHeight="1" x14ac:dyDescent="0.25">
      <c r="A866" s="344">
        <v>6112</v>
      </c>
      <c r="B866" s="344">
        <v>5171</v>
      </c>
      <c r="C866" s="251"/>
      <c r="D866" s="383"/>
      <c r="E866" s="46"/>
      <c r="F866" s="346" t="s">
        <v>370</v>
      </c>
      <c r="G866" s="347">
        <v>15</v>
      </c>
      <c r="H866" s="347">
        <v>15</v>
      </c>
      <c r="I866" s="347">
        <v>13.79</v>
      </c>
      <c r="J866" s="347">
        <f>Tabulka5424[[#This Row],[Skutečnost k 31.12.2019                    v tis. Kč]]/Tabulka5424[[#This Row],[Upravený rozpočet k 31.12.2019         v tis. Kč]]*100</f>
        <v>91.933333333333323</v>
      </c>
    </row>
    <row r="867" spans="1:10" ht="15" customHeight="1" x14ac:dyDescent="0.25">
      <c r="A867" s="348">
        <v>6112</v>
      </c>
      <c r="B867" s="348">
        <v>5173</v>
      </c>
      <c r="C867" s="203"/>
      <c r="D867" s="383"/>
      <c r="E867" s="46"/>
      <c r="F867" s="329" t="s">
        <v>184</v>
      </c>
      <c r="G867" s="343">
        <v>3</v>
      </c>
      <c r="H867" s="343">
        <v>14.73</v>
      </c>
      <c r="I867" s="343">
        <v>13.71</v>
      </c>
      <c r="J867" s="343">
        <f>Tabulka5424[[#This Row],[Skutečnost k 31.12.2019                    v tis. Kč]]/Tabulka5424[[#This Row],[Upravený rozpočet k 31.12.2019         v tis. Kč]]*100</f>
        <v>93.075356415478609</v>
      </c>
    </row>
    <row r="868" spans="1:10" ht="15" customHeight="1" x14ac:dyDescent="0.25">
      <c r="A868" s="348">
        <v>6112</v>
      </c>
      <c r="B868" s="348">
        <v>5175</v>
      </c>
      <c r="C868" s="203"/>
      <c r="D868" s="383"/>
      <c r="E868" s="46"/>
      <c r="F868" s="329" t="s">
        <v>248</v>
      </c>
      <c r="G868" s="343">
        <v>76</v>
      </c>
      <c r="H868" s="343">
        <v>50.27</v>
      </c>
      <c r="I868" s="343">
        <v>47.35</v>
      </c>
      <c r="J868" s="343">
        <f>Tabulka5424[[#This Row],[Skutečnost k 31.12.2019                    v tis. Kč]]/Tabulka5424[[#This Row],[Upravený rozpočet k 31.12.2019         v tis. Kč]]*100</f>
        <v>94.191366620250633</v>
      </c>
    </row>
    <row r="869" spans="1:10" ht="15" customHeight="1" x14ac:dyDescent="0.25">
      <c r="A869" s="348">
        <v>6112</v>
      </c>
      <c r="B869" s="348">
        <v>5176</v>
      </c>
      <c r="C869" s="203"/>
      <c r="D869" s="383"/>
      <c r="E869" s="46"/>
      <c r="F869" s="329" t="s">
        <v>213</v>
      </c>
      <c r="G869" s="343">
        <v>4.5</v>
      </c>
      <c r="H869" s="343">
        <v>4.5</v>
      </c>
      <c r="I869" s="343">
        <v>0</v>
      </c>
      <c r="J869" s="343">
        <f>Tabulka5424[[#This Row],[Skutečnost k 31.12.2019                    v tis. Kč]]/Tabulka5424[[#This Row],[Upravený rozpočet k 31.12.2019         v tis. Kč]]*100</f>
        <v>0</v>
      </c>
    </row>
    <row r="870" spans="1:10" ht="15" customHeight="1" x14ac:dyDescent="0.25">
      <c r="A870" s="348">
        <v>6112</v>
      </c>
      <c r="B870" s="348">
        <v>5179</v>
      </c>
      <c r="C870" s="203"/>
      <c r="D870" s="383"/>
      <c r="E870" s="46"/>
      <c r="F870" s="329" t="s">
        <v>214</v>
      </c>
      <c r="G870" s="343">
        <v>12</v>
      </c>
      <c r="H870" s="343">
        <v>21</v>
      </c>
      <c r="I870" s="343">
        <v>21</v>
      </c>
      <c r="J870" s="343">
        <f>Tabulka5424[[#This Row],[Skutečnost k 31.12.2019                    v tis. Kč]]/Tabulka5424[[#This Row],[Upravený rozpočet k 31.12.2019         v tis. Kč]]*100</f>
        <v>100</v>
      </c>
    </row>
    <row r="871" spans="1:10" ht="15" customHeight="1" x14ac:dyDescent="0.25">
      <c r="A871" s="348">
        <v>6112</v>
      </c>
      <c r="B871" s="348">
        <v>5194</v>
      </c>
      <c r="C871" s="203"/>
      <c r="D871" s="383"/>
      <c r="E871" s="46"/>
      <c r="F871" s="329" t="s">
        <v>185</v>
      </c>
      <c r="G871" s="343">
        <v>0</v>
      </c>
      <c r="H871" s="343">
        <v>35.42</v>
      </c>
      <c r="I871" s="343">
        <v>34.97</v>
      </c>
      <c r="J871" s="343">
        <f>Tabulka5424[[#This Row],[Skutečnost k 31.12.2019                    v tis. Kč]]/Tabulka5424[[#This Row],[Upravený rozpočet k 31.12.2019         v tis. Kč]]*100</f>
        <v>98.729531338226977</v>
      </c>
    </row>
    <row r="872" spans="1:10" ht="15" customHeight="1" x14ac:dyDescent="0.25">
      <c r="A872" s="348">
        <v>6112</v>
      </c>
      <c r="B872" s="348">
        <v>5194</v>
      </c>
      <c r="C872" s="192"/>
      <c r="D872" s="383">
        <v>14</v>
      </c>
      <c r="E872" s="46"/>
      <c r="F872" s="329" t="s">
        <v>924</v>
      </c>
      <c r="G872" s="343">
        <v>0</v>
      </c>
      <c r="H872" s="343">
        <v>67.87</v>
      </c>
      <c r="I872" s="343">
        <v>67.87</v>
      </c>
      <c r="J872" s="343">
        <f>Tabulka5424[[#This Row],[Skutečnost k 31.12.2019                    v tis. Kč]]/Tabulka5424[[#This Row],[Upravený rozpočet k 31.12.2019         v tis. Kč]]*100</f>
        <v>100</v>
      </c>
    </row>
    <row r="873" spans="1:10" ht="15" customHeight="1" x14ac:dyDescent="0.25">
      <c r="A873" s="348">
        <v>6112</v>
      </c>
      <c r="B873" s="348">
        <v>5194</v>
      </c>
      <c r="C873" s="203"/>
      <c r="D873" s="689">
        <v>111</v>
      </c>
      <c r="E873" s="46"/>
      <c r="F873" s="329" t="s">
        <v>877</v>
      </c>
      <c r="G873" s="343">
        <v>0</v>
      </c>
      <c r="H873" s="343">
        <v>72.98</v>
      </c>
      <c r="I873" s="343">
        <v>66.459999999999994</v>
      </c>
      <c r="J873" s="343">
        <f>Tabulka5424[[#This Row],[Skutečnost k 31.12.2019                    v tis. Kč]]/Tabulka5424[[#This Row],[Upravený rozpočet k 31.12.2019         v tis. Kč]]*100</f>
        <v>91.066045491915588</v>
      </c>
    </row>
    <row r="874" spans="1:10" ht="15" customHeight="1" x14ac:dyDescent="0.25">
      <c r="A874" s="348">
        <v>6112</v>
      </c>
      <c r="B874" s="348">
        <v>5362</v>
      </c>
      <c r="C874" s="203"/>
      <c r="D874" s="383"/>
      <c r="E874" s="46"/>
      <c r="F874" s="329" t="s">
        <v>215</v>
      </c>
      <c r="G874" s="343">
        <v>1.5</v>
      </c>
      <c r="H874" s="343">
        <v>1.5</v>
      </c>
      <c r="I874" s="343">
        <v>1.5</v>
      </c>
      <c r="J874" s="343">
        <f>Tabulka5424[[#This Row],[Skutečnost k 31.12.2019                    v tis. Kč]]/Tabulka5424[[#This Row],[Upravený rozpočet k 31.12.2019         v tis. Kč]]*100</f>
        <v>100</v>
      </c>
    </row>
    <row r="875" spans="1:10" ht="15" customHeight="1" x14ac:dyDescent="0.25">
      <c r="A875" s="348">
        <v>6112</v>
      </c>
      <c r="B875" s="16">
        <v>5492</v>
      </c>
      <c r="C875" s="192"/>
      <c r="D875" s="689">
        <v>2111</v>
      </c>
      <c r="E875" s="46">
        <v>365</v>
      </c>
      <c r="F875" s="329" t="s">
        <v>878</v>
      </c>
      <c r="G875" s="343">
        <v>0</v>
      </c>
      <c r="H875" s="343">
        <v>1.2</v>
      </c>
      <c r="I875" s="343">
        <v>1.2</v>
      </c>
      <c r="J875" s="343">
        <f>Tabulka5424[[#This Row],[Skutečnost k 31.12.2019                    v tis. Kč]]/Tabulka5424[[#This Row],[Upravený rozpočet k 31.12.2019         v tis. Kč]]*100</f>
        <v>100</v>
      </c>
    </row>
    <row r="876" spans="1:10" ht="15" customHeight="1" x14ac:dyDescent="0.25">
      <c r="A876" s="363">
        <v>6112</v>
      </c>
      <c r="B876" s="363">
        <v>6122</v>
      </c>
      <c r="C876" s="192"/>
      <c r="D876" s="383"/>
      <c r="E876" s="46"/>
      <c r="F876" s="364" t="s">
        <v>577</v>
      </c>
      <c r="G876" s="382">
        <v>0</v>
      </c>
      <c r="H876" s="382">
        <v>181.26</v>
      </c>
      <c r="I876" s="382">
        <v>181.26</v>
      </c>
      <c r="J876" s="382">
        <f>Tabulka5424[[#This Row],[Skutečnost k 31.12.2019                    v tis. Kč]]/Tabulka5424[[#This Row],[Upravený rozpočet k 31.12.2019         v tis. Kč]]*100</f>
        <v>100</v>
      </c>
    </row>
    <row r="877" spans="1:10" ht="15" customHeight="1" x14ac:dyDescent="0.25">
      <c r="A877" s="45">
        <v>6112</v>
      </c>
      <c r="B877" s="45"/>
      <c r="C877" s="266"/>
      <c r="D877" s="45"/>
      <c r="E877" s="46"/>
      <c r="F877" s="228" t="s">
        <v>441</v>
      </c>
      <c r="G877" s="264">
        <f>SUBTOTAL(109,G851:G876)</f>
        <v>3405.96</v>
      </c>
      <c r="H877" s="264">
        <f>SUBTOTAL(109,H851:H876)</f>
        <v>3763.4500000000007</v>
      </c>
      <c r="I877" s="264">
        <f>SUBTOTAL(109,I851:I876)</f>
        <v>3585.5199999999995</v>
      </c>
      <c r="J877" s="264">
        <f>Tabulka5424[[#This Row],[Skutečnost k 31.12.2019                    v tis. Kč]]/Tabulka5424[[#This Row],[Upravený rozpočet k 31.12.2019         v tis. Kč]]*100</f>
        <v>95.272157196189639</v>
      </c>
    </row>
    <row r="878" spans="1:10" ht="15" customHeight="1" x14ac:dyDescent="0.25">
      <c r="A878" s="45"/>
      <c r="B878" s="16"/>
      <c r="C878" s="192"/>
      <c r="D878" s="16"/>
      <c r="E878" s="46"/>
      <c r="F878" s="228"/>
      <c r="G878" s="264"/>
      <c r="H878" s="343"/>
      <c r="I878" s="243"/>
      <c r="J878" s="243"/>
    </row>
    <row r="879" spans="1:10" ht="15" customHeight="1" x14ac:dyDescent="0.25">
      <c r="A879" s="367">
        <v>6117</v>
      </c>
      <c r="B879" s="367">
        <v>5019</v>
      </c>
      <c r="C879" s="392">
        <v>98348</v>
      </c>
      <c r="D879" s="383"/>
      <c r="E879" s="46"/>
      <c r="F879" s="370" t="s">
        <v>699</v>
      </c>
      <c r="G879" s="390">
        <v>0</v>
      </c>
      <c r="H879" s="390">
        <v>7</v>
      </c>
      <c r="I879" s="390">
        <v>0.31</v>
      </c>
      <c r="J879" s="390">
        <f>Tabulka5424[[#This Row],[Skutečnost k 31.12.2019                    v tis. Kč]]/Tabulka5424[[#This Row],[Upravený rozpočet k 31.12.2019         v tis. Kč]]*100</f>
        <v>4.4285714285714279</v>
      </c>
    </row>
    <row r="880" spans="1:10" ht="15" customHeight="1" x14ac:dyDescent="0.25">
      <c r="A880" s="367">
        <v>6117</v>
      </c>
      <c r="B880" s="367">
        <v>5021</v>
      </c>
      <c r="C880" s="392">
        <v>98348</v>
      </c>
      <c r="D880" s="383"/>
      <c r="E880" s="46"/>
      <c r="F880" s="370" t="s">
        <v>93</v>
      </c>
      <c r="G880" s="390">
        <v>0</v>
      </c>
      <c r="H880" s="390">
        <v>180.6</v>
      </c>
      <c r="I880" s="390">
        <v>179.85</v>
      </c>
      <c r="J880" s="390">
        <f>Tabulka5424[[#This Row],[Skutečnost k 31.12.2019                    v tis. Kč]]/Tabulka5424[[#This Row],[Upravený rozpočet k 31.12.2019         v tis. Kč]]*100</f>
        <v>99.584717607973417</v>
      </c>
    </row>
    <row r="881" spans="1:10" ht="15" customHeight="1" x14ac:dyDescent="0.25">
      <c r="A881" s="367">
        <v>6117</v>
      </c>
      <c r="B881" s="367">
        <v>5029</v>
      </c>
      <c r="C881" s="392">
        <v>98348</v>
      </c>
      <c r="D881" s="383"/>
      <c r="E881" s="46"/>
      <c r="F881" s="370" t="s">
        <v>700</v>
      </c>
      <c r="G881" s="390">
        <v>0</v>
      </c>
      <c r="H881" s="390">
        <v>1.5</v>
      </c>
      <c r="I881" s="390">
        <v>0</v>
      </c>
      <c r="J881" s="390">
        <f>Tabulka5424[[#This Row],[Skutečnost k 31.12.2019                    v tis. Kč]]/Tabulka5424[[#This Row],[Upravený rozpočet k 31.12.2019         v tis. Kč]]*100</f>
        <v>0</v>
      </c>
    </row>
    <row r="882" spans="1:10" ht="15" customHeight="1" x14ac:dyDescent="0.25">
      <c r="A882" s="367">
        <v>6117</v>
      </c>
      <c r="B882" s="367">
        <v>5039</v>
      </c>
      <c r="C882" s="392">
        <v>98348</v>
      </c>
      <c r="D882" s="383"/>
      <c r="E882" s="46"/>
      <c r="F882" s="370" t="s">
        <v>206</v>
      </c>
      <c r="G882" s="390">
        <v>0</v>
      </c>
      <c r="H882" s="390">
        <v>2</v>
      </c>
      <c r="I882" s="390">
        <v>0.1</v>
      </c>
      <c r="J882" s="390">
        <f>Tabulka5424[[#This Row],[Skutečnost k 31.12.2019                    v tis. Kč]]/Tabulka5424[[#This Row],[Upravený rozpočet k 31.12.2019         v tis. Kč]]*100</f>
        <v>5</v>
      </c>
    </row>
    <row r="883" spans="1:10" s="42" customFormat="1" ht="15" customHeight="1" x14ac:dyDescent="0.25">
      <c r="A883" s="367">
        <v>6117</v>
      </c>
      <c r="B883" s="367">
        <v>5139</v>
      </c>
      <c r="C883" s="392">
        <v>98348</v>
      </c>
      <c r="D883" s="383"/>
      <c r="E883" s="46"/>
      <c r="F883" s="370" t="s">
        <v>701</v>
      </c>
      <c r="G883" s="390">
        <v>0</v>
      </c>
      <c r="H883" s="390">
        <v>7</v>
      </c>
      <c r="I883" s="390">
        <v>4.12</v>
      </c>
      <c r="J883" s="390">
        <f>Tabulka5424[[#This Row],[Skutečnost k 31.12.2019                    v tis. Kč]]/Tabulka5424[[#This Row],[Upravený rozpočet k 31.12.2019         v tis. Kč]]*100</f>
        <v>58.857142857142861</v>
      </c>
    </row>
    <row r="884" spans="1:10" s="42" customFormat="1" ht="15.75" customHeight="1" x14ac:dyDescent="0.25">
      <c r="A884" s="367">
        <v>6117</v>
      </c>
      <c r="B884" s="367">
        <v>5166</v>
      </c>
      <c r="C884" s="392">
        <v>98348</v>
      </c>
      <c r="D884" s="383"/>
      <c r="E884" s="46"/>
      <c r="F884" s="370" t="s">
        <v>183</v>
      </c>
      <c r="G884" s="390">
        <v>0</v>
      </c>
      <c r="H884" s="390">
        <v>1</v>
      </c>
      <c r="I884" s="390">
        <v>0.38</v>
      </c>
      <c r="J884" s="390">
        <f>Tabulka5424[[#This Row],[Skutečnost k 31.12.2019                    v tis. Kč]]/Tabulka5424[[#This Row],[Upravený rozpočet k 31.12.2019         v tis. Kč]]*100</f>
        <v>38</v>
      </c>
    </row>
    <row r="885" spans="1:10" s="42" customFormat="1" ht="15" customHeight="1" x14ac:dyDescent="0.25">
      <c r="A885" s="367">
        <v>6117</v>
      </c>
      <c r="B885" s="367">
        <v>5169</v>
      </c>
      <c r="C885" s="392">
        <v>98348</v>
      </c>
      <c r="D885" s="383"/>
      <c r="E885" s="46"/>
      <c r="F885" s="370" t="s">
        <v>128</v>
      </c>
      <c r="G885" s="390">
        <v>0</v>
      </c>
      <c r="H885" s="390">
        <v>160.9</v>
      </c>
      <c r="I885" s="390">
        <v>117.02</v>
      </c>
      <c r="J885" s="390">
        <f>Tabulka5424[[#This Row],[Skutečnost k 31.12.2019                    v tis. Kč]]/Tabulka5424[[#This Row],[Upravený rozpočet k 31.12.2019         v tis. Kč]]*100</f>
        <v>72.728402734617774</v>
      </c>
    </row>
    <row r="886" spans="1:10" s="42" customFormat="1" ht="15" customHeight="1" x14ac:dyDescent="0.25">
      <c r="A886" s="45">
        <v>6117</v>
      </c>
      <c r="B886" s="16"/>
      <c r="C886" s="192"/>
      <c r="D886" s="16"/>
      <c r="E886" s="46"/>
      <c r="F886" s="228" t="s">
        <v>702</v>
      </c>
      <c r="G886" s="264">
        <f>SUBTOTAL(109,G879:G885)</f>
        <v>0</v>
      </c>
      <c r="H886" s="264">
        <f>SUBTOTAL(109,H879:H885)</f>
        <v>360</v>
      </c>
      <c r="I886" s="264">
        <f>SUBTOTAL(109,I879:I885)</f>
        <v>301.77999999999997</v>
      </c>
      <c r="J886" s="264">
        <f>Tabulka5424[[#This Row],[Skutečnost k 31.12.2019                    v tis. Kč]]/Tabulka5424[[#This Row],[Upravený rozpočet k 31.12.2019         v tis. Kč]]*100</f>
        <v>83.827777777777769</v>
      </c>
    </row>
    <row r="887" spans="1:10" ht="15" customHeight="1" x14ac:dyDescent="0.25">
      <c r="A887" s="344"/>
      <c r="B887" s="344"/>
      <c r="C887" s="251"/>
      <c r="D887" s="688"/>
      <c r="E887" s="46"/>
      <c r="F887" s="346"/>
      <c r="G887" s="347"/>
      <c r="H887" s="347"/>
      <c r="I887" s="347"/>
      <c r="J887" s="347"/>
    </row>
    <row r="888" spans="1:10" ht="15.75" customHeight="1" x14ac:dyDescent="0.25">
      <c r="A888" s="344"/>
      <c r="B888" s="344"/>
      <c r="C888" s="251"/>
      <c r="D888" s="688"/>
      <c r="E888" s="46"/>
      <c r="F888" s="94" t="s">
        <v>216</v>
      </c>
      <c r="G888" s="347"/>
      <c r="H888" s="347"/>
      <c r="I888" s="347"/>
      <c r="J888" s="347"/>
    </row>
    <row r="889" spans="1:10" ht="15" customHeight="1" x14ac:dyDescent="0.25">
      <c r="A889" s="348">
        <v>6171</v>
      </c>
      <c r="B889" s="348">
        <v>5011</v>
      </c>
      <c r="C889" s="203"/>
      <c r="D889" s="339"/>
      <c r="E889" s="46"/>
      <c r="F889" s="329" t="s">
        <v>217</v>
      </c>
      <c r="G889" s="343">
        <v>23118</v>
      </c>
      <c r="H889" s="343">
        <v>23138</v>
      </c>
      <c r="I889" s="343">
        <v>23134.9</v>
      </c>
      <c r="J889" s="343">
        <f>Tabulka5424[[#This Row],[Skutečnost k 31.12.2019                    v tis. Kč]]/Tabulka5424[[#This Row],[Upravený rozpočet k 31.12.2019         v tis. Kč]]*100</f>
        <v>99.986602126372205</v>
      </c>
    </row>
    <row r="890" spans="1:10" ht="15" customHeight="1" x14ac:dyDescent="0.25">
      <c r="A890" s="348">
        <v>6171</v>
      </c>
      <c r="B890" s="348">
        <v>5021</v>
      </c>
      <c r="C890" s="203"/>
      <c r="D890" s="339"/>
      <c r="E890" s="46"/>
      <c r="F890" s="329" t="s">
        <v>218</v>
      </c>
      <c r="G890" s="343">
        <v>300</v>
      </c>
      <c r="H890" s="343">
        <v>300</v>
      </c>
      <c r="I890" s="343">
        <v>269.20999999999998</v>
      </c>
      <c r="J890" s="343">
        <f>Tabulka5424[[#This Row],[Skutečnost k 31.12.2019                    v tis. Kč]]/Tabulka5424[[#This Row],[Upravený rozpočet k 31.12.2019         v tis. Kč]]*100</f>
        <v>89.736666666666665</v>
      </c>
    </row>
    <row r="891" spans="1:10" ht="16.5" customHeight="1" x14ac:dyDescent="0.25">
      <c r="A891" s="367">
        <v>6171</v>
      </c>
      <c r="B891" s="367">
        <v>5021</v>
      </c>
      <c r="C891" s="392">
        <v>98018</v>
      </c>
      <c r="D891" s="339"/>
      <c r="E891" s="46"/>
      <c r="F891" s="424" t="s">
        <v>790</v>
      </c>
      <c r="G891" s="390">
        <v>0</v>
      </c>
      <c r="H891" s="390">
        <v>28.42</v>
      </c>
      <c r="I891" s="390">
        <v>28.42</v>
      </c>
      <c r="J891" s="390">
        <f>Tabulka5424[[#This Row],[Skutečnost k 31.12.2019                    v tis. Kč]]/Tabulka5424[[#This Row],[Upravený rozpočet k 31.12.2019         v tis. Kč]]*100</f>
        <v>100</v>
      </c>
    </row>
    <row r="892" spans="1:10" ht="15" customHeight="1" x14ac:dyDescent="0.25">
      <c r="A892" s="348">
        <v>6171</v>
      </c>
      <c r="B892" s="348">
        <v>5031</v>
      </c>
      <c r="C892" s="203"/>
      <c r="D892" s="339"/>
      <c r="E892" s="46"/>
      <c r="F892" s="329" t="s">
        <v>173</v>
      </c>
      <c r="G892" s="343">
        <v>5854.5</v>
      </c>
      <c r="H892" s="343">
        <v>5854.5</v>
      </c>
      <c r="I892" s="343">
        <v>5796.42</v>
      </c>
      <c r="J892" s="343">
        <f>Tabulka5424[[#This Row],[Skutečnost k 31.12.2019                    v tis. Kč]]/Tabulka5424[[#This Row],[Upravený rozpočet k 31.12.2019         v tis. Kč]]*100</f>
        <v>99.007942608250062</v>
      </c>
    </row>
    <row r="893" spans="1:10" ht="15" customHeight="1" x14ac:dyDescent="0.25">
      <c r="A893" s="348">
        <v>6171</v>
      </c>
      <c r="B893" s="348">
        <v>5032</v>
      </c>
      <c r="C893" s="203"/>
      <c r="D893" s="339"/>
      <c r="E893" s="46"/>
      <c r="F893" s="329" t="s">
        <v>115</v>
      </c>
      <c r="G893" s="343">
        <v>2107.6</v>
      </c>
      <c r="H893" s="343">
        <v>2107.6</v>
      </c>
      <c r="I893" s="343">
        <v>2099.67</v>
      </c>
      <c r="J893" s="343">
        <f>Tabulka5424[[#This Row],[Skutečnost k 31.12.2019                    v tis. Kč]]/Tabulka5424[[#This Row],[Upravený rozpočet k 31.12.2019         v tis. Kč]]*100</f>
        <v>99.623742645663327</v>
      </c>
    </row>
    <row r="894" spans="1:10" ht="15" customHeight="1" x14ac:dyDescent="0.25">
      <c r="A894" s="348">
        <v>6171</v>
      </c>
      <c r="B894" s="348">
        <v>5038</v>
      </c>
      <c r="C894" s="203"/>
      <c r="D894" s="339"/>
      <c r="E894" s="46"/>
      <c r="F894" s="329" t="s">
        <v>119</v>
      </c>
      <c r="G894" s="343">
        <v>130</v>
      </c>
      <c r="H894" s="343">
        <v>130</v>
      </c>
      <c r="I894" s="343">
        <v>121.69</v>
      </c>
      <c r="J894" s="343">
        <f>Tabulka5424[[#This Row],[Skutečnost k 31.12.2019                    v tis. Kč]]/Tabulka5424[[#This Row],[Upravený rozpočet k 31.12.2019         v tis. Kč]]*100</f>
        <v>93.607692307692304</v>
      </c>
    </row>
    <row r="895" spans="1:10" ht="15" customHeight="1" x14ac:dyDescent="0.25">
      <c r="A895" s="348">
        <v>6171</v>
      </c>
      <c r="B895" s="348">
        <v>5041</v>
      </c>
      <c r="C895" s="203"/>
      <c r="D895" s="339"/>
      <c r="E895" s="46"/>
      <c r="F895" s="329" t="s">
        <v>296</v>
      </c>
      <c r="G895" s="343">
        <v>1.23</v>
      </c>
      <c r="H895" s="343">
        <v>2.31</v>
      </c>
      <c r="I895" s="343">
        <v>2.31</v>
      </c>
      <c r="J895" s="343">
        <f>Tabulka5424[[#This Row],[Skutečnost k 31.12.2019                    v tis. Kč]]/Tabulka5424[[#This Row],[Upravený rozpočet k 31.12.2019         v tis. Kč]]*100</f>
        <v>100</v>
      </c>
    </row>
    <row r="896" spans="1:10" s="274" customFormat="1" ht="15" customHeight="1" x14ac:dyDescent="0.25">
      <c r="A896" s="348">
        <v>6171</v>
      </c>
      <c r="B896" s="348">
        <v>5424</v>
      </c>
      <c r="C896" s="203"/>
      <c r="D896" s="339"/>
      <c r="E896" s="46"/>
      <c r="F896" s="329" t="s">
        <v>155</v>
      </c>
      <c r="G896" s="343">
        <v>130</v>
      </c>
      <c r="H896" s="343">
        <v>130</v>
      </c>
      <c r="I896" s="343">
        <v>119.57</v>
      </c>
      <c r="J896" s="343">
        <f>Tabulka5424[[#This Row],[Skutečnost k 31.12.2019                    v tis. Kč]]/Tabulka5424[[#This Row],[Upravený rozpočet k 31.12.2019         v tis. Kč]]*100</f>
        <v>91.976923076923072</v>
      </c>
    </row>
    <row r="897" spans="1:10" s="274" customFormat="1" ht="15" customHeight="1" x14ac:dyDescent="0.25">
      <c r="A897" s="348">
        <v>6171</v>
      </c>
      <c r="B897" s="348">
        <v>5132</v>
      </c>
      <c r="C897" s="203"/>
      <c r="D897" s="339"/>
      <c r="E897" s="46"/>
      <c r="F897" s="329" t="s">
        <v>199</v>
      </c>
      <c r="G897" s="343">
        <v>3</v>
      </c>
      <c r="H897" s="343">
        <v>3</v>
      </c>
      <c r="I897" s="343">
        <v>0</v>
      </c>
      <c r="J897" s="343">
        <f>Tabulka5424[[#This Row],[Skutečnost k 31.12.2019                    v tis. Kč]]/Tabulka5424[[#This Row],[Upravený rozpočet k 31.12.2019         v tis. Kč]]*100</f>
        <v>0</v>
      </c>
    </row>
    <row r="898" spans="1:10" s="55" customFormat="1" ht="15" customHeight="1" x14ac:dyDescent="0.25">
      <c r="A898" s="348">
        <v>6171</v>
      </c>
      <c r="B898" s="348">
        <v>5134</v>
      </c>
      <c r="C898" s="203"/>
      <c r="D898" s="339"/>
      <c r="E898" s="46"/>
      <c r="F898" s="329" t="s">
        <v>175</v>
      </c>
      <c r="G898" s="343">
        <v>14</v>
      </c>
      <c r="H898" s="343">
        <v>14</v>
      </c>
      <c r="I898" s="343">
        <v>3.65</v>
      </c>
      <c r="J898" s="343">
        <f>Tabulka5424[[#This Row],[Skutečnost k 31.12.2019                    v tis. Kč]]/Tabulka5424[[#This Row],[Upravený rozpočet k 31.12.2019         v tis. Kč]]*100</f>
        <v>26.071428571428573</v>
      </c>
    </row>
    <row r="899" spans="1:10" ht="15" customHeight="1" x14ac:dyDescent="0.25">
      <c r="A899" s="348">
        <v>6171</v>
      </c>
      <c r="B899" s="348">
        <v>5136</v>
      </c>
      <c r="C899" s="203"/>
      <c r="D899" s="339"/>
      <c r="E899" s="46"/>
      <c r="F899" s="329" t="s">
        <v>191</v>
      </c>
      <c r="G899" s="343">
        <v>75</v>
      </c>
      <c r="H899" s="343">
        <v>75</v>
      </c>
      <c r="I899" s="343">
        <v>47.45</v>
      </c>
      <c r="J899" s="343">
        <f>Tabulka5424[[#This Row],[Skutečnost k 31.12.2019                    v tis. Kč]]/Tabulka5424[[#This Row],[Upravený rozpočet k 31.12.2019         v tis. Kč]]*100</f>
        <v>63.266666666666673</v>
      </c>
    </row>
    <row r="900" spans="1:10" s="55" customFormat="1" ht="15" customHeight="1" x14ac:dyDescent="0.25">
      <c r="A900" s="348">
        <v>6171</v>
      </c>
      <c r="B900" s="348">
        <v>5137</v>
      </c>
      <c r="C900" s="203"/>
      <c r="D900" s="339"/>
      <c r="E900" s="46"/>
      <c r="F900" s="329" t="s">
        <v>192</v>
      </c>
      <c r="G900" s="343">
        <v>480</v>
      </c>
      <c r="H900" s="343">
        <v>480</v>
      </c>
      <c r="I900" s="343">
        <v>458.21</v>
      </c>
      <c r="J900" s="343">
        <f>Tabulka5424[[#This Row],[Skutečnost k 31.12.2019                    v tis. Kč]]/Tabulka5424[[#This Row],[Upravený rozpočet k 31.12.2019         v tis. Kč]]*100</f>
        <v>95.46041666666666</v>
      </c>
    </row>
    <row r="901" spans="1:10" ht="15" customHeight="1" x14ac:dyDescent="0.25">
      <c r="A901" s="348">
        <v>6171</v>
      </c>
      <c r="B901" s="348">
        <v>5139</v>
      </c>
      <c r="C901" s="203"/>
      <c r="D901" s="339"/>
      <c r="E901" s="46"/>
      <c r="F901" s="329" t="s">
        <v>120</v>
      </c>
      <c r="G901" s="343">
        <v>220</v>
      </c>
      <c r="H901" s="343">
        <v>297.5</v>
      </c>
      <c r="I901" s="343">
        <v>288.41000000000003</v>
      </c>
      <c r="J901" s="343">
        <f>Tabulka5424[[#This Row],[Skutečnost k 31.12.2019                    v tis. Kč]]/Tabulka5424[[#This Row],[Upravený rozpočet k 31.12.2019         v tis. Kč]]*100</f>
        <v>96.944537815126068</v>
      </c>
    </row>
    <row r="902" spans="1:10" s="55" customFormat="1" ht="15" customHeight="1" x14ac:dyDescent="0.25">
      <c r="A902" s="348">
        <v>6171</v>
      </c>
      <c r="B902" s="348">
        <v>5156</v>
      </c>
      <c r="C902" s="203"/>
      <c r="D902" s="339"/>
      <c r="E902" s="46"/>
      <c r="F902" s="329" t="s">
        <v>183</v>
      </c>
      <c r="G902" s="343">
        <v>95</v>
      </c>
      <c r="H902" s="343">
        <v>95</v>
      </c>
      <c r="I902" s="343">
        <v>82.74</v>
      </c>
      <c r="J902" s="343">
        <f>Tabulka5424[[#This Row],[Skutečnost k 31.12.2019                    v tis. Kč]]/Tabulka5424[[#This Row],[Upravený rozpočet k 31.12.2019         v tis. Kč]]*100</f>
        <v>87.094736842105263</v>
      </c>
    </row>
    <row r="903" spans="1:10" s="55" customFormat="1" ht="15" customHeight="1" x14ac:dyDescent="0.25">
      <c r="A903" s="348">
        <v>6171</v>
      </c>
      <c r="B903" s="348">
        <v>5161</v>
      </c>
      <c r="C903" s="203"/>
      <c r="D903" s="339"/>
      <c r="E903" s="46"/>
      <c r="F903" s="329" t="s">
        <v>121</v>
      </c>
      <c r="G903" s="343">
        <v>450</v>
      </c>
      <c r="H903" s="343">
        <v>375</v>
      </c>
      <c r="I903" s="343">
        <v>375</v>
      </c>
      <c r="J903" s="343">
        <f>Tabulka5424[[#This Row],[Skutečnost k 31.12.2019                    v tis. Kč]]/Tabulka5424[[#This Row],[Upravený rozpočet k 31.12.2019         v tis. Kč]]*100</f>
        <v>100</v>
      </c>
    </row>
    <row r="904" spans="1:10" s="55" customFormat="1" ht="15" customHeight="1" x14ac:dyDescent="0.25">
      <c r="A904" s="348">
        <v>6171</v>
      </c>
      <c r="B904" s="348">
        <v>5162</v>
      </c>
      <c r="C904" s="203"/>
      <c r="D904" s="339"/>
      <c r="E904" s="46">
        <v>220</v>
      </c>
      <c r="F904" s="329" t="s">
        <v>414</v>
      </c>
      <c r="G904" s="343">
        <v>12</v>
      </c>
      <c r="H904" s="343">
        <v>12</v>
      </c>
      <c r="I904" s="343">
        <v>10.89</v>
      </c>
      <c r="J904" s="343">
        <f>Tabulka5424[[#This Row],[Skutečnost k 31.12.2019                    v tis. Kč]]/Tabulka5424[[#This Row],[Upravený rozpočet k 31.12.2019         v tis. Kč]]*100</f>
        <v>90.750000000000014</v>
      </c>
    </row>
    <row r="905" spans="1:10" s="55" customFormat="1" ht="15" customHeight="1" x14ac:dyDescent="0.25">
      <c r="A905" s="348">
        <v>6171</v>
      </c>
      <c r="B905" s="348">
        <v>5162</v>
      </c>
      <c r="C905" s="203"/>
      <c r="D905" s="339"/>
      <c r="E905" s="46">
        <v>221</v>
      </c>
      <c r="F905" s="329" t="s">
        <v>415</v>
      </c>
      <c r="G905" s="343">
        <v>65</v>
      </c>
      <c r="H905" s="343">
        <v>87</v>
      </c>
      <c r="I905" s="343">
        <v>68.61</v>
      </c>
      <c r="J905" s="343">
        <f>Tabulka5424[[#This Row],[Skutečnost k 31.12.2019                    v tis. Kč]]/Tabulka5424[[#This Row],[Upravený rozpočet k 31.12.2019         v tis. Kč]]*100</f>
        <v>78.862068965517238</v>
      </c>
    </row>
    <row r="906" spans="1:10" s="55" customFormat="1" ht="15" customHeight="1" x14ac:dyDescent="0.25">
      <c r="A906" s="348">
        <v>6171</v>
      </c>
      <c r="B906" s="348">
        <v>5162</v>
      </c>
      <c r="C906" s="203"/>
      <c r="D906" s="339"/>
      <c r="E906" s="46"/>
      <c r="F906" s="329" t="s">
        <v>219</v>
      </c>
      <c r="G906" s="343">
        <v>9</v>
      </c>
      <c r="H906" s="343">
        <v>9</v>
      </c>
      <c r="I906" s="343">
        <v>8.42</v>
      </c>
      <c r="J906" s="343">
        <f>Tabulka5424[[#This Row],[Skutečnost k 31.12.2019                    v tis. Kč]]/Tabulka5424[[#This Row],[Upravený rozpočet k 31.12.2019         v tis. Kč]]*100</f>
        <v>93.555555555555557</v>
      </c>
    </row>
    <row r="907" spans="1:10" s="55" customFormat="1" ht="15" customHeight="1" x14ac:dyDescent="0.25">
      <c r="A907" s="348">
        <v>6171</v>
      </c>
      <c r="B907" s="348">
        <v>5166</v>
      </c>
      <c r="C907" s="203"/>
      <c r="D907" s="339"/>
      <c r="E907" s="46"/>
      <c r="F907" s="329" t="s">
        <v>117</v>
      </c>
      <c r="G907" s="343">
        <v>80</v>
      </c>
      <c r="H907" s="343">
        <v>91</v>
      </c>
      <c r="I907" s="343">
        <v>90.51</v>
      </c>
      <c r="J907" s="343">
        <f>Tabulka5424[[#This Row],[Skutečnost k 31.12.2019                    v tis. Kč]]/Tabulka5424[[#This Row],[Upravený rozpočet k 31.12.2019         v tis. Kč]]*100</f>
        <v>99.461538461538467</v>
      </c>
    </row>
    <row r="908" spans="1:10" s="55" customFormat="1" ht="15" customHeight="1" x14ac:dyDescent="0.25">
      <c r="A908" s="348">
        <v>6171</v>
      </c>
      <c r="B908" s="348">
        <v>5166</v>
      </c>
      <c r="C908" s="203"/>
      <c r="D908" s="339"/>
      <c r="E908" s="46">
        <v>200</v>
      </c>
      <c r="F908" s="329" t="s">
        <v>436</v>
      </c>
      <c r="G908" s="343">
        <v>45</v>
      </c>
      <c r="H908" s="343">
        <v>45</v>
      </c>
      <c r="I908" s="343">
        <v>43.56</v>
      </c>
      <c r="J908" s="343">
        <f>Tabulka5424[[#This Row],[Skutečnost k 31.12.2019                    v tis. Kč]]/Tabulka5424[[#This Row],[Upravený rozpočet k 31.12.2019         v tis. Kč]]*100</f>
        <v>96.800000000000011</v>
      </c>
    </row>
    <row r="909" spans="1:10" s="55" customFormat="1" ht="15" customHeight="1" x14ac:dyDescent="0.25">
      <c r="A909" s="348">
        <v>6171</v>
      </c>
      <c r="B909" s="348">
        <v>5167</v>
      </c>
      <c r="C909" s="203"/>
      <c r="D909" s="339"/>
      <c r="E909" s="46"/>
      <c r="F909" s="329" t="s">
        <v>553</v>
      </c>
      <c r="G909" s="343">
        <v>250</v>
      </c>
      <c r="H909" s="343">
        <v>250</v>
      </c>
      <c r="I909" s="343">
        <v>240.84</v>
      </c>
      <c r="J909" s="343">
        <f>Tabulka5424[[#This Row],[Skutečnost k 31.12.2019                    v tis. Kč]]/Tabulka5424[[#This Row],[Upravený rozpočet k 31.12.2019         v tis. Kč]]*100</f>
        <v>96.335999999999999</v>
      </c>
    </row>
    <row r="910" spans="1:10" s="55" customFormat="1" ht="15" customHeight="1" x14ac:dyDescent="0.25">
      <c r="A910" s="348">
        <v>6171</v>
      </c>
      <c r="B910" s="348">
        <v>5169</v>
      </c>
      <c r="C910" s="203"/>
      <c r="D910" s="339"/>
      <c r="E910" s="46"/>
      <c r="F910" s="329" t="s">
        <v>128</v>
      </c>
      <c r="G910" s="343">
        <v>879.07</v>
      </c>
      <c r="H910" s="343">
        <v>661.99</v>
      </c>
      <c r="I910" s="343">
        <v>653.23</v>
      </c>
      <c r="J910" s="343">
        <f>Tabulka5424[[#This Row],[Skutečnost k 31.12.2019                    v tis. Kč]]/Tabulka5424[[#This Row],[Upravený rozpočet k 31.12.2019         v tis. Kč]]*100</f>
        <v>98.676717170954248</v>
      </c>
    </row>
    <row r="911" spans="1:10" s="55" customFormat="1" ht="15" customHeight="1" x14ac:dyDescent="0.25">
      <c r="A911" s="348">
        <v>6171</v>
      </c>
      <c r="B911" s="348">
        <v>5169</v>
      </c>
      <c r="C911" s="203"/>
      <c r="D911" s="339"/>
      <c r="E911" s="46">
        <v>200</v>
      </c>
      <c r="F911" s="329" t="s">
        <v>220</v>
      </c>
      <c r="G911" s="343">
        <v>27</v>
      </c>
      <c r="H911" s="343">
        <v>14</v>
      </c>
      <c r="I911" s="343">
        <v>11.17</v>
      </c>
      <c r="J911" s="343">
        <f>Tabulka5424[[#This Row],[Skutečnost k 31.12.2019                    v tis. Kč]]/Tabulka5424[[#This Row],[Upravený rozpočet k 31.12.2019         v tis. Kč]]*100</f>
        <v>79.785714285714278</v>
      </c>
    </row>
    <row r="912" spans="1:10" s="55" customFormat="1" ht="15" customHeight="1" x14ac:dyDescent="0.25">
      <c r="A912" s="344">
        <v>6171</v>
      </c>
      <c r="B912" s="344">
        <v>5171</v>
      </c>
      <c r="C912" s="251"/>
      <c r="D912" s="339"/>
      <c r="E912" s="46"/>
      <c r="F912" s="346" t="s">
        <v>298</v>
      </c>
      <c r="G912" s="347">
        <v>120</v>
      </c>
      <c r="H912" s="347">
        <v>120</v>
      </c>
      <c r="I912" s="347">
        <v>74.56</v>
      </c>
      <c r="J912" s="347">
        <f>Tabulka5424[[#This Row],[Skutečnost k 31.12.2019                    v tis. Kč]]/Tabulka5424[[#This Row],[Upravený rozpočet k 31.12.2019         v tis. Kč]]*100</f>
        <v>62.13333333333334</v>
      </c>
    </row>
    <row r="913" spans="1:10" s="55" customFormat="1" ht="15" customHeight="1" x14ac:dyDescent="0.25">
      <c r="A913" s="12">
        <v>6171</v>
      </c>
      <c r="B913" s="12">
        <v>5173</v>
      </c>
      <c r="C913" s="204"/>
      <c r="D913" s="339"/>
      <c r="E913" s="46"/>
      <c r="F913" s="340" t="s">
        <v>554</v>
      </c>
      <c r="G913" s="343">
        <v>200</v>
      </c>
      <c r="H913" s="343">
        <v>200</v>
      </c>
      <c r="I913" s="343">
        <v>166.23</v>
      </c>
      <c r="J913" s="343">
        <f>Tabulka5424[[#This Row],[Skutečnost k 31.12.2019                    v tis. Kč]]/Tabulka5424[[#This Row],[Upravený rozpočet k 31.12.2019         v tis. Kč]]*100</f>
        <v>83.114999999999995</v>
      </c>
    </row>
    <row r="914" spans="1:10" s="55" customFormat="1" ht="15" customHeight="1" x14ac:dyDescent="0.25">
      <c r="A914" s="12">
        <v>6171</v>
      </c>
      <c r="B914" s="12">
        <v>5175</v>
      </c>
      <c r="C914" s="204"/>
      <c r="D914" s="339"/>
      <c r="E914" s="46"/>
      <c r="F914" s="340" t="s">
        <v>221</v>
      </c>
      <c r="G914" s="343">
        <v>40</v>
      </c>
      <c r="H914" s="343">
        <v>38.840000000000003</v>
      </c>
      <c r="I914" s="343">
        <v>32.36</v>
      </c>
      <c r="J914" s="343">
        <f>Tabulka5424[[#This Row],[Skutečnost k 31.12.2019                    v tis. Kč]]/Tabulka5424[[#This Row],[Upravený rozpočet k 31.12.2019         v tis. Kč]]*100</f>
        <v>83.316168898043244</v>
      </c>
    </row>
    <row r="915" spans="1:10" s="55" customFormat="1" ht="15" customHeight="1" x14ac:dyDescent="0.25">
      <c r="A915" s="12">
        <v>6171</v>
      </c>
      <c r="B915" s="12">
        <v>5176</v>
      </c>
      <c r="C915" s="204"/>
      <c r="D915" s="339"/>
      <c r="E915" s="46"/>
      <c r="F915" s="340" t="s">
        <v>213</v>
      </c>
      <c r="G915" s="343">
        <v>10</v>
      </c>
      <c r="H915" s="343">
        <v>10</v>
      </c>
      <c r="I915" s="343">
        <v>9.52</v>
      </c>
      <c r="J915" s="343">
        <f>Tabulka5424[[#This Row],[Skutečnost k 31.12.2019                    v tis. Kč]]/Tabulka5424[[#This Row],[Upravený rozpočet k 31.12.2019         v tis. Kč]]*100</f>
        <v>95.199999999999989</v>
      </c>
    </row>
    <row r="916" spans="1:10" s="55" customFormat="1" ht="15" customHeight="1" x14ac:dyDescent="0.25">
      <c r="A916" s="12">
        <v>6171</v>
      </c>
      <c r="B916" s="12">
        <v>5179</v>
      </c>
      <c r="C916" s="204"/>
      <c r="D916" s="339"/>
      <c r="E916" s="46"/>
      <c r="F916" s="340" t="s">
        <v>222</v>
      </c>
      <c r="G916" s="343">
        <v>9</v>
      </c>
      <c r="H916" s="343">
        <v>14.5</v>
      </c>
      <c r="I916" s="343">
        <v>14.5</v>
      </c>
      <c r="J916" s="343">
        <f>Tabulka5424[[#This Row],[Skutečnost k 31.12.2019                    v tis. Kč]]/Tabulka5424[[#This Row],[Upravený rozpočet k 31.12.2019         v tis. Kč]]*100</f>
        <v>100</v>
      </c>
    </row>
    <row r="917" spans="1:10" s="55" customFormat="1" ht="15" customHeight="1" x14ac:dyDescent="0.25">
      <c r="A917" s="12">
        <v>6171</v>
      </c>
      <c r="B917" s="12">
        <v>5191</v>
      </c>
      <c r="C917" s="204"/>
      <c r="D917" s="339"/>
      <c r="E917" s="46"/>
      <c r="F917" s="340" t="s">
        <v>151</v>
      </c>
      <c r="G917" s="343">
        <v>3</v>
      </c>
      <c r="H917" s="343">
        <v>3</v>
      </c>
      <c r="I917" s="343">
        <v>0</v>
      </c>
      <c r="J917" s="343">
        <f>Tabulka5424[[#This Row],[Skutečnost k 31.12.2019                    v tis. Kč]]/Tabulka5424[[#This Row],[Upravený rozpočet k 31.12.2019         v tis. Kč]]*100</f>
        <v>0</v>
      </c>
    </row>
    <row r="918" spans="1:10" s="55" customFormat="1" ht="15" customHeight="1" x14ac:dyDescent="0.25">
      <c r="A918" s="12">
        <v>6171</v>
      </c>
      <c r="B918" s="12">
        <v>5192</v>
      </c>
      <c r="C918" s="204"/>
      <c r="D918" s="339"/>
      <c r="E918" s="46"/>
      <c r="F918" s="340" t="s">
        <v>223</v>
      </c>
      <c r="G918" s="343">
        <v>2</v>
      </c>
      <c r="H918" s="343">
        <v>2</v>
      </c>
      <c r="I918" s="343">
        <v>0.93</v>
      </c>
      <c r="J918" s="343">
        <f>Tabulka5424[[#This Row],[Skutečnost k 31.12.2019                    v tis. Kč]]/Tabulka5424[[#This Row],[Upravený rozpočet k 31.12.2019         v tis. Kč]]*100</f>
        <v>46.5</v>
      </c>
    </row>
    <row r="919" spans="1:10" s="55" customFormat="1" ht="15" customHeight="1" x14ac:dyDescent="0.25">
      <c r="A919" s="12">
        <v>6171</v>
      </c>
      <c r="B919" s="16">
        <v>5194</v>
      </c>
      <c r="C919" s="192"/>
      <c r="D919" s="339"/>
      <c r="E919" s="46"/>
      <c r="F919" s="340" t="s">
        <v>185</v>
      </c>
      <c r="G919" s="343">
        <v>0</v>
      </c>
      <c r="H919" s="343">
        <v>1.1599999999999999</v>
      </c>
      <c r="I919" s="343">
        <v>1.1599999999999999</v>
      </c>
      <c r="J919" s="343">
        <f>Tabulka5424[[#This Row],[Skutečnost k 31.12.2019                    v tis. Kč]]/Tabulka5424[[#This Row],[Upravený rozpočet k 31.12.2019         v tis. Kč]]*100</f>
        <v>100</v>
      </c>
    </row>
    <row r="920" spans="1:10" s="55" customFormat="1" ht="15" customHeight="1" x14ac:dyDescent="0.25">
      <c r="A920" s="12">
        <v>6171</v>
      </c>
      <c r="B920" s="12">
        <v>5362</v>
      </c>
      <c r="C920" s="204"/>
      <c r="D920" s="339"/>
      <c r="E920" s="46"/>
      <c r="F920" s="340" t="s">
        <v>551</v>
      </c>
      <c r="G920" s="343">
        <v>8.1999999999999993</v>
      </c>
      <c r="H920" s="343">
        <v>8.1999999999999993</v>
      </c>
      <c r="I920" s="343">
        <v>7.8</v>
      </c>
      <c r="J920" s="343">
        <f>Tabulka5424[[#This Row],[Skutečnost k 31.12.2019                    v tis. Kč]]/Tabulka5424[[#This Row],[Upravený rozpočet k 31.12.2019         v tis. Kč]]*100</f>
        <v>95.121951219512198</v>
      </c>
    </row>
    <row r="921" spans="1:10" s="55" customFormat="1" ht="17.45" customHeight="1" x14ac:dyDescent="0.25">
      <c r="A921" s="451">
        <v>6171</v>
      </c>
      <c r="B921" s="450">
        <v>6123</v>
      </c>
      <c r="C921" s="192"/>
      <c r="D921" s="16"/>
      <c r="E921" s="46"/>
      <c r="F921" s="364" t="s">
        <v>1759</v>
      </c>
      <c r="G921" s="449">
        <v>0</v>
      </c>
      <c r="H921" s="449">
        <v>350</v>
      </c>
      <c r="I921" s="449">
        <v>327.82</v>
      </c>
      <c r="J921" s="449">
        <f>Tabulka5424[[#This Row],[Skutečnost k 31.12.2019                    v tis. Kč]]/Tabulka5424[[#This Row],[Upravený rozpočet k 31.12.2019         v tis. Kč]]*100</f>
        <v>93.662857142857135</v>
      </c>
    </row>
    <row r="922" spans="1:10" s="55" customFormat="1" ht="17.45" customHeight="1" x14ac:dyDescent="0.25">
      <c r="A922" s="331"/>
      <c r="B922" s="331"/>
      <c r="C922" s="206"/>
      <c r="D922" s="688"/>
      <c r="E922" s="46"/>
      <c r="F922" s="94" t="s">
        <v>300</v>
      </c>
      <c r="G922" s="265">
        <f>SUBTOTAL(109,G889:G921)</f>
        <v>34737.599999999999</v>
      </c>
      <c r="H922" s="265">
        <f>SUBTOTAL(109,H889:H921)</f>
        <v>34948.019999999997</v>
      </c>
      <c r="I922" s="265">
        <f>SUBTOTAL(109,I889:I921)</f>
        <v>34589.759999999995</v>
      </c>
      <c r="J922" s="265">
        <f>Tabulka5424[[#This Row],[Skutečnost k 31.12.2019                    v tis. Kč]]/Tabulka5424[[#This Row],[Upravený rozpočet k 31.12.2019         v tis. Kč]]*100</f>
        <v>98.974877546710786</v>
      </c>
    </row>
    <row r="923" spans="1:10" s="55" customFormat="1" ht="17.45" customHeight="1" x14ac:dyDescent="0.25">
      <c r="A923" s="331"/>
      <c r="B923" s="331"/>
      <c r="C923" s="206"/>
      <c r="D923" s="688"/>
      <c r="E923" s="46"/>
      <c r="F923" s="13"/>
      <c r="G923" s="81"/>
      <c r="H923" s="81"/>
      <c r="I923" s="72"/>
      <c r="J923" s="268"/>
    </row>
    <row r="924" spans="1:10" s="55" customFormat="1" ht="17.45" customHeight="1" x14ac:dyDescent="0.25">
      <c r="A924" s="16"/>
      <c r="B924" s="16"/>
      <c r="C924" s="192"/>
      <c r="D924" s="688"/>
      <c r="E924" s="46"/>
      <c r="F924" s="425" t="s">
        <v>301</v>
      </c>
      <c r="G924" s="426"/>
      <c r="H924" s="426"/>
      <c r="I924" s="72"/>
      <c r="J924" s="268"/>
    </row>
    <row r="925" spans="1:10" s="55" customFormat="1" ht="15" customHeight="1" x14ac:dyDescent="0.25">
      <c r="A925" s="12">
        <v>6171</v>
      </c>
      <c r="B925" s="12">
        <v>5168</v>
      </c>
      <c r="C925" s="204"/>
      <c r="D925" s="383">
        <v>10</v>
      </c>
      <c r="E925" s="46"/>
      <c r="F925" s="353" t="s">
        <v>1476</v>
      </c>
      <c r="G925" s="343">
        <v>132</v>
      </c>
      <c r="H925" s="343">
        <v>146.4</v>
      </c>
      <c r="I925" s="343">
        <v>108.08</v>
      </c>
      <c r="J925" s="343">
        <f>Tabulka5424[[#This Row],[Skutečnost k 31.12.2019                    v tis. Kč]]/Tabulka5424[[#This Row],[Upravený rozpočet k 31.12.2019         v tis. Kč]]*100</f>
        <v>73.825136612021851</v>
      </c>
    </row>
    <row r="926" spans="1:10" s="55" customFormat="1" ht="15" customHeight="1" x14ac:dyDescent="0.25">
      <c r="A926" s="12">
        <v>6171</v>
      </c>
      <c r="B926" s="12">
        <v>5169</v>
      </c>
      <c r="C926" s="204"/>
      <c r="D926" s="383">
        <v>10</v>
      </c>
      <c r="E926" s="46"/>
      <c r="F926" s="353" t="s">
        <v>1477</v>
      </c>
      <c r="G926" s="343">
        <v>5</v>
      </c>
      <c r="H926" s="343">
        <v>5</v>
      </c>
      <c r="I926" s="343">
        <v>2.82</v>
      </c>
      <c r="J926" s="343">
        <f>Tabulka5424[[#This Row],[Skutečnost k 31.12.2019                    v tis. Kč]]/Tabulka5424[[#This Row],[Upravený rozpočet k 31.12.2019         v tis. Kč]]*100</f>
        <v>56.399999999999991</v>
      </c>
    </row>
    <row r="927" spans="1:10" s="42" customFormat="1" ht="15" customHeight="1" x14ac:dyDescent="0.25">
      <c r="A927" s="12">
        <v>6171</v>
      </c>
      <c r="B927" s="12">
        <v>5179</v>
      </c>
      <c r="C927" s="204"/>
      <c r="D927" s="383">
        <v>10</v>
      </c>
      <c r="E927" s="46"/>
      <c r="F927" s="216" t="s">
        <v>1478</v>
      </c>
      <c r="G927" s="343">
        <v>37</v>
      </c>
      <c r="H927" s="343">
        <v>44.92</v>
      </c>
      <c r="I927" s="343">
        <v>44.91</v>
      </c>
      <c r="J927" s="343">
        <f>Tabulka5424[[#This Row],[Skutečnost k 31.12.2019                    v tis. Kč]]/Tabulka5424[[#This Row],[Upravený rozpočet k 31.12.2019         v tis. Kč]]*100</f>
        <v>99.977738201246652</v>
      </c>
    </row>
    <row r="928" spans="1:10" s="42" customFormat="1" ht="15" customHeight="1" x14ac:dyDescent="0.25">
      <c r="A928" s="331"/>
      <c r="B928" s="331"/>
      <c r="C928" s="206"/>
      <c r="D928" s="339"/>
      <c r="E928" s="46"/>
      <c r="F928" s="425" t="s">
        <v>434</v>
      </c>
      <c r="G928" s="265">
        <f>SUBTOTAL(109,G925:G927)</f>
        <v>174</v>
      </c>
      <c r="H928" s="265">
        <f>SUBTOTAL(109,H925:H927)</f>
        <v>196.32</v>
      </c>
      <c r="I928" s="265">
        <f>SUBTOTAL(109,I925:I927)</f>
        <v>155.81</v>
      </c>
      <c r="J928" s="265">
        <f>Tabulka5424[[#This Row],[Skutečnost k 31.12.2019                    v tis. Kč]]/Tabulka5424[[#This Row],[Upravený rozpočet k 31.12.2019         v tis. Kč]]*100</f>
        <v>79.365321923390383</v>
      </c>
    </row>
    <row r="929" spans="1:10" s="42" customFormat="1" ht="15" customHeight="1" x14ac:dyDescent="0.25">
      <c r="A929" s="12"/>
      <c r="B929" s="12"/>
      <c r="C929" s="204"/>
      <c r="D929" s="688"/>
      <c r="E929" s="46"/>
      <c r="F929" s="216"/>
      <c r="G929" s="341"/>
      <c r="H929" s="341"/>
      <c r="I929" s="276"/>
      <c r="J929" s="456"/>
    </row>
    <row r="930" spans="1:10" s="42" customFormat="1" ht="15" customHeight="1" x14ac:dyDescent="0.25">
      <c r="A930" s="12"/>
      <c r="B930" s="12"/>
      <c r="C930" s="204"/>
      <c r="D930" s="688"/>
      <c r="E930" s="46"/>
      <c r="F930" s="13" t="s">
        <v>297</v>
      </c>
      <c r="G930" s="427"/>
      <c r="H930" s="427"/>
      <c r="I930" s="276"/>
      <c r="J930" s="456"/>
    </row>
    <row r="931" spans="1:10" s="42" customFormat="1" ht="15" customHeight="1" x14ac:dyDescent="0.25">
      <c r="A931" s="12">
        <v>6171</v>
      </c>
      <c r="B931" s="12">
        <v>5137</v>
      </c>
      <c r="C931" s="204"/>
      <c r="D931" s="688"/>
      <c r="E931" s="46">
        <v>900</v>
      </c>
      <c r="F931" s="357" t="s">
        <v>267</v>
      </c>
      <c r="G931" s="341">
        <v>216.6</v>
      </c>
      <c r="H931" s="341">
        <v>216.6</v>
      </c>
      <c r="I931" s="341">
        <v>212.37</v>
      </c>
      <c r="J931" s="341">
        <f>Tabulka5424[[#This Row],[Skutečnost k 31.12.2019                    v tis. Kč]]/Tabulka5424[[#This Row],[Upravený rozpočet k 31.12.2019         v tis. Kč]]*100</f>
        <v>98.047091412742375</v>
      </c>
    </row>
    <row r="932" spans="1:10" s="42" customFormat="1" ht="15" customHeight="1" x14ac:dyDescent="0.25">
      <c r="A932" s="12">
        <v>6171</v>
      </c>
      <c r="B932" s="12">
        <v>5139</v>
      </c>
      <c r="C932" s="204"/>
      <c r="D932" s="688"/>
      <c r="E932" s="46">
        <v>900</v>
      </c>
      <c r="F932" s="357" t="s">
        <v>120</v>
      </c>
      <c r="G932" s="341">
        <v>150</v>
      </c>
      <c r="H932" s="341">
        <v>120</v>
      </c>
      <c r="I932" s="341">
        <v>115.09</v>
      </c>
      <c r="J932" s="341">
        <f>Tabulka5424[[#This Row],[Skutečnost k 31.12.2019                    v tis. Kč]]/Tabulka5424[[#This Row],[Upravený rozpočet k 31.12.2019         v tis. Kč]]*100</f>
        <v>95.908333333333346</v>
      </c>
    </row>
    <row r="933" spans="1:10" s="42" customFormat="1" ht="15" customHeight="1" x14ac:dyDescent="0.25">
      <c r="A933" s="12">
        <v>6171</v>
      </c>
      <c r="B933" s="12">
        <v>5162</v>
      </c>
      <c r="C933" s="204"/>
      <c r="D933" s="688"/>
      <c r="E933" s="46">
        <v>900</v>
      </c>
      <c r="F933" s="340" t="s">
        <v>194</v>
      </c>
      <c r="G933" s="341">
        <v>160</v>
      </c>
      <c r="H933" s="341">
        <v>142</v>
      </c>
      <c r="I933" s="341">
        <v>139.53</v>
      </c>
      <c r="J933" s="341">
        <f>Tabulka5424[[#This Row],[Skutečnost k 31.12.2019                    v tis. Kč]]/Tabulka5424[[#This Row],[Upravený rozpočet k 31.12.2019         v tis. Kč]]*100</f>
        <v>98.260563380281695</v>
      </c>
    </row>
    <row r="934" spans="1:10" s="42" customFormat="1" ht="15" customHeight="1" x14ac:dyDescent="0.25">
      <c r="A934" s="16">
        <v>6171</v>
      </c>
      <c r="B934" s="16">
        <v>5168</v>
      </c>
      <c r="C934" s="192"/>
      <c r="D934" s="688"/>
      <c r="E934" s="46">
        <v>900</v>
      </c>
      <c r="F934" s="353" t="s">
        <v>800</v>
      </c>
      <c r="G934" s="341">
        <v>1490</v>
      </c>
      <c r="H934" s="341">
        <v>1518.35</v>
      </c>
      <c r="I934" s="341">
        <v>1501.38</v>
      </c>
      <c r="J934" s="341">
        <f>Tabulka5424[[#This Row],[Skutečnost k 31.12.2019                    v tis. Kč]]/Tabulka5424[[#This Row],[Upravený rozpočet k 31.12.2019         v tis. Kč]]*100</f>
        <v>98.882339381565529</v>
      </c>
    </row>
    <row r="935" spans="1:10" s="42" customFormat="1" ht="15" customHeight="1" x14ac:dyDescent="0.25">
      <c r="A935" s="344">
        <v>6171</v>
      </c>
      <c r="B935" s="344">
        <v>5171</v>
      </c>
      <c r="C935" s="428"/>
      <c r="D935" s="339"/>
      <c r="E935" s="345">
        <v>900</v>
      </c>
      <c r="F935" s="429" t="s">
        <v>369</v>
      </c>
      <c r="G935" s="347">
        <v>32</v>
      </c>
      <c r="H935" s="347">
        <v>0</v>
      </c>
      <c r="I935" s="347">
        <v>0</v>
      </c>
      <c r="J935" s="347">
        <v>0</v>
      </c>
    </row>
    <row r="936" spans="1:10" s="42" customFormat="1" ht="15" customHeight="1" x14ac:dyDescent="0.25">
      <c r="A936" s="16">
        <v>6171</v>
      </c>
      <c r="B936" s="16">
        <v>5172</v>
      </c>
      <c r="C936" s="192"/>
      <c r="D936" s="688"/>
      <c r="E936" s="46">
        <v>900</v>
      </c>
      <c r="F936" s="353" t="s">
        <v>340</v>
      </c>
      <c r="G936" s="341">
        <v>200.08</v>
      </c>
      <c r="H936" s="341">
        <v>363.08</v>
      </c>
      <c r="I936" s="341">
        <v>353.08</v>
      </c>
      <c r="J936" s="341">
        <f>Tabulka5424[[#This Row],[Skutečnost k 31.12.2019                    v tis. Kč]]/Tabulka5424[[#This Row],[Upravený rozpočet k 31.12.2019         v tis. Kč]]*100</f>
        <v>97.245786052660563</v>
      </c>
    </row>
    <row r="937" spans="1:10" s="42" customFormat="1" ht="15" customHeight="1" x14ac:dyDescent="0.25">
      <c r="A937" s="16">
        <v>6171</v>
      </c>
      <c r="B937" s="16">
        <v>5178</v>
      </c>
      <c r="C937" s="192"/>
      <c r="D937" s="688"/>
      <c r="E937" s="46">
        <v>900</v>
      </c>
      <c r="F937" s="353" t="s">
        <v>225</v>
      </c>
      <c r="G937" s="341">
        <v>53.15</v>
      </c>
      <c r="H937" s="341">
        <v>53.15</v>
      </c>
      <c r="I937" s="341">
        <v>53.15</v>
      </c>
      <c r="J937" s="341">
        <f>Tabulka5424[[#This Row],[Skutečnost k 31.12.2019                    v tis. Kč]]/Tabulka5424[[#This Row],[Upravený rozpočet k 31.12.2019         v tis. Kč]]*100</f>
        <v>100</v>
      </c>
    </row>
    <row r="938" spans="1:10" s="42" customFormat="1" ht="15" customHeight="1" x14ac:dyDescent="0.25">
      <c r="A938" s="16">
        <v>6171</v>
      </c>
      <c r="B938" s="16">
        <v>5179</v>
      </c>
      <c r="C938" s="192"/>
      <c r="D938" s="688"/>
      <c r="E938" s="46">
        <v>900</v>
      </c>
      <c r="F938" s="353" t="s">
        <v>226</v>
      </c>
      <c r="G938" s="341">
        <v>74</v>
      </c>
      <c r="H938" s="341">
        <v>64</v>
      </c>
      <c r="I938" s="341">
        <v>63.65</v>
      </c>
      <c r="J938" s="341">
        <f>Tabulka5424[[#This Row],[Skutečnost k 31.12.2019                    v tis. Kč]]/Tabulka5424[[#This Row],[Upravený rozpočet k 31.12.2019         v tis. Kč]]*100</f>
        <v>99.453125</v>
      </c>
    </row>
    <row r="939" spans="1:10" s="42" customFormat="1" ht="15" customHeight="1" x14ac:dyDescent="0.25">
      <c r="A939" s="286"/>
      <c r="B939" s="286"/>
      <c r="C939" s="428"/>
      <c r="D939" s="339"/>
      <c r="E939" s="46"/>
      <c r="F939" s="425" t="s">
        <v>299</v>
      </c>
      <c r="G939" s="265">
        <f>SUBTOTAL(109,G931:G938)</f>
        <v>2375.83</v>
      </c>
      <c r="H939" s="265">
        <f>SUBTOTAL(109,H931:H938)</f>
        <v>2477.1799999999998</v>
      </c>
      <c r="I939" s="265">
        <f>SUBTOTAL(109,I931:I938)</f>
        <v>2438.2500000000005</v>
      </c>
      <c r="J939" s="265">
        <f>Tabulka5424[[#This Row],[Skutečnost k 31.12.2019                    v tis. Kč]]/Tabulka5424[[#This Row],[Upravený rozpočet k 31.12.2019         v tis. Kč]]*100</f>
        <v>98.428454936661865</v>
      </c>
    </row>
    <row r="940" spans="1:10" s="42" customFormat="1" ht="15" customHeight="1" x14ac:dyDescent="0.25">
      <c r="A940" s="286"/>
      <c r="B940" s="286"/>
      <c r="C940" s="428"/>
      <c r="D940" s="339"/>
      <c r="E940" s="46"/>
      <c r="F940" s="430"/>
      <c r="G940" s="426"/>
      <c r="H940" s="426"/>
      <c r="I940" s="276"/>
      <c r="J940" s="456"/>
    </row>
    <row r="941" spans="1:10" ht="15" customHeight="1" x14ac:dyDescent="0.25">
      <c r="A941" s="12"/>
      <c r="B941" s="12"/>
      <c r="C941" s="204"/>
      <c r="D941" s="688"/>
      <c r="E941" s="46"/>
      <c r="F941" s="425" t="s">
        <v>368</v>
      </c>
      <c r="G941" s="426"/>
      <c r="H941" s="426"/>
      <c r="I941" s="276"/>
      <c r="J941" s="456"/>
    </row>
    <row r="942" spans="1:10" s="55" customFormat="1" ht="15" customHeight="1" x14ac:dyDescent="0.25">
      <c r="A942" s="12">
        <v>6171</v>
      </c>
      <c r="B942" s="12">
        <v>5169</v>
      </c>
      <c r="C942" s="204"/>
      <c r="D942" s="339"/>
      <c r="E942" s="46">
        <v>901</v>
      </c>
      <c r="F942" s="357" t="s">
        <v>227</v>
      </c>
      <c r="G942" s="343">
        <v>80</v>
      </c>
      <c r="H942" s="343">
        <v>80</v>
      </c>
      <c r="I942" s="343">
        <v>63.95</v>
      </c>
      <c r="J942" s="343">
        <f>Tabulka5424[[#This Row],[Skutečnost k 31.12.2019                    v tis. Kč]]/Tabulka5424[[#This Row],[Upravený rozpočet k 31.12.2019         v tis. Kč]]*100</f>
        <v>79.9375</v>
      </c>
    </row>
    <row r="943" spans="1:10" s="55" customFormat="1" ht="15" customHeight="1" x14ac:dyDescent="0.25">
      <c r="A943" s="12"/>
      <c r="B943" s="16"/>
      <c r="C943" s="192"/>
      <c r="D943" s="16"/>
      <c r="E943" s="46"/>
      <c r="F943" s="425" t="s">
        <v>302</v>
      </c>
      <c r="G943" s="265">
        <f>SUBTOTAL(109,G942:G942)</f>
        <v>80</v>
      </c>
      <c r="H943" s="265">
        <f>SUBTOTAL(109,H942:H942)</f>
        <v>80</v>
      </c>
      <c r="I943" s="265">
        <f>SUBTOTAL(109,I942:I942)</f>
        <v>63.95</v>
      </c>
      <c r="J943" s="265">
        <f>Tabulka5424[[#This Row],[Skutečnost k 31.12.2019                    v tis. Kč]]/Tabulka5424[[#This Row],[Upravený rozpočet k 31.12.2019         v tis. Kč]]*100</f>
        <v>79.9375</v>
      </c>
    </row>
    <row r="944" spans="1:10" s="55" customFormat="1" ht="15" customHeight="1" x14ac:dyDescent="0.25">
      <c r="A944" s="12"/>
      <c r="B944" s="16"/>
      <c r="C944" s="192"/>
      <c r="D944" s="16"/>
      <c r="E944" s="46"/>
      <c r="F944" s="425"/>
      <c r="G944" s="265"/>
      <c r="H944" s="265"/>
      <c r="I944" s="276"/>
      <c r="J944" s="456"/>
    </row>
    <row r="945" spans="1:10" s="55" customFormat="1" ht="15" customHeight="1" x14ac:dyDescent="0.25">
      <c r="A945" s="12"/>
      <c r="B945" s="16"/>
      <c r="C945" s="192"/>
      <c r="D945" s="16"/>
      <c r="E945" s="46"/>
      <c r="F945" s="425" t="s">
        <v>418</v>
      </c>
      <c r="G945" s="343"/>
      <c r="H945" s="343"/>
      <c r="I945" s="74"/>
      <c r="J945" s="715"/>
    </row>
    <row r="946" spans="1:10" s="22" customFormat="1" ht="15.6" customHeight="1" x14ac:dyDescent="0.25">
      <c r="A946" s="16">
        <v>6171</v>
      </c>
      <c r="B946" s="16">
        <v>5137</v>
      </c>
      <c r="C946" s="192"/>
      <c r="D946" s="16"/>
      <c r="E946" s="46">
        <v>903</v>
      </c>
      <c r="F946" s="353" t="s">
        <v>906</v>
      </c>
      <c r="G946" s="343">
        <v>0</v>
      </c>
      <c r="H946" s="343">
        <v>7.4</v>
      </c>
      <c r="I946" s="343">
        <v>7.4</v>
      </c>
      <c r="J946" s="343">
        <f>Tabulka5424[[#This Row],[Skutečnost k 31.12.2019                    v tis. Kč]]/Tabulka5424[[#This Row],[Upravený rozpočet k 31.12.2019         v tis. Kč]]*100</f>
        <v>100</v>
      </c>
    </row>
    <row r="947" spans="1:10" s="22" customFormat="1" ht="15.6" customHeight="1" x14ac:dyDescent="0.25">
      <c r="A947" s="16">
        <v>6171</v>
      </c>
      <c r="B947" s="16">
        <v>5139</v>
      </c>
      <c r="C947" s="192"/>
      <c r="D947" s="16"/>
      <c r="E947" s="46">
        <v>903</v>
      </c>
      <c r="F947" s="353" t="s">
        <v>907</v>
      </c>
      <c r="G947" s="343">
        <v>0</v>
      </c>
      <c r="H947" s="343">
        <v>10.15</v>
      </c>
      <c r="I947" s="343">
        <v>10.15</v>
      </c>
      <c r="J947" s="343">
        <f>Tabulka5424[[#This Row],[Skutečnost k 31.12.2019                    v tis. Kč]]/Tabulka5424[[#This Row],[Upravený rozpočet k 31.12.2019         v tis. Kč]]*100</f>
        <v>100</v>
      </c>
    </row>
    <row r="948" spans="1:10" s="22" customFormat="1" ht="14.25" customHeight="1" x14ac:dyDescent="0.25">
      <c r="A948" s="12">
        <v>6171</v>
      </c>
      <c r="B948" s="16">
        <v>5168</v>
      </c>
      <c r="C948" s="192"/>
      <c r="D948" s="339"/>
      <c r="E948" s="46">
        <v>903</v>
      </c>
      <c r="F948" s="353" t="s">
        <v>442</v>
      </c>
      <c r="G948" s="343">
        <v>74.86</v>
      </c>
      <c r="H948" s="343">
        <v>30.86</v>
      </c>
      <c r="I948" s="343">
        <v>30.86</v>
      </c>
      <c r="J948" s="343">
        <f>Tabulka5424[[#This Row],[Skutečnost k 31.12.2019                    v tis. Kč]]/Tabulka5424[[#This Row],[Upravený rozpočet k 31.12.2019         v tis. Kč]]*100</f>
        <v>100</v>
      </c>
    </row>
    <row r="949" spans="1:10" s="22" customFormat="1" ht="15" customHeight="1" x14ac:dyDescent="0.25">
      <c r="A949" s="12">
        <v>6171</v>
      </c>
      <c r="B949" s="12">
        <v>5169</v>
      </c>
      <c r="C949" s="204"/>
      <c r="D949" s="339"/>
      <c r="E949" s="46">
        <v>903</v>
      </c>
      <c r="F949" s="353" t="s">
        <v>367</v>
      </c>
      <c r="G949" s="343">
        <v>100</v>
      </c>
      <c r="H949" s="343">
        <v>36</v>
      </c>
      <c r="I949" s="343">
        <v>36</v>
      </c>
      <c r="J949" s="343">
        <f>Tabulka5424[[#This Row],[Skutečnost k 31.12.2019                    v tis. Kč]]/Tabulka5424[[#This Row],[Upravený rozpočet k 31.12.2019         v tis. Kč]]*100</f>
        <v>100</v>
      </c>
    </row>
    <row r="950" spans="1:10" ht="15" customHeight="1" x14ac:dyDescent="0.25">
      <c r="A950" s="331"/>
      <c r="B950" s="331"/>
      <c r="C950" s="206"/>
      <c r="D950" s="339"/>
      <c r="E950" s="46"/>
      <c r="F950" s="425" t="s">
        <v>419</v>
      </c>
      <c r="G950" s="265">
        <f>SUBTOTAL(109,G946:G949)</f>
        <v>174.86</v>
      </c>
      <c r="H950" s="265">
        <f>SUBTOTAL(109,H946:H949)</f>
        <v>84.41</v>
      </c>
      <c r="I950" s="265">
        <f>SUBTOTAL(109,I946:I949)</f>
        <v>84.41</v>
      </c>
      <c r="J950" s="265">
        <f>Tabulka5424[[#This Row],[Skutečnost k 31.12.2019                    v tis. Kč]]/Tabulka5424[[#This Row],[Upravený rozpočet k 31.12.2019         v tis. Kč]]*100</f>
        <v>100</v>
      </c>
    </row>
    <row r="951" spans="1:10" ht="15" customHeight="1" x14ac:dyDescent="0.25">
      <c r="A951" s="12"/>
      <c r="B951" s="12"/>
      <c r="C951" s="204"/>
      <c r="D951" s="688"/>
      <c r="E951" s="46"/>
      <c r="F951" s="353"/>
      <c r="G951" s="343"/>
      <c r="H951" s="343"/>
      <c r="I951" s="74"/>
      <c r="J951" s="715"/>
    </row>
    <row r="952" spans="1:10" s="2" customFormat="1" ht="15" customHeight="1" x14ac:dyDescent="0.25">
      <c r="A952" s="12"/>
      <c r="B952" s="12"/>
      <c r="C952" s="204"/>
      <c r="D952" s="688"/>
      <c r="E952" s="46"/>
      <c r="F952" s="425" t="s">
        <v>303</v>
      </c>
      <c r="G952" s="343"/>
      <c r="H952" s="343"/>
      <c r="I952" s="74"/>
      <c r="J952" s="715"/>
    </row>
    <row r="953" spans="1:10" s="2" customFormat="1" ht="15" customHeight="1" x14ac:dyDescent="0.25">
      <c r="A953" s="12">
        <v>6171</v>
      </c>
      <c r="B953" s="12">
        <v>5169</v>
      </c>
      <c r="C953" s="204"/>
      <c r="D953" s="339"/>
      <c r="E953" s="46">
        <v>101</v>
      </c>
      <c r="F953" s="353" t="s">
        <v>582</v>
      </c>
      <c r="G953" s="343">
        <v>551</v>
      </c>
      <c r="H953" s="343">
        <v>533.5</v>
      </c>
      <c r="I953" s="343">
        <v>472.56</v>
      </c>
      <c r="J953" s="343">
        <f>Tabulka5424[[#This Row],[Skutečnost k 31.12.2019                    v tis. Kč]]/Tabulka5424[[#This Row],[Upravený rozpočet k 31.12.2019         v tis. Kč]]*100</f>
        <v>88.577319587628864</v>
      </c>
    </row>
    <row r="954" spans="1:10" s="2" customFormat="1" ht="15" customHeight="1" x14ac:dyDescent="0.25">
      <c r="A954" s="12">
        <v>6171</v>
      </c>
      <c r="B954" s="16">
        <v>5169</v>
      </c>
      <c r="C954" s="192"/>
      <c r="D954" s="339"/>
      <c r="E954" s="46">
        <v>102</v>
      </c>
      <c r="F954" s="353" t="s">
        <v>578</v>
      </c>
      <c r="G954" s="343">
        <v>0</v>
      </c>
      <c r="H954" s="343">
        <v>160</v>
      </c>
      <c r="I954" s="343">
        <v>155</v>
      </c>
      <c r="J954" s="343">
        <f>Tabulka5424[[#This Row],[Skutečnost k 31.12.2019                    v tis. Kč]]/Tabulka5424[[#This Row],[Upravený rozpočet k 31.12.2019         v tis. Kč]]*100</f>
        <v>96.875</v>
      </c>
    </row>
    <row r="955" spans="1:10" ht="15" customHeight="1" x14ac:dyDescent="0.25">
      <c r="A955" s="12">
        <v>6171</v>
      </c>
      <c r="B955" s="12">
        <v>5169</v>
      </c>
      <c r="C955" s="204"/>
      <c r="D955" s="339"/>
      <c r="E955" s="46">
        <v>103</v>
      </c>
      <c r="F955" s="353" t="s">
        <v>228</v>
      </c>
      <c r="G955" s="343">
        <v>5</v>
      </c>
      <c r="H955" s="343">
        <v>10</v>
      </c>
      <c r="I955" s="343">
        <v>10</v>
      </c>
      <c r="J955" s="343">
        <f>Tabulka5424[[#This Row],[Skutečnost k 31.12.2019                    v tis. Kč]]/Tabulka5424[[#This Row],[Upravený rozpočet k 31.12.2019         v tis. Kč]]*100</f>
        <v>100</v>
      </c>
    </row>
    <row r="956" spans="1:10" s="22" customFormat="1" ht="15" customHeight="1" x14ac:dyDescent="0.25">
      <c r="A956" s="12">
        <v>6171</v>
      </c>
      <c r="B956" s="12">
        <v>5499</v>
      </c>
      <c r="C956" s="204"/>
      <c r="D956" s="339"/>
      <c r="E956" s="46"/>
      <c r="F956" s="353" t="s">
        <v>229</v>
      </c>
      <c r="G956" s="343">
        <v>460.8</v>
      </c>
      <c r="H956" s="343">
        <v>482.4</v>
      </c>
      <c r="I956" s="343">
        <v>482.4</v>
      </c>
      <c r="J956" s="343">
        <f>Tabulka5424[[#This Row],[Skutečnost k 31.12.2019                    v tis. Kč]]/Tabulka5424[[#This Row],[Upravený rozpočet k 31.12.2019         v tis. Kč]]*100</f>
        <v>100</v>
      </c>
    </row>
    <row r="957" spans="1:10" ht="15" customHeight="1" x14ac:dyDescent="0.25">
      <c r="A957" s="12">
        <v>6171</v>
      </c>
      <c r="B957" s="12">
        <v>5499</v>
      </c>
      <c r="C957" s="204"/>
      <c r="D957" s="339"/>
      <c r="E957" s="46">
        <v>103</v>
      </c>
      <c r="F957" s="353" t="s">
        <v>345</v>
      </c>
      <c r="G957" s="343">
        <v>10</v>
      </c>
      <c r="H957" s="343">
        <v>0</v>
      </c>
      <c r="I957" s="343">
        <v>0</v>
      </c>
      <c r="J957" s="343">
        <v>0</v>
      </c>
    </row>
    <row r="958" spans="1:10" ht="15" customHeight="1" x14ac:dyDescent="0.25">
      <c r="A958" s="331"/>
      <c r="B958" s="331"/>
      <c r="C958" s="206"/>
      <c r="D958" s="339"/>
      <c r="E958" s="46"/>
      <c r="F958" s="425" t="s">
        <v>366</v>
      </c>
      <c r="G958" s="265">
        <f>SUBTOTAL(109,G953:G957)</f>
        <v>1026.8</v>
      </c>
      <c r="H958" s="265">
        <f>SUBTOTAL(109,H953:H957)</f>
        <v>1185.9000000000001</v>
      </c>
      <c r="I958" s="265">
        <f>SUBTOTAL(109,I953:I957)</f>
        <v>1119.96</v>
      </c>
      <c r="J958" s="265">
        <f>Tabulka5424[[#This Row],[Skutečnost k 31.12.2019                    v tis. Kč]]/Tabulka5424[[#This Row],[Upravený rozpočet k 31.12.2019         v tis. Kč]]*100</f>
        <v>94.439666076397671</v>
      </c>
    </row>
    <row r="959" spans="1:10" s="55" customFormat="1" ht="15" customHeight="1" x14ac:dyDescent="0.25">
      <c r="A959" s="75">
        <v>6171</v>
      </c>
      <c r="B959" s="75"/>
      <c r="C959" s="207"/>
      <c r="D959" s="405"/>
      <c r="E959" s="46"/>
      <c r="F959" s="373" t="s">
        <v>70</v>
      </c>
      <c r="G959" s="289">
        <f>G958+G950+G943+G928+G939+G922</f>
        <v>38569.089999999997</v>
      </c>
      <c r="H959" s="289">
        <f>H958+H950+H943+H928+H939+H922</f>
        <v>38971.829999999994</v>
      </c>
      <c r="I959" s="289">
        <f>I958+I950+I943+I928+I939+I922</f>
        <v>38452.139999999992</v>
      </c>
      <c r="J959" s="289">
        <f>Tabulka5424[[#This Row],[Skutečnost k 31.12.2019                    v tis. Kč]]/Tabulka5424[[#This Row],[Upravený rozpočet k 31.12.2019         v tis. Kč]]*100</f>
        <v>98.666498339954785</v>
      </c>
    </row>
    <row r="960" spans="1:10" s="55" customFormat="1" ht="15" customHeight="1" x14ac:dyDescent="0.25">
      <c r="A960" s="34"/>
      <c r="B960" s="34"/>
      <c r="C960" s="207"/>
      <c r="D960" s="405"/>
      <c r="E960" s="47"/>
      <c r="F960" s="288" t="s">
        <v>249</v>
      </c>
      <c r="G960" s="431">
        <f>G959+G877</f>
        <v>41975.049999999996</v>
      </c>
      <c r="H960" s="431">
        <f>H959+H877</f>
        <v>42735.28</v>
      </c>
      <c r="I960" s="431">
        <f>I959+I877</f>
        <v>42037.659999999989</v>
      </c>
      <c r="J960" s="431">
        <f>Tabulka5424[[#This Row],[Skutečnost k 31.12.2019                    v tis. Kč]]/Tabulka5424[[#This Row],[Upravený rozpočet k 31.12.2019         v tis. Kč]]*100</f>
        <v>98.367578263205459</v>
      </c>
    </row>
    <row r="961" spans="1:10" s="55" customFormat="1" ht="13.9" customHeight="1" x14ac:dyDescent="0.25">
      <c r="A961" s="34"/>
      <c r="B961" s="34"/>
      <c r="C961" s="207"/>
      <c r="D961" s="405"/>
      <c r="E961" s="47"/>
      <c r="F961" s="94"/>
      <c r="G961" s="82"/>
      <c r="H961" s="82"/>
      <c r="I961" s="74"/>
      <c r="J961" s="715"/>
    </row>
    <row r="962" spans="1:10" s="55" customFormat="1" ht="15" customHeight="1" x14ac:dyDescent="0.25">
      <c r="A962" s="15"/>
      <c r="B962" s="10"/>
      <c r="C962" s="192"/>
      <c r="D962" s="16"/>
      <c r="E962" s="47"/>
      <c r="F962" s="420" t="s">
        <v>71</v>
      </c>
      <c r="G962" s="81"/>
      <c r="H962" s="81"/>
      <c r="I962" s="74"/>
      <c r="J962" s="715"/>
    </row>
    <row r="963" spans="1:10" s="55" customFormat="1" ht="15" customHeight="1" x14ac:dyDescent="0.25">
      <c r="A963" s="12">
        <v>6310</v>
      </c>
      <c r="B963" s="12">
        <v>5163</v>
      </c>
      <c r="C963" s="204"/>
      <c r="D963" s="339"/>
      <c r="E963" s="46"/>
      <c r="F963" s="357" t="s">
        <v>319</v>
      </c>
      <c r="G963" s="341">
        <v>55</v>
      </c>
      <c r="H963" s="341">
        <v>54.86</v>
      </c>
      <c r="I963" s="341">
        <v>51.46</v>
      </c>
      <c r="J963" s="341">
        <f>Tabulka5424[[#This Row],[Skutečnost k 31.12.2019                    v tis. Kč]]/Tabulka5424[[#This Row],[Upravený rozpočet k 31.12.2019         v tis. Kč]]*100</f>
        <v>93.802406124680999</v>
      </c>
    </row>
    <row r="964" spans="1:10" s="55" customFormat="1" ht="15" customHeight="1" x14ac:dyDescent="0.25">
      <c r="A964" s="12">
        <v>6310</v>
      </c>
      <c r="B964" s="12">
        <v>5909</v>
      </c>
      <c r="C964" s="204"/>
      <c r="D964" s="339"/>
      <c r="E964" s="46"/>
      <c r="F964" s="357" t="s">
        <v>327</v>
      </c>
      <c r="G964" s="341">
        <v>6</v>
      </c>
      <c r="H964" s="341">
        <v>7.05</v>
      </c>
      <c r="I964" s="341">
        <v>7.05</v>
      </c>
      <c r="J964" s="341">
        <f>Tabulka5424[[#This Row],[Skutečnost k 31.12.2019                    v tis. Kč]]/Tabulka5424[[#This Row],[Upravený rozpočet k 31.12.2019         v tis. Kč]]*100</f>
        <v>100</v>
      </c>
    </row>
    <row r="965" spans="1:10" s="55" customFormat="1" ht="15" customHeight="1" x14ac:dyDescent="0.25">
      <c r="A965" s="75">
        <v>6310</v>
      </c>
      <c r="B965" s="12"/>
      <c r="C965" s="204"/>
      <c r="D965" s="16"/>
      <c r="E965" s="46"/>
      <c r="F965" s="200" t="s">
        <v>879</v>
      </c>
      <c r="G965" s="289">
        <f>SUBTOTAL(109,G963:G964)</f>
        <v>61</v>
      </c>
      <c r="H965" s="289">
        <f>SUBTOTAL(109,H963:H964)</f>
        <v>61.91</v>
      </c>
      <c r="I965" s="289">
        <f>SUBTOTAL(109,I963:I964)</f>
        <v>58.51</v>
      </c>
      <c r="J965" s="289">
        <f>Tabulka5424[[#This Row],[Skutečnost k 31.12.2019                    v tis. Kč]]/Tabulka5424[[#This Row],[Upravený rozpočet k 31.12.2019         v tis. Kč]]*100</f>
        <v>94.508157002099821</v>
      </c>
    </row>
    <row r="966" spans="1:10" s="55" customFormat="1" ht="15" customHeight="1" x14ac:dyDescent="0.25">
      <c r="A966" s="12"/>
      <c r="B966" s="12"/>
      <c r="C966" s="204"/>
      <c r="D966" s="16"/>
      <c r="E966" s="46"/>
      <c r="F966" s="373"/>
      <c r="G966" s="356"/>
      <c r="H966" s="356"/>
      <c r="I966" s="74"/>
      <c r="J966" s="715"/>
    </row>
    <row r="967" spans="1:10" s="55" customFormat="1" ht="15" customHeight="1" x14ac:dyDescent="0.25">
      <c r="A967" s="16">
        <v>6320</v>
      </c>
      <c r="B967" s="16">
        <v>5163</v>
      </c>
      <c r="C967" s="192"/>
      <c r="D967" s="383"/>
      <c r="E967" s="46"/>
      <c r="F967" s="353" t="s">
        <v>230</v>
      </c>
      <c r="G967" s="341">
        <v>480</v>
      </c>
      <c r="H967" s="341">
        <v>496.5</v>
      </c>
      <c r="I967" s="341">
        <v>400.19</v>
      </c>
      <c r="J967" s="341">
        <f>Tabulka5424[[#This Row],[Skutečnost k 31.12.2019                    v tis. Kč]]/Tabulka5424[[#This Row],[Upravený rozpočet k 31.12.2019         v tis. Kč]]*100</f>
        <v>80.602215508559922</v>
      </c>
    </row>
    <row r="968" spans="1:10" s="55" customFormat="1" ht="15" customHeight="1" x14ac:dyDescent="0.25">
      <c r="A968" s="75">
        <v>6320</v>
      </c>
      <c r="B968" s="12"/>
      <c r="C968" s="204"/>
      <c r="D968" s="16"/>
      <c r="E968" s="46"/>
      <c r="F968" s="373" t="s">
        <v>304</v>
      </c>
      <c r="G968" s="361">
        <f>SUBTOTAL(109,G967:G967)</f>
        <v>480</v>
      </c>
      <c r="H968" s="356">
        <f>SUBTOTAL(109,H967:H967)</f>
        <v>496.5</v>
      </c>
      <c r="I968" s="356">
        <f>SUBTOTAL(109,I967:I967)</f>
        <v>400.19</v>
      </c>
      <c r="J968" s="356">
        <f>Tabulka5424[[#This Row],[Skutečnost k 31.12.2019                    v tis. Kč]]/Tabulka5424[[#This Row],[Upravený rozpočet k 31.12.2019         v tis. Kč]]*100</f>
        <v>80.602215508559922</v>
      </c>
    </row>
    <row r="969" spans="1:10" s="55" customFormat="1" ht="15" customHeight="1" x14ac:dyDescent="0.25">
      <c r="A969" s="75"/>
      <c r="B969" s="16"/>
      <c r="C969" s="192"/>
      <c r="D969" s="16"/>
      <c r="E969" s="46"/>
      <c r="F969" s="373"/>
      <c r="G969" s="361"/>
      <c r="H969" s="152"/>
      <c r="I969" s="268"/>
      <c r="J969" s="268"/>
    </row>
    <row r="970" spans="1:10" s="55" customFormat="1" ht="15" customHeight="1" x14ac:dyDescent="0.25">
      <c r="A970" s="12">
        <v>6330</v>
      </c>
      <c r="B970" s="16">
        <v>5341</v>
      </c>
      <c r="C970" s="192"/>
      <c r="D970" s="689">
        <v>111</v>
      </c>
      <c r="E970" s="46"/>
      <c r="F970" s="373" t="s">
        <v>880</v>
      </c>
      <c r="G970" s="355">
        <v>0</v>
      </c>
      <c r="H970" s="152">
        <v>12.5</v>
      </c>
      <c r="I970" s="341">
        <v>12.5</v>
      </c>
      <c r="J970" s="341">
        <f>Tabulka5424[[#This Row],[Skutečnost k 31.12.2019                    v tis. Kč]]/Tabulka5424[[#This Row],[Upravený rozpočet k 31.12.2019         v tis. Kč]]*100</f>
        <v>100</v>
      </c>
    </row>
    <row r="971" spans="1:10" ht="15" customHeight="1" x14ac:dyDescent="0.25">
      <c r="A971" s="12">
        <v>6330</v>
      </c>
      <c r="B971" s="16">
        <v>5341</v>
      </c>
      <c r="C971" s="192"/>
      <c r="D971" s="689">
        <v>8111</v>
      </c>
      <c r="E971" s="46"/>
      <c r="F971" s="373" t="s">
        <v>883</v>
      </c>
      <c r="G971" s="355">
        <v>0</v>
      </c>
      <c r="H971" s="152">
        <v>6</v>
      </c>
      <c r="I971" s="341">
        <v>6</v>
      </c>
      <c r="J971" s="341">
        <f>Tabulka5424[[#This Row],[Skutečnost k 31.12.2019                    v tis. Kč]]/Tabulka5424[[#This Row],[Upravený rozpočet k 31.12.2019         v tis. Kč]]*100</f>
        <v>100</v>
      </c>
    </row>
    <row r="972" spans="1:10" ht="15" customHeight="1" x14ac:dyDescent="0.25">
      <c r="A972" s="75">
        <v>6330</v>
      </c>
      <c r="B972" s="16"/>
      <c r="C972" s="192"/>
      <c r="D972" s="16"/>
      <c r="E972" s="46"/>
      <c r="F972" s="373" t="s">
        <v>691</v>
      </c>
      <c r="G972" s="356">
        <f>SUBTOTAL(109,G970:G971)</f>
        <v>0</v>
      </c>
      <c r="H972" s="356">
        <f>SUBTOTAL(109,H970:H971)</f>
        <v>18.5</v>
      </c>
      <c r="I972" s="356">
        <f>SUBTOTAL(109,I970:I971)</f>
        <v>18.5</v>
      </c>
      <c r="J972" s="356">
        <f>Tabulka5424[[#This Row],[Skutečnost k 31.12.2019                    v tis. Kč]]/Tabulka5424[[#This Row],[Upravený rozpočet k 31.12.2019         v tis. Kč]]*100</f>
        <v>100</v>
      </c>
    </row>
    <row r="973" spans="1:10" ht="15" customHeight="1" x14ac:dyDescent="0.25">
      <c r="A973" s="75"/>
      <c r="B973" s="16"/>
      <c r="C973" s="192"/>
      <c r="D973" s="16"/>
      <c r="E973" s="46"/>
      <c r="F973" s="373"/>
      <c r="G973" s="356"/>
      <c r="H973" s="356"/>
      <c r="I973" s="74"/>
      <c r="J973" s="715"/>
    </row>
    <row r="974" spans="1:10" ht="15" customHeight="1" x14ac:dyDescent="0.25">
      <c r="A974" s="12">
        <v>6399</v>
      </c>
      <c r="B974" s="12">
        <v>5362</v>
      </c>
      <c r="C974" s="204"/>
      <c r="D974" s="339"/>
      <c r="E974" s="46">
        <v>88</v>
      </c>
      <c r="F974" s="353" t="s">
        <v>232</v>
      </c>
      <c r="G974" s="432">
        <v>762.27</v>
      </c>
      <c r="H974" s="432">
        <v>891.21</v>
      </c>
      <c r="I974" s="432">
        <v>889.63</v>
      </c>
      <c r="J974" s="432">
        <f>Tabulka5424[[#This Row],[Skutečnost k 31.12.2019                    v tis. Kč]]/Tabulka5424[[#This Row],[Upravený rozpočet k 31.12.2019         v tis. Kč]]*100</f>
        <v>99.822712940833242</v>
      </c>
    </row>
    <row r="975" spans="1:10" s="59" customFormat="1" ht="15" customHeight="1" x14ac:dyDescent="0.25">
      <c r="A975" s="12">
        <v>6399</v>
      </c>
      <c r="B975" s="12">
        <v>5362</v>
      </c>
      <c r="C975" s="204"/>
      <c r="D975" s="689">
        <v>111</v>
      </c>
      <c r="E975" s="46">
        <v>88</v>
      </c>
      <c r="F975" s="421" t="s">
        <v>881</v>
      </c>
      <c r="G975" s="343">
        <v>105</v>
      </c>
      <c r="H975" s="343">
        <v>338.52</v>
      </c>
      <c r="I975" s="343">
        <v>308.57</v>
      </c>
      <c r="J975" s="343">
        <f>Tabulka5424[[#This Row],[Skutečnost k 31.12.2019                    v tis. Kč]]/Tabulka5424[[#This Row],[Upravený rozpočet k 31.12.2019         v tis. Kč]]*100</f>
        <v>91.152664539761318</v>
      </c>
    </row>
    <row r="976" spans="1:10" s="59" customFormat="1" ht="15" customHeight="1" x14ac:dyDescent="0.25">
      <c r="A976" s="12">
        <v>6399</v>
      </c>
      <c r="B976" s="16">
        <v>5362</v>
      </c>
      <c r="C976" s="192"/>
      <c r="D976" s="685">
        <v>112</v>
      </c>
      <c r="E976" s="46">
        <v>88</v>
      </c>
      <c r="F976" s="421" t="s">
        <v>882</v>
      </c>
      <c r="G976" s="343">
        <v>0</v>
      </c>
      <c r="H976" s="343">
        <v>9.3699999999999992</v>
      </c>
      <c r="I976" s="343">
        <v>9.3699999999999992</v>
      </c>
      <c r="J976" s="343">
        <f>Tabulka5424[[#This Row],[Skutečnost k 31.12.2019                    v tis. Kč]]/Tabulka5424[[#This Row],[Upravený rozpočet k 31.12.2019         v tis. Kč]]*100</f>
        <v>100</v>
      </c>
    </row>
    <row r="977" spans="1:10" s="59" customFormat="1" ht="15" customHeight="1" x14ac:dyDescent="0.25">
      <c r="A977" s="16">
        <v>6399</v>
      </c>
      <c r="B977" s="16">
        <v>5362</v>
      </c>
      <c r="C977" s="192"/>
      <c r="D977" s="383"/>
      <c r="E977" s="46">
        <v>89</v>
      </c>
      <c r="F977" s="353" t="s">
        <v>233</v>
      </c>
      <c r="G977" s="343">
        <v>6</v>
      </c>
      <c r="H977" s="343">
        <v>6</v>
      </c>
      <c r="I977" s="343">
        <v>4</v>
      </c>
      <c r="J977" s="343">
        <f>Tabulka5424[[#This Row],[Skutečnost k 31.12.2019                    v tis. Kč]]/Tabulka5424[[#This Row],[Upravený rozpočet k 31.12.2019         v tis. Kč]]*100</f>
        <v>66.666666666666657</v>
      </c>
    </row>
    <row r="978" spans="1:10" ht="15" customHeight="1" x14ac:dyDescent="0.25">
      <c r="A978" s="16">
        <v>6399</v>
      </c>
      <c r="B978" s="16">
        <v>5362</v>
      </c>
      <c r="C978" s="192"/>
      <c r="D978" s="383"/>
      <c r="E978" s="46">
        <v>90</v>
      </c>
      <c r="F978" s="353" t="s">
        <v>472</v>
      </c>
      <c r="G978" s="343">
        <v>33.57</v>
      </c>
      <c r="H978" s="343">
        <v>33.57</v>
      </c>
      <c r="I978" s="343">
        <v>33.57</v>
      </c>
      <c r="J978" s="343">
        <f>Tabulka5424[[#This Row],[Skutečnost k 31.12.2019                    v tis. Kč]]/Tabulka5424[[#This Row],[Upravený rozpočet k 31.12.2019         v tis. Kč]]*100</f>
        <v>100</v>
      </c>
    </row>
    <row r="979" spans="1:10" ht="15" customHeight="1" x14ac:dyDescent="0.25">
      <c r="A979" s="16">
        <v>6399</v>
      </c>
      <c r="B979" s="16">
        <v>5362</v>
      </c>
      <c r="C979" s="192"/>
      <c r="D979" s="383"/>
      <c r="E979" s="46">
        <v>91</v>
      </c>
      <c r="F979" s="353" t="s">
        <v>692</v>
      </c>
      <c r="G979" s="343">
        <v>0</v>
      </c>
      <c r="H979" s="343">
        <v>0.22</v>
      </c>
      <c r="I979" s="343">
        <v>0.22</v>
      </c>
      <c r="J979" s="343">
        <f>Tabulka5424[[#This Row],[Skutečnost k 31.12.2019                    v tis. Kč]]/Tabulka5424[[#This Row],[Upravený rozpočet k 31.12.2019         v tis. Kč]]*100</f>
        <v>100</v>
      </c>
    </row>
    <row r="980" spans="1:10" ht="15" customHeight="1" x14ac:dyDescent="0.25">
      <c r="A980" s="16">
        <v>6399</v>
      </c>
      <c r="B980" s="16">
        <v>5363</v>
      </c>
      <c r="C980" s="192"/>
      <c r="D980" s="383"/>
      <c r="E980" s="46"/>
      <c r="F980" s="353" t="s">
        <v>153</v>
      </c>
      <c r="G980" s="343">
        <v>3</v>
      </c>
      <c r="H980" s="343">
        <v>2.78</v>
      </c>
      <c r="I980" s="343">
        <v>0</v>
      </c>
      <c r="J980" s="343">
        <f>Tabulka5424[[#This Row],[Skutečnost k 31.12.2019                    v tis. Kč]]/Tabulka5424[[#This Row],[Upravený rozpočet k 31.12.2019         v tis. Kč]]*100</f>
        <v>0</v>
      </c>
    </row>
    <row r="981" spans="1:10" ht="15" customHeight="1" x14ac:dyDescent="0.25">
      <c r="A981" s="12">
        <v>6399</v>
      </c>
      <c r="B981" s="12">
        <v>5365</v>
      </c>
      <c r="C981" s="204"/>
      <c r="D981" s="383"/>
      <c r="E981" s="58"/>
      <c r="F981" s="353" t="s">
        <v>231</v>
      </c>
      <c r="G981" s="343">
        <v>6200</v>
      </c>
      <c r="H981" s="343">
        <v>5907.29</v>
      </c>
      <c r="I981" s="343">
        <v>5907.29</v>
      </c>
      <c r="J981" s="343">
        <f>Tabulka5424[[#This Row],[Skutečnost k 31.12.2019                    v tis. Kč]]/Tabulka5424[[#This Row],[Upravený rozpočet k 31.12.2019         v tis. Kč]]*100</f>
        <v>100</v>
      </c>
    </row>
    <row r="982" spans="1:10" ht="15" customHeight="1" x14ac:dyDescent="0.25">
      <c r="A982" s="75">
        <v>6399</v>
      </c>
      <c r="B982" s="12"/>
      <c r="C982" s="204"/>
      <c r="D982" s="16"/>
      <c r="E982" s="58"/>
      <c r="F982" s="373" t="s">
        <v>308</v>
      </c>
      <c r="G982" s="289">
        <f>SUM(G974:G981)</f>
        <v>7109.84</v>
      </c>
      <c r="H982" s="289">
        <f>SUM(H974:H981)</f>
        <v>7188.96</v>
      </c>
      <c r="I982" s="289">
        <f>SUM(I974:I981)</f>
        <v>7152.65</v>
      </c>
      <c r="J982" s="289">
        <f>Tabulka5424[[#This Row],[Skutečnost k 31.12.2019                    v tis. Kč]]/Tabulka5424[[#This Row],[Upravený rozpočet k 31.12.2019         v tis. Kč]]*100</f>
        <v>99.494919988426687</v>
      </c>
    </row>
    <row r="983" spans="1:10" ht="15" customHeight="1" x14ac:dyDescent="0.25">
      <c r="A983" s="15"/>
      <c r="B983" s="10"/>
      <c r="C983" s="192"/>
      <c r="D983" s="16"/>
      <c r="E983" s="46"/>
      <c r="F983" s="288" t="s">
        <v>234</v>
      </c>
      <c r="G983" s="433">
        <f>G968+G965+G982+G972</f>
        <v>7650.84</v>
      </c>
      <c r="H983" s="433">
        <f>H968+H965+H982+H972</f>
        <v>7765.87</v>
      </c>
      <c r="I983" s="433">
        <f>I968+I965+I982+I972</f>
        <v>7629.8499999999995</v>
      </c>
      <c r="J983" s="433">
        <f>Tabulka5424[[#This Row],[Skutečnost k 31.12.2019                    v tis. Kč]]/Tabulka5424[[#This Row],[Upravený rozpočet k 31.12.2019         v tis. Kč]]*100</f>
        <v>98.248489866557122</v>
      </c>
    </row>
    <row r="984" spans="1:10" s="55" customFormat="1" ht="15" customHeight="1" x14ac:dyDescent="0.25">
      <c r="A984" s="15"/>
      <c r="B984" s="10"/>
      <c r="C984" s="192"/>
      <c r="D984" s="16"/>
      <c r="E984" s="46"/>
      <c r="F984" s="94"/>
      <c r="G984" s="71"/>
      <c r="H984" s="71"/>
      <c r="I984" s="72"/>
      <c r="J984" s="268"/>
    </row>
    <row r="985" spans="1:10" s="55" customFormat="1" ht="15" customHeight="1" x14ac:dyDescent="0.25">
      <c r="A985" s="12">
        <v>6402</v>
      </c>
      <c r="B985" s="12">
        <v>5364</v>
      </c>
      <c r="C985" s="192"/>
      <c r="D985" s="383"/>
      <c r="E985" s="46"/>
      <c r="F985" s="329" t="s">
        <v>1483</v>
      </c>
      <c r="G985" s="152">
        <v>0.01</v>
      </c>
      <c r="H985" s="152">
        <v>0</v>
      </c>
      <c r="I985" s="152">
        <v>0</v>
      </c>
      <c r="J985" s="152">
        <v>0</v>
      </c>
    </row>
    <row r="986" spans="1:10" s="55" customFormat="1" ht="15" customHeight="1" x14ac:dyDescent="0.25">
      <c r="A986" s="367">
        <v>6402</v>
      </c>
      <c r="B986" s="367">
        <v>5364</v>
      </c>
      <c r="C986" s="392">
        <v>34070</v>
      </c>
      <c r="D986" s="383"/>
      <c r="E986" s="46"/>
      <c r="F986" s="370" t="s">
        <v>1480</v>
      </c>
      <c r="G986" s="390">
        <v>0</v>
      </c>
      <c r="H986" s="390">
        <v>2.4500000000000002</v>
      </c>
      <c r="I986" s="390">
        <v>2.4500000000000002</v>
      </c>
      <c r="J986" s="152">
        <f>Tabulka5424[[#This Row],[Skutečnost k 31.12.2019                    v tis. Kč]]/Tabulka5424[[#This Row],[Upravený rozpočet k 31.12.2019         v tis. Kč]]*100</f>
        <v>100</v>
      </c>
    </row>
    <row r="987" spans="1:10" s="55" customFormat="1" ht="15" customHeight="1" x14ac:dyDescent="0.25">
      <c r="A987" s="367">
        <v>6402</v>
      </c>
      <c r="B987" s="367">
        <v>5364</v>
      </c>
      <c r="C987" s="392">
        <v>98008</v>
      </c>
      <c r="D987" s="16"/>
      <c r="E987" s="46"/>
      <c r="F987" s="370" t="s">
        <v>1481</v>
      </c>
      <c r="G987" s="390">
        <v>17.16</v>
      </c>
      <c r="H987" s="390">
        <v>17.16</v>
      </c>
      <c r="I987" s="390">
        <v>17.16</v>
      </c>
      <c r="J987" s="152">
        <f>Tabulka5424[[#This Row],[Skutečnost k 31.12.2019                    v tis. Kč]]/Tabulka5424[[#This Row],[Upravený rozpočet k 31.12.2019         v tis. Kč]]*100</f>
        <v>100</v>
      </c>
    </row>
    <row r="988" spans="1:10" s="17" customFormat="1" ht="15" customHeight="1" x14ac:dyDescent="0.25">
      <c r="A988" s="367">
        <v>6402</v>
      </c>
      <c r="B988" s="367">
        <v>5364</v>
      </c>
      <c r="C988" s="392">
        <v>98187</v>
      </c>
      <c r="D988" s="691"/>
      <c r="E988" s="334"/>
      <c r="F988" s="370" t="s">
        <v>1482</v>
      </c>
      <c r="G988" s="390">
        <v>50.59</v>
      </c>
      <c r="H988" s="390">
        <v>50.59</v>
      </c>
      <c r="I988" s="390">
        <v>50.59</v>
      </c>
      <c r="J988" s="152">
        <f>Tabulka5424[[#This Row],[Skutečnost k 31.12.2019                    v tis. Kč]]/Tabulka5424[[#This Row],[Upravený rozpočet k 31.12.2019         v tis. Kč]]*100</f>
        <v>100</v>
      </c>
    </row>
    <row r="989" spans="1:10" s="17" customFormat="1" ht="15" customHeight="1" x14ac:dyDescent="0.25">
      <c r="A989" s="75">
        <v>6402</v>
      </c>
      <c r="B989" s="16"/>
      <c r="C989" s="192"/>
      <c r="D989" s="16"/>
      <c r="E989" s="46"/>
      <c r="F989" s="200" t="s">
        <v>396</v>
      </c>
      <c r="G989" s="289">
        <f>SUBTOTAL(109,G985:G988)</f>
        <v>67.760000000000005</v>
      </c>
      <c r="H989" s="289">
        <f t="shared" ref="H989:I989" si="10">SUBTOTAL(109,H985:H988)</f>
        <v>70.2</v>
      </c>
      <c r="I989" s="289">
        <f t="shared" si="10"/>
        <v>70.2</v>
      </c>
      <c r="J989" s="289">
        <f>Tabulka5424[[#This Row],[Skutečnost k 31.12.2019                    v tis. Kč]]/Tabulka5424[[#This Row],[Upravený rozpočet k 31.12.2019         v tis. Kč]]*100</f>
        <v>100</v>
      </c>
    </row>
    <row r="990" spans="1:10" s="17" customFormat="1" ht="15" customHeight="1" x14ac:dyDescent="0.25">
      <c r="A990" s="98">
        <v>6</v>
      </c>
      <c r="B990" s="435"/>
      <c r="C990" s="436"/>
      <c r="D990" s="98"/>
      <c r="E990" s="437"/>
      <c r="F990" s="101" t="s">
        <v>73</v>
      </c>
      <c r="G990" s="103">
        <f>G886+G960+G983+G989</f>
        <v>49693.65</v>
      </c>
      <c r="H990" s="103">
        <f>H886+H960+H983+H989</f>
        <v>50931.35</v>
      </c>
      <c r="I990" s="103">
        <f>I886+I960+I983+I989</f>
        <v>50039.489999999983</v>
      </c>
      <c r="J990" s="103">
        <f>I990/H990*100</f>
        <v>98.248897781032667</v>
      </c>
    </row>
    <row r="991" spans="1:10" s="17" customFormat="1" ht="15" customHeight="1" x14ac:dyDescent="0.25">
      <c r="A991" s="125"/>
      <c r="B991" s="126"/>
      <c r="C991" s="208"/>
      <c r="D991" s="125"/>
      <c r="E991" s="127"/>
      <c r="F991" s="128"/>
      <c r="G991" s="218"/>
      <c r="H991" s="218"/>
      <c r="I991" s="59"/>
      <c r="J991" s="123"/>
    </row>
    <row r="992" spans="1:10" s="17" customFormat="1" ht="15" customHeight="1" x14ac:dyDescent="0.25">
      <c r="A992" s="181"/>
      <c r="B992" s="438"/>
      <c r="C992" s="439"/>
      <c r="D992" s="438"/>
      <c r="E992" s="440"/>
      <c r="F992" s="441" t="s">
        <v>306</v>
      </c>
      <c r="G992" s="442">
        <f>G990+G846+G740+G658+G152+G30</f>
        <v>216000</v>
      </c>
      <c r="H992" s="442">
        <f>H990+H846+H740+H658+H152+H30</f>
        <v>261999.99999999997</v>
      </c>
      <c r="I992" s="442">
        <f>I990+I846+I740+I658+I152+I30</f>
        <v>254662.44999999995</v>
      </c>
      <c r="J992" s="103">
        <f t="shared" ref="J992" si="11">I992/H992*100</f>
        <v>97.199408396946566</v>
      </c>
    </row>
    <row r="993" spans="1:10" s="17" customFormat="1" ht="15" customHeight="1" x14ac:dyDescent="0.25">
      <c r="A993" s="229"/>
      <c r="B993" s="10"/>
      <c r="C993" s="230"/>
      <c r="D993" s="231"/>
      <c r="E993" s="232"/>
      <c r="F993" s="122"/>
      <c r="G993" s="123"/>
      <c r="H993" s="19"/>
      <c r="I993" s="454"/>
      <c r="J993" s="454"/>
    </row>
    <row r="994" spans="1:10" ht="15" customHeight="1" x14ac:dyDescent="0.25">
      <c r="A994" s="984" t="s">
        <v>337</v>
      </c>
      <c r="B994" s="984"/>
      <c r="C994" s="984"/>
      <c r="D994" s="984"/>
      <c r="E994" s="984"/>
      <c r="F994" s="984"/>
      <c r="G994" s="197"/>
      <c r="H994" s="197"/>
      <c r="I994" s="72"/>
      <c r="J994" s="72"/>
    </row>
    <row r="995" spans="1:10" ht="15" customHeight="1" x14ac:dyDescent="0.25">
      <c r="A995" s="982" t="s">
        <v>338</v>
      </c>
      <c r="B995" s="983"/>
      <c r="C995" s="210"/>
      <c r="D995" s="985" t="s">
        <v>328</v>
      </c>
      <c r="E995" s="986"/>
      <c r="F995" s="253" t="s">
        <v>346</v>
      </c>
      <c r="G995" s="284">
        <f>'Tabulka č. 1 Plnění příjmů'!G268</f>
        <v>39039.999999999993</v>
      </c>
      <c r="H995" s="284">
        <f>'Tabulka č. 1 Plnění příjmů'!H268</f>
        <v>61377.86</v>
      </c>
      <c r="I995" s="284">
        <v>61197.61</v>
      </c>
      <c r="J995" s="284">
        <f>I995/H995*100</f>
        <v>99.706327330408712</v>
      </c>
    </row>
    <row r="996" spans="1:10" ht="15" customHeight="1" x14ac:dyDescent="0.25">
      <c r="A996" s="148"/>
      <c r="B996" s="35"/>
      <c r="C996" s="211"/>
      <c r="D996" s="179"/>
      <c r="E996" s="78"/>
      <c r="F996" s="180" t="s">
        <v>333</v>
      </c>
      <c r="G996" s="190">
        <f>G981</f>
        <v>6200</v>
      </c>
      <c r="H996" s="190">
        <f>H981</f>
        <v>5907.29</v>
      </c>
      <c r="I996" s="190">
        <f>I981</f>
        <v>5907.29</v>
      </c>
      <c r="J996" s="190">
        <f t="shared" ref="J996:J1020" si="12">I996/H996*100</f>
        <v>100</v>
      </c>
    </row>
    <row r="997" spans="1:10" ht="15" customHeight="1" x14ac:dyDescent="0.25">
      <c r="A997" s="148"/>
      <c r="B997" s="35"/>
      <c r="C997" s="211"/>
      <c r="D997" s="179"/>
      <c r="E997" s="78"/>
      <c r="F997" s="180" t="s">
        <v>334</v>
      </c>
      <c r="G997" s="190">
        <f>G92+G87+G107+G448+G638+G289+G427</f>
        <v>4000</v>
      </c>
      <c r="H997" s="190">
        <f>H92+H87+H107+H448+H638+H289+H427</f>
        <v>4203.82</v>
      </c>
      <c r="I997" s="190">
        <f>I92+I87+I107+I448+I638+I289+I427</f>
        <v>4203.82</v>
      </c>
      <c r="J997" s="190">
        <f t="shared" si="12"/>
        <v>100</v>
      </c>
    </row>
    <row r="998" spans="1:10" ht="15" customHeight="1" x14ac:dyDescent="0.25">
      <c r="A998" s="148"/>
      <c r="B998" s="35"/>
      <c r="C998" s="211"/>
      <c r="D998" s="179"/>
      <c r="E998" s="78"/>
      <c r="F998" s="279" t="s">
        <v>335</v>
      </c>
      <c r="G998" s="190">
        <f>SUM(G995:G997)</f>
        <v>49239.999999999993</v>
      </c>
      <c r="H998" s="190">
        <f>SUM(H995:H997)</f>
        <v>71488.97</v>
      </c>
      <c r="I998" s="190">
        <f>SUM(I995:I997)</f>
        <v>71308.72</v>
      </c>
      <c r="J998" s="190">
        <f t="shared" si="12"/>
        <v>99.747863201833795</v>
      </c>
    </row>
    <row r="999" spans="1:10" ht="15" customHeight="1" x14ac:dyDescent="0.25">
      <c r="A999" s="982" t="s">
        <v>339</v>
      </c>
      <c r="B999" s="983"/>
      <c r="C999" s="211"/>
      <c r="D999" s="179"/>
      <c r="E999" s="78"/>
      <c r="F999" s="279" t="s">
        <v>336</v>
      </c>
      <c r="G999" s="190">
        <f>G1006-G998</f>
        <v>166760</v>
      </c>
      <c r="H999" s="190">
        <f>H1006-H998</f>
        <v>190511.02999999997</v>
      </c>
      <c r="I999" s="190">
        <f>I1006-I998</f>
        <v>183353.72999999995</v>
      </c>
      <c r="J999" s="190">
        <f t="shared" si="12"/>
        <v>96.2431046643336</v>
      </c>
    </row>
    <row r="1000" spans="1:10" ht="15" customHeight="1" x14ac:dyDescent="0.25">
      <c r="A1000" s="279"/>
      <c r="B1000" s="280"/>
      <c r="C1000" s="211"/>
      <c r="D1000" s="179"/>
      <c r="E1000" s="78"/>
      <c r="F1000" s="279"/>
      <c r="G1000" s="190"/>
      <c r="H1000" s="190"/>
      <c r="I1000" s="190"/>
      <c r="J1000" s="190"/>
    </row>
    <row r="1001" spans="1:10" ht="15" customHeight="1" x14ac:dyDescent="0.25">
      <c r="A1001" s="976" t="s">
        <v>235</v>
      </c>
      <c r="B1001" s="976"/>
      <c r="C1001" s="976"/>
      <c r="D1001" s="976"/>
      <c r="E1001" s="976"/>
      <c r="F1001" s="976"/>
      <c r="G1001" s="191"/>
      <c r="H1001" s="191"/>
      <c r="I1001" s="72"/>
      <c r="J1001" s="190"/>
    </row>
    <row r="1002" spans="1:10" ht="15" customHeight="1" x14ac:dyDescent="0.25">
      <c r="A1002" s="76"/>
      <c r="B1002" s="77"/>
      <c r="C1002" s="209"/>
      <c r="D1002" s="77"/>
      <c r="E1002" s="78"/>
      <c r="F1002" s="41" t="s">
        <v>236</v>
      </c>
      <c r="G1002" s="19">
        <f>'Tabulka č. 1 Plnění příjmů'!G275</f>
        <v>198000</v>
      </c>
      <c r="H1002" s="19">
        <f>'Tabulka č. 1 Plnění příjmů'!H275</f>
        <v>244000</v>
      </c>
      <c r="I1002" s="19">
        <f>'Tabulka č. 1 Plnění příjmů'!I275</f>
        <v>244551.59800000006</v>
      </c>
      <c r="J1002" s="190">
        <f t="shared" si="12"/>
        <v>100.22606475409839</v>
      </c>
    </row>
    <row r="1003" spans="1:10" s="55" customFormat="1" ht="15" customHeight="1" x14ac:dyDescent="0.25">
      <c r="A1003" s="76"/>
      <c r="B1003" s="77"/>
      <c r="C1003" s="209"/>
      <c r="D1003" s="77"/>
      <c r="E1003" s="78"/>
      <c r="F1003" s="41" t="s">
        <v>246</v>
      </c>
      <c r="G1003" s="19">
        <f>G1002-G1004</f>
        <v>170735.2</v>
      </c>
      <c r="H1003" s="19">
        <f>H1002-H1004</f>
        <v>201025.06</v>
      </c>
      <c r="I1003" s="19">
        <f>I1002-I1004</f>
        <v>201563.12800000006</v>
      </c>
      <c r="J1003" s="190">
        <f t="shared" si="12"/>
        <v>100.26766215117659</v>
      </c>
    </row>
    <row r="1004" spans="1:10" s="55" customFormat="1" ht="15" customHeight="1" x14ac:dyDescent="0.25">
      <c r="A1004" s="76"/>
      <c r="B1004" s="77"/>
      <c r="C1004" s="209"/>
      <c r="D1004" s="77"/>
      <c r="E1004" s="78"/>
      <c r="F1004" s="41" t="s">
        <v>247</v>
      </c>
      <c r="G1004" s="190">
        <f>'Tabulka č. 1 Plnění příjmů'!G265+'Tabulka č. 1 Plnění příjmů'!G273</f>
        <v>27264.799999999999</v>
      </c>
      <c r="H1004" s="190">
        <f>'Tabulka č. 1 Plnění příjmů'!H265+'Tabulka č. 1 Plnění příjmů'!H273</f>
        <v>42974.94</v>
      </c>
      <c r="I1004" s="190">
        <f>'Tabulka č. 1 Plnění příjmů'!I265+'Tabulka č. 1 Plnění příjmů'!I273</f>
        <v>42988.47</v>
      </c>
      <c r="J1004" s="190">
        <f t="shared" si="12"/>
        <v>100.03148346454932</v>
      </c>
    </row>
    <row r="1005" spans="1:10" s="55" customFormat="1" ht="15" customHeight="1" x14ac:dyDescent="0.25">
      <c r="A1005" s="76"/>
      <c r="B1005" s="77"/>
      <c r="C1005" s="209"/>
      <c r="D1005" s="77"/>
      <c r="E1005" s="78"/>
      <c r="F1005" s="90"/>
      <c r="G1005" s="196"/>
      <c r="H1005" s="196"/>
      <c r="I1005" s="72"/>
      <c r="J1005" s="190"/>
    </row>
    <row r="1006" spans="1:10" s="55" customFormat="1" ht="15" customHeight="1" x14ac:dyDescent="0.25">
      <c r="A1006" s="76"/>
      <c r="B1006" s="77"/>
      <c r="C1006" s="209"/>
      <c r="D1006" s="77"/>
      <c r="E1006" s="78"/>
      <c r="F1006" s="41" t="s">
        <v>237</v>
      </c>
      <c r="G1006" s="19">
        <f>G992</f>
        <v>216000</v>
      </c>
      <c r="H1006" s="19">
        <f>H992</f>
        <v>261999.99999999997</v>
      </c>
      <c r="I1006" s="19">
        <f>I992</f>
        <v>254662.44999999995</v>
      </c>
      <c r="J1006" s="190">
        <f t="shared" si="12"/>
        <v>97.199408396946566</v>
      </c>
    </row>
    <row r="1007" spans="1:10" s="55" customFormat="1" ht="15" customHeight="1" x14ac:dyDescent="0.25">
      <c r="A1007" s="76"/>
      <c r="B1007" s="77"/>
      <c r="C1007" s="209"/>
      <c r="D1007" s="77"/>
      <c r="E1007" s="78"/>
      <c r="F1007" s="178" t="s">
        <v>238</v>
      </c>
      <c r="G1007" s="19"/>
      <c r="H1007" s="19"/>
      <c r="I1007" s="72"/>
      <c r="J1007" s="190"/>
    </row>
    <row r="1008" spans="1:10" s="55" customFormat="1" ht="15" customHeight="1" x14ac:dyDescent="0.25">
      <c r="A1008" s="76"/>
      <c r="B1008" s="77"/>
      <c r="C1008" s="209"/>
      <c r="D1008" s="77"/>
      <c r="E1008" s="78"/>
      <c r="F1008" s="156" t="s">
        <v>438</v>
      </c>
      <c r="G1008" s="19">
        <f>G1006-G1011</f>
        <v>136390</v>
      </c>
      <c r="H1008" s="19">
        <f>H1006-H1011</f>
        <v>160300</v>
      </c>
      <c r="I1008" s="19">
        <f>I1006-I1011</f>
        <v>153958.09999999998</v>
      </c>
      <c r="J1008" s="190">
        <f t="shared" si="12"/>
        <v>96.043730505302534</v>
      </c>
    </row>
    <row r="1009" spans="1:14" s="55" customFormat="1" ht="15" customHeight="1" x14ac:dyDescent="0.25">
      <c r="A1009" s="76"/>
      <c r="B1009" s="77"/>
      <c r="C1009" s="209"/>
      <c r="D1009" s="77"/>
      <c r="E1009" s="78"/>
      <c r="F1009" s="278" t="s">
        <v>498</v>
      </c>
      <c r="G1009" s="920">
        <f>G13+G61+G62+G81+G82+G83+G84+G99+G100+G101+G102+G103+G104+G121+G122+G156+G157+G158+G159+G187+G188+G257+G258+G259+G265+G266+G267+G349+G350+G351+G352+G353+G406+G407+G446+G459+G489+G490+G491+G513+G514+G515+G516+G524+G531+G537+G539+G541+G544+G547+G565+G570+G627+G731+G732+G752+G783+G813+G866+G912+G935</f>
        <v>15678</v>
      </c>
      <c r="H1009" s="920">
        <f>H13+H61+H62+H81+H82+H83+H84+H99+H100+H101+H102+H103+H104+H121+H122+H156+H157+H158+H159+H187+H188+H257+H258+H259+H265+H266+H267+H349+H350+H351+H352+H353+H406+H407+H446+H459+H489+H490+H491+H513+H514+H515+H516+H524+H531+H537+H539+H541+H544+H547+H565+H570+H627+H731+H732+H752+H783+H813+H866+H912+H935</f>
        <v>21901.559999999998</v>
      </c>
      <c r="I1009" s="920">
        <f>I13+I61+I62+I81+I82+I83+I84+I99+I100+I101+I102+I103+I104+I121+I122+I156+I157+I158+I159+I187+I188+I257+I258+I259+I265+I266+I267+I349+I350+I351+I352+I353+I406+I407+I446+I459+I489+I490+I491+I513+I514+I515+I516+I524+I531+I537+I539+I541+I544+I547+I565+I570+I627+I731+I732+I752+I783+I813+I866+I912+I935</f>
        <v>20233.729999999992</v>
      </c>
      <c r="J1009" s="338">
        <f t="shared" si="12"/>
        <v>92.384880346422776</v>
      </c>
    </row>
    <row r="1010" spans="1:14" s="55" customFormat="1" ht="15" customHeight="1" x14ac:dyDescent="0.25">
      <c r="A1010" s="76"/>
      <c r="B1010" s="77"/>
      <c r="C1010" s="209"/>
      <c r="D1010" s="77"/>
      <c r="E1010" s="78"/>
      <c r="F1010" s="219" t="s">
        <v>885</v>
      </c>
      <c r="G1010" s="220">
        <f>SUM(G160+G161+G189+G190+G191+G207+G208+G221+G222+G277+G278+G279+G280+G408+G409+G410+G431)</f>
        <v>25364</v>
      </c>
      <c r="H1010" s="220">
        <f>SUM(H160+H161+H189+H190+H191+H207+H208+H221+H222+H277+H278+H279+H280+H408+H409+H410+H431)</f>
        <v>26483.440000000002</v>
      </c>
      <c r="I1010" s="220">
        <f>SUM(I160+I161+I189+I190+I191+I207+I208+I221+I222+I277+I278+I279+I280+I408+I409+I410+I431)</f>
        <v>26483.440000000002</v>
      </c>
      <c r="J1010" s="917">
        <f t="shared" si="12"/>
        <v>100</v>
      </c>
    </row>
    <row r="1011" spans="1:14" s="55" customFormat="1" ht="15" customHeight="1" x14ac:dyDescent="0.25">
      <c r="A1011" s="76"/>
      <c r="B1011" s="77"/>
      <c r="C1011" s="209"/>
      <c r="D1011" s="77"/>
      <c r="E1011" s="78"/>
      <c r="F1011" s="177" t="s">
        <v>439</v>
      </c>
      <c r="G1011" s="921">
        <f>G66+G85+G86+G87+G88+G89+G90+G91+G92+G93+G107+G108+G109+G113+G127+G128+G129+G130+G131+G132+G133+G134+G138+G139+G140+G141+G142+G143+G144+G165+G166+G167+G168+G169+G170+G197+G198+G199+G200+G201+G202+G203+G214+G215+G216+G217+G234+G243+G355+G417+G418+G419+G426+G427+G447+G448+G449+G450+G451+G452+G453+G454+G460+G463+G469+G470+G471+G483+G495+G496+G598+G599+G600+G601+G647+G648+G649+G650+G651+G727+G790+G815+G842+G843+G876+G921</f>
        <v>79610.000000000015</v>
      </c>
      <c r="H1011" s="921">
        <f>H66+H85+H86+H87+H88+H89+H90+H91+H92+H93+H107+H108+H109+H113+H127+H128+H129+H130+H131+H132+H133+H134+H138+H139+H140+H141+H142+H143+H144+H165+H166+H167+H168+H169+H170+H197+H198+H199+H200+H201+H202+H203+H214+H215+H216+H217+H234+H243+H355+H417+H418+H419+H426+H427+H447+H448+H449+H450+H451+H452+H453+H454+H460+H463+H469+H470+H471+H483+H495+H496+H598+H599+H600+H601+H647+H648+H649+H650+H651+H727+H790+H815+H842+H843+H876+H921</f>
        <v>101699.99999999999</v>
      </c>
      <c r="I1011" s="921">
        <f>I66+I85+I86+I87+I88+I89+I90+I91+I92+I93+I107+I108+I109+I113+I127+I128+I129+I130+I131+I132+I133+I134+I138+I139+I140+I141+I142+I143+I144+I165+I166+I167+I168+I169+I170+I197+I198+I199+I200+I201+I202+I203+I214+I215+I216+I217+I234+I243+I355+I417+I418+I419+I426+I427+I447+I448+I449+I450+I451+I452+I453+I454+I460+I463+I469+I470+I471+I483+I495+I496+I598+I599+I600+I601+I647+I648+I649+I650+I651+I727+I790+I815+I842+I843+I876+I921</f>
        <v>100704.34999999998</v>
      </c>
      <c r="J1011" s="918">
        <f t="shared" si="12"/>
        <v>99.020993117010804</v>
      </c>
    </row>
    <row r="1012" spans="1:14" s="55" customFormat="1" ht="15" customHeight="1" x14ac:dyDescent="0.25">
      <c r="A1012" s="76"/>
      <c r="B1012" s="77"/>
      <c r="C1012" s="209"/>
      <c r="D1012" s="77"/>
      <c r="E1012" s="78"/>
      <c r="F1012" s="219" t="s">
        <v>500</v>
      </c>
      <c r="G1012" s="220">
        <f>G419</f>
        <v>205.7</v>
      </c>
      <c r="H1012" s="220">
        <f>H419</f>
        <v>205.7</v>
      </c>
      <c r="I1012" s="220">
        <f>I419</f>
        <v>205.7</v>
      </c>
      <c r="J1012" s="917">
        <f t="shared" si="12"/>
        <v>100</v>
      </c>
      <c r="N1012" s="287"/>
    </row>
    <row r="1013" spans="1:14" s="55" customFormat="1" ht="15" customHeight="1" x14ac:dyDescent="0.25">
      <c r="A1013" s="76"/>
      <c r="B1013" s="77"/>
      <c r="C1013" s="209"/>
      <c r="D1013" s="77"/>
      <c r="E1013" s="78"/>
      <c r="F1013" s="176" t="s">
        <v>365</v>
      </c>
      <c r="G1013" s="197">
        <f>SUM(G1009+G1011)</f>
        <v>95288.000000000015</v>
      </c>
      <c r="H1013" s="197">
        <f>SUM(H1009+H1011)</f>
        <v>123601.55999999998</v>
      </c>
      <c r="I1013" s="197">
        <f>SUM(I1009+I1011)</f>
        <v>120938.07999999997</v>
      </c>
      <c r="J1013" s="919">
        <f t="shared" si="12"/>
        <v>97.845108103813573</v>
      </c>
    </row>
    <row r="1014" spans="1:14" s="55" customFormat="1" ht="15" customHeight="1" x14ac:dyDescent="0.25">
      <c r="A1014" s="76"/>
      <c r="B1014" s="77"/>
      <c r="C1014" s="209"/>
      <c r="D1014" s="77"/>
      <c r="E1014" s="78"/>
      <c r="F1014" s="80"/>
      <c r="G1014" s="197"/>
      <c r="H1014" s="197"/>
      <c r="I1014" s="22"/>
      <c r="J1014" s="284"/>
    </row>
    <row r="1015" spans="1:14" s="55" customFormat="1" ht="15" customHeight="1" x14ac:dyDescent="0.25">
      <c r="A1015" s="76"/>
      <c r="B1015" s="77"/>
      <c r="C1015" s="209"/>
      <c r="D1015" s="77"/>
      <c r="E1015" s="78"/>
      <c r="F1015" s="119" t="s">
        <v>820</v>
      </c>
      <c r="G1015" s="191">
        <f>G1002-G1006</f>
        <v>-18000</v>
      </c>
      <c r="H1015" s="191">
        <f>H1002-H1006</f>
        <v>-17999.999999999971</v>
      </c>
      <c r="I1015" s="191">
        <f>I1002-I1006</f>
        <v>-10110.851999999897</v>
      </c>
      <c r="J1015" s="190">
        <f t="shared" si="12"/>
        <v>56.171399999999515</v>
      </c>
    </row>
    <row r="1016" spans="1:14" s="55" customFormat="1" ht="15" customHeight="1" x14ac:dyDescent="0.25">
      <c r="A1016" s="76"/>
      <c r="B1016" s="77"/>
      <c r="C1016" s="209"/>
      <c r="D1016" s="77"/>
      <c r="E1016" s="78"/>
      <c r="F1016" s="119"/>
      <c r="G1016" s="191"/>
      <c r="H1016" s="191"/>
      <c r="I1016" s="22"/>
      <c r="J1016" s="284"/>
    </row>
    <row r="1017" spans="1:14" s="55" customFormat="1" ht="15" customHeight="1" x14ac:dyDescent="0.25">
      <c r="A1017" s="976" t="s">
        <v>239</v>
      </c>
      <c r="B1017" s="976"/>
      <c r="C1017" s="976"/>
      <c r="D1017" s="976"/>
      <c r="E1017" s="976"/>
      <c r="F1017" s="976"/>
      <c r="G1017" s="196"/>
      <c r="H1017" s="196"/>
      <c r="I1017" s="74"/>
      <c r="J1017" s="284"/>
    </row>
    <row r="1018" spans="1:14" s="55" customFormat="1" ht="15" customHeight="1" x14ac:dyDescent="0.25">
      <c r="A1018" s="76"/>
      <c r="B1018" s="160">
        <v>8115</v>
      </c>
      <c r="C1018" s="204"/>
      <c r="D1018" s="12"/>
      <c r="E1018" s="58"/>
      <c r="F1018" s="97" t="s">
        <v>240</v>
      </c>
      <c r="G1018" s="190">
        <v>18000</v>
      </c>
      <c r="H1018" s="190">
        <v>18000</v>
      </c>
      <c r="I1018" s="190">
        <v>9646.6200000000008</v>
      </c>
      <c r="J1018" s="190">
        <f t="shared" si="12"/>
        <v>53.592333333333343</v>
      </c>
    </row>
    <row r="1019" spans="1:14" s="55" customFormat="1" ht="15" customHeight="1" x14ac:dyDescent="0.25">
      <c r="A1019" s="76"/>
      <c r="B1019" s="160">
        <v>8901</v>
      </c>
      <c r="C1019" s="204"/>
      <c r="D1019" s="12"/>
      <c r="E1019" s="58"/>
      <c r="F1019" s="97" t="s">
        <v>332</v>
      </c>
      <c r="G1019" s="190">
        <v>0</v>
      </c>
      <c r="H1019" s="190">
        <v>0</v>
      </c>
      <c r="I1019" s="190">
        <v>464.23</v>
      </c>
      <c r="J1019" s="599" t="s">
        <v>1479</v>
      </c>
    </row>
    <row r="1020" spans="1:14" s="55" customFormat="1" ht="15" customHeight="1" x14ac:dyDescent="0.25">
      <c r="A1020" s="76"/>
      <c r="B1020" s="77"/>
      <c r="C1020" s="209"/>
      <c r="D1020" s="77"/>
      <c r="E1020" s="78"/>
      <c r="F1020" s="119" t="s">
        <v>331</v>
      </c>
      <c r="G1020" s="195">
        <f>G1018+G1019</f>
        <v>18000</v>
      </c>
      <c r="H1020" s="195">
        <f>H1018+H1019</f>
        <v>18000</v>
      </c>
      <c r="I1020" s="195">
        <f>I1018+I1019</f>
        <v>10110.85</v>
      </c>
      <c r="J1020" s="190">
        <f t="shared" si="12"/>
        <v>56.171388888888899</v>
      </c>
    </row>
    <row r="1021" spans="1:14" s="55" customFormat="1" ht="15" customHeight="1" x14ac:dyDescent="0.25">
      <c r="A1021" s="76"/>
      <c r="B1021" s="77"/>
      <c r="C1021" s="209"/>
      <c r="D1021" s="77"/>
      <c r="E1021" s="78"/>
      <c r="F1021" s="119"/>
      <c r="G1021" s="195"/>
      <c r="H1021" s="195"/>
      <c r="I1021" s="22"/>
      <c r="J1021" s="22"/>
    </row>
    <row r="1022" spans="1:14" s="55" customFormat="1" ht="15" customHeight="1" x14ac:dyDescent="0.25">
      <c r="A1022" s="216" t="s">
        <v>364</v>
      </c>
      <c r="B1022" s="217"/>
      <c r="C1022" s="977" t="s">
        <v>401</v>
      </c>
      <c r="D1022" s="978"/>
      <c r="E1022" s="978"/>
      <c r="F1022" s="978"/>
      <c r="G1022" s="159"/>
      <c r="H1022" s="159"/>
      <c r="I1022" s="22"/>
      <c r="J1022" s="22"/>
    </row>
    <row r="1023" spans="1:14" s="55" customFormat="1" ht="15" customHeight="1" x14ac:dyDescent="0.25">
      <c r="A1023" s="77"/>
      <c r="B1023" s="78"/>
      <c r="C1023" s="979" t="s">
        <v>363</v>
      </c>
      <c r="D1023" s="980"/>
      <c r="E1023" s="980"/>
      <c r="F1023" s="980"/>
      <c r="G1023" s="159"/>
      <c r="H1023" s="159"/>
      <c r="I1023" s="22"/>
      <c r="J1023" s="22"/>
    </row>
    <row r="1024" spans="1:14" s="55" customFormat="1" ht="15" customHeight="1" x14ac:dyDescent="0.25">
      <c r="A1024" s="22"/>
      <c r="B1024" s="172"/>
      <c r="C1024" s="981" t="s">
        <v>362</v>
      </c>
      <c r="D1024" s="981"/>
      <c r="E1024" s="981"/>
      <c r="F1024" s="981"/>
      <c r="G1024" s="196"/>
      <c r="H1024" s="196"/>
      <c r="I1024" s="22"/>
      <c r="J1024" s="22"/>
    </row>
    <row r="1025" spans="1:10" s="55" customFormat="1" ht="15" customHeight="1" x14ac:dyDescent="0.25">
      <c r="E1025" s="282"/>
      <c r="F1025" s="282"/>
      <c r="G1025" s="48"/>
      <c r="H1025" s="48"/>
      <c r="I1025"/>
      <c r="J1025"/>
    </row>
    <row r="1026" spans="1:10" s="55" customFormat="1" ht="15" customHeight="1" x14ac:dyDescent="0.25">
      <c r="A1026" s="282" t="s">
        <v>549</v>
      </c>
      <c r="B1026" s="282"/>
      <c r="C1026" s="199"/>
      <c r="D1026" s="282"/>
      <c r="E1026" s="810"/>
      <c r="F1026" s="810"/>
      <c r="G1026" s="196"/>
      <c r="H1026" s="196"/>
    </row>
    <row r="1027" spans="1:10" s="55" customFormat="1" ht="15" customHeight="1" x14ac:dyDescent="0.25">
      <c r="A1027" s="124"/>
      <c r="B1027" s="124"/>
      <c r="C1027" s="212"/>
      <c r="D1027" s="201"/>
      <c r="E1027" s="124"/>
      <c r="F1027" s="124"/>
      <c r="G1027" s="48"/>
      <c r="H1027" s="48"/>
    </row>
    <row r="1028" spans="1:10" s="55" customFormat="1" ht="15" customHeight="1" x14ac:dyDescent="0.25">
      <c r="A1028" s="11"/>
      <c r="B1028" s="7"/>
      <c r="C1028" s="204"/>
      <c r="D1028" s="12"/>
      <c r="E1028" s="58"/>
      <c r="F1028" s="11"/>
      <c r="G1028" s="213"/>
      <c r="H1028" s="213"/>
    </row>
    <row r="1029" spans="1:10" s="55" customFormat="1" ht="15" customHeight="1" x14ac:dyDescent="0.25">
      <c r="A1029"/>
      <c r="B1029" s="56"/>
      <c r="C1029" s="205"/>
      <c r="D1029" s="18"/>
      <c r="E1029" s="57"/>
      <c r="F1029"/>
      <c r="G1029" s="155"/>
      <c r="H1029" s="155"/>
      <c r="I1029"/>
      <c r="J1029"/>
    </row>
    <row r="1030" spans="1:10" s="55" customFormat="1" ht="15" customHeight="1" x14ac:dyDescent="0.25">
      <c r="A1030"/>
      <c r="B1030" s="56"/>
      <c r="C1030" s="205"/>
      <c r="D1030" s="18"/>
      <c r="E1030" s="57"/>
      <c r="F1030"/>
      <c r="G1030" s="155"/>
      <c r="H1030" s="155"/>
      <c r="I1030"/>
      <c r="J1030"/>
    </row>
    <row r="1031" spans="1:10" s="55" customFormat="1" ht="15" customHeight="1" x14ac:dyDescent="0.25">
      <c r="A1031" s="11"/>
      <c r="B1031" s="7"/>
      <c r="C1031" s="204"/>
      <c r="D1031" s="12"/>
      <c r="E1031" s="58"/>
      <c r="F1031" s="11"/>
      <c r="G1031" s="213"/>
      <c r="H1031" s="213"/>
      <c r="I1031"/>
      <c r="J1031"/>
    </row>
    <row r="1032" spans="1:10" s="55" customFormat="1" ht="15" customHeight="1" x14ac:dyDescent="0.25">
      <c r="A1032" s="11"/>
      <c r="B1032" s="7"/>
      <c r="C1032" s="204"/>
      <c r="D1032" s="12"/>
      <c r="E1032" s="58"/>
      <c r="F1032" s="11"/>
      <c r="G1032" s="213"/>
      <c r="H1032" s="213"/>
      <c r="I1032"/>
      <c r="J1032"/>
    </row>
    <row r="1033" spans="1:10" s="55" customFormat="1" ht="15" customHeight="1" x14ac:dyDescent="0.25">
      <c r="A1033"/>
      <c r="B1033" s="56"/>
      <c r="C1033" s="205"/>
      <c r="D1033" s="18"/>
      <c r="E1033" s="57"/>
      <c r="F1033"/>
      <c r="G1033" s="155"/>
      <c r="H1033" s="155"/>
      <c r="I1033"/>
      <c r="J1033"/>
    </row>
    <row r="1034" spans="1:10" s="55" customFormat="1" ht="15" customHeight="1" x14ac:dyDescent="0.25">
      <c r="A1034" s="11"/>
      <c r="B1034" s="7"/>
      <c r="C1034" s="204"/>
      <c r="D1034" s="12"/>
      <c r="E1034" s="58"/>
      <c r="F1034" s="11"/>
      <c r="G1034" s="213"/>
      <c r="H1034" s="213"/>
      <c r="I1034"/>
      <c r="J1034"/>
    </row>
    <row r="1035" spans="1:10" s="55" customFormat="1" ht="15" customHeight="1" x14ac:dyDescent="0.25">
      <c r="A1035" s="11"/>
      <c r="B1035" s="7"/>
      <c r="C1035" s="204"/>
      <c r="D1035" s="12"/>
      <c r="E1035" s="58"/>
      <c r="F1035" s="11"/>
      <c r="G1035" s="213"/>
      <c r="H1035" s="213"/>
      <c r="I1035" s="30"/>
      <c r="J1035" s="30"/>
    </row>
    <row r="1036" spans="1:10" s="55" customFormat="1" ht="15" customHeight="1" x14ac:dyDescent="0.25">
      <c r="A1036" s="11"/>
      <c r="B1036" s="7"/>
      <c r="C1036" s="204"/>
      <c r="D1036" s="12"/>
      <c r="E1036" s="58"/>
      <c r="F1036" s="11"/>
      <c r="G1036" s="213"/>
      <c r="H1036" s="213"/>
      <c r="I1036" s="30"/>
      <c r="J1036" s="30"/>
    </row>
    <row r="1037" spans="1:10" s="55" customFormat="1" ht="15" customHeight="1" x14ac:dyDescent="0.25">
      <c r="A1037"/>
      <c r="B1037" s="56"/>
      <c r="C1037" s="205"/>
      <c r="D1037" s="18"/>
      <c r="E1037" s="57"/>
      <c r="F1037"/>
      <c r="G1037" s="155"/>
      <c r="H1037" s="155"/>
      <c r="I1037" s="30"/>
      <c r="J1037" s="30"/>
    </row>
    <row r="1038" spans="1:10" s="55" customFormat="1" ht="15" customHeight="1" x14ac:dyDescent="0.25">
      <c r="A1038"/>
      <c r="B1038" s="56"/>
      <c r="C1038" s="205"/>
      <c r="D1038" s="18"/>
      <c r="E1038" s="57"/>
      <c r="F1038"/>
      <c r="G1038" s="155"/>
      <c r="H1038" s="155"/>
    </row>
    <row r="1039" spans="1:10" s="55" customFormat="1" ht="15" customHeight="1" x14ac:dyDescent="0.25">
      <c r="A1039"/>
      <c r="B1039" s="56"/>
      <c r="C1039" s="205"/>
      <c r="D1039" s="18"/>
      <c r="E1039" s="57"/>
      <c r="F1039"/>
      <c r="G1039" s="155"/>
      <c r="H1039" s="155"/>
    </row>
    <row r="1040" spans="1:10" s="55" customFormat="1" ht="15" customHeight="1" x14ac:dyDescent="0.25">
      <c r="A1040"/>
      <c r="B1040" s="56"/>
      <c r="C1040" s="205"/>
      <c r="D1040" s="18"/>
      <c r="E1040" s="57"/>
      <c r="F1040"/>
      <c r="G1040" s="155"/>
      <c r="H1040" s="155"/>
    </row>
    <row r="1041" spans="1:10" ht="15.95" customHeight="1" x14ac:dyDescent="0.25">
      <c r="I1041" s="55"/>
      <c r="J1041" s="55"/>
    </row>
    <row r="1042" spans="1:10" ht="15" customHeight="1" x14ac:dyDescent="0.25">
      <c r="I1042" s="55"/>
      <c r="J1042" s="55"/>
    </row>
    <row r="1043" spans="1:10" ht="16.5" customHeight="1" x14ac:dyDescent="0.25">
      <c r="I1043" s="55"/>
      <c r="J1043" s="55"/>
    </row>
    <row r="1044" spans="1:10" ht="15" customHeight="1" x14ac:dyDescent="0.25">
      <c r="I1044" s="55"/>
      <c r="J1044" s="55"/>
    </row>
    <row r="1045" spans="1:10" s="96" customFormat="1" ht="15.75" customHeight="1" x14ac:dyDescent="0.25">
      <c r="A1045"/>
      <c r="B1045" s="56"/>
      <c r="C1045" s="205"/>
      <c r="D1045" s="18"/>
      <c r="E1045" s="57"/>
      <c r="F1045"/>
      <c r="G1045" s="155"/>
      <c r="H1045" s="155"/>
      <c r="I1045" s="55"/>
      <c r="J1045" s="55"/>
    </row>
    <row r="1046" spans="1:10" s="59" customFormat="1" ht="15" customHeight="1" x14ac:dyDescent="0.25">
      <c r="A1046"/>
      <c r="B1046" s="56"/>
      <c r="C1046" s="205"/>
      <c r="D1046" s="18"/>
      <c r="E1046" s="57"/>
      <c r="F1046"/>
      <c r="G1046" s="155"/>
      <c r="H1046" s="155"/>
      <c r="I1046" s="55"/>
      <c r="J1046" s="55"/>
    </row>
    <row r="1047" spans="1:10" s="59" customFormat="1" ht="15" customHeight="1" x14ac:dyDescent="0.25">
      <c r="A1047"/>
      <c r="B1047" s="56"/>
      <c r="C1047" s="205"/>
      <c r="D1047" s="18"/>
      <c r="E1047" s="57"/>
      <c r="F1047"/>
      <c r="G1047" s="155"/>
      <c r="H1047" s="155"/>
      <c r="I1047" s="55"/>
      <c r="J1047" s="55"/>
    </row>
    <row r="1048" spans="1:10" s="59" customFormat="1" ht="15" customHeight="1" x14ac:dyDescent="0.25">
      <c r="A1048"/>
      <c r="B1048" s="56"/>
      <c r="C1048" s="205"/>
      <c r="D1048" s="18"/>
      <c r="E1048" s="57"/>
      <c r="F1048"/>
      <c r="G1048" s="155"/>
      <c r="H1048" s="155"/>
      <c r="I1048" s="55"/>
      <c r="J1048" s="55"/>
    </row>
    <row r="1049" spans="1:10" s="59" customFormat="1" ht="15" customHeight="1" x14ac:dyDescent="0.25">
      <c r="A1049"/>
      <c r="B1049" s="56"/>
      <c r="C1049" s="205"/>
      <c r="D1049" s="18"/>
      <c r="E1049" s="57"/>
      <c r="F1049"/>
      <c r="G1049" s="155"/>
      <c r="H1049" s="155"/>
      <c r="I1049" s="55"/>
      <c r="J1049" s="55"/>
    </row>
    <row r="1050" spans="1:10" s="59" customFormat="1" ht="15" customHeight="1" x14ac:dyDescent="0.25">
      <c r="A1050"/>
      <c r="B1050" s="56"/>
      <c r="C1050" s="205"/>
      <c r="D1050" s="18"/>
      <c r="E1050" s="57"/>
      <c r="F1050"/>
      <c r="G1050" s="155"/>
      <c r="H1050" s="155"/>
      <c r="I1050" s="22"/>
      <c r="J1050" s="22"/>
    </row>
    <row r="1051" spans="1:10" s="59" customFormat="1" ht="15" customHeight="1" x14ac:dyDescent="0.25">
      <c r="A1051"/>
      <c r="B1051" s="56"/>
      <c r="C1051" s="205"/>
      <c r="D1051" s="18"/>
      <c r="E1051" s="57"/>
      <c r="F1051"/>
      <c r="G1051" s="155"/>
      <c r="H1051" s="155"/>
      <c r="I1051"/>
      <c r="J1051"/>
    </row>
    <row r="1052" spans="1:10" s="59" customFormat="1" ht="15" customHeight="1" x14ac:dyDescent="0.25">
      <c r="A1052"/>
      <c r="B1052" s="56"/>
      <c r="C1052" s="205"/>
      <c r="D1052" s="18"/>
      <c r="E1052" s="57"/>
      <c r="F1052"/>
      <c r="G1052" s="155"/>
      <c r="H1052" s="155"/>
      <c r="I1052"/>
      <c r="J1052"/>
    </row>
    <row r="1053" spans="1:10" s="59" customFormat="1" ht="15" customHeight="1" x14ac:dyDescent="0.25">
      <c r="A1053"/>
      <c r="B1053" s="56"/>
      <c r="C1053" s="205"/>
      <c r="D1053" s="18"/>
      <c r="E1053" s="57"/>
      <c r="F1053"/>
      <c r="G1053" s="155"/>
      <c r="H1053" s="155"/>
      <c r="I1053"/>
      <c r="J1053"/>
    </row>
    <row r="1054" spans="1:10" s="72" customFormat="1" ht="15" customHeight="1" x14ac:dyDescent="0.25">
      <c r="A1054"/>
      <c r="B1054" s="56"/>
      <c r="C1054" s="205"/>
      <c r="D1054" s="18"/>
      <c r="E1054" s="57"/>
      <c r="F1054"/>
      <c r="G1054" s="155"/>
      <c r="H1054" s="155"/>
      <c r="I1054"/>
      <c r="J1054"/>
    </row>
    <row r="1055" spans="1:10" s="72" customFormat="1" ht="15" customHeight="1" x14ac:dyDescent="0.25">
      <c r="A1055"/>
      <c r="B1055" s="56"/>
      <c r="C1055" s="205"/>
      <c r="D1055" s="18"/>
      <c r="E1055" s="57"/>
      <c r="F1055"/>
      <c r="G1055" s="155"/>
      <c r="H1055" s="155"/>
      <c r="I1055"/>
      <c r="J1055"/>
    </row>
    <row r="1056" spans="1:10" s="59" customFormat="1" ht="15" customHeight="1" x14ac:dyDescent="0.25">
      <c r="A1056"/>
      <c r="B1056" s="56"/>
      <c r="C1056" s="205"/>
      <c r="D1056" s="18"/>
      <c r="E1056" s="57"/>
      <c r="F1056"/>
      <c r="G1056" s="155"/>
      <c r="H1056" s="155"/>
      <c r="I1056"/>
      <c r="J1056"/>
    </row>
    <row r="1057" spans="1:10" s="59" customFormat="1" ht="15" customHeight="1" x14ac:dyDescent="0.25">
      <c r="A1057"/>
      <c r="B1057" s="56"/>
      <c r="C1057" s="205"/>
      <c r="D1057" s="18"/>
      <c r="E1057" s="57"/>
      <c r="F1057"/>
      <c r="G1057" s="155"/>
      <c r="H1057" s="155"/>
      <c r="I1057"/>
      <c r="J1057"/>
    </row>
    <row r="1058" spans="1:10" s="59" customFormat="1" ht="15" customHeight="1" x14ac:dyDescent="0.25">
      <c r="A1058"/>
      <c r="B1058" s="56"/>
      <c r="C1058" s="205"/>
      <c r="D1058" s="18"/>
      <c r="E1058" s="57"/>
      <c r="F1058"/>
      <c r="G1058" s="155"/>
      <c r="H1058" s="155"/>
      <c r="I1058"/>
      <c r="J1058"/>
    </row>
    <row r="1059" spans="1:10" s="59" customFormat="1" ht="15" customHeight="1" x14ac:dyDescent="0.25">
      <c r="A1059"/>
      <c r="B1059" s="56"/>
      <c r="C1059" s="205"/>
      <c r="D1059" s="18"/>
      <c r="E1059" s="57"/>
      <c r="F1059"/>
      <c r="G1059" s="155"/>
      <c r="H1059" s="155"/>
    </row>
    <row r="1060" spans="1:10" s="59" customFormat="1" ht="15" customHeight="1" x14ac:dyDescent="0.25">
      <c r="A1060"/>
      <c r="B1060" s="56"/>
      <c r="C1060" s="205"/>
      <c r="D1060" s="18"/>
      <c r="E1060" s="57"/>
      <c r="F1060"/>
      <c r="G1060" s="155"/>
      <c r="H1060" s="155"/>
    </row>
    <row r="1061" spans="1:10" s="59" customFormat="1" ht="15" customHeight="1" x14ac:dyDescent="0.25">
      <c r="A1061"/>
      <c r="B1061" s="56"/>
      <c r="C1061" s="205"/>
      <c r="D1061" s="18"/>
      <c r="E1061" s="57"/>
      <c r="F1061"/>
      <c r="G1061" s="155"/>
      <c r="H1061" s="155"/>
    </row>
    <row r="1062" spans="1:10" s="59" customFormat="1" ht="15" customHeight="1" x14ac:dyDescent="0.25">
      <c r="A1062"/>
      <c r="B1062" s="56"/>
      <c r="C1062" s="205"/>
      <c r="D1062" s="18"/>
      <c r="E1062" s="57"/>
      <c r="F1062"/>
      <c r="G1062" s="155"/>
      <c r="H1062" s="155"/>
    </row>
    <row r="1063" spans="1:10" s="59" customFormat="1" ht="15" customHeight="1" x14ac:dyDescent="0.25">
      <c r="A1063"/>
      <c r="B1063" s="56"/>
      <c r="C1063" s="205"/>
      <c r="D1063" s="18"/>
      <c r="E1063" s="57"/>
      <c r="F1063"/>
      <c r="G1063" s="155"/>
      <c r="H1063" s="155"/>
    </row>
    <row r="1064" spans="1:10" s="59" customFormat="1" ht="15" customHeight="1" x14ac:dyDescent="0.25">
      <c r="A1064"/>
      <c r="B1064" s="56"/>
      <c r="C1064" s="205"/>
      <c r="D1064" s="18"/>
      <c r="E1064" s="57"/>
      <c r="F1064"/>
      <c r="G1064" s="155"/>
      <c r="H1064" s="155"/>
    </row>
    <row r="1065" spans="1:10" s="59" customFormat="1" ht="15" customHeight="1" x14ac:dyDescent="0.25">
      <c r="A1065"/>
      <c r="B1065" s="56"/>
      <c r="C1065" s="205"/>
      <c r="D1065" s="18"/>
      <c r="E1065" s="57"/>
      <c r="F1065"/>
      <c r="G1065" s="155"/>
      <c r="H1065" s="155"/>
    </row>
    <row r="1066" spans="1:10" s="59" customFormat="1" ht="15" customHeight="1" x14ac:dyDescent="0.25">
      <c r="A1066"/>
      <c r="B1066" s="56"/>
      <c r="C1066" s="205"/>
      <c r="D1066" s="18"/>
      <c r="E1066" s="57"/>
      <c r="F1066"/>
      <c r="G1066" s="155"/>
      <c r="H1066" s="155"/>
    </row>
    <row r="1067" spans="1:10" s="59" customFormat="1" ht="15" customHeight="1" x14ac:dyDescent="0.25">
      <c r="A1067"/>
      <c r="B1067" s="56"/>
      <c r="C1067" s="205"/>
      <c r="D1067" s="18"/>
      <c r="E1067" s="57"/>
      <c r="F1067"/>
      <c r="G1067" s="155"/>
      <c r="H1067" s="155"/>
    </row>
    <row r="1068" spans="1:10" s="59" customFormat="1" ht="15" customHeight="1" x14ac:dyDescent="0.25">
      <c r="A1068"/>
      <c r="B1068" s="56"/>
      <c r="C1068" s="205"/>
      <c r="D1068" s="18"/>
      <c r="E1068" s="57"/>
      <c r="F1068"/>
      <c r="G1068" s="155"/>
      <c r="H1068" s="155"/>
    </row>
    <row r="1069" spans="1:10" s="59" customFormat="1" ht="15" customHeight="1" x14ac:dyDescent="0.25">
      <c r="A1069"/>
      <c r="B1069" s="56"/>
      <c r="C1069" s="205"/>
      <c r="D1069" s="18"/>
      <c r="E1069" s="57"/>
      <c r="F1069"/>
      <c r="G1069" s="155"/>
      <c r="H1069" s="155"/>
    </row>
    <row r="1070" spans="1:10" s="59" customFormat="1" ht="15" customHeight="1" x14ac:dyDescent="0.25">
      <c r="A1070"/>
      <c r="B1070" s="56"/>
      <c r="C1070" s="205"/>
      <c r="D1070" s="18"/>
      <c r="E1070" s="57"/>
      <c r="F1070"/>
      <c r="G1070" s="155"/>
      <c r="H1070" s="155"/>
    </row>
    <row r="1071" spans="1:10" s="59" customFormat="1" ht="15" customHeight="1" x14ac:dyDescent="0.25">
      <c r="A1071"/>
      <c r="B1071" s="56"/>
      <c r="C1071" s="205"/>
      <c r="D1071" s="18"/>
      <c r="E1071" s="57"/>
      <c r="F1071"/>
      <c r="G1071" s="155"/>
      <c r="H1071" s="155"/>
    </row>
    <row r="1072" spans="1:10" s="59" customFormat="1" ht="15" customHeight="1" x14ac:dyDescent="0.25">
      <c r="A1072"/>
      <c r="B1072" s="56"/>
      <c r="C1072" s="205"/>
      <c r="D1072" s="18"/>
      <c r="E1072" s="57"/>
      <c r="F1072"/>
      <c r="G1072" s="155"/>
      <c r="H1072" s="155"/>
    </row>
    <row r="1073" spans="1:10" s="59" customFormat="1" ht="15" customHeight="1" x14ac:dyDescent="0.25">
      <c r="A1073"/>
      <c r="B1073" s="56"/>
      <c r="C1073" s="205"/>
      <c r="D1073" s="18"/>
      <c r="E1073" s="57"/>
      <c r="F1073"/>
      <c r="G1073" s="155"/>
      <c r="H1073" s="155"/>
    </row>
    <row r="1074" spans="1:10" s="59" customFormat="1" ht="15" customHeight="1" x14ac:dyDescent="0.25">
      <c r="A1074"/>
      <c r="B1074" s="56"/>
      <c r="C1074" s="205"/>
      <c r="D1074" s="18"/>
      <c r="E1074" s="57"/>
      <c r="F1074"/>
      <c r="G1074" s="155"/>
      <c r="H1074" s="155"/>
    </row>
    <row r="1075" spans="1:10" s="59" customFormat="1" ht="15" customHeight="1" x14ac:dyDescent="0.25">
      <c r="A1075"/>
      <c r="B1075" s="56"/>
      <c r="C1075" s="205"/>
      <c r="D1075" s="18"/>
      <c r="E1075" s="57"/>
      <c r="F1075"/>
      <c r="G1075" s="155"/>
      <c r="H1075" s="155"/>
    </row>
    <row r="1076" spans="1:10" ht="15" customHeight="1" x14ac:dyDescent="0.25">
      <c r="I1076" s="59"/>
      <c r="J1076" s="59"/>
    </row>
    <row r="1077" spans="1:10" s="55" customFormat="1" ht="15" customHeight="1" x14ac:dyDescent="0.25">
      <c r="A1077"/>
      <c r="B1077" s="56"/>
      <c r="C1077" s="205"/>
      <c r="D1077" s="18"/>
      <c r="E1077" s="57"/>
      <c r="F1077"/>
      <c r="G1077" s="155"/>
      <c r="H1077" s="155"/>
      <c r="I1077" s="59"/>
      <c r="J1077" s="59"/>
    </row>
    <row r="1078" spans="1:10" s="55" customFormat="1" ht="15" customHeight="1" x14ac:dyDescent="0.25">
      <c r="A1078"/>
      <c r="B1078" s="56"/>
      <c r="C1078" s="205"/>
      <c r="D1078" s="18"/>
      <c r="E1078" s="57"/>
      <c r="F1078"/>
      <c r="G1078" s="155"/>
      <c r="H1078" s="155"/>
      <c r="I1078" s="59"/>
      <c r="J1078" s="59"/>
    </row>
    <row r="1079" spans="1:10" s="55" customFormat="1" ht="15" customHeight="1" x14ac:dyDescent="0.25">
      <c r="A1079"/>
      <c r="B1079" s="56"/>
      <c r="C1079" s="205"/>
      <c r="D1079" s="18"/>
      <c r="E1079" s="57"/>
      <c r="F1079"/>
      <c r="G1079" s="155"/>
      <c r="H1079" s="155"/>
      <c r="I1079" s="59"/>
      <c r="J1079" s="59"/>
    </row>
    <row r="1080" spans="1:10" ht="15" customHeight="1" x14ac:dyDescent="0.25">
      <c r="I1080" s="59"/>
      <c r="J1080" s="59"/>
    </row>
    <row r="1081" spans="1:10" ht="15" customHeight="1" x14ac:dyDescent="0.25">
      <c r="I1081" s="73"/>
      <c r="J1081" s="73"/>
    </row>
    <row r="1082" spans="1:10" ht="15" customHeight="1" x14ac:dyDescent="0.25">
      <c r="I1082" s="73"/>
      <c r="J1082" s="73"/>
    </row>
    <row r="1083" spans="1:10" ht="15" customHeight="1" x14ac:dyDescent="0.25">
      <c r="I1083" s="73"/>
      <c r="J1083" s="73"/>
    </row>
    <row r="1084" spans="1:10" ht="15" customHeight="1" x14ac:dyDescent="0.25">
      <c r="I1084" s="73"/>
      <c r="J1084" s="73"/>
    </row>
    <row r="1085" spans="1:10" ht="15" customHeight="1" x14ac:dyDescent="0.25">
      <c r="I1085" s="73"/>
      <c r="J1085" s="73"/>
    </row>
    <row r="1086" spans="1:10" ht="15" customHeight="1" x14ac:dyDescent="0.25">
      <c r="I1086" s="73"/>
      <c r="J1086" s="73"/>
    </row>
    <row r="1087" spans="1:10" ht="15" customHeight="1" x14ac:dyDescent="0.25">
      <c r="I1087" s="73"/>
      <c r="J1087" s="73"/>
    </row>
    <row r="1088" spans="1:10" ht="15" customHeight="1" x14ac:dyDescent="0.25"/>
    <row r="1089" spans="1:10" ht="15" customHeight="1" x14ac:dyDescent="0.25"/>
    <row r="1090" spans="1:10" ht="15" customHeight="1" x14ac:dyDescent="0.25"/>
    <row r="1091" spans="1:10" s="55" customFormat="1" ht="15" customHeight="1" x14ac:dyDescent="0.25">
      <c r="A1091"/>
      <c r="B1091" s="56"/>
      <c r="C1091" s="205"/>
      <c r="D1091" s="18"/>
      <c r="E1091" s="57"/>
      <c r="F1091"/>
      <c r="G1091" s="155"/>
      <c r="H1091" s="155"/>
      <c r="I1091"/>
      <c r="J1091"/>
    </row>
    <row r="1092" spans="1:10" s="55" customFormat="1" ht="15" customHeight="1" x14ac:dyDescent="0.25">
      <c r="A1092"/>
      <c r="B1092" s="56"/>
      <c r="C1092" s="205"/>
      <c r="D1092" s="18"/>
      <c r="E1092" s="57"/>
      <c r="F1092"/>
      <c r="G1092" s="155"/>
      <c r="H1092" s="155"/>
      <c r="I1092"/>
      <c r="J1092"/>
    </row>
    <row r="1093" spans="1:10" s="55" customFormat="1" ht="15" customHeight="1" x14ac:dyDescent="0.25">
      <c r="A1093"/>
      <c r="B1093" s="56"/>
      <c r="C1093" s="205"/>
      <c r="D1093" s="18"/>
      <c r="E1093" s="57"/>
      <c r="F1093"/>
      <c r="G1093" s="155"/>
      <c r="H1093" s="155"/>
      <c r="I1093"/>
      <c r="J1093"/>
    </row>
    <row r="1094" spans="1:10" ht="15" customHeight="1" x14ac:dyDescent="0.25"/>
    <row r="1095" spans="1:10" ht="13.5" customHeight="1" x14ac:dyDescent="0.25"/>
    <row r="1096" spans="1:10" ht="15" customHeight="1" x14ac:dyDescent="0.25">
      <c r="I1096" s="59"/>
      <c r="J1096" s="59"/>
    </row>
    <row r="1097" spans="1:10" ht="15" customHeight="1" x14ac:dyDescent="0.25">
      <c r="I1097" s="59"/>
      <c r="J1097" s="59"/>
    </row>
    <row r="1098" spans="1:10" ht="15" customHeight="1" x14ac:dyDescent="0.25">
      <c r="I1098" s="59"/>
      <c r="J1098" s="59"/>
    </row>
    <row r="1099" spans="1:10" ht="15" customHeight="1" x14ac:dyDescent="0.25">
      <c r="I1099" s="59"/>
      <c r="J1099" s="59"/>
    </row>
    <row r="1100" spans="1:10" s="30" customFormat="1" ht="15" customHeight="1" x14ac:dyDescent="0.25">
      <c r="A1100"/>
      <c r="B1100" s="56"/>
      <c r="C1100" s="205"/>
      <c r="D1100" s="18"/>
      <c r="E1100" s="57"/>
      <c r="F1100"/>
      <c r="G1100" s="155"/>
      <c r="H1100" s="155"/>
      <c r="I1100" s="59"/>
      <c r="J1100" s="59"/>
    </row>
    <row r="1101" spans="1:10" s="30" customFormat="1" ht="15" customHeight="1" x14ac:dyDescent="0.25">
      <c r="A1101"/>
      <c r="B1101" s="56"/>
      <c r="C1101" s="205"/>
      <c r="D1101" s="18"/>
      <c r="E1101" s="57"/>
      <c r="F1101"/>
      <c r="G1101" s="155"/>
      <c r="H1101" s="155"/>
      <c r="I1101" s="59"/>
      <c r="J1101" s="59"/>
    </row>
    <row r="1102" spans="1:10" s="30" customFormat="1" ht="15" customHeight="1" x14ac:dyDescent="0.25">
      <c r="A1102"/>
      <c r="B1102" s="56"/>
      <c r="C1102" s="205"/>
      <c r="D1102" s="18"/>
      <c r="E1102" s="57"/>
      <c r="F1102"/>
      <c r="G1102" s="155"/>
      <c r="H1102" s="155"/>
      <c r="I1102" s="59"/>
      <c r="J1102" s="59"/>
    </row>
    <row r="1103" spans="1:10" s="55" customFormat="1" ht="15" customHeight="1" x14ac:dyDescent="0.25">
      <c r="A1103"/>
      <c r="B1103" s="56"/>
      <c r="C1103" s="205"/>
      <c r="D1103" s="18"/>
      <c r="E1103" s="57"/>
      <c r="F1103"/>
      <c r="G1103" s="155"/>
      <c r="H1103" s="155"/>
      <c r="I1103" s="59"/>
      <c r="J1103" s="59"/>
    </row>
    <row r="1104" spans="1:10" s="55" customFormat="1" ht="15" customHeight="1" x14ac:dyDescent="0.25">
      <c r="A1104"/>
      <c r="B1104" s="56"/>
      <c r="C1104" s="205"/>
      <c r="D1104" s="18"/>
      <c r="E1104" s="57"/>
      <c r="F1104"/>
      <c r="G1104" s="155"/>
      <c r="H1104" s="155"/>
      <c r="I1104" s="59"/>
      <c r="J1104" s="59"/>
    </row>
    <row r="1105" spans="1:10" s="55" customFormat="1" ht="15" customHeight="1" x14ac:dyDescent="0.25">
      <c r="A1105"/>
      <c r="B1105" s="56"/>
      <c r="C1105" s="205"/>
      <c r="D1105" s="18"/>
      <c r="E1105" s="57"/>
      <c r="F1105"/>
      <c r="G1105" s="155"/>
      <c r="H1105" s="155"/>
      <c r="I1105" s="59"/>
      <c r="J1105" s="59"/>
    </row>
    <row r="1106" spans="1:10" s="55" customFormat="1" ht="15" customHeight="1" x14ac:dyDescent="0.25">
      <c r="A1106"/>
      <c r="B1106" s="56"/>
      <c r="C1106" s="205"/>
      <c r="D1106" s="18"/>
      <c r="E1106" s="57"/>
      <c r="F1106"/>
      <c r="G1106" s="155"/>
      <c r="H1106" s="155"/>
      <c r="I1106" s="59"/>
      <c r="J1106" s="59"/>
    </row>
    <row r="1107" spans="1:10" s="55" customFormat="1" ht="15" customHeight="1" x14ac:dyDescent="0.25">
      <c r="A1107"/>
      <c r="B1107" s="56"/>
      <c r="C1107" s="205"/>
      <c r="D1107" s="18"/>
      <c r="E1107" s="57"/>
      <c r="F1107"/>
      <c r="G1107" s="155"/>
      <c r="H1107" s="155"/>
      <c r="I1107" s="59"/>
      <c r="J1107" s="59"/>
    </row>
    <row r="1108" spans="1:10" s="55" customFormat="1" ht="15" customHeight="1" x14ac:dyDescent="0.25">
      <c r="A1108"/>
      <c r="B1108" s="56"/>
      <c r="C1108" s="205"/>
      <c r="D1108" s="18"/>
      <c r="E1108" s="57"/>
      <c r="F1108"/>
      <c r="G1108" s="155"/>
      <c r="H1108" s="155"/>
      <c r="I1108" s="59"/>
      <c r="J1108" s="59"/>
    </row>
    <row r="1109" spans="1:10" s="55" customFormat="1" ht="15" customHeight="1" x14ac:dyDescent="0.25">
      <c r="A1109"/>
      <c r="B1109" s="56"/>
      <c r="C1109" s="205"/>
      <c r="D1109" s="18"/>
      <c r="E1109" s="57"/>
      <c r="F1109"/>
      <c r="G1109" s="155"/>
      <c r="H1109" s="155"/>
      <c r="I1109" s="132"/>
      <c r="J1109" s="132"/>
    </row>
    <row r="1110" spans="1:10" s="55" customFormat="1" ht="15" customHeight="1" x14ac:dyDescent="0.25">
      <c r="A1110"/>
      <c r="B1110" s="56"/>
      <c r="C1110" s="205"/>
      <c r="D1110" s="18"/>
      <c r="E1110" s="57"/>
      <c r="F1110"/>
      <c r="G1110" s="155"/>
      <c r="H1110" s="155"/>
      <c r="I1110" s="59"/>
      <c r="J1110" s="59"/>
    </row>
    <row r="1111" spans="1:10" s="55" customFormat="1" ht="15" customHeight="1" x14ac:dyDescent="0.25">
      <c r="A1111"/>
      <c r="B1111" s="56"/>
      <c r="C1111" s="205"/>
      <c r="D1111" s="18"/>
      <c r="E1111" s="57"/>
      <c r="F1111"/>
      <c r="G1111" s="155"/>
      <c r="H1111" s="155"/>
      <c r="I1111" s="28"/>
      <c r="J1111" s="28"/>
    </row>
    <row r="1112" spans="1:10" s="55" customFormat="1" ht="15" customHeight="1" x14ac:dyDescent="0.25">
      <c r="A1112"/>
      <c r="B1112" s="56"/>
      <c r="C1112" s="205"/>
      <c r="D1112" s="18"/>
      <c r="E1112" s="57"/>
      <c r="F1112"/>
      <c r="G1112" s="155"/>
      <c r="H1112" s="155"/>
      <c r="I1112" s="28"/>
      <c r="J1112" s="28"/>
    </row>
    <row r="1113" spans="1:10" s="55" customFormat="1" ht="15" customHeight="1" x14ac:dyDescent="0.25">
      <c r="A1113"/>
      <c r="B1113" s="56"/>
      <c r="C1113" s="205"/>
      <c r="D1113" s="18"/>
      <c r="E1113" s="57"/>
      <c r="F1113"/>
      <c r="G1113" s="155"/>
      <c r="H1113" s="155"/>
      <c r="I1113" s="28"/>
      <c r="J1113" s="28"/>
    </row>
    <row r="1114" spans="1:10" s="55" customFormat="1" ht="15" customHeight="1" x14ac:dyDescent="0.25">
      <c r="A1114"/>
      <c r="B1114" s="56"/>
      <c r="C1114" s="205"/>
      <c r="D1114" s="18"/>
      <c r="E1114" s="57"/>
      <c r="F1114"/>
      <c r="G1114" s="155"/>
      <c r="H1114" s="155"/>
      <c r="I1114" s="132"/>
      <c r="J1114" s="132"/>
    </row>
    <row r="1115" spans="1:10" s="22" customFormat="1" ht="15" customHeight="1" x14ac:dyDescent="0.25">
      <c r="A1115"/>
      <c r="B1115" s="56"/>
      <c r="C1115" s="205"/>
      <c r="D1115" s="18"/>
      <c r="E1115" s="57"/>
      <c r="F1115"/>
      <c r="G1115" s="155"/>
      <c r="H1115" s="155"/>
      <c r="I1115" s="59"/>
      <c r="J1115" s="59"/>
    </row>
    <row r="1116" spans="1:10" ht="15" customHeight="1" x14ac:dyDescent="0.25">
      <c r="I1116" s="59"/>
      <c r="J1116" s="59"/>
    </row>
    <row r="1117" spans="1:10" ht="15" customHeight="1" x14ac:dyDescent="0.25">
      <c r="I1117" s="89"/>
      <c r="J1117" s="89"/>
    </row>
    <row r="1118" spans="1:10" ht="15" customHeight="1" x14ac:dyDescent="0.25">
      <c r="I1118" s="59"/>
      <c r="J1118" s="59"/>
    </row>
    <row r="1119" spans="1:10" ht="15" customHeight="1" x14ac:dyDescent="0.25">
      <c r="I1119" s="59"/>
      <c r="J1119" s="59"/>
    </row>
    <row r="1120" spans="1:10" ht="15" customHeight="1" x14ac:dyDescent="0.25">
      <c r="I1120" s="59"/>
      <c r="J1120" s="59"/>
    </row>
    <row r="1121" spans="1:10" ht="15" customHeight="1" x14ac:dyDescent="0.25">
      <c r="I1121" s="59"/>
      <c r="J1121" s="59"/>
    </row>
    <row r="1122" spans="1:10" ht="15" customHeight="1" x14ac:dyDescent="0.25">
      <c r="I1122" s="59"/>
      <c r="J1122" s="59"/>
    </row>
    <row r="1123" spans="1:10" ht="15" customHeight="1" x14ac:dyDescent="0.25">
      <c r="I1123" s="102"/>
      <c r="J1123" s="102"/>
    </row>
    <row r="1124" spans="1:10" s="59" customFormat="1" ht="15" customHeight="1" x14ac:dyDescent="0.25">
      <c r="A1124"/>
      <c r="B1124" s="56"/>
      <c r="C1124" s="205"/>
      <c r="D1124" s="18"/>
      <c r="E1124" s="57"/>
      <c r="F1124"/>
      <c r="G1124" s="155"/>
      <c r="H1124" s="155"/>
      <c r="I1124" s="102"/>
      <c r="J1124" s="102"/>
    </row>
    <row r="1125" spans="1:10" s="59" customFormat="1" ht="15" customHeight="1" x14ac:dyDescent="0.25">
      <c r="A1125"/>
      <c r="B1125" s="56"/>
      <c r="C1125" s="205"/>
      <c r="D1125" s="18"/>
      <c r="E1125" s="57"/>
      <c r="F1125"/>
      <c r="G1125" s="155"/>
      <c r="H1125" s="155"/>
      <c r="I1125" s="102"/>
      <c r="J1125" s="102"/>
    </row>
    <row r="1126" spans="1:10" s="59" customFormat="1" ht="15" customHeight="1" x14ac:dyDescent="0.25">
      <c r="A1126"/>
      <c r="B1126" s="56"/>
      <c r="C1126" s="205"/>
      <c r="D1126" s="18"/>
      <c r="E1126" s="57"/>
      <c r="F1126"/>
      <c r="G1126" s="155"/>
      <c r="H1126" s="155"/>
      <c r="I1126" s="102"/>
      <c r="J1126" s="102"/>
    </row>
    <row r="1127" spans="1:10" s="59" customFormat="1" ht="15" customHeight="1" x14ac:dyDescent="0.25">
      <c r="A1127"/>
      <c r="B1127" s="56"/>
      <c r="C1127" s="205"/>
      <c r="D1127" s="18"/>
      <c r="E1127" s="57"/>
      <c r="F1127"/>
      <c r="G1127" s="155"/>
      <c r="H1127" s="155"/>
      <c r="I1127" s="102"/>
      <c r="J1127" s="102"/>
    </row>
    <row r="1128" spans="1:10" s="59" customFormat="1" ht="15" customHeight="1" x14ac:dyDescent="0.25">
      <c r="A1128"/>
      <c r="B1128" s="56"/>
      <c r="C1128" s="205"/>
      <c r="D1128" s="18"/>
      <c r="E1128" s="57"/>
      <c r="F1128"/>
      <c r="G1128" s="155"/>
      <c r="H1128" s="155"/>
      <c r="I1128" s="30"/>
      <c r="J1128" s="30"/>
    </row>
    <row r="1129" spans="1:10" s="59" customFormat="1" ht="15" customHeight="1" x14ac:dyDescent="0.25">
      <c r="A1129"/>
      <c r="B1129" s="56"/>
      <c r="C1129" s="205"/>
      <c r="D1129" s="18"/>
      <c r="E1129" s="57"/>
      <c r="F1129"/>
      <c r="G1129" s="155"/>
      <c r="H1129" s="155"/>
      <c r="I1129"/>
      <c r="J1129"/>
    </row>
    <row r="1130" spans="1:10" s="59" customFormat="1" ht="15" customHeight="1" x14ac:dyDescent="0.25">
      <c r="A1130"/>
      <c r="B1130" s="56"/>
      <c r="C1130" s="205"/>
      <c r="D1130" s="18"/>
      <c r="E1130" s="57"/>
      <c r="F1130"/>
      <c r="G1130" s="155"/>
      <c r="H1130" s="155"/>
      <c r="I1130"/>
      <c r="J1130"/>
    </row>
    <row r="1131" spans="1:10" s="59" customFormat="1" ht="15" customHeight="1" x14ac:dyDescent="0.25">
      <c r="A1131"/>
      <c r="B1131" s="56"/>
      <c r="C1131" s="205"/>
      <c r="D1131" s="18"/>
      <c r="E1131" s="57"/>
      <c r="F1131"/>
      <c r="G1131" s="155"/>
      <c r="H1131" s="155"/>
      <c r="I1131"/>
      <c r="J1131"/>
    </row>
    <row r="1132" spans="1:10" s="59" customFormat="1" ht="15" customHeight="1" x14ac:dyDescent="0.25">
      <c r="A1132"/>
      <c r="B1132" s="56"/>
      <c r="C1132" s="205"/>
      <c r="D1132" s="18"/>
      <c r="E1132" s="57"/>
      <c r="F1132"/>
      <c r="G1132" s="155"/>
      <c r="H1132" s="155"/>
      <c r="I1132"/>
      <c r="J1132"/>
    </row>
    <row r="1133" spans="1:10" s="59" customFormat="1" ht="15" customHeight="1" x14ac:dyDescent="0.25">
      <c r="A1133"/>
      <c r="B1133" s="56"/>
      <c r="C1133" s="205"/>
      <c r="D1133" s="18"/>
      <c r="E1133" s="57"/>
      <c r="F1133"/>
      <c r="G1133" s="155"/>
      <c r="H1133" s="155"/>
      <c r="I1133"/>
      <c r="J1133"/>
    </row>
    <row r="1134" spans="1:10" s="59" customFormat="1" ht="15" customHeight="1" x14ac:dyDescent="0.25">
      <c r="A1134"/>
      <c r="B1134" s="56"/>
      <c r="C1134" s="205"/>
      <c r="D1134" s="18"/>
      <c r="E1134" s="57"/>
      <c r="F1134"/>
      <c r="G1134" s="155"/>
      <c r="H1134" s="155"/>
      <c r="I1134"/>
      <c r="J1134"/>
    </row>
    <row r="1135" spans="1:10" s="59" customFormat="1" ht="15" customHeight="1" x14ac:dyDescent="0.25">
      <c r="A1135"/>
      <c r="B1135" s="56"/>
      <c r="C1135" s="205"/>
      <c r="D1135" s="18"/>
      <c r="E1135" s="57"/>
      <c r="F1135"/>
      <c r="G1135" s="155"/>
      <c r="H1135" s="155"/>
      <c r="I1135" s="22"/>
      <c r="J1135" s="22"/>
    </row>
    <row r="1136" spans="1:10" s="59" customFormat="1" ht="15" customHeight="1" x14ac:dyDescent="0.25">
      <c r="A1136"/>
      <c r="B1136" s="56"/>
      <c r="C1136" s="205"/>
      <c r="D1136" s="18"/>
      <c r="E1136" s="57"/>
      <c r="F1136"/>
      <c r="G1136" s="155"/>
      <c r="H1136" s="155"/>
      <c r="I1136"/>
      <c r="J1136"/>
    </row>
    <row r="1137" spans="1:10" s="59" customFormat="1" ht="15" customHeight="1" x14ac:dyDescent="0.25">
      <c r="A1137"/>
      <c r="B1137" s="56"/>
      <c r="C1137" s="205"/>
      <c r="D1137" s="18"/>
      <c r="E1137" s="57"/>
      <c r="F1137"/>
      <c r="G1137" s="155"/>
      <c r="H1137" s="155"/>
      <c r="I1137"/>
      <c r="J1137"/>
    </row>
    <row r="1138" spans="1:10" s="59" customFormat="1" ht="15" customHeight="1" x14ac:dyDescent="0.25">
      <c r="A1138"/>
      <c r="B1138" s="56"/>
      <c r="C1138" s="205"/>
      <c r="D1138" s="18"/>
      <c r="E1138" s="57"/>
      <c r="F1138"/>
      <c r="G1138" s="155"/>
      <c r="H1138" s="155"/>
      <c r="I1138"/>
      <c r="J1138"/>
    </row>
    <row r="1139" spans="1:10" s="59" customFormat="1" ht="15" customHeight="1" x14ac:dyDescent="0.25">
      <c r="A1139"/>
      <c r="B1139" s="56"/>
      <c r="C1139" s="205"/>
      <c r="D1139" s="18"/>
      <c r="E1139" s="57"/>
      <c r="F1139"/>
      <c r="G1139" s="155"/>
      <c r="H1139" s="155"/>
      <c r="I1139"/>
      <c r="J1139"/>
    </row>
    <row r="1140" spans="1:10" s="59" customFormat="1" ht="15" customHeight="1" x14ac:dyDescent="0.25">
      <c r="A1140"/>
      <c r="B1140" s="56"/>
      <c r="C1140" s="205"/>
      <c r="D1140" s="18"/>
      <c r="E1140" s="57"/>
      <c r="F1140"/>
      <c r="G1140" s="155"/>
      <c r="H1140" s="155"/>
      <c r="I1140"/>
      <c r="J1140"/>
    </row>
    <row r="1141" spans="1:10" s="59" customFormat="1" ht="15" customHeight="1" x14ac:dyDescent="0.25">
      <c r="A1141"/>
      <c r="B1141" s="56"/>
      <c r="C1141" s="205"/>
      <c r="D1141" s="18"/>
      <c r="E1141" s="57"/>
      <c r="F1141"/>
      <c r="G1141" s="155"/>
      <c r="H1141" s="155"/>
      <c r="I1141"/>
      <c r="J1141"/>
    </row>
    <row r="1142" spans="1:10" s="59" customFormat="1" ht="15" customHeight="1" x14ac:dyDescent="0.25">
      <c r="A1142"/>
      <c r="B1142" s="56"/>
      <c r="C1142" s="205"/>
      <c r="D1142" s="18"/>
      <c r="E1142" s="57"/>
      <c r="F1142"/>
      <c r="G1142" s="155"/>
      <c r="H1142" s="155"/>
      <c r="I1142"/>
      <c r="J1142"/>
    </row>
    <row r="1143" spans="1:10" s="59" customFormat="1" x14ac:dyDescent="0.25">
      <c r="A1143"/>
      <c r="B1143" s="56"/>
      <c r="C1143" s="205"/>
      <c r="D1143" s="18"/>
      <c r="E1143" s="57"/>
      <c r="F1143"/>
      <c r="G1143" s="155"/>
      <c r="H1143" s="155"/>
      <c r="I1143"/>
      <c r="J1143"/>
    </row>
    <row r="1144" spans="1:10" s="59" customFormat="1" x14ac:dyDescent="0.25">
      <c r="A1144"/>
      <c r="B1144" s="56"/>
      <c r="C1144" s="205"/>
      <c r="D1144" s="18"/>
      <c r="E1144" s="57"/>
      <c r="F1144"/>
      <c r="G1144" s="155"/>
      <c r="H1144" s="155"/>
      <c r="I1144"/>
      <c r="J1144"/>
    </row>
    <row r="1145" spans="1:10" s="59" customFormat="1" x14ac:dyDescent="0.25">
      <c r="A1145"/>
      <c r="B1145" s="56"/>
      <c r="C1145" s="205"/>
      <c r="D1145" s="18"/>
      <c r="E1145" s="57"/>
      <c r="F1145"/>
      <c r="G1145" s="155"/>
      <c r="H1145" s="155"/>
      <c r="I1145"/>
      <c r="J1145"/>
    </row>
    <row r="1146" spans="1:10" s="73" customFormat="1" x14ac:dyDescent="0.25">
      <c r="A1146"/>
      <c r="B1146" s="56"/>
      <c r="C1146" s="205"/>
      <c r="D1146" s="18"/>
      <c r="E1146" s="57"/>
      <c r="F1146"/>
      <c r="G1146" s="155"/>
      <c r="H1146" s="155"/>
      <c r="I1146"/>
      <c r="J1146"/>
    </row>
    <row r="1147" spans="1:10" s="73" customFormat="1" x14ac:dyDescent="0.25">
      <c r="A1147"/>
      <c r="B1147" s="56"/>
      <c r="C1147" s="205"/>
      <c r="D1147" s="18"/>
      <c r="E1147" s="57"/>
      <c r="F1147"/>
      <c r="G1147" s="155"/>
      <c r="H1147" s="155"/>
      <c r="I1147"/>
      <c r="J1147"/>
    </row>
    <row r="1148" spans="1:10" s="73" customFormat="1" x14ac:dyDescent="0.25">
      <c r="A1148"/>
      <c r="B1148" s="56"/>
      <c r="C1148" s="205"/>
      <c r="D1148" s="18"/>
      <c r="E1148" s="57"/>
      <c r="F1148"/>
      <c r="G1148" s="155"/>
      <c r="H1148" s="155"/>
      <c r="I1148"/>
      <c r="J1148"/>
    </row>
    <row r="1149" spans="1:10" s="73" customFormat="1" x14ac:dyDescent="0.25">
      <c r="A1149"/>
      <c r="B1149" s="56"/>
      <c r="C1149" s="205"/>
      <c r="D1149" s="18"/>
      <c r="E1149" s="57"/>
      <c r="F1149"/>
      <c r="G1149" s="155"/>
      <c r="H1149" s="155"/>
      <c r="I1149"/>
      <c r="J1149"/>
    </row>
    <row r="1150" spans="1:10" s="73" customFormat="1" x14ac:dyDescent="0.25">
      <c r="A1150"/>
      <c r="B1150" s="56"/>
      <c r="C1150" s="205"/>
      <c r="D1150" s="18"/>
      <c r="E1150" s="57"/>
      <c r="F1150"/>
      <c r="G1150" s="155"/>
      <c r="H1150" s="155"/>
      <c r="I1150"/>
      <c r="J1150"/>
    </row>
    <row r="1151" spans="1:10" s="73" customFormat="1" x14ac:dyDescent="0.25">
      <c r="A1151"/>
      <c r="B1151" s="56"/>
      <c r="C1151" s="205"/>
      <c r="D1151" s="18"/>
      <c r="E1151" s="57"/>
      <c r="F1151"/>
      <c r="G1151" s="155"/>
      <c r="H1151" s="155"/>
      <c r="I1151"/>
      <c r="J1151"/>
    </row>
    <row r="1152" spans="1:10" s="73" customFormat="1" x14ac:dyDescent="0.25">
      <c r="A1152"/>
      <c r="B1152" s="56"/>
      <c r="C1152" s="205"/>
      <c r="D1152" s="18"/>
      <c r="E1152" s="57"/>
      <c r="F1152"/>
      <c r="G1152" s="155"/>
      <c r="H1152" s="155"/>
      <c r="I1152"/>
      <c r="J1152"/>
    </row>
    <row r="1161" spans="1:10" s="59" customFormat="1" x14ac:dyDescent="0.25">
      <c r="A1161"/>
      <c r="B1161" s="56"/>
      <c r="C1161" s="205"/>
      <c r="D1161" s="18"/>
      <c r="E1161" s="57"/>
      <c r="F1161"/>
      <c r="G1161" s="155"/>
      <c r="H1161" s="155"/>
      <c r="I1161"/>
      <c r="J1161"/>
    </row>
    <row r="1162" spans="1:10" s="59" customFormat="1" x14ac:dyDescent="0.25">
      <c r="A1162"/>
      <c r="B1162" s="56"/>
      <c r="C1162" s="205"/>
      <c r="D1162" s="18"/>
      <c r="E1162" s="57"/>
      <c r="F1162"/>
      <c r="G1162" s="155"/>
      <c r="H1162" s="155"/>
      <c r="I1162"/>
      <c r="J1162"/>
    </row>
    <row r="1163" spans="1:10" s="59" customFormat="1" x14ac:dyDescent="0.25">
      <c r="A1163"/>
      <c r="B1163" s="56"/>
      <c r="C1163" s="205"/>
      <c r="D1163" s="18"/>
      <c r="E1163" s="57"/>
      <c r="F1163"/>
      <c r="G1163" s="155"/>
      <c r="H1163" s="155"/>
      <c r="I1163"/>
      <c r="J1163"/>
    </row>
    <row r="1164" spans="1:10" s="59" customFormat="1" x14ac:dyDescent="0.25">
      <c r="A1164"/>
      <c r="B1164" s="56"/>
      <c r="C1164" s="205"/>
      <c r="D1164" s="18"/>
      <c r="E1164" s="57"/>
      <c r="F1164"/>
      <c r="G1164" s="155"/>
      <c r="H1164" s="155"/>
      <c r="I1164"/>
      <c r="J1164"/>
    </row>
    <row r="1165" spans="1:10" s="59" customFormat="1" x14ac:dyDescent="0.25">
      <c r="A1165"/>
      <c r="B1165" s="56"/>
      <c r="C1165" s="205"/>
      <c r="D1165" s="18"/>
      <c r="E1165" s="57"/>
      <c r="F1165"/>
      <c r="G1165" s="155"/>
      <c r="H1165" s="155"/>
      <c r="I1165"/>
      <c r="J1165"/>
    </row>
    <row r="1166" spans="1:10" s="59" customFormat="1" x14ac:dyDescent="0.25">
      <c r="A1166"/>
      <c r="B1166" s="56"/>
      <c r="C1166" s="205"/>
      <c r="D1166" s="18"/>
      <c r="E1166" s="57"/>
      <c r="F1166"/>
      <c r="G1166" s="155"/>
      <c r="H1166" s="155"/>
      <c r="I1166"/>
      <c r="J1166"/>
    </row>
    <row r="1167" spans="1:10" s="59" customFormat="1" x14ac:dyDescent="0.25">
      <c r="A1167"/>
      <c r="B1167" s="56"/>
      <c r="C1167" s="205"/>
      <c r="D1167" s="18"/>
      <c r="E1167" s="57"/>
      <c r="F1167"/>
      <c r="G1167" s="155"/>
      <c r="H1167" s="155"/>
      <c r="I1167"/>
      <c r="J1167"/>
    </row>
    <row r="1168" spans="1:10" s="59" customFormat="1" x14ac:dyDescent="0.25">
      <c r="A1168"/>
      <c r="B1168" s="56"/>
      <c r="C1168" s="205"/>
      <c r="D1168" s="18"/>
      <c r="E1168" s="57"/>
      <c r="F1168"/>
      <c r="G1168" s="155"/>
      <c r="H1168" s="155"/>
      <c r="I1168"/>
      <c r="J1168"/>
    </row>
    <row r="1169" spans="1:10" s="59" customFormat="1" x14ac:dyDescent="0.25">
      <c r="A1169"/>
      <c r="B1169" s="56"/>
      <c r="C1169" s="205"/>
      <c r="D1169" s="18"/>
      <c r="E1169" s="57"/>
      <c r="F1169"/>
      <c r="G1169" s="155"/>
      <c r="H1169" s="155"/>
      <c r="I1169"/>
      <c r="J1169"/>
    </row>
    <row r="1170" spans="1:10" s="59" customFormat="1" x14ac:dyDescent="0.25">
      <c r="A1170"/>
      <c r="B1170" s="56"/>
      <c r="C1170" s="205"/>
      <c r="D1170" s="18"/>
      <c r="E1170" s="57"/>
      <c r="F1170"/>
      <c r="G1170" s="155"/>
      <c r="H1170" s="155"/>
      <c r="I1170"/>
      <c r="J1170"/>
    </row>
    <row r="1171" spans="1:10" s="59" customFormat="1" x14ac:dyDescent="0.25">
      <c r="A1171"/>
      <c r="B1171" s="56"/>
      <c r="C1171" s="205"/>
      <c r="D1171" s="18"/>
      <c r="E1171" s="57"/>
      <c r="F1171"/>
      <c r="G1171" s="155"/>
      <c r="H1171" s="155"/>
      <c r="I1171"/>
      <c r="J1171"/>
    </row>
    <row r="1172" spans="1:10" s="59" customFormat="1" x14ac:dyDescent="0.25">
      <c r="A1172"/>
      <c r="B1172" s="56"/>
      <c r="C1172" s="205"/>
      <c r="D1172" s="18"/>
      <c r="E1172" s="57"/>
      <c r="F1172"/>
      <c r="G1172" s="155"/>
      <c r="H1172" s="155"/>
      <c r="I1172"/>
      <c r="J1172"/>
    </row>
    <row r="1173" spans="1:10" s="59" customFormat="1" x14ac:dyDescent="0.25">
      <c r="A1173"/>
      <c r="B1173" s="56"/>
      <c r="C1173" s="205"/>
      <c r="D1173" s="18"/>
      <c r="E1173" s="57"/>
      <c r="F1173"/>
      <c r="G1173" s="155"/>
      <c r="H1173" s="155"/>
      <c r="I1173"/>
      <c r="J1173"/>
    </row>
    <row r="1174" spans="1:10" s="132" customFormat="1" x14ac:dyDescent="0.25">
      <c r="A1174"/>
      <c r="B1174" s="56"/>
      <c r="C1174" s="205"/>
      <c r="D1174" s="18"/>
      <c r="E1174" s="57"/>
      <c r="F1174"/>
      <c r="G1174" s="155"/>
      <c r="H1174" s="155"/>
      <c r="I1174"/>
      <c r="J1174"/>
    </row>
    <row r="1175" spans="1:10" s="59" customFormat="1" x14ac:dyDescent="0.25">
      <c r="A1175"/>
      <c r="B1175" s="56"/>
      <c r="C1175" s="205"/>
      <c r="D1175" s="18"/>
      <c r="E1175" s="57"/>
      <c r="F1175"/>
      <c r="G1175" s="155"/>
      <c r="H1175" s="155"/>
      <c r="I1175"/>
      <c r="J1175"/>
    </row>
    <row r="1176" spans="1:10" s="28" customFormat="1" x14ac:dyDescent="0.25">
      <c r="A1176"/>
      <c r="B1176" s="56"/>
      <c r="C1176" s="205"/>
      <c r="D1176" s="18"/>
      <c r="E1176" s="57"/>
      <c r="F1176"/>
      <c r="G1176" s="155"/>
      <c r="H1176" s="155"/>
      <c r="I1176"/>
      <c r="J1176"/>
    </row>
    <row r="1177" spans="1:10" s="28" customFormat="1" x14ac:dyDescent="0.25">
      <c r="A1177"/>
      <c r="B1177" s="56"/>
      <c r="C1177" s="205"/>
      <c r="D1177" s="18"/>
      <c r="E1177" s="57"/>
      <c r="F1177"/>
      <c r="G1177" s="155"/>
      <c r="H1177" s="155"/>
      <c r="I1177"/>
      <c r="J1177"/>
    </row>
    <row r="1178" spans="1:10" s="28" customFormat="1" x14ac:dyDescent="0.25">
      <c r="A1178"/>
      <c r="B1178" s="56"/>
      <c r="C1178" s="205"/>
      <c r="D1178" s="18"/>
      <c r="E1178" s="57"/>
      <c r="F1178"/>
      <c r="G1178" s="155"/>
      <c r="H1178" s="155"/>
      <c r="I1178" s="55"/>
      <c r="J1178" s="55"/>
    </row>
    <row r="1179" spans="1:10" s="132" customFormat="1" x14ac:dyDescent="0.25">
      <c r="A1179"/>
      <c r="B1179" s="56"/>
      <c r="C1179" s="205"/>
      <c r="D1179" s="18"/>
      <c r="E1179" s="57"/>
      <c r="F1179"/>
      <c r="G1179" s="155"/>
      <c r="H1179" s="155"/>
      <c r="I1179" s="42"/>
      <c r="J1179" s="42"/>
    </row>
    <row r="1180" spans="1:10" s="59" customFormat="1" x14ac:dyDescent="0.25">
      <c r="A1180"/>
      <c r="B1180" s="56"/>
      <c r="C1180" s="205"/>
      <c r="D1180" s="18"/>
      <c r="E1180" s="57"/>
      <c r="F1180"/>
      <c r="G1180" s="155"/>
      <c r="H1180" s="155"/>
      <c r="I1180"/>
      <c r="J1180"/>
    </row>
    <row r="1181" spans="1:10" s="59" customFormat="1" x14ac:dyDescent="0.25">
      <c r="A1181"/>
      <c r="B1181" s="56"/>
      <c r="C1181" s="205"/>
      <c r="D1181" s="18"/>
      <c r="E1181" s="57"/>
      <c r="F1181"/>
      <c r="G1181" s="155"/>
      <c r="H1181" s="155"/>
      <c r="I1181"/>
      <c r="J1181"/>
    </row>
    <row r="1182" spans="1:10" s="89" customFormat="1" x14ac:dyDescent="0.25">
      <c r="A1182"/>
      <c r="B1182" s="56"/>
      <c r="C1182" s="205"/>
      <c r="D1182" s="18"/>
      <c r="E1182" s="57"/>
      <c r="F1182"/>
      <c r="G1182" s="155"/>
      <c r="H1182" s="155"/>
      <c r="I1182"/>
      <c r="J1182"/>
    </row>
    <row r="1183" spans="1:10" s="59" customFormat="1" x14ac:dyDescent="0.25">
      <c r="A1183"/>
      <c r="B1183" s="56"/>
      <c r="C1183" s="205"/>
      <c r="D1183" s="18"/>
      <c r="E1183" s="57"/>
      <c r="F1183"/>
      <c r="G1183" s="155"/>
      <c r="H1183" s="155"/>
      <c r="I1183"/>
      <c r="J1183"/>
    </row>
    <row r="1184" spans="1:10" s="59" customFormat="1" x14ac:dyDescent="0.25">
      <c r="A1184"/>
      <c r="B1184" s="56"/>
      <c r="C1184" s="205"/>
      <c r="D1184" s="18"/>
      <c r="E1184" s="57"/>
      <c r="F1184"/>
      <c r="G1184" s="155"/>
      <c r="H1184" s="155"/>
      <c r="I1184"/>
      <c r="J1184"/>
    </row>
    <row r="1185" spans="1:10" s="59" customFormat="1" x14ac:dyDescent="0.25">
      <c r="A1185"/>
      <c r="B1185" s="56"/>
      <c r="C1185" s="205"/>
      <c r="D1185" s="18"/>
      <c r="E1185" s="57"/>
      <c r="F1185"/>
      <c r="G1185" s="155"/>
      <c r="H1185" s="155"/>
      <c r="I1185"/>
      <c r="J1185"/>
    </row>
    <row r="1186" spans="1:10" s="59" customFormat="1" x14ac:dyDescent="0.25">
      <c r="A1186"/>
      <c r="B1186" s="56"/>
      <c r="C1186" s="205"/>
      <c r="D1186" s="18"/>
      <c r="E1186" s="57"/>
      <c r="F1186"/>
      <c r="G1186" s="155"/>
      <c r="H1186" s="155"/>
      <c r="I1186" s="96"/>
      <c r="J1186" s="96"/>
    </row>
    <row r="1187" spans="1:10" s="59" customFormat="1" x14ac:dyDescent="0.25">
      <c r="A1187"/>
      <c r="B1187" s="56"/>
      <c r="C1187" s="205"/>
      <c r="D1187" s="18"/>
      <c r="E1187" s="57"/>
      <c r="F1187"/>
      <c r="G1187" s="155"/>
      <c r="H1187" s="155"/>
      <c r="I1187" s="96"/>
      <c r="J1187" s="96"/>
    </row>
    <row r="1188" spans="1:10" s="102" customFormat="1" x14ac:dyDescent="0.25">
      <c r="A1188"/>
      <c r="B1188" s="56"/>
      <c r="C1188" s="205"/>
      <c r="D1188" s="18"/>
      <c r="E1188" s="57"/>
      <c r="F1188"/>
      <c r="G1188" s="155"/>
      <c r="H1188" s="155"/>
      <c r="I1188" s="22"/>
      <c r="J1188" s="22"/>
    </row>
    <row r="1189" spans="1:10" s="102" customFormat="1" x14ac:dyDescent="0.25">
      <c r="A1189"/>
      <c r="B1189" s="56"/>
      <c r="C1189" s="205"/>
      <c r="D1189" s="18"/>
      <c r="E1189" s="57"/>
      <c r="F1189"/>
      <c r="G1189" s="155"/>
      <c r="H1189" s="155"/>
      <c r="I1189" s="17"/>
      <c r="J1189" s="17"/>
    </row>
    <row r="1190" spans="1:10" s="102" customFormat="1" x14ac:dyDescent="0.25">
      <c r="A1190"/>
      <c r="B1190" s="56"/>
      <c r="C1190" s="205"/>
      <c r="D1190" s="18"/>
      <c r="E1190" s="57"/>
      <c r="F1190"/>
      <c r="G1190" s="155"/>
      <c r="H1190" s="155"/>
      <c r="I1190" s="17"/>
      <c r="J1190" s="17"/>
    </row>
    <row r="1191" spans="1:10" s="102" customFormat="1" x14ac:dyDescent="0.25">
      <c r="A1191"/>
      <c r="B1191" s="56"/>
      <c r="C1191" s="205"/>
      <c r="D1191" s="18"/>
      <c r="E1191" s="57"/>
      <c r="F1191"/>
      <c r="G1191" s="155"/>
      <c r="H1191" s="155"/>
      <c r="I1191" s="17"/>
      <c r="J1191" s="17"/>
    </row>
    <row r="1192" spans="1:10" s="102" customFormat="1" x14ac:dyDescent="0.25">
      <c r="A1192"/>
      <c r="B1192" s="56"/>
      <c r="C1192" s="205"/>
      <c r="D1192" s="18"/>
      <c r="E1192" s="57"/>
      <c r="F1192"/>
      <c r="G1192" s="155"/>
      <c r="H1192" s="155"/>
      <c r="I1192"/>
      <c r="J1192"/>
    </row>
    <row r="1193" spans="1:10" s="30" customFormat="1" x14ac:dyDescent="0.25">
      <c r="A1193"/>
      <c r="B1193" s="56"/>
      <c r="C1193" s="205"/>
      <c r="D1193" s="18"/>
      <c r="E1193" s="57"/>
      <c r="F1193"/>
      <c r="G1193" s="155"/>
      <c r="H1193" s="155"/>
      <c r="I1193"/>
      <c r="J1193"/>
    </row>
    <row r="1200" spans="1:10" s="22" customFormat="1" x14ac:dyDescent="0.25">
      <c r="A1200"/>
      <c r="B1200" s="56"/>
      <c r="C1200" s="205"/>
      <c r="D1200" s="18"/>
      <c r="E1200" s="57"/>
      <c r="F1200"/>
      <c r="G1200" s="155"/>
      <c r="H1200" s="155"/>
      <c r="I1200"/>
      <c r="J1200"/>
    </row>
    <row r="1205" spans="9:10" x14ac:dyDescent="0.25">
      <c r="I1205" s="17"/>
      <c r="J1205" s="17"/>
    </row>
    <row r="1206" spans="9:10" x14ac:dyDescent="0.25">
      <c r="I1206" s="135"/>
      <c r="J1206" s="135"/>
    </row>
    <row r="1207" spans="9:10" ht="15" customHeight="1" x14ac:dyDescent="0.25"/>
    <row r="1213" spans="9:10" x14ac:dyDescent="0.25">
      <c r="I1213" s="59"/>
      <c r="J1213" s="59"/>
    </row>
    <row r="1214" spans="9:10" x14ac:dyDescent="0.25">
      <c r="I1214" s="59"/>
      <c r="J1214" s="59"/>
    </row>
    <row r="1215" spans="9:10" x14ac:dyDescent="0.25">
      <c r="I1215" s="59"/>
      <c r="J1215" s="59"/>
    </row>
    <row r="1216" spans="9:10" x14ac:dyDescent="0.25">
      <c r="I1216" s="59"/>
      <c r="J1216" s="59"/>
    </row>
    <row r="1217" spans="9:10" x14ac:dyDescent="0.25">
      <c r="I1217" s="59"/>
      <c r="J1217" s="59"/>
    </row>
    <row r="1218" spans="9:10" x14ac:dyDescent="0.25">
      <c r="I1218" s="59"/>
      <c r="J1218" s="59"/>
    </row>
    <row r="1221" spans="9:10" x14ac:dyDescent="0.25">
      <c r="I1221" s="55"/>
      <c r="J1221" s="55"/>
    </row>
    <row r="1222" spans="9:10" x14ac:dyDescent="0.25">
      <c r="I1222" s="73"/>
      <c r="J1222" s="73"/>
    </row>
    <row r="1223" spans="9:10" x14ac:dyDescent="0.25">
      <c r="I1223" s="73"/>
      <c r="J1223" s="73"/>
    </row>
    <row r="1224" spans="9:10" x14ac:dyDescent="0.25">
      <c r="I1224" s="73"/>
      <c r="J1224" s="73"/>
    </row>
    <row r="1225" spans="9:10" x14ac:dyDescent="0.25">
      <c r="I1225" s="73"/>
      <c r="J1225" s="73"/>
    </row>
    <row r="1226" spans="9:10" x14ac:dyDescent="0.25">
      <c r="I1226" s="135"/>
      <c r="J1226" s="135"/>
    </row>
    <row r="1227" spans="9:10" x14ac:dyDescent="0.25">
      <c r="I1227" s="95"/>
      <c r="J1227" s="95"/>
    </row>
    <row r="1228" spans="9:10" x14ac:dyDescent="0.25">
      <c r="I1228" s="102"/>
      <c r="J1228" s="102"/>
    </row>
    <row r="1229" spans="9:10" x14ac:dyDescent="0.25">
      <c r="I1229" s="124"/>
      <c r="J1229" s="124"/>
    </row>
    <row r="1230" spans="9:10" x14ac:dyDescent="0.25">
      <c r="I1230" s="102"/>
      <c r="J1230" s="102"/>
    </row>
    <row r="1231" spans="9:10" x14ac:dyDescent="0.25">
      <c r="I1231" s="30"/>
      <c r="J1231" s="30"/>
    </row>
    <row r="1232" spans="9:10" x14ac:dyDescent="0.25">
      <c r="I1232" s="30"/>
      <c r="J1232" s="30"/>
    </row>
    <row r="1234" spans="1:10" x14ac:dyDescent="0.25">
      <c r="I1234" s="22"/>
      <c r="J1234" s="22"/>
    </row>
    <row r="1235" spans="1:10" x14ac:dyDescent="0.25">
      <c r="I1235" s="22"/>
      <c r="J1235" s="22"/>
    </row>
    <row r="1243" spans="1:10" s="55" customFormat="1" x14ac:dyDescent="0.25">
      <c r="A1243"/>
      <c r="B1243" s="56"/>
      <c r="C1243" s="205"/>
      <c r="D1243" s="18"/>
      <c r="E1243" s="57"/>
      <c r="F1243"/>
      <c r="G1243" s="155"/>
      <c r="H1243" s="155"/>
      <c r="I1243"/>
      <c r="J1243"/>
    </row>
    <row r="1244" spans="1:10" s="42" customFormat="1" x14ac:dyDescent="0.25">
      <c r="A1244"/>
      <c r="B1244" s="56"/>
      <c r="C1244" s="205"/>
      <c r="D1244" s="18"/>
      <c r="E1244" s="57"/>
      <c r="F1244"/>
      <c r="G1244" s="155"/>
      <c r="H1244" s="155"/>
      <c r="I1244"/>
      <c r="J1244"/>
    </row>
    <row r="1247" spans="1:10" x14ac:dyDescent="0.25">
      <c r="I1247" s="55"/>
      <c r="J1247" s="55"/>
    </row>
    <row r="1251" spans="1:10" s="96" customFormat="1" x14ac:dyDescent="0.25">
      <c r="A1251"/>
      <c r="B1251" s="56"/>
      <c r="C1251" s="205"/>
      <c r="D1251" s="18"/>
      <c r="E1251" s="57"/>
      <c r="F1251"/>
      <c r="G1251" s="155"/>
      <c r="H1251" s="155"/>
      <c r="I1251"/>
      <c r="J1251"/>
    </row>
    <row r="1252" spans="1:10" s="96" customFormat="1" x14ac:dyDescent="0.25">
      <c r="A1252"/>
      <c r="B1252" s="56"/>
      <c r="C1252" s="205"/>
      <c r="D1252" s="18"/>
      <c r="E1252" s="57"/>
      <c r="F1252"/>
      <c r="G1252" s="155"/>
      <c r="H1252" s="155"/>
      <c r="I1252"/>
      <c r="J1252"/>
    </row>
    <row r="1253" spans="1:10" s="22" customFormat="1" x14ac:dyDescent="0.25">
      <c r="A1253"/>
      <c r="B1253" s="56"/>
      <c r="C1253" s="205"/>
      <c r="D1253" s="18"/>
      <c r="E1253" s="57"/>
      <c r="F1253"/>
      <c r="G1253" s="155"/>
      <c r="H1253" s="155"/>
      <c r="I1253"/>
      <c r="J1253"/>
    </row>
    <row r="1254" spans="1:10" s="17" customFormat="1" ht="15" customHeight="1" x14ac:dyDescent="0.25">
      <c r="A1254"/>
      <c r="B1254" s="56"/>
      <c r="C1254" s="205"/>
      <c r="D1254" s="18"/>
      <c r="E1254" s="57"/>
      <c r="F1254"/>
      <c r="G1254" s="155"/>
      <c r="H1254" s="155"/>
      <c r="I1254"/>
      <c r="J1254"/>
    </row>
    <row r="1255" spans="1:10" s="17" customFormat="1" ht="15" customHeight="1" x14ac:dyDescent="0.25">
      <c r="A1255"/>
      <c r="B1255" s="56"/>
      <c r="C1255" s="205"/>
      <c r="D1255" s="18"/>
      <c r="E1255" s="57"/>
      <c r="F1255"/>
      <c r="G1255" s="155"/>
      <c r="H1255" s="155"/>
      <c r="I1255" s="59"/>
      <c r="J1255" s="59"/>
    </row>
    <row r="1256" spans="1:10" s="17" customFormat="1" ht="15" customHeight="1" x14ac:dyDescent="0.25">
      <c r="A1256"/>
      <c r="B1256" s="56"/>
      <c r="C1256" s="205"/>
      <c r="D1256" s="18"/>
      <c r="E1256" s="57"/>
      <c r="F1256"/>
      <c r="G1256" s="155"/>
      <c r="H1256" s="155"/>
      <c r="I1256" s="59"/>
      <c r="J1256" s="59"/>
    </row>
    <row r="1257" spans="1:10" ht="15" customHeight="1" x14ac:dyDescent="0.25">
      <c r="I1257" s="59"/>
      <c r="J1257" s="59"/>
    </row>
    <row r="1258" spans="1:10" ht="15" customHeight="1" x14ac:dyDescent="0.25">
      <c r="I1258" s="59"/>
      <c r="J1258" s="59"/>
    </row>
    <row r="1259" spans="1:10" ht="15" customHeight="1" x14ac:dyDescent="0.25">
      <c r="I1259" s="59"/>
      <c r="J1259" s="59"/>
    </row>
    <row r="1260" spans="1:10" ht="15" customHeight="1" x14ac:dyDescent="0.25">
      <c r="I1260" s="59"/>
      <c r="J1260" s="59"/>
    </row>
    <row r="1261" spans="1:10" ht="15" customHeight="1" x14ac:dyDescent="0.25">
      <c r="I1261" s="59"/>
      <c r="J1261" s="59"/>
    </row>
    <row r="1262" spans="1:10" ht="15" customHeight="1" x14ac:dyDescent="0.25">
      <c r="I1262" s="22"/>
      <c r="J1262" s="22"/>
    </row>
    <row r="1263" spans="1:10" ht="15" customHeight="1" x14ac:dyDescent="0.25">
      <c r="I1263" s="22"/>
      <c r="J1263" s="22"/>
    </row>
    <row r="1264" spans="1:10" ht="15" customHeight="1" x14ac:dyDescent="0.25">
      <c r="I1264" s="22"/>
      <c r="J1264" s="22"/>
    </row>
    <row r="1265" spans="1:10" ht="15" customHeight="1" x14ac:dyDescent="0.25">
      <c r="I1265" s="22"/>
      <c r="J1265" s="22"/>
    </row>
    <row r="1266" spans="1:10" ht="15" customHeight="1" x14ac:dyDescent="0.25">
      <c r="I1266" s="22"/>
      <c r="J1266" s="22"/>
    </row>
    <row r="1267" spans="1:10" x14ac:dyDescent="0.25">
      <c r="I1267" s="22"/>
      <c r="J1267" s="22"/>
    </row>
    <row r="1268" spans="1:10" x14ac:dyDescent="0.25">
      <c r="I1268" s="22"/>
      <c r="J1268" s="22"/>
    </row>
    <row r="1269" spans="1:10" x14ac:dyDescent="0.25">
      <c r="I1269" s="22"/>
      <c r="J1269" s="22"/>
    </row>
    <row r="1270" spans="1:10" s="17" customFormat="1" x14ac:dyDescent="0.25">
      <c r="A1270"/>
      <c r="B1270" s="56"/>
      <c r="C1270" s="205"/>
      <c r="D1270" s="18"/>
      <c r="E1270" s="57"/>
      <c r="F1270"/>
      <c r="G1270" s="155"/>
      <c r="H1270" s="155"/>
      <c r="I1270" s="22"/>
      <c r="J1270" s="22"/>
    </row>
    <row r="1271" spans="1:10" s="135" customFormat="1" x14ac:dyDescent="0.25">
      <c r="A1271"/>
      <c r="B1271" s="56"/>
      <c r="C1271" s="205"/>
      <c r="D1271" s="18"/>
      <c r="E1271" s="57"/>
      <c r="F1271"/>
      <c r="G1271" s="155"/>
      <c r="H1271" s="155"/>
      <c r="I1271" s="22"/>
      <c r="J1271" s="22"/>
    </row>
    <row r="1272" spans="1:10" x14ac:dyDescent="0.25">
      <c r="I1272" s="22"/>
      <c r="J1272" s="22"/>
    </row>
    <row r="1273" spans="1:10" x14ac:dyDescent="0.25">
      <c r="I1273" s="22"/>
      <c r="J1273" s="22"/>
    </row>
    <row r="1274" spans="1:10" x14ac:dyDescent="0.25">
      <c r="I1274" s="22"/>
      <c r="J1274" s="22"/>
    </row>
    <row r="1275" spans="1:10" x14ac:dyDescent="0.25">
      <c r="I1275" s="22"/>
      <c r="J1275" s="22"/>
    </row>
    <row r="1276" spans="1:10" x14ac:dyDescent="0.25">
      <c r="I1276" s="22"/>
      <c r="J1276" s="22"/>
    </row>
    <row r="1277" spans="1:10" x14ac:dyDescent="0.25">
      <c r="I1277" s="22"/>
      <c r="J1277" s="22"/>
    </row>
    <row r="1278" spans="1:10" s="59" customFormat="1" x14ac:dyDescent="0.25">
      <c r="A1278"/>
      <c r="B1278" s="56"/>
      <c r="C1278" s="205"/>
      <c r="D1278" s="18"/>
      <c r="E1278" s="57"/>
      <c r="F1278"/>
      <c r="G1278" s="155"/>
      <c r="H1278" s="155"/>
      <c r="I1278" s="22"/>
      <c r="J1278" s="22"/>
    </row>
    <row r="1279" spans="1:10" s="59" customFormat="1" x14ac:dyDescent="0.25">
      <c r="A1279"/>
      <c r="B1279" s="56"/>
      <c r="C1279" s="205"/>
      <c r="D1279" s="18"/>
      <c r="E1279" s="57"/>
      <c r="F1279"/>
      <c r="G1279" s="155"/>
      <c r="H1279" s="155"/>
      <c r="I1279" s="17"/>
      <c r="J1279" s="17"/>
    </row>
    <row r="1280" spans="1:10" s="59" customFormat="1" x14ac:dyDescent="0.25">
      <c r="A1280"/>
      <c r="B1280" s="56"/>
      <c r="C1280" s="205"/>
      <c r="D1280" s="18"/>
      <c r="E1280" s="57"/>
      <c r="F1280"/>
      <c r="G1280" s="155"/>
      <c r="H1280" s="155"/>
      <c r="I1280" s="17"/>
      <c r="J1280" s="17"/>
    </row>
    <row r="1281" spans="1:10" s="59" customFormat="1" x14ac:dyDescent="0.25">
      <c r="A1281"/>
      <c r="B1281" s="56"/>
      <c r="C1281" s="205"/>
      <c r="D1281" s="18"/>
      <c r="E1281" s="57"/>
      <c r="F1281"/>
      <c r="G1281" s="155"/>
      <c r="H1281" s="155"/>
      <c r="I1281" s="17"/>
      <c r="J1281" s="17"/>
    </row>
    <row r="1282" spans="1:10" s="59" customFormat="1" x14ac:dyDescent="0.25">
      <c r="A1282"/>
      <c r="B1282" s="56"/>
      <c r="C1282" s="205"/>
      <c r="D1282" s="18"/>
      <c r="E1282" s="57"/>
      <c r="F1282"/>
      <c r="G1282" s="155"/>
      <c r="H1282" s="155"/>
      <c r="I1282" s="17"/>
      <c r="J1282" s="17"/>
    </row>
    <row r="1283" spans="1:10" s="59" customFormat="1" x14ac:dyDescent="0.25">
      <c r="A1283"/>
      <c r="B1283" s="56"/>
      <c r="C1283" s="205"/>
      <c r="D1283" s="18"/>
      <c r="E1283" s="57"/>
      <c r="F1283"/>
      <c r="G1283" s="155"/>
      <c r="H1283" s="155"/>
      <c r="I1283" s="17"/>
      <c r="J1283" s="17"/>
    </row>
    <row r="1284" spans="1:10" x14ac:dyDescent="0.25">
      <c r="I1284" s="17"/>
      <c r="J1284" s="17"/>
    </row>
    <row r="1286" spans="1:10" s="55" customFormat="1" x14ac:dyDescent="0.25">
      <c r="A1286"/>
      <c r="B1286" s="56"/>
      <c r="C1286" s="205"/>
      <c r="D1286" s="18"/>
      <c r="E1286" s="57"/>
      <c r="F1286"/>
      <c r="G1286" s="155"/>
      <c r="H1286" s="155"/>
      <c r="I1286"/>
      <c r="J1286"/>
    </row>
    <row r="1287" spans="1:10" s="73" customFormat="1" x14ac:dyDescent="0.25">
      <c r="A1287"/>
      <c r="B1287" s="56"/>
      <c r="C1287" s="205"/>
      <c r="D1287" s="18"/>
      <c r="E1287" s="57"/>
      <c r="F1287"/>
      <c r="G1287" s="155"/>
      <c r="H1287" s="155"/>
      <c r="I1287"/>
      <c r="J1287"/>
    </row>
    <row r="1288" spans="1:10" s="73" customFormat="1" x14ac:dyDescent="0.25">
      <c r="A1288"/>
      <c r="B1288" s="56"/>
      <c r="C1288" s="205"/>
      <c r="D1288" s="18"/>
      <c r="E1288" s="57"/>
      <c r="F1288"/>
      <c r="G1288" s="155"/>
      <c r="H1288" s="155"/>
      <c r="I1288"/>
      <c r="J1288"/>
    </row>
    <row r="1289" spans="1:10" s="73" customFormat="1" x14ac:dyDescent="0.25">
      <c r="A1289"/>
      <c r="B1289" s="56"/>
      <c r="C1289" s="205"/>
      <c r="D1289" s="18"/>
      <c r="E1289" s="57"/>
      <c r="F1289"/>
      <c r="G1289" s="155"/>
      <c r="H1289" s="155"/>
      <c r="I1289"/>
      <c r="J1289"/>
    </row>
    <row r="1290" spans="1:10" s="73" customFormat="1" x14ac:dyDescent="0.25">
      <c r="A1290"/>
      <c r="B1290" s="56"/>
      <c r="C1290" s="205"/>
      <c r="D1290" s="18"/>
      <c r="E1290" s="57"/>
      <c r="F1290"/>
      <c r="G1290" s="155"/>
      <c r="H1290" s="155"/>
      <c r="I1290"/>
      <c r="J1290"/>
    </row>
    <row r="1291" spans="1:10" s="135" customFormat="1" x14ac:dyDescent="0.25">
      <c r="A1291"/>
      <c r="B1291" s="56"/>
      <c r="C1291" s="205"/>
      <c r="D1291" s="18"/>
      <c r="E1291" s="57"/>
      <c r="F1291"/>
      <c r="G1291" s="155"/>
      <c r="H1291" s="155"/>
      <c r="I1291"/>
      <c r="J1291"/>
    </row>
    <row r="1292" spans="1:10" s="95" customFormat="1" x14ac:dyDescent="0.25">
      <c r="A1292"/>
      <c r="B1292" s="56"/>
      <c r="C1292" s="205"/>
      <c r="D1292" s="18"/>
      <c r="E1292" s="57"/>
      <c r="F1292"/>
      <c r="G1292" s="155"/>
      <c r="H1292" s="155"/>
      <c r="I1292"/>
      <c r="J1292"/>
    </row>
    <row r="1293" spans="1:10" s="102" customFormat="1" x14ac:dyDescent="0.25">
      <c r="A1293"/>
      <c r="B1293" s="56"/>
      <c r="C1293" s="205"/>
      <c r="D1293" s="18"/>
      <c r="E1293" s="57"/>
      <c r="F1293"/>
      <c r="G1293" s="155"/>
      <c r="H1293" s="155"/>
      <c r="I1293"/>
      <c r="J1293"/>
    </row>
    <row r="1294" spans="1:10" s="124" customFormat="1" x14ac:dyDescent="0.25">
      <c r="A1294"/>
      <c r="B1294" s="56"/>
      <c r="C1294" s="205"/>
      <c r="D1294" s="18"/>
      <c r="E1294" s="57"/>
      <c r="F1294"/>
      <c r="G1294" s="155"/>
      <c r="H1294" s="155"/>
      <c r="I1294" s="55"/>
      <c r="J1294" s="55"/>
    </row>
    <row r="1295" spans="1:10" s="102" customFormat="1" x14ac:dyDescent="0.25">
      <c r="A1295"/>
      <c r="B1295" s="56"/>
      <c r="C1295" s="205"/>
      <c r="D1295" s="18"/>
      <c r="E1295" s="57"/>
      <c r="F1295"/>
      <c r="G1295" s="155"/>
      <c r="H1295" s="155"/>
      <c r="I1295"/>
      <c r="J1295"/>
    </row>
    <row r="1296" spans="1:10" s="30" customFormat="1" x14ac:dyDescent="0.25">
      <c r="A1296"/>
      <c r="B1296" s="56"/>
      <c r="C1296" s="205"/>
      <c r="D1296" s="18"/>
      <c r="E1296" s="57"/>
      <c r="F1296"/>
      <c r="G1296" s="155"/>
      <c r="H1296" s="155"/>
      <c r="I1296"/>
      <c r="J1296"/>
    </row>
    <row r="1297" spans="1:10" s="30" customFormat="1" x14ac:dyDescent="0.25">
      <c r="A1297"/>
      <c r="B1297" s="56"/>
      <c r="C1297" s="205"/>
      <c r="D1297" s="18"/>
      <c r="E1297" s="57"/>
      <c r="F1297"/>
      <c r="G1297" s="155"/>
      <c r="H1297" s="155"/>
      <c r="I1297"/>
      <c r="J1297"/>
    </row>
    <row r="1299" spans="1:10" s="22" customFormat="1" x14ac:dyDescent="0.25">
      <c r="A1299"/>
      <c r="B1299" s="56"/>
      <c r="C1299" s="205"/>
      <c r="D1299" s="18"/>
      <c r="E1299" s="57"/>
      <c r="F1299"/>
      <c r="G1299" s="155"/>
      <c r="H1299" s="155"/>
      <c r="I1299"/>
      <c r="J1299"/>
    </row>
    <row r="1300" spans="1:10" s="22" customFormat="1" x14ac:dyDescent="0.25">
      <c r="A1300"/>
      <c r="B1300" s="56"/>
      <c r="C1300" s="205"/>
      <c r="D1300" s="18"/>
      <c r="E1300" s="57"/>
      <c r="F1300"/>
      <c r="G1300" s="155"/>
      <c r="H1300" s="155"/>
      <c r="I1300"/>
      <c r="J1300"/>
    </row>
    <row r="1304" spans="1:10" x14ac:dyDescent="0.25">
      <c r="I1304" s="59"/>
      <c r="J1304" s="59"/>
    </row>
    <row r="1305" spans="1:10" x14ac:dyDescent="0.25">
      <c r="I1305" s="59"/>
      <c r="J1305" s="59"/>
    </row>
    <row r="1306" spans="1:10" x14ac:dyDescent="0.25">
      <c r="I1306" s="55"/>
      <c r="J1306" s="55"/>
    </row>
    <row r="1307" spans="1:10" x14ac:dyDescent="0.25">
      <c r="I1307" s="55"/>
      <c r="J1307" s="55"/>
    </row>
    <row r="1308" spans="1:10" x14ac:dyDescent="0.25">
      <c r="I1308" s="55"/>
      <c r="J1308" s="55"/>
    </row>
    <row r="1309" spans="1:10" x14ac:dyDescent="0.25">
      <c r="I1309" s="55"/>
      <c r="J1309" s="55"/>
    </row>
    <row r="1310" spans="1:10" x14ac:dyDescent="0.25">
      <c r="I1310" s="55"/>
      <c r="J1310" s="55"/>
    </row>
    <row r="1311" spans="1:10" x14ac:dyDescent="0.25">
      <c r="I1311" s="55"/>
      <c r="J1311" s="55"/>
    </row>
    <row r="1312" spans="1:10" s="55" customFormat="1" x14ac:dyDescent="0.25">
      <c r="A1312"/>
      <c r="B1312" s="56"/>
      <c r="C1312" s="205"/>
      <c r="D1312" s="18"/>
      <c r="E1312" s="57"/>
      <c r="F1312"/>
      <c r="G1312" s="155"/>
      <c r="H1312" s="155"/>
    </row>
    <row r="1313" spans="1:10" x14ac:dyDescent="0.25">
      <c r="I1313" s="55"/>
      <c r="J1313" s="55"/>
    </row>
    <row r="1314" spans="1:10" x14ac:dyDescent="0.25">
      <c r="I1314" s="55"/>
      <c r="J1314" s="55"/>
    </row>
    <row r="1315" spans="1:10" x14ac:dyDescent="0.25">
      <c r="I1315" s="55"/>
      <c r="J1315" s="55"/>
    </row>
    <row r="1316" spans="1:10" x14ac:dyDescent="0.25">
      <c r="I1316" s="55"/>
      <c r="J1316" s="55"/>
    </row>
    <row r="1317" spans="1:10" x14ac:dyDescent="0.25">
      <c r="I1317" s="55"/>
      <c r="J1317" s="55"/>
    </row>
    <row r="1318" spans="1:10" x14ac:dyDescent="0.25">
      <c r="I1318" s="55"/>
      <c r="J1318" s="55"/>
    </row>
    <row r="1319" spans="1:10" x14ac:dyDescent="0.25">
      <c r="I1319" s="55"/>
      <c r="J1319" s="55"/>
    </row>
    <row r="1320" spans="1:10" s="59" customFormat="1" x14ac:dyDescent="0.25">
      <c r="A1320"/>
      <c r="B1320" s="56"/>
      <c r="C1320" s="205"/>
      <c r="D1320" s="18"/>
      <c r="E1320" s="57"/>
      <c r="F1320"/>
      <c r="G1320" s="155"/>
      <c r="H1320" s="155"/>
      <c r="I1320" s="55"/>
      <c r="J1320" s="55"/>
    </row>
    <row r="1321" spans="1:10" s="59" customFormat="1" x14ac:dyDescent="0.25">
      <c r="A1321"/>
      <c r="B1321" s="56"/>
      <c r="C1321" s="205"/>
      <c r="D1321" s="18"/>
      <c r="E1321" s="57"/>
      <c r="F1321"/>
      <c r="G1321" s="155"/>
      <c r="H1321" s="155"/>
      <c r="I1321" s="55"/>
      <c r="J1321" s="55"/>
    </row>
    <row r="1322" spans="1:10" s="59" customFormat="1" x14ac:dyDescent="0.25">
      <c r="A1322"/>
      <c r="B1322" s="56"/>
      <c r="C1322" s="205"/>
      <c r="D1322" s="18"/>
      <c r="E1322" s="57"/>
      <c r="F1322"/>
      <c r="G1322" s="155"/>
      <c r="H1322" s="155"/>
      <c r="I1322" s="55"/>
      <c r="J1322" s="55"/>
    </row>
    <row r="1323" spans="1:10" s="59" customFormat="1" x14ac:dyDescent="0.25">
      <c r="A1323"/>
      <c r="B1323" s="56"/>
      <c r="C1323" s="205"/>
      <c r="D1323" s="18"/>
      <c r="E1323" s="57"/>
      <c r="F1323"/>
      <c r="G1323" s="155"/>
      <c r="H1323" s="155"/>
      <c r="I1323" s="55"/>
      <c r="J1323" s="55"/>
    </row>
    <row r="1324" spans="1:10" s="59" customFormat="1" x14ac:dyDescent="0.25">
      <c r="A1324"/>
      <c r="B1324" s="56"/>
      <c r="C1324" s="205"/>
      <c r="D1324" s="18"/>
      <c r="E1324" s="57"/>
      <c r="F1324"/>
      <c r="G1324" s="155"/>
      <c r="H1324" s="155"/>
      <c r="I1324" s="55"/>
      <c r="J1324" s="55"/>
    </row>
    <row r="1325" spans="1:10" s="59" customFormat="1" x14ac:dyDescent="0.25">
      <c r="A1325"/>
      <c r="B1325" s="56"/>
      <c r="C1325" s="205"/>
      <c r="D1325" s="18"/>
      <c r="E1325" s="57"/>
      <c r="F1325"/>
      <c r="G1325" s="155"/>
      <c r="H1325" s="155"/>
      <c r="I1325" s="55"/>
      <c r="J1325" s="55"/>
    </row>
    <row r="1326" spans="1:10" s="59" customFormat="1" x14ac:dyDescent="0.25">
      <c r="A1326"/>
      <c r="B1326" s="56"/>
      <c r="C1326" s="205"/>
      <c r="D1326" s="18"/>
      <c r="E1326" s="57"/>
      <c r="F1326"/>
      <c r="G1326" s="155"/>
      <c r="H1326" s="155"/>
      <c r="I1326" s="55"/>
      <c r="J1326" s="55"/>
    </row>
    <row r="1327" spans="1:10" s="22" customFormat="1" x14ac:dyDescent="0.25">
      <c r="A1327"/>
      <c r="B1327" s="56"/>
      <c r="C1327" s="205"/>
      <c r="D1327" s="18"/>
      <c r="E1327" s="57"/>
      <c r="F1327"/>
      <c r="G1327" s="155"/>
      <c r="H1327" s="155"/>
      <c r="I1327" s="55"/>
      <c r="J1327" s="55"/>
    </row>
    <row r="1328" spans="1:10" s="22" customFormat="1" x14ac:dyDescent="0.25">
      <c r="A1328"/>
      <c r="B1328" s="56"/>
      <c r="C1328" s="205"/>
      <c r="D1328" s="18"/>
      <c r="E1328" s="57"/>
      <c r="F1328"/>
      <c r="G1328" s="155"/>
      <c r="H1328" s="155"/>
      <c r="I1328" s="55"/>
      <c r="J1328" s="55"/>
    </row>
    <row r="1329" spans="1:10" s="22" customFormat="1" x14ac:dyDescent="0.25">
      <c r="A1329"/>
      <c r="B1329" s="56"/>
      <c r="C1329" s="205"/>
      <c r="D1329" s="18"/>
      <c r="E1329" s="57"/>
      <c r="F1329"/>
      <c r="G1329" s="155"/>
      <c r="H1329" s="155"/>
      <c r="I1329" s="55"/>
      <c r="J1329" s="55"/>
    </row>
    <row r="1330" spans="1:10" s="22" customFormat="1" x14ac:dyDescent="0.25">
      <c r="A1330"/>
      <c r="B1330" s="56"/>
      <c r="C1330" s="205"/>
      <c r="D1330" s="18"/>
      <c r="E1330" s="57"/>
      <c r="F1330"/>
      <c r="G1330" s="155"/>
      <c r="H1330" s="155"/>
      <c r="I1330" s="55"/>
      <c r="J1330" s="55"/>
    </row>
    <row r="1331" spans="1:10" s="22" customFormat="1" x14ac:dyDescent="0.25">
      <c r="A1331"/>
      <c r="B1331" s="56"/>
      <c r="C1331" s="205"/>
      <c r="D1331" s="18"/>
      <c r="E1331" s="57"/>
      <c r="F1331"/>
      <c r="G1331" s="155"/>
      <c r="H1331" s="155"/>
      <c r="I1331" s="55"/>
      <c r="J1331" s="55"/>
    </row>
    <row r="1332" spans="1:10" s="22" customFormat="1" x14ac:dyDescent="0.25">
      <c r="A1332"/>
      <c r="B1332" s="56"/>
      <c r="C1332" s="205"/>
      <c r="D1332" s="18"/>
      <c r="E1332" s="57"/>
      <c r="F1332"/>
      <c r="G1332" s="155"/>
      <c r="H1332" s="155"/>
      <c r="I1332" s="55"/>
      <c r="J1332" s="55"/>
    </row>
    <row r="1333" spans="1:10" s="22" customFormat="1" x14ac:dyDescent="0.25">
      <c r="A1333"/>
      <c r="B1333" s="56"/>
      <c r="C1333" s="205"/>
      <c r="D1333" s="18"/>
      <c r="E1333" s="57"/>
      <c r="F1333"/>
      <c r="G1333" s="155"/>
      <c r="H1333" s="155"/>
      <c r="I1333" s="55"/>
      <c r="J1333" s="55"/>
    </row>
    <row r="1334" spans="1:10" s="22" customFormat="1" x14ac:dyDescent="0.25">
      <c r="A1334"/>
      <c r="B1334" s="56"/>
      <c r="C1334" s="205"/>
      <c r="D1334" s="18"/>
      <c r="E1334" s="57"/>
      <c r="F1334"/>
      <c r="G1334" s="155"/>
      <c r="H1334" s="155"/>
      <c r="I1334" s="55"/>
      <c r="J1334" s="55"/>
    </row>
    <row r="1335" spans="1:10" s="22" customFormat="1" x14ac:dyDescent="0.25">
      <c r="A1335"/>
      <c r="B1335" s="56"/>
      <c r="C1335" s="205"/>
      <c r="D1335" s="18"/>
      <c r="E1335" s="57"/>
      <c r="F1335"/>
      <c r="G1335" s="155"/>
      <c r="H1335" s="155"/>
      <c r="I1335" s="55"/>
      <c r="J1335" s="55"/>
    </row>
    <row r="1336" spans="1:10" s="22" customFormat="1" x14ac:dyDescent="0.25">
      <c r="A1336"/>
      <c r="B1336" s="56"/>
      <c r="C1336" s="205"/>
      <c r="D1336" s="18"/>
      <c r="E1336" s="57"/>
      <c r="F1336"/>
      <c r="G1336" s="155"/>
      <c r="H1336" s="155"/>
      <c r="I1336" s="55"/>
      <c r="J1336" s="55"/>
    </row>
    <row r="1337" spans="1:10" s="22" customFormat="1" x14ac:dyDescent="0.25">
      <c r="A1337"/>
      <c r="B1337" s="56"/>
      <c r="C1337" s="205"/>
      <c r="D1337" s="18"/>
      <c r="E1337" s="57"/>
      <c r="F1337"/>
      <c r="G1337" s="155"/>
      <c r="H1337" s="155"/>
      <c r="I1337" s="55"/>
      <c r="J1337" s="55"/>
    </row>
    <row r="1338" spans="1:10" s="22" customFormat="1" x14ac:dyDescent="0.25">
      <c r="A1338"/>
      <c r="B1338" s="56"/>
      <c r="C1338" s="205"/>
      <c r="D1338" s="18"/>
      <c r="E1338" s="57"/>
      <c r="F1338"/>
      <c r="G1338" s="155"/>
      <c r="H1338" s="155"/>
      <c r="I1338" s="55"/>
      <c r="J1338" s="55"/>
    </row>
    <row r="1339" spans="1:10" s="22" customFormat="1" x14ac:dyDescent="0.25">
      <c r="A1339"/>
      <c r="B1339" s="56"/>
      <c r="C1339" s="205"/>
      <c r="D1339" s="18"/>
      <c r="E1339" s="57"/>
      <c r="F1339"/>
      <c r="G1339" s="155"/>
      <c r="H1339" s="155"/>
      <c r="I1339" s="55"/>
      <c r="J1339" s="55"/>
    </row>
    <row r="1340" spans="1:10" s="22" customFormat="1" x14ac:dyDescent="0.25">
      <c r="A1340"/>
      <c r="B1340" s="56"/>
      <c r="C1340" s="205"/>
      <c r="D1340" s="18"/>
      <c r="E1340" s="57"/>
      <c r="F1340"/>
      <c r="G1340" s="155"/>
      <c r="H1340" s="155"/>
      <c r="I1340" s="55"/>
      <c r="J1340" s="55"/>
    </row>
    <row r="1341" spans="1:10" s="22" customFormat="1" x14ac:dyDescent="0.25">
      <c r="A1341"/>
      <c r="B1341" s="56"/>
      <c r="C1341" s="205"/>
      <c r="D1341" s="18"/>
      <c r="E1341" s="57"/>
      <c r="F1341"/>
      <c r="G1341" s="155"/>
      <c r="H1341" s="155"/>
      <c r="I1341" s="55"/>
      <c r="J1341" s="55"/>
    </row>
    <row r="1342" spans="1:10" s="22" customFormat="1" x14ac:dyDescent="0.25">
      <c r="A1342"/>
      <c r="B1342" s="56"/>
      <c r="C1342" s="205"/>
      <c r="D1342" s="18"/>
      <c r="E1342" s="57"/>
      <c r="F1342"/>
      <c r="G1342" s="155"/>
      <c r="H1342" s="155"/>
      <c r="I1342"/>
      <c r="J1342"/>
    </row>
    <row r="1343" spans="1:10" s="22" customFormat="1" x14ac:dyDescent="0.25">
      <c r="A1343"/>
      <c r="B1343" s="56"/>
      <c r="C1343" s="205"/>
      <c r="D1343" s="18"/>
      <c r="E1343" s="57"/>
      <c r="F1343"/>
      <c r="G1343" s="155"/>
      <c r="H1343" s="155"/>
      <c r="I1343" s="55"/>
      <c r="J1343" s="55"/>
    </row>
    <row r="1344" spans="1:10" s="17" customFormat="1" x14ac:dyDescent="0.25">
      <c r="A1344"/>
      <c r="B1344" s="56"/>
      <c r="C1344" s="205"/>
      <c r="D1344" s="18"/>
      <c r="E1344" s="57"/>
      <c r="F1344"/>
      <c r="G1344" s="155"/>
      <c r="H1344" s="155"/>
      <c r="I1344" s="55"/>
      <c r="J1344" s="55"/>
    </row>
    <row r="1345" spans="1:10" s="17" customFormat="1" x14ac:dyDescent="0.25">
      <c r="A1345"/>
      <c r="B1345" s="56"/>
      <c r="C1345" s="205"/>
      <c r="D1345" s="18"/>
      <c r="E1345" s="57"/>
      <c r="F1345"/>
      <c r="G1345" s="155"/>
      <c r="H1345" s="155"/>
      <c r="I1345" s="55"/>
      <c r="J1345" s="55"/>
    </row>
    <row r="1346" spans="1:10" s="17" customFormat="1" x14ac:dyDescent="0.25">
      <c r="A1346"/>
      <c r="B1346" s="56"/>
      <c r="C1346" s="205"/>
      <c r="D1346" s="18"/>
      <c r="E1346" s="57"/>
      <c r="F1346"/>
      <c r="G1346" s="155"/>
      <c r="H1346" s="155"/>
      <c r="I1346" s="55"/>
      <c r="J1346" s="55"/>
    </row>
    <row r="1347" spans="1:10" s="17" customFormat="1" x14ac:dyDescent="0.25">
      <c r="A1347"/>
      <c r="B1347" s="56"/>
      <c r="C1347" s="205"/>
      <c r="D1347" s="18"/>
      <c r="E1347" s="57"/>
      <c r="F1347"/>
      <c r="G1347" s="155"/>
      <c r="H1347" s="155"/>
      <c r="I1347" s="55"/>
      <c r="J1347" s="55"/>
    </row>
    <row r="1348" spans="1:10" s="17" customFormat="1" x14ac:dyDescent="0.25">
      <c r="A1348"/>
      <c r="B1348" s="56"/>
      <c r="C1348" s="205"/>
      <c r="D1348" s="18"/>
      <c r="E1348" s="57"/>
      <c r="F1348"/>
      <c r="G1348" s="155"/>
      <c r="H1348" s="155"/>
      <c r="I1348" s="55"/>
      <c r="J1348" s="55"/>
    </row>
    <row r="1349" spans="1:10" s="17" customFormat="1" x14ac:dyDescent="0.25">
      <c r="A1349"/>
      <c r="B1349" s="56"/>
      <c r="C1349" s="205"/>
      <c r="D1349" s="18"/>
      <c r="E1349" s="57"/>
      <c r="F1349"/>
      <c r="G1349" s="155"/>
      <c r="H1349" s="155"/>
      <c r="I1349" s="55"/>
      <c r="J1349" s="55"/>
    </row>
    <row r="1350" spans="1:10" x14ac:dyDescent="0.25">
      <c r="I1350" s="55"/>
      <c r="J1350" s="55"/>
    </row>
    <row r="1351" spans="1:10" x14ac:dyDescent="0.25">
      <c r="I1351" s="55"/>
      <c r="J1351" s="55"/>
    </row>
    <row r="1352" spans="1:10" x14ac:dyDescent="0.25">
      <c r="I1352" s="55"/>
      <c r="J1352" s="55"/>
    </row>
    <row r="1353" spans="1:10" x14ac:dyDescent="0.25">
      <c r="I1353" s="55"/>
      <c r="J1353" s="55"/>
    </row>
    <row r="1359" spans="1:10" s="55" customFormat="1" x14ac:dyDescent="0.25">
      <c r="A1359"/>
      <c r="B1359" s="56"/>
      <c r="C1359" s="205"/>
      <c r="D1359" s="18"/>
      <c r="E1359" s="57"/>
      <c r="F1359"/>
      <c r="G1359" s="155"/>
      <c r="H1359" s="155"/>
      <c r="I1359"/>
      <c r="J1359"/>
    </row>
    <row r="1360" spans="1:10" x14ac:dyDescent="0.25">
      <c r="I1360" s="96"/>
      <c r="J1360" s="96"/>
    </row>
    <row r="1361" spans="1:10" x14ac:dyDescent="0.25">
      <c r="I1361" s="96"/>
      <c r="J1361" s="96"/>
    </row>
    <row r="1362" spans="1:10" x14ac:dyDescent="0.25">
      <c r="I1362" s="147"/>
      <c r="J1362" s="147"/>
    </row>
    <row r="1363" spans="1:10" x14ac:dyDescent="0.25">
      <c r="I1363" s="147"/>
      <c r="J1363" s="147"/>
    </row>
    <row r="1364" spans="1:10" x14ac:dyDescent="0.25">
      <c r="I1364" s="147"/>
      <c r="J1364" s="147"/>
    </row>
    <row r="1369" spans="1:10" s="59" customFormat="1" x14ac:dyDescent="0.25">
      <c r="A1369"/>
      <c r="B1369" s="56"/>
      <c r="C1369" s="205"/>
      <c r="D1369" s="18"/>
      <c r="E1369" s="57"/>
      <c r="F1369"/>
      <c r="G1369" s="155"/>
      <c r="H1369" s="155"/>
      <c r="I1369"/>
      <c r="J1369"/>
    </row>
    <row r="1370" spans="1:10" s="59" customFormat="1" x14ac:dyDescent="0.25">
      <c r="A1370"/>
      <c r="B1370" s="56"/>
      <c r="C1370" s="205"/>
      <c r="D1370" s="18"/>
      <c r="E1370" s="57"/>
      <c r="F1370"/>
      <c r="G1370" s="155"/>
      <c r="H1370" s="155"/>
      <c r="I1370"/>
      <c r="J1370"/>
    </row>
    <row r="1371" spans="1:10" s="55" customFormat="1" x14ac:dyDescent="0.25">
      <c r="A1371"/>
      <c r="B1371" s="56"/>
      <c r="C1371" s="205"/>
      <c r="D1371" s="18"/>
      <c r="E1371" s="57"/>
      <c r="F1371"/>
      <c r="G1371" s="155"/>
      <c r="H1371" s="155"/>
      <c r="I1371" s="22"/>
      <c r="J1371" s="22"/>
    </row>
    <row r="1372" spans="1:10" s="55" customFormat="1" x14ac:dyDescent="0.25">
      <c r="A1372"/>
      <c r="B1372" s="56"/>
      <c r="C1372" s="205"/>
      <c r="D1372" s="18"/>
      <c r="E1372" s="57"/>
      <c r="F1372"/>
      <c r="G1372" s="155"/>
      <c r="H1372" s="155"/>
      <c r="I1372" s="22"/>
      <c r="J1372" s="22"/>
    </row>
    <row r="1373" spans="1:10" s="55" customFormat="1" x14ac:dyDescent="0.25">
      <c r="A1373"/>
      <c r="B1373" s="56"/>
      <c r="C1373" s="205"/>
      <c r="D1373" s="18"/>
      <c r="E1373" s="57"/>
      <c r="F1373"/>
      <c r="G1373" s="155"/>
      <c r="H1373" s="155"/>
      <c r="I1373"/>
      <c r="J1373"/>
    </row>
    <row r="1374" spans="1:10" s="55" customFormat="1" x14ac:dyDescent="0.25">
      <c r="A1374"/>
      <c r="B1374" s="56"/>
      <c r="C1374" s="205"/>
      <c r="D1374" s="18"/>
      <c r="E1374" s="57"/>
      <c r="F1374"/>
      <c r="G1374" s="155"/>
      <c r="H1374" s="155"/>
      <c r="I1374"/>
      <c r="J1374"/>
    </row>
    <row r="1375" spans="1:10" s="55" customFormat="1" x14ac:dyDescent="0.25">
      <c r="A1375"/>
      <c r="B1375" s="56"/>
      <c r="C1375" s="205"/>
      <c r="D1375" s="18"/>
      <c r="E1375" s="57"/>
      <c r="F1375"/>
      <c r="G1375" s="155"/>
      <c r="H1375" s="155"/>
      <c r="I1375"/>
      <c r="J1375"/>
    </row>
    <row r="1376" spans="1:10" s="55" customFormat="1" x14ac:dyDescent="0.25">
      <c r="A1376"/>
      <c r="B1376" s="56"/>
      <c r="C1376" s="205"/>
      <c r="D1376" s="18"/>
      <c r="E1376" s="57"/>
      <c r="F1376"/>
      <c r="G1376" s="155"/>
      <c r="H1376" s="155"/>
      <c r="I1376"/>
      <c r="J1376"/>
    </row>
    <row r="1377" spans="1:10" s="55" customFormat="1" x14ac:dyDescent="0.25">
      <c r="A1377"/>
      <c r="B1377" s="56"/>
      <c r="C1377" s="205"/>
      <c r="D1377" s="18"/>
      <c r="E1377" s="57"/>
      <c r="F1377"/>
      <c r="G1377" s="155"/>
      <c r="H1377" s="155"/>
      <c r="I1377"/>
      <c r="J1377"/>
    </row>
    <row r="1378" spans="1:10" s="55" customFormat="1" x14ac:dyDescent="0.25">
      <c r="A1378"/>
      <c r="B1378" s="56"/>
      <c r="C1378" s="205"/>
      <c r="D1378" s="18"/>
      <c r="E1378" s="57"/>
      <c r="F1378"/>
      <c r="G1378" s="155"/>
      <c r="H1378" s="155"/>
      <c r="I1378"/>
      <c r="J1378"/>
    </row>
    <row r="1379" spans="1:10" s="55" customFormat="1" x14ac:dyDescent="0.25">
      <c r="A1379"/>
      <c r="B1379" s="56"/>
      <c r="C1379" s="205"/>
      <c r="D1379" s="18"/>
      <c r="E1379" s="57"/>
      <c r="F1379"/>
      <c r="G1379" s="155"/>
      <c r="H1379" s="155"/>
      <c r="I1379"/>
      <c r="J1379"/>
    </row>
    <row r="1380" spans="1:10" s="55" customFormat="1" x14ac:dyDescent="0.25">
      <c r="A1380"/>
      <c r="B1380" s="56"/>
      <c r="C1380" s="205"/>
      <c r="D1380" s="18"/>
      <c r="E1380" s="57"/>
      <c r="F1380"/>
      <c r="G1380" s="155"/>
      <c r="H1380" s="155"/>
      <c r="I1380"/>
      <c r="J1380"/>
    </row>
    <row r="1381" spans="1:10" s="55" customFormat="1" x14ac:dyDescent="0.25">
      <c r="A1381"/>
      <c r="B1381" s="56"/>
      <c r="C1381" s="205"/>
      <c r="D1381" s="18"/>
      <c r="E1381" s="57"/>
      <c r="F1381"/>
      <c r="G1381" s="155"/>
      <c r="H1381" s="155"/>
      <c r="I1381"/>
      <c r="J1381"/>
    </row>
    <row r="1382" spans="1:10" s="55" customFormat="1" x14ac:dyDescent="0.25">
      <c r="A1382"/>
      <c r="B1382" s="56"/>
      <c r="C1382" s="205"/>
      <c r="D1382" s="18"/>
      <c r="E1382" s="57"/>
      <c r="F1382"/>
      <c r="G1382" s="155"/>
      <c r="H1382" s="155"/>
      <c r="I1382" s="131"/>
      <c r="J1382" s="131"/>
    </row>
    <row r="1383" spans="1:10" s="55" customFormat="1" x14ac:dyDescent="0.25">
      <c r="A1383"/>
      <c r="B1383" s="56"/>
      <c r="C1383" s="205"/>
      <c r="D1383" s="18"/>
      <c r="E1383" s="57"/>
      <c r="F1383"/>
      <c r="G1383" s="155"/>
      <c r="H1383" s="155"/>
      <c r="I1383"/>
      <c r="J1383"/>
    </row>
    <row r="1384" spans="1:10" s="55" customFormat="1" x14ac:dyDescent="0.25">
      <c r="A1384"/>
      <c r="B1384" s="56"/>
      <c r="C1384" s="205"/>
      <c r="D1384" s="18"/>
      <c r="E1384" s="57"/>
      <c r="F1384"/>
      <c r="G1384" s="155"/>
      <c r="H1384" s="155"/>
      <c r="I1384"/>
      <c r="J1384"/>
    </row>
    <row r="1385" spans="1:10" s="55" customFormat="1" x14ac:dyDescent="0.25">
      <c r="A1385"/>
      <c r="B1385" s="56"/>
      <c r="C1385" s="205"/>
      <c r="D1385" s="18"/>
      <c r="E1385" s="57"/>
      <c r="F1385"/>
      <c r="G1385" s="155"/>
      <c r="H1385" s="155"/>
      <c r="I1385"/>
      <c r="J1385"/>
    </row>
    <row r="1386" spans="1:10" s="55" customFormat="1" x14ac:dyDescent="0.25">
      <c r="A1386"/>
      <c r="B1386" s="56"/>
      <c r="C1386" s="205"/>
      <c r="D1386" s="18"/>
      <c r="E1386" s="57"/>
      <c r="F1386"/>
      <c r="G1386" s="155"/>
      <c r="H1386" s="155"/>
      <c r="I1386"/>
      <c r="J1386"/>
    </row>
    <row r="1387" spans="1:10" s="55" customFormat="1" x14ac:dyDescent="0.25">
      <c r="A1387"/>
      <c r="B1387" s="56"/>
      <c r="C1387" s="205"/>
      <c r="D1387" s="18"/>
      <c r="E1387" s="57"/>
      <c r="F1387"/>
      <c r="G1387" s="155"/>
      <c r="H1387" s="155"/>
      <c r="I1387"/>
      <c r="J1387"/>
    </row>
    <row r="1388" spans="1:10" s="55" customFormat="1" x14ac:dyDescent="0.25">
      <c r="A1388"/>
      <c r="B1388" s="56"/>
      <c r="C1388" s="205"/>
      <c r="D1388" s="18"/>
      <c r="E1388" s="57"/>
      <c r="F1388"/>
      <c r="G1388" s="155"/>
      <c r="H1388" s="155"/>
      <c r="I1388"/>
      <c r="J1388"/>
    </row>
    <row r="1389" spans="1:10" s="55" customFormat="1" x14ac:dyDescent="0.25">
      <c r="A1389"/>
      <c r="B1389" s="56"/>
      <c r="C1389" s="205"/>
      <c r="D1389" s="18"/>
      <c r="E1389" s="57"/>
      <c r="F1389"/>
      <c r="G1389" s="155"/>
      <c r="H1389" s="155"/>
      <c r="I1389"/>
      <c r="J1389"/>
    </row>
    <row r="1390" spans="1:10" s="55" customFormat="1" x14ac:dyDescent="0.25">
      <c r="A1390"/>
      <c r="B1390" s="56"/>
      <c r="C1390" s="205"/>
      <c r="D1390" s="18"/>
      <c r="E1390" s="57"/>
      <c r="F1390"/>
      <c r="G1390" s="155"/>
      <c r="H1390" s="155"/>
      <c r="I1390"/>
      <c r="J1390"/>
    </row>
    <row r="1391" spans="1:10" s="55" customFormat="1" x14ac:dyDescent="0.25">
      <c r="A1391"/>
      <c r="B1391" s="56"/>
      <c r="C1391" s="205"/>
      <c r="D1391" s="18"/>
      <c r="E1391" s="57"/>
      <c r="F1391"/>
      <c r="G1391" s="155"/>
      <c r="H1391" s="155"/>
      <c r="I1391"/>
      <c r="J1391"/>
    </row>
    <row r="1392" spans="1:10" s="55" customFormat="1" x14ac:dyDescent="0.25">
      <c r="A1392"/>
      <c r="B1392" s="56"/>
      <c r="C1392" s="205"/>
      <c r="D1392" s="18"/>
      <c r="E1392" s="57"/>
      <c r="F1392"/>
      <c r="G1392" s="155"/>
      <c r="H1392" s="155"/>
      <c r="I1392"/>
      <c r="J1392"/>
    </row>
    <row r="1393" spans="1:10" s="55" customFormat="1" x14ac:dyDescent="0.25">
      <c r="A1393"/>
      <c r="B1393" s="56"/>
      <c r="C1393" s="205"/>
      <c r="D1393" s="18"/>
      <c r="E1393" s="57"/>
      <c r="F1393"/>
      <c r="G1393" s="155"/>
      <c r="H1393" s="155"/>
      <c r="I1393"/>
      <c r="J1393"/>
    </row>
    <row r="1394" spans="1:10" s="55" customFormat="1" x14ac:dyDescent="0.25">
      <c r="A1394"/>
      <c r="B1394" s="56"/>
      <c r="C1394" s="205"/>
      <c r="D1394" s="18"/>
      <c r="E1394" s="57"/>
      <c r="F1394"/>
      <c r="G1394" s="155"/>
      <c r="H1394" s="155"/>
      <c r="I1394"/>
      <c r="J1394"/>
    </row>
    <row r="1395" spans="1:10" s="55" customFormat="1" x14ac:dyDescent="0.25">
      <c r="A1395"/>
      <c r="B1395" s="56"/>
      <c r="C1395" s="205"/>
      <c r="D1395" s="18"/>
      <c r="E1395" s="57"/>
      <c r="F1395"/>
      <c r="G1395" s="155"/>
      <c r="H1395" s="155"/>
      <c r="I1395"/>
      <c r="J1395"/>
    </row>
    <row r="1396" spans="1:10" s="55" customFormat="1" x14ac:dyDescent="0.25">
      <c r="A1396"/>
      <c r="B1396" s="56"/>
      <c r="C1396" s="205"/>
      <c r="D1396" s="18"/>
      <c r="E1396" s="57"/>
      <c r="F1396"/>
      <c r="G1396" s="155"/>
      <c r="H1396" s="155"/>
      <c r="I1396"/>
      <c r="J1396"/>
    </row>
    <row r="1397" spans="1:10" s="55" customFormat="1" x14ac:dyDescent="0.25">
      <c r="A1397"/>
      <c r="B1397" s="56"/>
      <c r="C1397" s="205"/>
      <c r="D1397" s="18"/>
      <c r="E1397" s="57"/>
      <c r="F1397"/>
      <c r="G1397" s="155"/>
      <c r="H1397" s="155"/>
      <c r="I1397" s="102"/>
      <c r="J1397" s="102"/>
    </row>
    <row r="1398" spans="1:10" s="55" customFormat="1" x14ac:dyDescent="0.25">
      <c r="A1398"/>
      <c r="B1398" s="56"/>
      <c r="C1398" s="205"/>
      <c r="D1398" s="18"/>
      <c r="E1398" s="57"/>
      <c r="F1398"/>
      <c r="G1398" s="155"/>
      <c r="H1398" s="155"/>
      <c r="I1398" s="102"/>
      <c r="J1398" s="102"/>
    </row>
    <row r="1399" spans="1:10" s="55" customFormat="1" x14ac:dyDescent="0.25">
      <c r="A1399"/>
      <c r="B1399" s="56"/>
      <c r="C1399" s="205"/>
      <c r="D1399" s="18"/>
      <c r="E1399" s="57"/>
      <c r="F1399"/>
      <c r="G1399" s="155"/>
      <c r="H1399" s="155"/>
      <c r="I1399" s="102"/>
      <c r="J1399" s="102"/>
    </row>
    <row r="1400" spans="1:10" s="55" customFormat="1" x14ac:dyDescent="0.25">
      <c r="A1400"/>
      <c r="B1400" s="56"/>
      <c r="C1400" s="205"/>
      <c r="D1400" s="18"/>
      <c r="E1400" s="57"/>
      <c r="F1400"/>
      <c r="G1400" s="155"/>
      <c r="H1400" s="155"/>
      <c r="I1400" s="102"/>
      <c r="J1400" s="102"/>
    </row>
    <row r="1401" spans="1:10" s="55" customFormat="1" x14ac:dyDescent="0.25">
      <c r="A1401"/>
      <c r="B1401" s="56"/>
      <c r="C1401" s="205"/>
      <c r="D1401" s="18"/>
      <c r="E1401" s="57"/>
      <c r="F1401"/>
      <c r="G1401" s="155"/>
      <c r="H1401" s="155"/>
      <c r="I1401" s="102"/>
      <c r="J1401" s="102"/>
    </row>
    <row r="1402" spans="1:10" s="55" customFormat="1" x14ac:dyDescent="0.25">
      <c r="A1402"/>
      <c r="B1402" s="56"/>
      <c r="C1402" s="205"/>
      <c r="D1402" s="18"/>
      <c r="E1402" s="57"/>
      <c r="F1402"/>
      <c r="G1402" s="155"/>
      <c r="H1402" s="155"/>
      <c r="I1402" s="102"/>
      <c r="J1402" s="102"/>
    </row>
    <row r="1403" spans="1:10" s="55" customFormat="1" x14ac:dyDescent="0.25">
      <c r="A1403"/>
      <c r="B1403" s="56"/>
      <c r="C1403" s="205"/>
      <c r="D1403" s="18"/>
      <c r="E1403" s="57"/>
      <c r="F1403"/>
      <c r="G1403" s="155"/>
      <c r="H1403" s="155"/>
      <c r="I1403" s="102"/>
      <c r="J1403" s="102"/>
    </row>
    <row r="1404" spans="1:10" s="55" customFormat="1" x14ac:dyDescent="0.25">
      <c r="A1404"/>
      <c r="B1404" s="56"/>
      <c r="C1404" s="205"/>
      <c r="D1404" s="18"/>
      <c r="E1404" s="57"/>
      <c r="F1404"/>
      <c r="G1404" s="155"/>
      <c r="H1404" s="155"/>
      <c r="I1404" s="102"/>
      <c r="J1404" s="102"/>
    </row>
    <row r="1405" spans="1:10" s="55" customFormat="1" x14ac:dyDescent="0.25">
      <c r="A1405"/>
      <c r="B1405" s="56"/>
      <c r="C1405" s="205"/>
      <c r="D1405" s="18"/>
      <c r="E1405" s="57"/>
      <c r="F1405"/>
      <c r="G1405" s="155"/>
      <c r="H1405" s="155"/>
      <c r="I1405" s="102"/>
      <c r="J1405" s="102"/>
    </row>
    <row r="1406" spans="1:10" s="55" customFormat="1" x14ac:dyDescent="0.25">
      <c r="A1406"/>
      <c r="B1406" s="56"/>
      <c r="C1406" s="205"/>
      <c r="D1406" s="18"/>
      <c r="E1406" s="57"/>
      <c r="F1406"/>
      <c r="G1406" s="155"/>
      <c r="H1406" s="155"/>
      <c r="I1406" s="102"/>
      <c r="J1406" s="102"/>
    </row>
    <row r="1407" spans="1:10" x14ac:dyDescent="0.25">
      <c r="I1407" s="102"/>
      <c r="J1407" s="102"/>
    </row>
    <row r="1408" spans="1:10" s="55" customFormat="1" x14ac:dyDescent="0.25">
      <c r="A1408"/>
      <c r="B1408" s="56"/>
      <c r="C1408" s="205"/>
      <c r="D1408" s="18"/>
      <c r="E1408" s="57"/>
      <c r="F1408"/>
      <c r="G1408" s="155"/>
      <c r="H1408" s="155"/>
      <c r="I1408" s="102"/>
      <c r="J1408" s="102"/>
    </row>
    <row r="1409" spans="1:10" s="55" customFormat="1" x14ac:dyDescent="0.25">
      <c r="A1409"/>
      <c r="B1409" s="56"/>
      <c r="C1409" s="205"/>
      <c r="D1409" s="18"/>
      <c r="E1409" s="57"/>
      <c r="F1409"/>
      <c r="G1409" s="155"/>
      <c r="H1409" s="155"/>
      <c r="I1409" s="102"/>
      <c r="J1409" s="102"/>
    </row>
    <row r="1410" spans="1:10" s="55" customFormat="1" x14ac:dyDescent="0.25">
      <c r="A1410"/>
      <c r="B1410" s="56"/>
      <c r="C1410" s="205"/>
      <c r="D1410" s="18"/>
      <c r="E1410" s="57"/>
      <c r="F1410"/>
      <c r="G1410" s="155"/>
      <c r="H1410" s="155"/>
      <c r="I1410" s="102"/>
      <c r="J1410" s="102"/>
    </row>
    <row r="1411" spans="1:10" s="55" customFormat="1" x14ac:dyDescent="0.25">
      <c r="A1411"/>
      <c r="B1411" s="56"/>
      <c r="C1411" s="205"/>
      <c r="D1411" s="18"/>
      <c r="E1411" s="57"/>
      <c r="F1411"/>
      <c r="G1411" s="155"/>
      <c r="H1411" s="155"/>
      <c r="I1411" s="102"/>
      <c r="J1411" s="102"/>
    </row>
    <row r="1412" spans="1:10" s="55" customFormat="1" x14ac:dyDescent="0.25">
      <c r="A1412"/>
      <c r="B1412" s="56"/>
      <c r="C1412" s="205"/>
      <c r="D1412" s="18"/>
      <c r="E1412" s="57"/>
      <c r="F1412"/>
      <c r="G1412" s="155"/>
      <c r="H1412" s="155"/>
      <c r="I1412" s="102"/>
      <c r="J1412" s="102"/>
    </row>
    <row r="1413" spans="1:10" s="55" customFormat="1" x14ac:dyDescent="0.25">
      <c r="A1413"/>
      <c r="B1413" s="56"/>
      <c r="C1413" s="205"/>
      <c r="D1413" s="18"/>
      <c r="E1413" s="57"/>
      <c r="F1413"/>
      <c r="G1413" s="155"/>
      <c r="H1413" s="155"/>
      <c r="I1413" s="102"/>
      <c r="J1413" s="102"/>
    </row>
    <row r="1414" spans="1:10" s="55" customFormat="1" x14ac:dyDescent="0.25">
      <c r="A1414"/>
      <c r="B1414" s="56"/>
      <c r="C1414" s="205"/>
      <c r="D1414" s="18"/>
      <c r="E1414" s="57"/>
      <c r="F1414"/>
      <c r="G1414" s="155"/>
      <c r="H1414" s="155"/>
      <c r="I1414" s="102"/>
      <c r="J1414" s="102"/>
    </row>
    <row r="1415" spans="1:10" s="55" customFormat="1" ht="15.75" x14ac:dyDescent="0.25">
      <c r="A1415"/>
      <c r="B1415" s="56"/>
      <c r="C1415" s="205"/>
      <c r="D1415" s="18"/>
      <c r="E1415" s="57"/>
      <c r="F1415"/>
      <c r="G1415" s="155"/>
      <c r="H1415" s="155"/>
      <c r="I1415" s="79"/>
      <c r="J1415" s="79"/>
    </row>
    <row r="1416" spans="1:10" s="55" customFormat="1" ht="15.75" x14ac:dyDescent="0.25">
      <c r="A1416"/>
      <c r="B1416" s="56"/>
      <c r="C1416" s="205"/>
      <c r="D1416" s="18"/>
      <c r="E1416" s="57"/>
      <c r="F1416"/>
      <c r="G1416" s="155"/>
      <c r="H1416" s="155"/>
      <c r="I1416" s="79"/>
      <c r="J1416" s="79"/>
    </row>
    <row r="1417" spans="1:10" s="55" customFormat="1" ht="15.75" x14ac:dyDescent="0.25">
      <c r="A1417"/>
      <c r="B1417" s="56"/>
      <c r="C1417" s="205"/>
      <c r="D1417" s="18"/>
      <c r="E1417" s="57"/>
      <c r="F1417"/>
      <c r="G1417" s="155"/>
      <c r="H1417" s="155"/>
      <c r="I1417" s="79"/>
      <c r="J1417" s="79"/>
    </row>
    <row r="1418" spans="1:10" s="55" customFormat="1" ht="15.75" x14ac:dyDescent="0.25">
      <c r="A1418"/>
      <c r="B1418" s="56"/>
      <c r="C1418" s="205"/>
      <c r="D1418" s="18"/>
      <c r="E1418" s="57"/>
      <c r="F1418"/>
      <c r="G1418" s="155"/>
      <c r="H1418" s="155"/>
      <c r="I1418" s="79"/>
      <c r="J1418" s="79"/>
    </row>
    <row r="1425" spans="1:10" s="96" customFormat="1" x14ac:dyDescent="0.25">
      <c r="A1425"/>
      <c r="B1425" s="56"/>
      <c r="C1425" s="205"/>
      <c r="D1425" s="18"/>
      <c r="E1425" s="57"/>
      <c r="F1425"/>
      <c r="G1425" s="155"/>
      <c r="H1425" s="155"/>
      <c r="I1425"/>
      <c r="J1425"/>
    </row>
    <row r="1426" spans="1:10" s="96" customFormat="1" x14ac:dyDescent="0.25">
      <c r="A1426"/>
      <c r="B1426" s="56"/>
      <c r="C1426" s="205"/>
      <c r="D1426" s="18"/>
      <c r="E1426" s="57"/>
      <c r="F1426"/>
      <c r="G1426" s="155"/>
      <c r="H1426" s="155"/>
      <c r="I1426"/>
      <c r="J1426"/>
    </row>
    <row r="1427" spans="1:10" s="147" customFormat="1" x14ac:dyDescent="0.25">
      <c r="A1427"/>
      <c r="B1427" s="56"/>
      <c r="C1427" s="205"/>
      <c r="D1427" s="18"/>
      <c r="E1427" s="57"/>
      <c r="F1427"/>
      <c r="G1427" s="155"/>
      <c r="H1427" s="155"/>
      <c r="I1427"/>
      <c r="J1427"/>
    </row>
    <row r="1428" spans="1:10" s="147" customFormat="1" x14ac:dyDescent="0.25">
      <c r="A1428"/>
      <c r="B1428" s="56"/>
      <c r="C1428" s="205"/>
      <c r="D1428" s="18"/>
      <c r="E1428" s="57"/>
      <c r="F1428"/>
      <c r="G1428" s="155"/>
      <c r="H1428" s="155"/>
      <c r="I1428"/>
      <c r="J1428"/>
    </row>
    <row r="1429" spans="1:10" s="147" customFormat="1" x14ac:dyDescent="0.25">
      <c r="A1429"/>
      <c r="B1429" s="56"/>
      <c r="C1429" s="205"/>
      <c r="D1429" s="18"/>
      <c r="E1429" s="57"/>
      <c r="F1429"/>
      <c r="G1429" s="155"/>
      <c r="H1429" s="155"/>
      <c r="I1429" s="42"/>
      <c r="J1429" s="42"/>
    </row>
    <row r="1436" spans="1:10" s="22" customFormat="1" x14ac:dyDescent="0.25">
      <c r="A1436"/>
      <c r="B1436" s="56"/>
      <c r="C1436" s="205"/>
      <c r="D1436" s="18"/>
      <c r="E1436" s="57"/>
      <c r="F1436"/>
      <c r="G1436" s="155"/>
      <c r="H1436" s="155"/>
      <c r="I1436" s="42"/>
      <c r="J1436" s="42"/>
    </row>
    <row r="1437" spans="1:10" s="22" customFormat="1" x14ac:dyDescent="0.25">
      <c r="A1437"/>
      <c r="B1437" s="56"/>
      <c r="C1437" s="205"/>
      <c r="D1437" s="18"/>
      <c r="E1437" s="57"/>
      <c r="F1437"/>
      <c r="G1437" s="155"/>
      <c r="H1437" s="155"/>
      <c r="I1437" s="42"/>
      <c r="J1437" s="42"/>
    </row>
    <row r="1442" spans="1:10" x14ac:dyDescent="0.25">
      <c r="I1442" s="22"/>
      <c r="J1442" s="22"/>
    </row>
    <row r="1443" spans="1:10" ht="14.25" customHeight="1" x14ac:dyDescent="0.25"/>
    <row r="1444" spans="1:10" ht="14.25" customHeight="1" x14ac:dyDescent="0.25"/>
    <row r="1445" spans="1:10" ht="14.25" customHeight="1" x14ac:dyDescent="0.25"/>
    <row r="1446" spans="1:10" ht="14.25" customHeight="1" x14ac:dyDescent="0.25"/>
    <row r="1447" spans="1:10" s="131" customFormat="1" x14ac:dyDescent="0.25">
      <c r="A1447"/>
      <c r="B1447" s="56"/>
      <c r="C1447" s="205"/>
      <c r="D1447" s="18"/>
      <c r="E1447" s="57"/>
      <c r="F1447"/>
      <c r="G1447" s="155"/>
      <c r="H1447" s="155"/>
      <c r="I1447"/>
      <c r="J1447"/>
    </row>
    <row r="1462" spans="1:10" s="102" customFormat="1" x14ac:dyDescent="0.25">
      <c r="A1462"/>
      <c r="B1462" s="56"/>
      <c r="C1462" s="205"/>
      <c r="D1462" s="18"/>
      <c r="E1462" s="57"/>
      <c r="F1462"/>
      <c r="G1462" s="155"/>
      <c r="H1462" s="155"/>
      <c r="I1462"/>
      <c r="J1462"/>
    </row>
    <row r="1463" spans="1:10" s="102" customFormat="1" x14ac:dyDescent="0.25">
      <c r="A1463"/>
      <c r="B1463" s="56"/>
      <c r="C1463" s="205"/>
      <c r="D1463" s="18"/>
      <c r="E1463" s="57"/>
      <c r="F1463"/>
      <c r="G1463" s="155"/>
      <c r="H1463" s="155"/>
      <c r="I1463"/>
      <c r="J1463"/>
    </row>
    <row r="1464" spans="1:10" s="102" customFormat="1" x14ac:dyDescent="0.25">
      <c r="A1464"/>
      <c r="B1464" s="56"/>
      <c r="C1464" s="205"/>
      <c r="D1464" s="18"/>
      <c r="E1464" s="57"/>
      <c r="F1464"/>
      <c r="G1464" s="155"/>
      <c r="H1464" s="155"/>
      <c r="I1464"/>
      <c r="J1464"/>
    </row>
    <row r="1465" spans="1:10" s="102" customFormat="1" x14ac:dyDescent="0.25">
      <c r="A1465"/>
      <c r="B1465" s="56"/>
      <c r="C1465" s="205"/>
      <c r="D1465" s="18"/>
      <c r="E1465" s="57"/>
      <c r="F1465"/>
      <c r="G1465" s="155"/>
      <c r="H1465" s="155"/>
      <c r="I1465"/>
      <c r="J1465"/>
    </row>
    <row r="1466" spans="1:10" s="102" customFormat="1" x14ac:dyDescent="0.25">
      <c r="A1466"/>
      <c r="B1466" s="56"/>
      <c r="C1466" s="205"/>
      <c r="D1466" s="18"/>
      <c r="E1466" s="57"/>
      <c r="F1466"/>
      <c r="G1466" s="155"/>
      <c r="H1466" s="155"/>
      <c r="I1466"/>
      <c r="J1466"/>
    </row>
    <row r="1467" spans="1:10" s="102" customFormat="1" x14ac:dyDescent="0.25">
      <c r="A1467"/>
      <c r="B1467" s="56"/>
      <c r="C1467" s="205"/>
      <c r="D1467" s="18"/>
      <c r="E1467" s="57"/>
      <c r="F1467"/>
      <c r="G1467" s="155"/>
      <c r="H1467" s="155"/>
      <c r="I1467"/>
      <c r="J1467"/>
    </row>
    <row r="1468" spans="1:10" s="102" customFormat="1" x14ac:dyDescent="0.25">
      <c r="A1468"/>
      <c r="B1468" s="56"/>
      <c r="C1468" s="205"/>
      <c r="D1468" s="18"/>
      <c r="E1468" s="57"/>
      <c r="F1468"/>
      <c r="G1468" s="155"/>
      <c r="H1468" s="155"/>
      <c r="I1468"/>
      <c r="J1468"/>
    </row>
    <row r="1469" spans="1:10" s="102" customFormat="1" x14ac:dyDescent="0.25">
      <c r="A1469"/>
      <c r="B1469" s="56"/>
      <c r="C1469" s="205"/>
      <c r="D1469" s="18"/>
      <c r="E1469" s="57"/>
      <c r="F1469"/>
      <c r="G1469" s="155"/>
      <c r="H1469" s="155"/>
      <c r="I1469"/>
      <c r="J1469"/>
    </row>
    <row r="1470" spans="1:10" s="102" customFormat="1" x14ac:dyDescent="0.25">
      <c r="A1470"/>
      <c r="B1470" s="56"/>
      <c r="C1470" s="205"/>
      <c r="D1470" s="18"/>
      <c r="E1470" s="57"/>
      <c r="F1470"/>
      <c r="G1470" s="155"/>
      <c r="H1470" s="155"/>
      <c r="I1470"/>
      <c r="J1470"/>
    </row>
    <row r="1471" spans="1:10" s="102" customFormat="1" x14ac:dyDescent="0.25">
      <c r="A1471"/>
      <c r="B1471" s="56"/>
      <c r="C1471" s="205"/>
      <c r="D1471" s="18"/>
      <c r="E1471" s="57"/>
      <c r="F1471"/>
      <c r="G1471" s="155"/>
      <c r="H1471" s="155"/>
      <c r="I1471"/>
      <c r="J1471"/>
    </row>
    <row r="1472" spans="1:10" s="102" customFormat="1" x14ac:dyDescent="0.25">
      <c r="A1472"/>
      <c r="B1472" s="56"/>
      <c r="C1472" s="205"/>
      <c r="D1472" s="18"/>
      <c r="E1472" s="57"/>
      <c r="F1472"/>
      <c r="G1472" s="155"/>
      <c r="H1472" s="155"/>
      <c r="I1472"/>
      <c r="J1472"/>
    </row>
    <row r="1473" spans="1:10" s="102" customFormat="1" x14ac:dyDescent="0.25">
      <c r="A1473"/>
      <c r="B1473" s="56"/>
      <c r="C1473" s="205"/>
      <c r="D1473" s="18"/>
      <c r="E1473" s="57"/>
      <c r="F1473"/>
      <c r="G1473" s="155"/>
      <c r="H1473" s="155"/>
      <c r="I1473"/>
      <c r="J1473"/>
    </row>
    <row r="1474" spans="1:10" s="102" customFormat="1" x14ac:dyDescent="0.25">
      <c r="A1474"/>
      <c r="B1474" s="56"/>
      <c r="C1474" s="205"/>
      <c r="D1474" s="18"/>
      <c r="E1474" s="57"/>
      <c r="F1474"/>
      <c r="G1474" s="155"/>
      <c r="H1474" s="155"/>
      <c r="I1474"/>
      <c r="J1474"/>
    </row>
    <row r="1475" spans="1:10" s="102" customFormat="1" x14ac:dyDescent="0.25">
      <c r="A1475"/>
      <c r="B1475" s="56"/>
      <c r="C1475" s="205"/>
      <c r="D1475" s="18"/>
      <c r="E1475" s="57"/>
      <c r="F1475"/>
      <c r="G1475" s="155"/>
      <c r="H1475" s="155"/>
      <c r="I1475"/>
      <c r="J1475"/>
    </row>
    <row r="1476" spans="1:10" s="102" customFormat="1" x14ac:dyDescent="0.25">
      <c r="A1476"/>
      <c r="B1476" s="56"/>
      <c r="C1476" s="205"/>
      <c r="D1476" s="18"/>
      <c r="E1476" s="57"/>
      <c r="F1476"/>
      <c r="G1476" s="155"/>
      <c r="H1476" s="155"/>
      <c r="I1476"/>
      <c r="J1476"/>
    </row>
    <row r="1477" spans="1:10" s="102" customFormat="1" x14ac:dyDescent="0.25">
      <c r="A1477"/>
      <c r="B1477" s="56"/>
      <c r="C1477" s="205"/>
      <c r="D1477" s="18"/>
      <c r="E1477" s="57"/>
      <c r="F1477"/>
      <c r="G1477" s="155"/>
      <c r="H1477" s="155"/>
      <c r="I1477"/>
      <c r="J1477"/>
    </row>
    <row r="1478" spans="1:10" s="102" customFormat="1" x14ac:dyDescent="0.25">
      <c r="A1478"/>
      <c r="B1478" s="56"/>
      <c r="C1478" s="205"/>
      <c r="D1478" s="18"/>
      <c r="E1478" s="57"/>
      <c r="F1478"/>
      <c r="G1478" s="155"/>
      <c r="H1478" s="155"/>
      <c r="I1478"/>
      <c r="J1478"/>
    </row>
    <row r="1479" spans="1:10" s="102" customFormat="1" x14ac:dyDescent="0.25">
      <c r="A1479"/>
      <c r="B1479" s="56"/>
      <c r="C1479" s="205"/>
      <c r="D1479" s="18"/>
      <c r="E1479" s="57"/>
      <c r="F1479"/>
      <c r="G1479" s="155"/>
      <c r="H1479" s="155"/>
      <c r="I1479"/>
      <c r="J1479"/>
    </row>
    <row r="1480" spans="1:10" s="79" customFormat="1" ht="15.75" x14ac:dyDescent="0.25">
      <c r="A1480"/>
      <c r="B1480" s="56"/>
      <c r="C1480" s="205"/>
      <c r="D1480" s="18"/>
      <c r="E1480" s="57"/>
      <c r="F1480"/>
      <c r="G1480" s="155"/>
      <c r="H1480" s="155"/>
      <c r="I1480"/>
      <c r="J1480"/>
    </row>
    <row r="1481" spans="1:10" s="79" customFormat="1" ht="15.75" x14ac:dyDescent="0.25">
      <c r="A1481"/>
      <c r="B1481" s="56"/>
      <c r="C1481" s="205"/>
      <c r="D1481" s="18"/>
      <c r="E1481" s="57"/>
      <c r="F1481"/>
      <c r="G1481" s="155"/>
      <c r="H1481" s="155"/>
      <c r="I1481"/>
      <c r="J1481"/>
    </row>
    <row r="1482" spans="1:10" s="79" customFormat="1" ht="15.75" x14ac:dyDescent="0.25">
      <c r="A1482"/>
      <c r="B1482" s="56"/>
      <c r="C1482" s="205"/>
      <c r="D1482" s="18"/>
      <c r="E1482" s="57"/>
      <c r="F1482"/>
      <c r="G1482" s="155"/>
      <c r="H1482" s="155"/>
      <c r="I1482"/>
      <c r="J1482"/>
    </row>
    <row r="1483" spans="1:10" s="79" customFormat="1" ht="15.75" x14ac:dyDescent="0.25">
      <c r="A1483"/>
      <c r="B1483" s="56"/>
      <c r="C1483" s="205"/>
      <c r="D1483" s="18"/>
      <c r="E1483" s="57"/>
      <c r="F1483"/>
      <c r="G1483" s="155"/>
      <c r="H1483" s="155"/>
      <c r="I1483"/>
      <c r="J1483"/>
    </row>
    <row r="1494" spans="1:10" s="42" customFormat="1" x14ac:dyDescent="0.25">
      <c r="A1494"/>
      <c r="B1494" s="56"/>
      <c r="C1494" s="205"/>
      <c r="D1494" s="18"/>
      <c r="E1494" s="57"/>
      <c r="F1494"/>
      <c r="G1494" s="155"/>
      <c r="H1494" s="155"/>
      <c r="I1494"/>
      <c r="J1494"/>
    </row>
    <row r="1501" spans="1:10" s="42" customFormat="1" x14ac:dyDescent="0.25">
      <c r="A1501"/>
      <c r="B1501" s="56"/>
      <c r="C1501" s="205"/>
      <c r="D1501" s="18"/>
      <c r="E1501" s="57"/>
      <c r="F1501"/>
      <c r="G1501" s="155"/>
      <c r="H1501" s="155"/>
      <c r="I1501"/>
      <c r="J1501"/>
    </row>
    <row r="1502" spans="1:10" s="42" customFormat="1" x14ac:dyDescent="0.25">
      <c r="A1502"/>
      <c r="B1502" s="56"/>
      <c r="C1502" s="205"/>
      <c r="D1502" s="18"/>
      <c r="E1502" s="57"/>
      <c r="F1502"/>
      <c r="G1502" s="155"/>
      <c r="H1502" s="155"/>
      <c r="I1502"/>
      <c r="J1502"/>
    </row>
    <row r="1507" spans="1:10" s="22" customFormat="1" x14ac:dyDescent="0.25">
      <c r="A1507"/>
      <c r="B1507" s="56"/>
      <c r="C1507" s="205"/>
      <c r="D1507" s="18"/>
      <c r="E1507" s="57"/>
      <c r="F1507"/>
      <c r="G1507" s="155"/>
      <c r="H1507" s="155"/>
      <c r="I1507"/>
      <c r="J1507"/>
    </row>
  </sheetData>
  <mergeCells count="11">
    <mergeCell ref="C1023:F1023"/>
    <mergeCell ref="C1024:F1024"/>
    <mergeCell ref="A999:B999"/>
    <mergeCell ref="A994:F994"/>
    <mergeCell ref="A995:B995"/>
    <mergeCell ref="D995:E995"/>
    <mergeCell ref="A2:I2"/>
    <mergeCell ref="A1:I1"/>
    <mergeCell ref="A1001:F1001"/>
    <mergeCell ref="A1017:F1017"/>
    <mergeCell ref="C1022:F1022"/>
  </mergeCells>
  <printOptions horizontalCentered="1"/>
  <pageMargins left="0.25" right="0.25" top="0.75" bottom="0.75" header="0.3" footer="0.3"/>
  <pageSetup paperSize="9" scale="59" fitToHeight="0" orientation="portrait" r:id="rId1"/>
  <headerFooter alignWithMargins="0">
    <oddHeader>&amp;R&amp;"-,Tučné"Tabulka č. 3</oddHeader>
    <oddFooter>&amp;CStránka &amp;P z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M139"/>
  <sheetViews>
    <sheetView view="pageBreakPreview" topLeftCell="A115" zoomScaleSheetLayoutView="100" workbookViewId="0">
      <selection activeCell="L125" sqref="L125"/>
    </sheetView>
  </sheetViews>
  <sheetFormatPr defaultRowHeight="15" x14ac:dyDescent="0.25"/>
  <cols>
    <col min="1" max="1" width="6.42578125" style="7" customWidth="1"/>
    <col min="2" max="2" width="5.7109375" style="18" customWidth="1"/>
    <col min="3" max="3" width="9.85546875" customWidth="1"/>
    <col min="4" max="4" width="6.140625" customWidth="1"/>
    <col min="5" max="5" width="4.85546875" style="18" customWidth="1"/>
    <col min="6" max="6" width="77.5703125" customWidth="1"/>
    <col min="7" max="7" width="17.28515625" customWidth="1"/>
    <col min="8" max="8" width="18.42578125" customWidth="1"/>
    <col min="9" max="9" width="8.140625" customWidth="1"/>
    <col min="10" max="10" width="18.140625" customWidth="1"/>
    <col min="11" max="11" width="18.28515625" customWidth="1"/>
    <col min="12" max="12" width="19.85546875" customWidth="1"/>
    <col min="13" max="13" width="12.5703125" bestFit="1" customWidth="1"/>
  </cols>
  <sheetData>
    <row r="1" spans="1:13" ht="28.5" customHeight="1" x14ac:dyDescent="0.4">
      <c r="A1" s="969" t="s">
        <v>0</v>
      </c>
      <c r="B1" s="969"/>
      <c r="C1" s="969"/>
      <c r="D1" s="969"/>
      <c r="E1" s="969"/>
      <c r="F1" s="969"/>
      <c r="G1" s="969"/>
      <c r="H1" s="969"/>
      <c r="I1" s="969"/>
    </row>
    <row r="2" spans="1:13" ht="30" customHeight="1" thickBot="1" x14ac:dyDescent="0.45">
      <c r="A2" s="988" t="s">
        <v>1689</v>
      </c>
      <c r="B2" s="988"/>
      <c r="C2" s="988"/>
      <c r="D2" s="988"/>
      <c r="E2" s="988"/>
      <c r="F2" s="988"/>
      <c r="G2" s="988"/>
      <c r="H2" s="988"/>
      <c r="I2" s="988"/>
      <c r="J2" s="988"/>
    </row>
    <row r="3" spans="1:13" ht="15" customHeight="1" x14ac:dyDescent="0.25">
      <c r="A3" s="989" t="s">
        <v>1688</v>
      </c>
      <c r="B3" s="991" t="s">
        <v>241</v>
      </c>
      <c r="C3" s="991" t="s">
        <v>89</v>
      </c>
      <c r="D3" s="993" t="s">
        <v>86</v>
      </c>
      <c r="E3" s="991" t="s">
        <v>87</v>
      </c>
      <c r="F3" s="991" t="s">
        <v>90</v>
      </c>
      <c r="G3" s="995" t="s">
        <v>1695</v>
      </c>
      <c r="H3" s="997" t="s">
        <v>1687</v>
      </c>
      <c r="I3" s="989" t="s">
        <v>1686</v>
      </c>
    </row>
    <row r="4" spans="1:13" ht="21" customHeight="1" x14ac:dyDescent="0.25">
      <c r="A4" s="990"/>
      <c r="B4" s="992"/>
      <c r="C4" s="992"/>
      <c r="D4" s="994"/>
      <c r="E4" s="992"/>
      <c r="F4" s="992"/>
      <c r="G4" s="996"/>
      <c r="H4" s="998"/>
      <c r="I4" s="990"/>
    </row>
    <row r="5" spans="1:13" ht="15" customHeight="1" x14ac:dyDescent="0.25">
      <c r="A5" s="10">
        <v>2143</v>
      </c>
      <c r="B5" s="10">
        <v>6111</v>
      </c>
      <c r="C5" s="862"/>
      <c r="D5" s="914">
        <v>111</v>
      </c>
      <c r="E5" s="10"/>
      <c r="F5" s="422" t="s">
        <v>1685</v>
      </c>
      <c r="G5" s="71">
        <v>99250</v>
      </c>
      <c r="H5" s="71">
        <v>99220</v>
      </c>
      <c r="I5" s="893">
        <f>H5/G5*100</f>
        <v>99.969773299748113</v>
      </c>
    </row>
    <row r="6" spans="1:13" ht="15" customHeight="1" x14ac:dyDescent="0.25">
      <c r="A6" s="913"/>
      <c r="B6" s="911"/>
      <c r="C6" s="911"/>
      <c r="D6" s="912"/>
      <c r="E6" s="911"/>
      <c r="F6" s="120"/>
      <c r="G6" s="910"/>
      <c r="H6" s="910"/>
      <c r="I6" s="615"/>
    </row>
    <row r="7" spans="1:13" x14ac:dyDescent="0.25">
      <c r="A7" s="10">
        <v>2212</v>
      </c>
      <c r="B7" s="10">
        <v>6121</v>
      </c>
      <c r="C7" s="746"/>
      <c r="D7" s="746"/>
      <c r="E7" s="20">
        <v>602</v>
      </c>
      <c r="F7" s="305" t="s">
        <v>1684</v>
      </c>
      <c r="G7" s="615">
        <v>10358632.449999999</v>
      </c>
      <c r="H7" s="615">
        <v>10358632.449999999</v>
      </c>
      <c r="I7" s="615">
        <f t="shared" ref="I7:I15" si="0">H7/G7*100</f>
        <v>100</v>
      </c>
      <c r="J7" s="446"/>
      <c r="K7" s="155"/>
      <c r="M7" s="155"/>
    </row>
    <row r="8" spans="1:13" x14ac:dyDescent="0.25">
      <c r="A8" s="10">
        <v>2212</v>
      </c>
      <c r="B8" s="10">
        <v>6121</v>
      </c>
      <c r="C8" s="746"/>
      <c r="D8" s="746"/>
      <c r="E8" s="20">
        <v>627</v>
      </c>
      <c r="F8" s="305" t="s">
        <v>1692</v>
      </c>
      <c r="G8" s="615">
        <v>315810</v>
      </c>
      <c r="H8" s="615">
        <v>315810</v>
      </c>
      <c r="I8" s="615">
        <f t="shared" si="0"/>
        <v>100</v>
      </c>
      <c r="J8" s="155"/>
    </row>
    <row r="9" spans="1:13" x14ac:dyDescent="0.25">
      <c r="A9" s="10">
        <v>2310</v>
      </c>
      <c r="B9" s="10">
        <v>6121</v>
      </c>
      <c r="C9" s="746"/>
      <c r="D9" s="746"/>
      <c r="E9" s="20">
        <v>602</v>
      </c>
      <c r="F9" s="305" t="s">
        <v>1683</v>
      </c>
      <c r="G9" s="615">
        <v>2152409.7200000002</v>
      </c>
      <c r="H9" s="615">
        <v>2152409.7200000002</v>
      </c>
      <c r="I9" s="615">
        <f t="shared" si="0"/>
        <v>100</v>
      </c>
    </row>
    <row r="10" spans="1:13" x14ac:dyDescent="0.25">
      <c r="A10" s="10">
        <v>2321</v>
      </c>
      <c r="B10" s="10">
        <v>6121</v>
      </c>
      <c r="C10" s="746"/>
      <c r="D10" s="746"/>
      <c r="E10" s="20">
        <v>602</v>
      </c>
      <c r="F10" s="305" t="s">
        <v>1682</v>
      </c>
      <c r="G10" s="615">
        <v>6605428.3899999997</v>
      </c>
      <c r="H10" s="615">
        <v>6605428.3899999997</v>
      </c>
      <c r="I10" s="615">
        <f t="shared" si="0"/>
        <v>100</v>
      </c>
      <c r="J10" s="446"/>
      <c r="K10" s="155"/>
    </row>
    <row r="11" spans="1:13" x14ac:dyDescent="0.25">
      <c r="A11" s="10">
        <v>3631</v>
      </c>
      <c r="B11" s="10">
        <v>6121</v>
      </c>
      <c r="C11" s="746"/>
      <c r="D11" s="746"/>
      <c r="E11" s="20">
        <v>602</v>
      </c>
      <c r="F11" s="305" t="s">
        <v>1681</v>
      </c>
      <c r="G11" s="615">
        <v>79672.66</v>
      </c>
      <c r="H11" s="615">
        <v>79672.66</v>
      </c>
      <c r="I11" s="615">
        <f t="shared" si="0"/>
        <v>100</v>
      </c>
    </row>
    <row r="12" spans="1:13" x14ac:dyDescent="0.25">
      <c r="A12" s="10">
        <v>2212</v>
      </c>
      <c r="B12" s="10">
        <v>6121</v>
      </c>
      <c r="C12" s="746"/>
      <c r="D12" s="150">
        <v>3121</v>
      </c>
      <c r="E12" s="20">
        <v>602</v>
      </c>
      <c r="F12" s="305" t="s">
        <v>1680</v>
      </c>
      <c r="G12" s="615">
        <v>600000</v>
      </c>
      <c r="H12" s="615">
        <v>600000</v>
      </c>
      <c r="I12" s="615">
        <f t="shared" si="0"/>
        <v>100</v>
      </c>
    </row>
    <row r="13" spans="1:13" x14ac:dyDescent="0.25">
      <c r="A13" s="10">
        <v>2219</v>
      </c>
      <c r="B13" s="10">
        <v>6121</v>
      </c>
      <c r="C13" s="746"/>
      <c r="D13" s="150">
        <v>3121</v>
      </c>
      <c r="E13" s="20">
        <v>602</v>
      </c>
      <c r="F13" s="305" t="s">
        <v>1679</v>
      </c>
      <c r="G13" s="615">
        <v>1500000</v>
      </c>
      <c r="H13" s="615">
        <v>1500000</v>
      </c>
      <c r="I13" s="615">
        <f t="shared" si="0"/>
        <v>100</v>
      </c>
      <c r="J13" s="155"/>
    </row>
    <row r="14" spans="1:13" x14ac:dyDescent="0.25">
      <c r="A14" s="10">
        <v>3631</v>
      </c>
      <c r="B14" s="10">
        <v>6121</v>
      </c>
      <c r="C14" s="746"/>
      <c r="D14" s="150">
        <v>3121</v>
      </c>
      <c r="E14" s="20">
        <v>602</v>
      </c>
      <c r="F14" s="305" t="s">
        <v>1678</v>
      </c>
      <c r="G14" s="615">
        <v>1900000</v>
      </c>
      <c r="H14" s="615">
        <v>1900000</v>
      </c>
      <c r="I14" s="615">
        <f t="shared" si="0"/>
        <v>100</v>
      </c>
    </row>
    <row r="15" spans="1:13" x14ac:dyDescent="0.25">
      <c r="A15" s="10"/>
      <c r="B15" s="10"/>
      <c r="C15" s="746"/>
      <c r="D15" s="746"/>
      <c r="E15" s="20"/>
      <c r="F15" s="909" t="s">
        <v>1677</v>
      </c>
      <c r="G15" s="893">
        <f>SUM(G7:G14)</f>
        <v>23511953.219999999</v>
      </c>
      <c r="H15" s="893">
        <f>SUM(H7:H14)</f>
        <v>23511953.219999999</v>
      </c>
      <c r="I15" s="893">
        <f t="shared" si="0"/>
        <v>100</v>
      </c>
    </row>
    <row r="16" spans="1:13" ht="12.75" customHeight="1" x14ac:dyDescent="0.25">
      <c r="A16" s="10"/>
      <c r="B16" s="10"/>
      <c r="C16" s="746"/>
      <c r="D16" s="746"/>
      <c r="E16" s="20"/>
      <c r="F16" s="909"/>
      <c r="G16" s="15"/>
      <c r="H16" s="15"/>
      <c r="I16" s="615"/>
    </row>
    <row r="17" spans="1:12" x14ac:dyDescent="0.25">
      <c r="A17" s="10">
        <v>2212</v>
      </c>
      <c r="B17" s="10">
        <v>6121</v>
      </c>
      <c r="C17" s="746"/>
      <c r="D17" s="746"/>
      <c r="E17" s="10">
        <v>821</v>
      </c>
      <c r="F17" s="421" t="s">
        <v>1676</v>
      </c>
      <c r="G17" s="615">
        <v>16600366.800000001</v>
      </c>
      <c r="H17" s="615">
        <v>16600366.800000001</v>
      </c>
      <c r="I17" s="615">
        <f t="shared" ref="I17:I24" si="1">H17/G17*100</f>
        <v>100</v>
      </c>
      <c r="J17" s="155"/>
    </row>
    <row r="18" spans="1:12" x14ac:dyDescent="0.25">
      <c r="A18" s="10">
        <v>2212</v>
      </c>
      <c r="B18" s="10">
        <v>6121</v>
      </c>
      <c r="C18" s="746"/>
      <c r="D18" s="908"/>
      <c r="E18" s="10">
        <v>821</v>
      </c>
      <c r="F18" s="421" t="s">
        <v>1675</v>
      </c>
      <c r="G18" s="615">
        <v>238198.18</v>
      </c>
      <c r="H18" s="615">
        <v>238198.18</v>
      </c>
      <c r="I18" s="615">
        <f t="shared" si="1"/>
        <v>100</v>
      </c>
      <c r="J18" s="155"/>
      <c r="K18" s="155"/>
    </row>
    <row r="19" spans="1:12" x14ac:dyDescent="0.25">
      <c r="A19" s="10">
        <v>2212</v>
      </c>
      <c r="B19" s="10">
        <v>6121</v>
      </c>
      <c r="C19" s="746"/>
      <c r="D19" s="908"/>
      <c r="E19" s="10">
        <v>821</v>
      </c>
      <c r="F19" s="421" t="s">
        <v>1674</v>
      </c>
      <c r="G19" s="615">
        <v>2404285.73</v>
      </c>
      <c r="H19" s="615">
        <v>2404285.73</v>
      </c>
      <c r="I19" s="615">
        <f t="shared" si="1"/>
        <v>100</v>
      </c>
      <c r="J19" s="155"/>
      <c r="K19" s="155"/>
      <c r="L19" s="155"/>
    </row>
    <row r="20" spans="1:12" x14ac:dyDescent="0.25">
      <c r="A20" s="10">
        <v>2310</v>
      </c>
      <c r="B20" s="10">
        <v>6121</v>
      </c>
      <c r="C20" s="746"/>
      <c r="D20" s="746"/>
      <c r="E20" s="10">
        <v>821</v>
      </c>
      <c r="F20" s="421" t="s">
        <v>1673</v>
      </c>
      <c r="G20" s="615">
        <v>2579393.79</v>
      </c>
      <c r="H20" s="615">
        <v>2579393.79</v>
      </c>
      <c r="I20" s="615">
        <f t="shared" si="1"/>
        <v>100</v>
      </c>
      <c r="J20" s="155"/>
      <c r="K20" s="155"/>
    </row>
    <row r="21" spans="1:12" x14ac:dyDescent="0.25">
      <c r="A21" s="10">
        <v>2321</v>
      </c>
      <c r="B21" s="10">
        <v>6121</v>
      </c>
      <c r="C21" s="746"/>
      <c r="D21" s="746"/>
      <c r="E21" s="10">
        <v>821</v>
      </c>
      <c r="F21" s="421" t="s">
        <v>1672</v>
      </c>
      <c r="G21" s="615">
        <v>46500</v>
      </c>
      <c r="H21" s="615">
        <v>46500</v>
      </c>
      <c r="I21" s="615">
        <f t="shared" si="1"/>
        <v>100</v>
      </c>
      <c r="J21" s="155"/>
      <c r="K21" s="155"/>
    </row>
    <row r="22" spans="1:12" x14ac:dyDescent="0.25">
      <c r="A22" s="10">
        <v>2321</v>
      </c>
      <c r="B22" s="10">
        <v>6121</v>
      </c>
      <c r="C22" s="746"/>
      <c r="D22" s="746"/>
      <c r="E22" s="10">
        <v>821</v>
      </c>
      <c r="F22" s="421" t="s">
        <v>1671</v>
      </c>
      <c r="G22" s="615">
        <f>545086-G21</f>
        <v>498586</v>
      </c>
      <c r="H22" s="615">
        <v>498585.62</v>
      </c>
      <c r="I22" s="615">
        <f t="shared" si="1"/>
        <v>99.999923784462467</v>
      </c>
      <c r="J22" s="155"/>
    </row>
    <row r="23" spans="1:12" x14ac:dyDescent="0.25">
      <c r="A23" s="10">
        <v>3631</v>
      </c>
      <c r="B23" s="10">
        <v>6121</v>
      </c>
      <c r="C23" s="862"/>
      <c r="D23" s="862"/>
      <c r="E23" s="10">
        <v>821</v>
      </c>
      <c r="F23" s="421" t="s">
        <v>1670</v>
      </c>
      <c r="G23" s="615">
        <v>707048</v>
      </c>
      <c r="H23" s="615">
        <v>697226.71</v>
      </c>
      <c r="I23" s="615">
        <f t="shared" si="1"/>
        <v>98.610944377185135</v>
      </c>
    </row>
    <row r="24" spans="1:12" x14ac:dyDescent="0.25">
      <c r="A24" s="10"/>
      <c r="B24" s="10"/>
      <c r="C24" s="746"/>
      <c r="D24" s="908"/>
      <c r="E24" s="10"/>
      <c r="F24" s="422" t="s">
        <v>1669</v>
      </c>
      <c r="G24" s="265">
        <f>SUM(G17:G23)</f>
        <v>23074378.5</v>
      </c>
      <c r="H24" s="265">
        <f>SUM(H17:H23)</f>
        <v>23064556.830000002</v>
      </c>
      <c r="I24" s="893">
        <f t="shared" si="1"/>
        <v>99.957434736541231</v>
      </c>
      <c r="J24" s="155"/>
      <c r="K24" s="155"/>
    </row>
    <row r="25" spans="1:12" ht="14.25" customHeight="1" x14ac:dyDescent="0.25">
      <c r="A25" s="10"/>
      <c r="B25" s="10"/>
      <c r="C25" s="746"/>
      <c r="D25" s="908"/>
      <c r="E25" s="10"/>
      <c r="F25" s="422"/>
      <c r="G25" s="615"/>
      <c r="H25" s="15"/>
      <c r="I25" s="615"/>
    </row>
    <row r="26" spans="1:12" x14ac:dyDescent="0.25">
      <c r="A26" s="10">
        <v>2221</v>
      </c>
      <c r="B26" s="10">
        <v>6121</v>
      </c>
      <c r="C26" s="746"/>
      <c r="D26" s="746"/>
      <c r="E26" s="10">
        <v>766</v>
      </c>
      <c r="F26" s="422" t="s">
        <v>602</v>
      </c>
      <c r="G26" s="893">
        <v>99799</v>
      </c>
      <c r="H26" s="893">
        <v>98494</v>
      </c>
      <c r="I26" s="893">
        <f>H26/G26*100</f>
        <v>98.692371667050764</v>
      </c>
    </row>
    <row r="27" spans="1:12" ht="13.5" customHeight="1" x14ac:dyDescent="0.25">
      <c r="A27" s="10"/>
      <c r="B27" s="10"/>
      <c r="C27" s="746"/>
      <c r="D27" s="746"/>
      <c r="E27" s="10"/>
      <c r="F27" s="15"/>
      <c r="G27" s="15"/>
      <c r="H27" s="15"/>
      <c r="I27" s="615"/>
    </row>
    <row r="28" spans="1:12" x14ac:dyDescent="0.25">
      <c r="A28" s="10">
        <v>2310</v>
      </c>
      <c r="B28" s="10">
        <v>6121</v>
      </c>
      <c r="C28" s="746"/>
      <c r="D28" s="746"/>
      <c r="E28" s="10">
        <v>856</v>
      </c>
      <c r="F28" s="421" t="s">
        <v>1668</v>
      </c>
      <c r="G28" s="615">
        <v>437934</v>
      </c>
      <c r="H28" s="615">
        <v>158000</v>
      </c>
      <c r="I28" s="615">
        <f>H28/G28*100</f>
        <v>36.078495846406078</v>
      </c>
      <c r="J28" s="155"/>
    </row>
    <row r="29" spans="1:12" x14ac:dyDescent="0.25">
      <c r="A29" s="10">
        <v>2310</v>
      </c>
      <c r="B29" s="10">
        <v>6121</v>
      </c>
      <c r="C29" s="746"/>
      <c r="D29" s="746"/>
      <c r="E29" s="10">
        <v>856</v>
      </c>
      <c r="F29" s="421" t="s">
        <v>1667</v>
      </c>
      <c r="G29" s="615">
        <v>91966</v>
      </c>
      <c r="H29" s="615">
        <v>33180</v>
      </c>
      <c r="I29" s="615">
        <f>H29/G29*100</f>
        <v>36.078550768762369</v>
      </c>
      <c r="J29" s="907"/>
    </row>
    <row r="30" spans="1:12" x14ac:dyDescent="0.25">
      <c r="A30" s="10"/>
      <c r="B30" s="10"/>
      <c r="C30" s="746"/>
      <c r="D30" s="746"/>
      <c r="E30" s="10"/>
      <c r="F30" s="422" t="s">
        <v>1666</v>
      </c>
      <c r="G30" s="893">
        <f>SUM(G28:G29)</f>
        <v>529900</v>
      </c>
      <c r="H30" s="893">
        <f>SUM(H28:H29)</f>
        <v>191180</v>
      </c>
      <c r="I30" s="893">
        <f>H30/G30*100</f>
        <v>36.078505378373279</v>
      </c>
      <c r="K30" s="155"/>
    </row>
    <row r="31" spans="1:12" x14ac:dyDescent="0.25">
      <c r="A31" s="10"/>
      <c r="B31" s="10"/>
      <c r="C31" s="746"/>
      <c r="D31" s="746"/>
      <c r="E31" s="10"/>
      <c r="F31" s="421"/>
      <c r="G31" s="615"/>
      <c r="H31" s="615"/>
      <c r="I31" s="615"/>
      <c r="K31" s="155"/>
    </row>
    <row r="32" spans="1:12" x14ac:dyDescent="0.25">
      <c r="A32" s="10">
        <v>2310</v>
      </c>
      <c r="B32" s="10">
        <v>6121</v>
      </c>
      <c r="C32" s="746"/>
      <c r="D32" s="746"/>
      <c r="E32" s="10">
        <v>857</v>
      </c>
      <c r="F32" s="421" t="s">
        <v>386</v>
      </c>
      <c r="G32" s="615">
        <v>309917</v>
      </c>
      <c r="H32" s="615">
        <v>271000</v>
      </c>
      <c r="I32" s="615">
        <f>H32/G32*100</f>
        <v>87.442766934372756</v>
      </c>
      <c r="J32" s="155"/>
    </row>
    <row r="33" spans="1:12" x14ac:dyDescent="0.25">
      <c r="A33" s="10">
        <v>2310</v>
      </c>
      <c r="B33" s="10">
        <v>6121</v>
      </c>
      <c r="C33" s="746"/>
      <c r="D33" s="746"/>
      <c r="E33" s="10">
        <v>857</v>
      </c>
      <c r="F33" s="421" t="s">
        <v>385</v>
      </c>
      <c r="G33" s="615">
        <v>65083</v>
      </c>
      <c r="H33" s="615">
        <v>56910</v>
      </c>
      <c r="I33" s="615">
        <f>H33/G33*100</f>
        <v>87.442189204554182</v>
      </c>
    </row>
    <row r="34" spans="1:12" x14ac:dyDescent="0.25">
      <c r="A34" s="10"/>
      <c r="B34" s="10"/>
      <c r="C34" s="746"/>
      <c r="D34" s="746"/>
      <c r="E34" s="10"/>
      <c r="F34" s="422" t="s">
        <v>1665</v>
      </c>
      <c r="G34" s="893">
        <f>SUM(G32:G33)</f>
        <v>375000</v>
      </c>
      <c r="H34" s="893">
        <f>SUM(H32:H33)</f>
        <v>327910</v>
      </c>
      <c r="I34" s="893">
        <f>H34/G34*100</f>
        <v>87.442666666666668</v>
      </c>
    </row>
    <row r="35" spans="1:12" x14ac:dyDescent="0.25">
      <c r="A35" s="10"/>
      <c r="B35" s="10"/>
      <c r="C35" s="746"/>
      <c r="D35" s="746"/>
      <c r="E35" s="10"/>
      <c r="F35" s="422"/>
      <c r="G35" s="893"/>
      <c r="H35" s="893"/>
      <c r="I35" s="893"/>
      <c r="K35" s="654"/>
      <c r="L35" s="654"/>
    </row>
    <row r="36" spans="1:12" x14ac:dyDescent="0.25">
      <c r="A36" s="10">
        <v>2310</v>
      </c>
      <c r="B36" s="10">
        <v>6121</v>
      </c>
      <c r="C36" s="746"/>
      <c r="D36" s="746"/>
      <c r="E36" s="10">
        <v>875</v>
      </c>
      <c r="F36" s="422" t="s">
        <v>601</v>
      </c>
      <c r="G36" s="893">
        <v>320650</v>
      </c>
      <c r="H36" s="893">
        <v>278300</v>
      </c>
      <c r="I36" s="893">
        <f>H36/G36*100</f>
        <v>86.79245283018868</v>
      </c>
    </row>
    <row r="37" spans="1:12" x14ac:dyDescent="0.25">
      <c r="A37" s="10">
        <v>2310</v>
      </c>
      <c r="B37" s="10">
        <v>6121</v>
      </c>
      <c r="C37" s="746"/>
      <c r="D37" s="746"/>
      <c r="E37" s="10">
        <v>882</v>
      </c>
      <c r="F37" s="422" t="s">
        <v>944</v>
      </c>
      <c r="G37" s="893">
        <v>1187042</v>
      </c>
      <c r="H37" s="893">
        <v>1187041.46</v>
      </c>
      <c r="I37" s="893">
        <f>H37/G37*100</f>
        <v>99.999954508770543</v>
      </c>
    </row>
    <row r="38" spans="1:12" ht="13.5" customHeight="1" x14ac:dyDescent="0.25">
      <c r="A38" s="405"/>
      <c r="B38" s="405"/>
      <c r="C38" s="906"/>
      <c r="D38" s="906"/>
      <c r="E38" s="405"/>
      <c r="F38" s="615"/>
      <c r="G38" s="15"/>
      <c r="H38" s="15"/>
      <c r="I38" s="615"/>
    </row>
    <row r="39" spans="1:12" x14ac:dyDescent="0.25">
      <c r="A39" s="10">
        <v>2321</v>
      </c>
      <c r="B39" s="10">
        <v>6119</v>
      </c>
      <c r="C39" s="746"/>
      <c r="D39" s="746"/>
      <c r="E39" s="10">
        <v>747</v>
      </c>
      <c r="F39" s="422" t="s">
        <v>1664</v>
      </c>
      <c r="G39" s="893">
        <v>45970</v>
      </c>
      <c r="H39" s="893">
        <v>0</v>
      </c>
      <c r="I39" s="893">
        <f>H39/G39*100</f>
        <v>0</v>
      </c>
    </row>
    <row r="40" spans="1:12" x14ac:dyDescent="0.25">
      <c r="A40" s="10"/>
      <c r="B40" s="10"/>
      <c r="C40" s="746"/>
      <c r="D40" s="746"/>
      <c r="E40" s="10"/>
      <c r="F40" s="422"/>
      <c r="G40" s="893"/>
      <c r="H40" s="893"/>
      <c r="I40" s="893"/>
      <c r="L40" s="155"/>
    </row>
    <row r="41" spans="1:12" x14ac:dyDescent="0.25">
      <c r="A41" s="10">
        <v>2321</v>
      </c>
      <c r="B41" s="10">
        <v>6121</v>
      </c>
      <c r="C41" s="746"/>
      <c r="D41" s="746"/>
      <c r="E41" s="10">
        <v>365</v>
      </c>
      <c r="F41" s="422" t="s">
        <v>1663</v>
      </c>
      <c r="G41" s="893">
        <v>100000</v>
      </c>
      <c r="H41" s="893">
        <v>0</v>
      </c>
      <c r="I41" s="893">
        <f>H41/G41*100</f>
        <v>0</v>
      </c>
    </row>
    <row r="42" spans="1:12" x14ac:dyDescent="0.25">
      <c r="A42" s="10"/>
      <c r="B42" s="905"/>
      <c r="C42" s="22"/>
      <c r="D42" s="22"/>
      <c r="E42" s="905"/>
      <c r="F42" s="276"/>
      <c r="G42" s="276"/>
      <c r="H42" s="276"/>
      <c r="I42" s="276"/>
      <c r="J42" s="155"/>
    </row>
    <row r="43" spans="1:12" x14ac:dyDescent="0.25">
      <c r="A43" s="10">
        <v>2321</v>
      </c>
      <c r="B43" s="10">
        <v>6121</v>
      </c>
      <c r="C43" s="746"/>
      <c r="D43" s="746"/>
      <c r="E43" s="10">
        <v>872</v>
      </c>
      <c r="F43" s="421" t="s">
        <v>1662</v>
      </c>
      <c r="G43" s="615">
        <v>1735541</v>
      </c>
      <c r="H43" s="615">
        <v>1656878.53</v>
      </c>
      <c r="I43" s="615">
        <f>H43/G43*100</f>
        <v>95.467553345037658</v>
      </c>
      <c r="J43" s="155"/>
    </row>
    <row r="44" spans="1:12" s="488" customFormat="1" x14ac:dyDescent="0.25">
      <c r="A44" s="10">
        <v>2321</v>
      </c>
      <c r="B44" s="10">
        <v>6121</v>
      </c>
      <c r="C44" s="746"/>
      <c r="D44" s="746"/>
      <c r="E44" s="10">
        <v>872</v>
      </c>
      <c r="F44" s="421" t="s">
        <v>1661</v>
      </c>
      <c r="G44" s="615">
        <v>364459</v>
      </c>
      <c r="H44" s="615">
        <v>347944.49</v>
      </c>
      <c r="I44" s="615">
        <f>H44/G44*100</f>
        <v>95.46876054645378</v>
      </c>
    </row>
    <row r="45" spans="1:12" x14ac:dyDescent="0.25">
      <c r="A45" s="10"/>
      <c r="B45" s="10"/>
      <c r="C45" s="746"/>
      <c r="D45" s="746"/>
      <c r="E45" s="10"/>
      <c r="F45" s="422" t="s">
        <v>1660</v>
      </c>
      <c r="G45" s="893">
        <f>SUM(G43:G44)</f>
        <v>2100000</v>
      </c>
      <c r="H45" s="893">
        <f>SUM(H39:H44)</f>
        <v>2004823.02</v>
      </c>
      <c r="I45" s="893">
        <f>H45/G45*100</f>
        <v>95.467762857142858</v>
      </c>
    </row>
    <row r="46" spans="1:12" ht="13.5" customHeight="1" x14ac:dyDescent="0.25">
      <c r="A46" s="10"/>
      <c r="B46" s="10"/>
      <c r="C46" s="746"/>
      <c r="D46" s="746"/>
      <c r="E46" s="10"/>
      <c r="F46" s="15"/>
      <c r="G46" s="15"/>
      <c r="H46" s="15"/>
      <c r="I46" s="615"/>
    </row>
    <row r="47" spans="1:12" x14ac:dyDescent="0.25">
      <c r="A47" s="10">
        <v>3111</v>
      </c>
      <c r="B47" s="10">
        <v>6121</v>
      </c>
      <c r="C47" s="746"/>
      <c r="D47" s="746"/>
      <c r="E47" s="10">
        <v>320</v>
      </c>
      <c r="F47" s="421" t="s">
        <v>1659</v>
      </c>
      <c r="G47" s="615">
        <v>300000</v>
      </c>
      <c r="H47" s="615">
        <v>298473</v>
      </c>
      <c r="I47" s="615">
        <f>H47/G47*100</f>
        <v>99.491</v>
      </c>
    </row>
    <row r="48" spans="1:12" x14ac:dyDescent="0.25">
      <c r="A48" s="10">
        <v>3111</v>
      </c>
      <c r="B48" s="10">
        <v>6121</v>
      </c>
      <c r="C48" s="746"/>
      <c r="D48" s="746"/>
      <c r="E48" s="10">
        <v>369</v>
      </c>
      <c r="F48" s="421" t="s">
        <v>1658</v>
      </c>
      <c r="G48" s="615">
        <v>1390000</v>
      </c>
      <c r="H48" s="615">
        <v>1389921</v>
      </c>
      <c r="I48" s="615">
        <f>H48/G48*100</f>
        <v>99.99431654676259</v>
      </c>
    </row>
    <row r="49" spans="1:11" x14ac:dyDescent="0.25">
      <c r="A49" s="10">
        <v>3111</v>
      </c>
      <c r="B49" s="10">
        <v>6121</v>
      </c>
      <c r="C49" s="746"/>
      <c r="D49" s="746"/>
      <c r="E49" s="10">
        <v>639</v>
      </c>
      <c r="F49" s="421" t="s">
        <v>895</v>
      </c>
      <c r="G49" s="615">
        <v>206000</v>
      </c>
      <c r="H49" s="615">
        <v>205458</v>
      </c>
      <c r="I49" s="615">
        <f>H49/G49*100</f>
        <v>99.736893203883497</v>
      </c>
    </row>
    <row r="50" spans="1:11" x14ac:dyDescent="0.25">
      <c r="A50" s="10">
        <v>3111</v>
      </c>
      <c r="B50" s="10">
        <v>6356</v>
      </c>
      <c r="C50" s="746"/>
      <c r="D50" s="746"/>
      <c r="E50" s="10">
        <v>320</v>
      </c>
      <c r="F50" s="421" t="s">
        <v>891</v>
      </c>
      <c r="G50" s="615">
        <v>194250</v>
      </c>
      <c r="H50" s="615">
        <v>194250</v>
      </c>
      <c r="I50" s="615">
        <f>H50/G50*100</f>
        <v>100</v>
      </c>
    </row>
    <row r="51" spans="1:11" x14ac:dyDescent="0.25">
      <c r="A51" s="10">
        <v>3111</v>
      </c>
      <c r="B51" s="10">
        <v>6451</v>
      </c>
      <c r="C51" s="746"/>
      <c r="D51" s="746"/>
      <c r="E51" s="10">
        <v>699</v>
      </c>
      <c r="F51" s="421" t="s">
        <v>1657</v>
      </c>
      <c r="G51" s="615">
        <v>434190</v>
      </c>
      <c r="H51" s="615">
        <v>434190</v>
      </c>
      <c r="I51" s="615">
        <v>0</v>
      </c>
    </row>
    <row r="52" spans="1:11" x14ac:dyDescent="0.25">
      <c r="A52" s="405"/>
      <c r="B52" s="737"/>
      <c r="C52" s="903"/>
      <c r="D52" s="903"/>
      <c r="E52" s="737"/>
      <c r="F52" s="422" t="s">
        <v>1656</v>
      </c>
      <c r="G52" s="893">
        <f>SUM(G47:G51)</f>
        <v>2524440</v>
      </c>
      <c r="H52" s="893">
        <f>SUM(H47:H51)</f>
        <v>2522292</v>
      </c>
      <c r="I52" s="893">
        <f>H52/G52*100</f>
        <v>99.914911822027847</v>
      </c>
    </row>
    <row r="53" spans="1:11" s="488" customFormat="1" ht="15.75" customHeight="1" x14ac:dyDescent="0.25">
      <c r="A53" s="10"/>
      <c r="B53" s="10"/>
      <c r="C53" s="746"/>
      <c r="D53" s="746"/>
      <c r="E53" s="10"/>
      <c r="F53" s="15"/>
      <c r="G53" s="893"/>
      <c r="H53" s="893"/>
      <c r="I53" s="615"/>
    </row>
    <row r="54" spans="1:11" x14ac:dyDescent="0.25">
      <c r="A54" s="10">
        <v>3113</v>
      </c>
      <c r="B54" s="10">
        <v>6121</v>
      </c>
      <c r="C54" s="746"/>
      <c r="D54" s="746"/>
      <c r="E54" s="10">
        <v>312</v>
      </c>
      <c r="F54" s="421" t="s">
        <v>1655</v>
      </c>
      <c r="G54" s="615">
        <v>545000</v>
      </c>
      <c r="H54" s="615">
        <v>545000</v>
      </c>
      <c r="I54" s="615">
        <f t="shared" ref="I54:I60" si="2">H54/G54*100</f>
        <v>100</v>
      </c>
      <c r="J54" s="812"/>
      <c r="K54" s="812"/>
    </row>
    <row r="55" spans="1:11" x14ac:dyDescent="0.25">
      <c r="A55" s="10">
        <v>3113</v>
      </c>
      <c r="B55" s="10">
        <v>6121</v>
      </c>
      <c r="C55" s="746"/>
      <c r="D55" s="746"/>
      <c r="E55" s="10">
        <v>312</v>
      </c>
      <c r="F55" s="421" t="s">
        <v>1654</v>
      </c>
      <c r="G55" s="615">
        <v>78000</v>
      </c>
      <c r="H55" s="615">
        <f>563514.54-545000</f>
        <v>18514.540000000037</v>
      </c>
      <c r="I55" s="615">
        <f t="shared" si="2"/>
        <v>23.736589743589793</v>
      </c>
      <c r="J55" s="155"/>
      <c r="K55" s="155"/>
    </row>
    <row r="56" spans="1:11" x14ac:dyDescent="0.25">
      <c r="A56" s="10">
        <v>3113</v>
      </c>
      <c r="B56" s="10">
        <v>6121</v>
      </c>
      <c r="C56" s="746"/>
      <c r="D56" s="746"/>
      <c r="E56" s="10">
        <v>312</v>
      </c>
      <c r="F56" s="421" t="s">
        <v>491</v>
      </c>
      <c r="G56" s="615">
        <v>200000</v>
      </c>
      <c r="H56" s="615">
        <v>106722</v>
      </c>
      <c r="I56" s="615">
        <f t="shared" si="2"/>
        <v>53.361000000000004</v>
      </c>
      <c r="J56" s="155"/>
    </row>
    <row r="57" spans="1:11" x14ac:dyDescent="0.25">
      <c r="A57" s="10">
        <v>3113</v>
      </c>
      <c r="B57" s="10">
        <v>6356</v>
      </c>
      <c r="C57" s="904">
        <v>107117968</v>
      </c>
      <c r="D57" s="746"/>
      <c r="E57" s="896">
        <v>312</v>
      </c>
      <c r="F57" s="900" t="s">
        <v>1653</v>
      </c>
      <c r="G57" s="899">
        <v>131129.59</v>
      </c>
      <c r="H57" s="899">
        <v>131129.59</v>
      </c>
      <c r="I57" s="615">
        <f t="shared" si="2"/>
        <v>100</v>
      </c>
      <c r="J57" s="155"/>
    </row>
    <row r="58" spans="1:11" x14ac:dyDescent="0.25">
      <c r="A58" s="10">
        <v>3113</v>
      </c>
      <c r="B58" s="10">
        <v>6356</v>
      </c>
      <c r="C58" s="904">
        <v>107517969</v>
      </c>
      <c r="D58" s="746"/>
      <c r="E58" s="896">
        <v>312</v>
      </c>
      <c r="F58" s="900" t="s">
        <v>1652</v>
      </c>
      <c r="G58" s="899">
        <v>2229203.04</v>
      </c>
      <c r="H58" s="899">
        <v>2229203.04</v>
      </c>
      <c r="I58" s="615">
        <f t="shared" si="2"/>
        <v>100</v>
      </c>
    </row>
    <row r="59" spans="1:11" x14ac:dyDescent="0.25">
      <c r="A59" s="10">
        <v>3113</v>
      </c>
      <c r="B59" s="10">
        <v>6451</v>
      </c>
      <c r="C59" s="746"/>
      <c r="D59" s="746"/>
      <c r="E59" s="10">
        <v>312</v>
      </c>
      <c r="F59" s="421" t="s">
        <v>1651</v>
      </c>
      <c r="G59" s="615">
        <v>397364</v>
      </c>
      <c r="H59" s="615">
        <v>397364</v>
      </c>
      <c r="I59" s="615">
        <f t="shared" si="2"/>
        <v>100</v>
      </c>
    </row>
    <row r="60" spans="1:11" x14ac:dyDescent="0.25">
      <c r="A60" s="10"/>
      <c r="B60" s="10"/>
      <c r="C60" s="746"/>
      <c r="D60" s="746"/>
      <c r="E60" s="10"/>
      <c r="F60" s="422" t="s">
        <v>1650</v>
      </c>
      <c r="G60" s="893">
        <f>SUM(G54:G59)</f>
        <v>3580696.63</v>
      </c>
      <c r="H60" s="893">
        <f>SUM(H54:H59)</f>
        <v>3427933.17</v>
      </c>
      <c r="I60" s="893">
        <f t="shared" si="2"/>
        <v>95.733694423590421</v>
      </c>
    </row>
    <row r="61" spans="1:11" x14ac:dyDescent="0.25">
      <c r="A61" s="10"/>
      <c r="B61" s="10"/>
      <c r="C61" s="746"/>
      <c r="D61" s="746"/>
      <c r="E61" s="10"/>
      <c r="F61" s="421"/>
      <c r="G61" s="615"/>
      <c r="H61" s="615"/>
      <c r="I61" s="615"/>
    </row>
    <row r="62" spans="1:11" x14ac:dyDescent="0.25">
      <c r="A62" s="10">
        <v>3113</v>
      </c>
      <c r="B62" s="10">
        <v>6122</v>
      </c>
      <c r="C62" s="746"/>
      <c r="D62" s="746"/>
      <c r="E62" s="10">
        <v>313</v>
      </c>
      <c r="F62" s="421" t="s">
        <v>483</v>
      </c>
      <c r="G62" s="615">
        <v>115386</v>
      </c>
      <c r="H62" s="615">
        <v>115386</v>
      </c>
      <c r="I62" s="615">
        <f>H62/G62*100</f>
        <v>100</v>
      </c>
    </row>
    <row r="63" spans="1:11" x14ac:dyDescent="0.25">
      <c r="A63" s="10">
        <v>3113</v>
      </c>
      <c r="B63" s="10">
        <v>6356</v>
      </c>
      <c r="C63" s="904">
        <v>107117968</v>
      </c>
      <c r="D63" s="746"/>
      <c r="E63" s="896">
        <v>313</v>
      </c>
      <c r="F63" s="900" t="s">
        <v>1649</v>
      </c>
      <c r="G63" s="899">
        <v>211701.96</v>
      </c>
      <c r="H63" s="899">
        <v>211701.96</v>
      </c>
      <c r="I63" s="615">
        <f>H63/G63*100</f>
        <v>100</v>
      </c>
    </row>
    <row r="64" spans="1:11" x14ac:dyDescent="0.25">
      <c r="A64" s="10">
        <v>3113</v>
      </c>
      <c r="B64" s="10">
        <v>6356</v>
      </c>
      <c r="C64" s="904">
        <v>107517969</v>
      </c>
      <c r="D64" s="746"/>
      <c r="E64" s="896">
        <v>313</v>
      </c>
      <c r="F64" s="900" t="s">
        <v>1648</v>
      </c>
      <c r="G64" s="899">
        <v>4631745.26</v>
      </c>
      <c r="H64" s="899">
        <v>4631745.26</v>
      </c>
      <c r="I64" s="615">
        <f>H64/G64*100</f>
        <v>100</v>
      </c>
    </row>
    <row r="65" spans="1:12" x14ac:dyDescent="0.25">
      <c r="A65" s="10">
        <v>3113</v>
      </c>
      <c r="B65" s="10">
        <v>6451</v>
      </c>
      <c r="C65" s="746"/>
      <c r="D65" s="746"/>
      <c r="E65" s="10">
        <v>313</v>
      </c>
      <c r="F65" s="421" t="s">
        <v>1647</v>
      </c>
      <c r="G65" s="615">
        <v>1018006.66</v>
      </c>
      <c r="H65" s="615">
        <v>1018006.66</v>
      </c>
      <c r="I65" s="615">
        <f>H65/G65*100</f>
        <v>100</v>
      </c>
      <c r="J65" s="155"/>
      <c r="K65" s="155"/>
      <c r="L65" s="155"/>
    </row>
    <row r="66" spans="1:12" x14ac:dyDescent="0.25">
      <c r="A66" s="405"/>
      <c r="B66" s="737"/>
      <c r="C66" s="903"/>
      <c r="D66" s="903"/>
      <c r="E66" s="737"/>
      <c r="F66" s="422" t="s">
        <v>1646</v>
      </c>
      <c r="G66" s="893">
        <f>SUM(G62:G65)</f>
        <v>5976839.8799999999</v>
      </c>
      <c r="H66" s="893">
        <f>SUM(H62:H65)</f>
        <v>5976839.8799999999</v>
      </c>
      <c r="I66" s="893">
        <f>H66/G66*100</f>
        <v>100</v>
      </c>
    </row>
    <row r="67" spans="1:12" x14ac:dyDescent="0.25">
      <c r="A67" s="405"/>
      <c r="B67" s="737"/>
      <c r="C67" s="903"/>
      <c r="D67" s="903"/>
      <c r="E67" s="737"/>
      <c r="F67" s="422"/>
      <c r="G67" s="893"/>
      <c r="H67" s="893"/>
      <c r="I67" s="893"/>
    </row>
    <row r="68" spans="1:12" x14ac:dyDescent="0.25">
      <c r="A68" s="10">
        <v>3311</v>
      </c>
      <c r="B68" s="10">
        <v>6322</v>
      </c>
      <c r="C68" s="903"/>
      <c r="D68" s="903"/>
      <c r="E68" s="737"/>
      <c r="F68" s="422" t="s">
        <v>892</v>
      </c>
      <c r="G68" s="893">
        <v>560000</v>
      </c>
      <c r="H68" s="893">
        <v>560000</v>
      </c>
      <c r="I68" s="893">
        <f t="shared" ref="I68:I73" si="3">H68/G68*100</f>
        <v>100</v>
      </c>
    </row>
    <row r="69" spans="1:12" ht="15.75" customHeight="1" x14ac:dyDescent="0.25">
      <c r="A69" s="10">
        <v>3315</v>
      </c>
      <c r="B69" s="10">
        <v>6356</v>
      </c>
      <c r="C69" s="897">
        <v>429</v>
      </c>
      <c r="D69" s="746"/>
      <c r="E69" s="902">
        <v>242</v>
      </c>
      <c r="F69" s="901" t="s">
        <v>1645</v>
      </c>
      <c r="G69" s="894">
        <v>40000</v>
      </c>
      <c r="H69" s="894">
        <v>40000</v>
      </c>
      <c r="I69" s="893">
        <f t="shared" si="3"/>
        <v>100</v>
      </c>
    </row>
    <row r="70" spans="1:12" ht="15" customHeight="1" x14ac:dyDescent="0.25">
      <c r="A70" s="10">
        <v>3412</v>
      </c>
      <c r="B70" s="10">
        <v>6121</v>
      </c>
      <c r="C70" s="746"/>
      <c r="D70" s="746"/>
      <c r="E70" s="10">
        <v>867</v>
      </c>
      <c r="F70" s="422" t="s">
        <v>1644</v>
      </c>
      <c r="G70" s="893">
        <v>9680</v>
      </c>
      <c r="H70" s="893">
        <v>9680</v>
      </c>
      <c r="I70" s="893">
        <f t="shared" si="3"/>
        <v>100</v>
      </c>
    </row>
    <row r="71" spans="1:12" ht="15" customHeight="1" x14ac:dyDescent="0.25">
      <c r="A71" s="10">
        <v>3421</v>
      </c>
      <c r="B71" s="10">
        <v>6121</v>
      </c>
      <c r="C71" s="746"/>
      <c r="D71" s="746"/>
      <c r="E71" s="10">
        <v>515</v>
      </c>
      <c r="F71" s="422" t="s">
        <v>1643</v>
      </c>
      <c r="G71" s="893">
        <v>722994.5</v>
      </c>
      <c r="H71" s="893">
        <v>722994.5</v>
      </c>
      <c r="I71" s="893">
        <f t="shared" si="3"/>
        <v>100</v>
      </c>
      <c r="J71" s="155"/>
      <c r="K71" s="155"/>
    </row>
    <row r="72" spans="1:12" ht="15" customHeight="1" x14ac:dyDescent="0.25">
      <c r="A72" s="10">
        <v>3421</v>
      </c>
      <c r="B72" s="10">
        <v>6121</v>
      </c>
      <c r="C72" s="746"/>
      <c r="D72" s="746"/>
      <c r="E72" s="10">
        <v>516</v>
      </c>
      <c r="F72" s="422" t="s">
        <v>711</v>
      </c>
      <c r="G72" s="893">
        <v>182005.5</v>
      </c>
      <c r="H72" s="893">
        <v>180084</v>
      </c>
      <c r="I72" s="893">
        <f t="shared" si="3"/>
        <v>98.944262673380749</v>
      </c>
    </row>
    <row r="73" spans="1:12" x14ac:dyDescent="0.25">
      <c r="A73" s="10">
        <v>3421</v>
      </c>
      <c r="B73" s="10">
        <v>6351</v>
      </c>
      <c r="C73" s="746"/>
      <c r="D73" s="746"/>
      <c r="E73" s="10">
        <v>241</v>
      </c>
      <c r="F73" s="422" t="s">
        <v>1642</v>
      </c>
      <c r="G73" s="893">
        <v>205700</v>
      </c>
      <c r="H73" s="893">
        <v>205700</v>
      </c>
      <c r="I73" s="893">
        <f t="shared" si="3"/>
        <v>100</v>
      </c>
    </row>
    <row r="74" spans="1:12" x14ac:dyDescent="0.25">
      <c r="A74" s="10"/>
      <c r="B74" s="10"/>
      <c r="C74" s="746"/>
      <c r="D74" s="746"/>
      <c r="E74" s="10"/>
      <c r="F74" s="422"/>
      <c r="G74" s="893"/>
      <c r="H74" s="893"/>
      <c r="I74" s="893"/>
    </row>
    <row r="75" spans="1:12" x14ac:dyDescent="0.25">
      <c r="A75" s="10">
        <v>3513</v>
      </c>
      <c r="B75" s="10">
        <v>6122</v>
      </c>
      <c r="C75" s="746"/>
      <c r="D75" s="746"/>
      <c r="E75" s="10"/>
      <c r="F75" s="421" t="s">
        <v>1693</v>
      </c>
      <c r="G75" s="615">
        <v>201</v>
      </c>
      <c r="H75" s="615">
        <v>201</v>
      </c>
      <c r="I75" s="615">
        <f t="shared" ref="I75:I77" si="4">H75/G75*100</f>
        <v>100</v>
      </c>
    </row>
    <row r="76" spans="1:12" x14ac:dyDescent="0.25">
      <c r="A76" s="10">
        <v>3513</v>
      </c>
      <c r="B76" s="10">
        <v>6122</v>
      </c>
      <c r="C76" s="746"/>
      <c r="D76" s="150">
        <v>3122</v>
      </c>
      <c r="E76" s="10"/>
      <c r="F76" s="421" t="s">
        <v>913</v>
      </c>
      <c r="G76" s="615">
        <v>60000</v>
      </c>
      <c r="H76" s="615">
        <v>60000</v>
      </c>
      <c r="I76" s="615">
        <f t="shared" si="4"/>
        <v>100</v>
      </c>
    </row>
    <row r="77" spans="1:12" x14ac:dyDescent="0.25">
      <c r="A77" s="10"/>
      <c r="B77" s="10"/>
      <c r="C77" s="746"/>
      <c r="D77" s="150"/>
      <c r="E77" s="10"/>
      <c r="F77" s="422" t="s">
        <v>913</v>
      </c>
      <c r="G77" s="893">
        <f>SUM(G75:G76)</f>
        <v>60201</v>
      </c>
      <c r="H77" s="893">
        <f>SUM(H75:H76)</f>
        <v>60201</v>
      </c>
      <c r="I77" s="893">
        <f t="shared" si="4"/>
        <v>100</v>
      </c>
    </row>
    <row r="78" spans="1:12" x14ac:dyDescent="0.25">
      <c r="A78" s="10"/>
      <c r="B78" s="10"/>
      <c r="C78" s="746"/>
      <c r="D78" s="746"/>
      <c r="E78" s="10"/>
      <c r="F78" s="422"/>
      <c r="G78" s="893"/>
      <c r="H78" s="893"/>
      <c r="I78" s="893"/>
    </row>
    <row r="79" spans="1:12" s="22" customFormat="1" x14ac:dyDescent="0.25">
      <c r="A79" s="10">
        <v>3631</v>
      </c>
      <c r="B79" s="10">
        <v>6121</v>
      </c>
      <c r="C79" s="862"/>
      <c r="D79" s="862"/>
      <c r="E79" s="10">
        <v>849</v>
      </c>
      <c r="F79" s="421" t="s">
        <v>1641</v>
      </c>
      <c r="G79" s="615">
        <v>269.10000000000002</v>
      </c>
      <c r="H79" s="615">
        <v>0</v>
      </c>
      <c r="I79" s="615">
        <f t="shared" ref="I79:I84" si="5">H79/G79*100</f>
        <v>0</v>
      </c>
    </row>
    <row r="80" spans="1:12" s="22" customFormat="1" x14ac:dyDescent="0.25">
      <c r="A80" s="10">
        <v>3631</v>
      </c>
      <c r="B80" s="10">
        <v>6121</v>
      </c>
      <c r="C80" s="897">
        <v>22500</v>
      </c>
      <c r="D80" s="862"/>
      <c r="E80" s="896">
        <v>870</v>
      </c>
      <c r="F80" s="900" t="s">
        <v>1640</v>
      </c>
      <c r="G80" s="899">
        <v>1038649</v>
      </c>
      <c r="H80" s="899">
        <v>1038649</v>
      </c>
      <c r="I80" s="615">
        <f t="shared" si="5"/>
        <v>100</v>
      </c>
    </row>
    <row r="81" spans="1:10" s="22" customFormat="1" x14ac:dyDescent="0.25">
      <c r="A81" s="10">
        <v>3631</v>
      </c>
      <c r="B81" s="10">
        <v>6121</v>
      </c>
      <c r="C81" s="862"/>
      <c r="D81" s="862">
        <v>995</v>
      </c>
      <c r="E81" s="10">
        <v>870</v>
      </c>
      <c r="F81" s="421" t="s">
        <v>1639</v>
      </c>
      <c r="G81" s="615">
        <v>1056489</v>
      </c>
      <c r="H81" s="615">
        <v>1056489</v>
      </c>
      <c r="I81" s="615">
        <f t="shared" si="5"/>
        <v>100</v>
      </c>
    </row>
    <row r="82" spans="1:10" s="22" customFormat="1" x14ac:dyDescent="0.25">
      <c r="A82" s="10">
        <v>3631</v>
      </c>
      <c r="B82" s="10">
        <v>6121</v>
      </c>
      <c r="C82" s="862"/>
      <c r="D82" s="862">
        <v>998</v>
      </c>
      <c r="E82" s="10">
        <v>870</v>
      </c>
      <c r="F82" s="421" t="s">
        <v>1638</v>
      </c>
      <c r="G82" s="615">
        <v>3685346.6</v>
      </c>
      <c r="H82" s="615">
        <v>3685346.6</v>
      </c>
      <c r="I82" s="615">
        <f t="shared" si="5"/>
        <v>100</v>
      </c>
    </row>
    <row r="83" spans="1:10" s="22" customFormat="1" x14ac:dyDescent="0.25">
      <c r="A83" s="10">
        <v>3631</v>
      </c>
      <c r="B83" s="10">
        <v>6121</v>
      </c>
      <c r="C83" s="862"/>
      <c r="D83" s="862"/>
      <c r="E83" s="10">
        <v>877</v>
      </c>
      <c r="F83" s="421" t="s">
        <v>1637</v>
      </c>
      <c r="G83" s="615">
        <v>98148.5</v>
      </c>
      <c r="H83" s="615">
        <v>96195</v>
      </c>
      <c r="I83" s="615">
        <f t="shared" si="5"/>
        <v>98.009648644655798</v>
      </c>
    </row>
    <row r="84" spans="1:10" s="22" customFormat="1" x14ac:dyDescent="0.25">
      <c r="A84" s="10"/>
      <c r="B84" s="10"/>
      <c r="C84" s="862"/>
      <c r="D84" s="862"/>
      <c r="E84" s="10"/>
      <c r="F84" s="422" t="s">
        <v>1636</v>
      </c>
      <c r="G84" s="893">
        <f>SUM(G79:G83)</f>
        <v>5878902.2000000002</v>
      </c>
      <c r="H84" s="893">
        <f>SUM(H79:H83)</f>
        <v>5876679.5999999996</v>
      </c>
      <c r="I84" s="893">
        <f t="shared" si="5"/>
        <v>99.962193621795564</v>
      </c>
    </row>
    <row r="85" spans="1:10" s="22" customFormat="1" x14ac:dyDescent="0.25">
      <c r="A85" s="10"/>
      <c r="B85" s="10"/>
      <c r="C85" s="862"/>
      <c r="D85" s="862"/>
      <c r="E85" s="10"/>
      <c r="F85" s="422"/>
      <c r="G85" s="893"/>
      <c r="H85" s="893"/>
      <c r="I85" s="893"/>
    </row>
    <row r="86" spans="1:10" s="22" customFormat="1" x14ac:dyDescent="0.25">
      <c r="A86" s="10">
        <v>3632</v>
      </c>
      <c r="B86" s="10">
        <v>6121</v>
      </c>
      <c r="C86" s="862"/>
      <c r="D86" s="862"/>
      <c r="E86" s="10"/>
      <c r="F86" s="422" t="s">
        <v>781</v>
      </c>
      <c r="G86" s="893">
        <v>160000</v>
      </c>
      <c r="H86" s="893">
        <v>99800</v>
      </c>
      <c r="I86" s="893">
        <f t="shared" ref="I86:I92" si="6">H86/G86*100</f>
        <v>62.375</v>
      </c>
    </row>
    <row r="87" spans="1:10" x14ac:dyDescent="0.25">
      <c r="A87" s="10">
        <v>3635</v>
      </c>
      <c r="B87" s="10">
        <v>6119</v>
      </c>
      <c r="C87" s="862"/>
      <c r="D87" s="862"/>
      <c r="E87" s="10"/>
      <c r="F87" s="422" t="s">
        <v>377</v>
      </c>
      <c r="G87" s="71">
        <v>100000</v>
      </c>
      <c r="H87" s="71">
        <v>82280</v>
      </c>
      <c r="I87" s="893">
        <f t="shared" si="6"/>
        <v>82.28</v>
      </c>
      <c r="J87" s="155"/>
    </row>
    <row r="88" spans="1:10" x14ac:dyDescent="0.25">
      <c r="A88" s="10">
        <v>3635</v>
      </c>
      <c r="B88" s="10">
        <v>6119</v>
      </c>
      <c r="C88" s="862"/>
      <c r="D88" s="862">
        <v>3</v>
      </c>
      <c r="E88" s="10">
        <v>862</v>
      </c>
      <c r="F88" s="422" t="s">
        <v>1462</v>
      </c>
      <c r="G88" s="71">
        <v>16998.259999999998</v>
      </c>
      <c r="H88" s="71">
        <v>0</v>
      </c>
      <c r="I88" s="893">
        <f t="shared" si="6"/>
        <v>0</v>
      </c>
    </row>
    <row r="89" spans="1:10" x14ac:dyDescent="0.25">
      <c r="A89" s="10">
        <v>3635</v>
      </c>
      <c r="B89" s="10">
        <v>6119</v>
      </c>
      <c r="C89" s="862"/>
      <c r="D89" s="862"/>
      <c r="E89" s="10">
        <v>863</v>
      </c>
      <c r="F89" s="93" t="s">
        <v>1635</v>
      </c>
      <c r="G89" s="71">
        <v>90750</v>
      </c>
      <c r="H89" s="71">
        <v>90750</v>
      </c>
      <c r="I89" s="893">
        <f t="shared" si="6"/>
        <v>100</v>
      </c>
    </row>
    <row r="90" spans="1:10" x14ac:dyDescent="0.25">
      <c r="A90" s="10">
        <v>3639</v>
      </c>
      <c r="B90" s="10">
        <v>6121</v>
      </c>
      <c r="C90" s="862"/>
      <c r="D90" s="862"/>
      <c r="E90" s="10">
        <v>540</v>
      </c>
      <c r="F90" s="93" t="s">
        <v>1634</v>
      </c>
      <c r="G90" s="71">
        <v>49000</v>
      </c>
      <c r="H90" s="71">
        <v>48037</v>
      </c>
      <c r="I90" s="893">
        <f t="shared" si="6"/>
        <v>98.034693877551021</v>
      </c>
    </row>
    <row r="91" spans="1:10" x14ac:dyDescent="0.25">
      <c r="A91" s="10">
        <v>3639</v>
      </c>
      <c r="B91" s="10">
        <v>6130</v>
      </c>
      <c r="C91" s="862"/>
      <c r="D91" s="862"/>
      <c r="E91" s="10"/>
      <c r="F91" s="422" t="s">
        <v>403</v>
      </c>
      <c r="G91" s="893">
        <v>2818209.76</v>
      </c>
      <c r="H91" s="893">
        <v>2818209.76</v>
      </c>
      <c r="I91" s="893">
        <f t="shared" si="6"/>
        <v>100</v>
      </c>
    </row>
    <row r="92" spans="1:10" x14ac:dyDescent="0.25">
      <c r="A92" s="10">
        <v>3639</v>
      </c>
      <c r="B92" s="10">
        <v>6449</v>
      </c>
      <c r="C92" s="862"/>
      <c r="D92" s="734">
        <v>201156</v>
      </c>
      <c r="E92" s="10"/>
      <c r="F92" s="93" t="s">
        <v>1633</v>
      </c>
      <c r="G92" s="71">
        <v>1644508</v>
      </c>
      <c r="H92" s="71">
        <v>1644508</v>
      </c>
      <c r="I92" s="893">
        <f t="shared" si="6"/>
        <v>100</v>
      </c>
    </row>
    <row r="93" spans="1:10" ht="13.5" customHeight="1" x14ac:dyDescent="0.25">
      <c r="A93" s="405"/>
      <c r="B93" s="405"/>
      <c r="C93" s="405"/>
      <c r="D93" s="405"/>
      <c r="E93" s="405"/>
      <c r="F93" s="617"/>
      <c r="G93" s="15"/>
      <c r="H93" s="15"/>
      <c r="I93" s="615"/>
    </row>
    <row r="94" spans="1:10" x14ac:dyDescent="0.25">
      <c r="A94" s="3">
        <v>3744</v>
      </c>
      <c r="B94" s="3">
        <v>6121</v>
      </c>
      <c r="C94" s="898"/>
      <c r="D94" s="898"/>
      <c r="E94" s="3">
        <v>847</v>
      </c>
      <c r="F94" s="421" t="s">
        <v>1632</v>
      </c>
      <c r="G94" s="615">
        <v>1819654.87</v>
      </c>
      <c r="H94" s="615">
        <v>1819654.87</v>
      </c>
      <c r="I94" s="615">
        <f>H94/G94*100</f>
        <v>100</v>
      </c>
    </row>
    <row r="95" spans="1:10" x14ac:dyDescent="0.25">
      <c r="A95" s="3">
        <v>3744</v>
      </c>
      <c r="B95" s="3">
        <v>6121</v>
      </c>
      <c r="C95" s="897">
        <v>106515974</v>
      </c>
      <c r="D95" s="898"/>
      <c r="E95" s="896">
        <v>847</v>
      </c>
      <c r="F95" s="900" t="s">
        <v>1631</v>
      </c>
      <c r="G95" s="899">
        <v>17982157.550000001</v>
      </c>
      <c r="H95" s="899">
        <v>17982157.550000001</v>
      </c>
      <c r="I95" s="615">
        <f>H95/G95*100</f>
        <v>100</v>
      </c>
    </row>
    <row r="96" spans="1:10" x14ac:dyDescent="0.25">
      <c r="A96" s="3">
        <v>3744</v>
      </c>
      <c r="B96" s="3">
        <v>6121</v>
      </c>
      <c r="C96" s="3">
        <v>106100000</v>
      </c>
      <c r="D96" s="898"/>
      <c r="E96" s="3">
        <v>847</v>
      </c>
      <c r="F96" s="421" t="s">
        <v>1630</v>
      </c>
      <c r="G96" s="615">
        <v>3173321.95</v>
      </c>
      <c r="H96" s="615">
        <v>3173321.95</v>
      </c>
      <c r="I96" s="615">
        <f>H96/G96*100</f>
        <v>100</v>
      </c>
    </row>
    <row r="97" spans="1:11" x14ac:dyDescent="0.25">
      <c r="A97" s="3"/>
      <c r="B97" s="3"/>
      <c r="C97" s="898"/>
      <c r="D97" s="898"/>
      <c r="E97" s="3"/>
      <c r="F97" s="422" t="s">
        <v>1629</v>
      </c>
      <c r="G97" s="71">
        <f>SUM(G94:G96)</f>
        <v>22975134.370000001</v>
      </c>
      <c r="H97" s="893">
        <f>SUM(H94:H96)</f>
        <v>22975134.370000001</v>
      </c>
      <c r="I97" s="893">
        <f>H97/G97*100</f>
        <v>100</v>
      </c>
    </row>
    <row r="98" spans="1:11" x14ac:dyDescent="0.25">
      <c r="A98" s="3"/>
      <c r="B98" s="3"/>
      <c r="C98" s="898"/>
      <c r="D98" s="898"/>
      <c r="E98" s="3"/>
      <c r="F98" s="422"/>
      <c r="G98" s="71"/>
      <c r="H98" s="893"/>
      <c r="I98" s="893"/>
    </row>
    <row r="99" spans="1:11" x14ac:dyDescent="0.25">
      <c r="A99" s="3">
        <v>3744</v>
      </c>
      <c r="B99" s="3">
        <v>6121</v>
      </c>
      <c r="C99" s="898"/>
      <c r="D99" s="898"/>
      <c r="E99" s="3">
        <v>880</v>
      </c>
      <c r="F99" s="422" t="s">
        <v>782</v>
      </c>
      <c r="G99" s="71">
        <v>300000</v>
      </c>
      <c r="H99" s="893">
        <v>263175</v>
      </c>
      <c r="I99" s="893">
        <f>H99/G99*100</f>
        <v>87.724999999999994</v>
      </c>
    </row>
    <row r="100" spans="1:11" ht="15" customHeight="1" x14ac:dyDescent="0.25">
      <c r="A100" s="405"/>
      <c r="B100" s="405"/>
      <c r="C100" s="405"/>
      <c r="D100" s="405"/>
      <c r="E100" s="405"/>
      <c r="F100" s="617"/>
      <c r="G100" s="15"/>
      <c r="H100" s="15"/>
      <c r="I100" s="615"/>
    </row>
    <row r="101" spans="1:11" ht="15" customHeight="1" x14ac:dyDescent="0.25">
      <c r="A101" s="3">
        <v>3792</v>
      </c>
      <c r="B101" s="3">
        <v>6121</v>
      </c>
      <c r="C101" s="897">
        <v>90992</v>
      </c>
      <c r="D101" s="898"/>
      <c r="E101" s="896">
        <v>874</v>
      </c>
      <c r="F101" s="900" t="s">
        <v>560</v>
      </c>
      <c r="G101" s="899">
        <v>281031</v>
      </c>
      <c r="H101" s="899">
        <v>281031</v>
      </c>
      <c r="I101" s="615">
        <f t="shared" ref="I101:I106" si="7">H101/G101*100</f>
        <v>100</v>
      </c>
    </row>
    <row r="102" spans="1:11" ht="15" customHeight="1" x14ac:dyDescent="0.25">
      <c r="A102" s="3">
        <v>3792</v>
      </c>
      <c r="B102" s="3">
        <v>6121</v>
      </c>
      <c r="C102" s="897"/>
      <c r="D102" s="898">
        <v>995</v>
      </c>
      <c r="E102" s="3">
        <v>874</v>
      </c>
      <c r="F102" s="421" t="s">
        <v>1627</v>
      </c>
      <c r="G102" s="615">
        <v>49593.599999999999</v>
      </c>
      <c r="H102" s="615">
        <v>49593.599999999999</v>
      </c>
      <c r="I102" s="615">
        <f t="shared" si="7"/>
        <v>100</v>
      </c>
    </row>
    <row r="103" spans="1:11" ht="15" customHeight="1" x14ac:dyDescent="0.25">
      <c r="A103" s="3">
        <v>3792</v>
      </c>
      <c r="B103" s="3">
        <v>6121</v>
      </c>
      <c r="C103" s="897"/>
      <c r="D103" s="898">
        <v>998</v>
      </c>
      <c r="E103" s="3">
        <v>874</v>
      </c>
      <c r="F103" s="421" t="s">
        <v>1628</v>
      </c>
      <c r="G103" s="615">
        <v>96001</v>
      </c>
      <c r="H103" s="615">
        <v>94760.53</v>
      </c>
      <c r="I103" s="615">
        <f t="shared" si="7"/>
        <v>98.70785720982073</v>
      </c>
    </row>
    <row r="104" spans="1:11" x14ac:dyDescent="0.25">
      <c r="A104" s="3">
        <v>3792</v>
      </c>
      <c r="B104" s="3">
        <v>6122</v>
      </c>
      <c r="C104" s="897">
        <v>90992</v>
      </c>
      <c r="D104" s="898"/>
      <c r="E104" s="896">
        <v>874</v>
      </c>
      <c r="F104" s="900" t="s">
        <v>560</v>
      </c>
      <c r="G104" s="899">
        <v>169394</v>
      </c>
      <c r="H104" s="899">
        <v>169394</v>
      </c>
      <c r="I104" s="615">
        <f t="shared" si="7"/>
        <v>100</v>
      </c>
    </row>
    <row r="105" spans="1:11" x14ac:dyDescent="0.25">
      <c r="A105" s="3">
        <v>3792</v>
      </c>
      <c r="B105" s="3">
        <v>6122</v>
      </c>
      <c r="C105" s="897"/>
      <c r="D105" s="898">
        <v>995</v>
      </c>
      <c r="E105" s="3">
        <v>874</v>
      </c>
      <c r="F105" s="421" t="s">
        <v>1627</v>
      </c>
      <c r="G105" s="615">
        <v>29893</v>
      </c>
      <c r="H105" s="615">
        <v>29893</v>
      </c>
      <c r="I105" s="615">
        <f t="shared" si="7"/>
        <v>100</v>
      </c>
    </row>
    <row r="106" spans="1:11" x14ac:dyDescent="0.25">
      <c r="A106" s="3"/>
      <c r="B106" s="3"/>
      <c r="C106" s="897"/>
      <c r="D106" s="898"/>
      <c r="E106" s="3"/>
      <c r="F106" s="422" t="s">
        <v>1626</v>
      </c>
      <c r="G106" s="893">
        <f>SUM(G101:G105)</f>
        <v>625912.6</v>
      </c>
      <c r="H106" s="893">
        <f>SUM(H101:H105)</f>
        <v>624672.13</v>
      </c>
      <c r="I106" s="893">
        <f t="shared" si="7"/>
        <v>99.801814183002548</v>
      </c>
    </row>
    <row r="107" spans="1:11" x14ac:dyDescent="0.25">
      <c r="A107" s="3"/>
      <c r="B107" s="3"/>
      <c r="C107" s="898"/>
      <c r="D107" s="898"/>
      <c r="E107" s="3"/>
      <c r="F107" s="422"/>
      <c r="G107" s="893"/>
      <c r="H107" s="893"/>
      <c r="I107" s="893"/>
    </row>
    <row r="108" spans="1:11" x14ac:dyDescent="0.25">
      <c r="A108" s="10">
        <v>4350</v>
      </c>
      <c r="B108" s="10">
        <v>6121</v>
      </c>
      <c r="C108" s="10"/>
      <c r="D108" s="10"/>
      <c r="E108" s="10">
        <v>860</v>
      </c>
      <c r="F108" s="422" t="s">
        <v>1625</v>
      </c>
      <c r="G108" s="893">
        <v>931399.64</v>
      </c>
      <c r="H108" s="893">
        <v>931399.64</v>
      </c>
      <c r="I108" s="893">
        <f t="shared" ref="I108:I113" si="8">H108/G108*100</f>
        <v>100</v>
      </c>
    </row>
    <row r="109" spans="1:11" x14ac:dyDescent="0.25">
      <c r="A109" s="10">
        <v>5311</v>
      </c>
      <c r="B109" s="10">
        <v>6122</v>
      </c>
      <c r="C109" s="10"/>
      <c r="D109" s="10"/>
      <c r="E109" s="10"/>
      <c r="F109" s="422" t="s">
        <v>1624</v>
      </c>
      <c r="G109" s="893">
        <v>41991</v>
      </c>
      <c r="H109" s="893">
        <v>41990.99</v>
      </c>
      <c r="I109" s="893">
        <f t="shared" si="8"/>
        <v>99.999976185373058</v>
      </c>
    </row>
    <row r="110" spans="1:11" x14ac:dyDescent="0.25">
      <c r="A110" s="10">
        <v>5512</v>
      </c>
      <c r="B110" s="10">
        <v>6122</v>
      </c>
      <c r="C110" s="10"/>
      <c r="D110" s="10"/>
      <c r="E110" s="10">
        <v>382</v>
      </c>
      <c r="F110" s="421" t="s">
        <v>1623</v>
      </c>
      <c r="G110" s="893">
        <v>68832.94</v>
      </c>
      <c r="H110" s="893">
        <v>68829.94</v>
      </c>
      <c r="I110" s="893">
        <f t="shared" si="8"/>
        <v>99.995641621584085</v>
      </c>
      <c r="J110" s="155"/>
      <c r="K110" s="155"/>
    </row>
    <row r="111" spans="1:11" x14ac:dyDescent="0.25">
      <c r="A111" s="10">
        <v>5512</v>
      </c>
      <c r="B111" s="10">
        <v>6122</v>
      </c>
      <c r="C111" s="897">
        <v>452</v>
      </c>
      <c r="D111" s="10"/>
      <c r="E111" s="896">
        <v>382</v>
      </c>
      <c r="F111" s="895" t="s">
        <v>1622</v>
      </c>
      <c r="G111" s="894">
        <v>160603</v>
      </c>
      <c r="H111" s="894">
        <v>160603</v>
      </c>
      <c r="I111" s="893">
        <f t="shared" si="8"/>
        <v>100</v>
      </c>
    </row>
    <row r="112" spans="1:11" x14ac:dyDescent="0.25">
      <c r="A112" s="10">
        <v>6112</v>
      </c>
      <c r="B112" s="10">
        <v>6122</v>
      </c>
      <c r="C112" s="22"/>
      <c r="D112" s="22"/>
      <c r="E112" s="10"/>
      <c r="F112" s="94" t="s">
        <v>1621</v>
      </c>
      <c r="G112" s="893">
        <v>181258</v>
      </c>
      <c r="H112" s="893">
        <v>181258</v>
      </c>
      <c r="I112" s="893">
        <f t="shared" si="8"/>
        <v>100</v>
      </c>
    </row>
    <row r="113" spans="1:13" x14ac:dyDescent="0.25">
      <c r="A113" s="10">
        <v>6171</v>
      </c>
      <c r="B113" s="10">
        <v>6123</v>
      </c>
      <c r="C113" s="22"/>
      <c r="D113" s="22"/>
      <c r="E113" s="10"/>
      <c r="F113" s="94" t="s">
        <v>1620</v>
      </c>
      <c r="G113" s="893">
        <v>350000</v>
      </c>
      <c r="H113" s="893">
        <v>327819</v>
      </c>
      <c r="I113" s="893">
        <f t="shared" si="8"/>
        <v>93.662571428571425</v>
      </c>
    </row>
    <row r="114" spans="1:13" x14ac:dyDescent="0.25">
      <c r="A114" s="10"/>
      <c r="B114" s="172"/>
      <c r="C114" s="22"/>
      <c r="D114" s="22"/>
      <c r="E114" s="10"/>
      <c r="F114" s="15"/>
      <c r="G114" s="15"/>
      <c r="H114" s="15"/>
      <c r="I114" s="615"/>
    </row>
    <row r="115" spans="1:13" ht="18" x14ac:dyDescent="0.25">
      <c r="A115" s="892"/>
      <c r="B115" s="892"/>
      <c r="C115" s="892"/>
      <c r="D115" s="892"/>
      <c r="E115" s="892"/>
      <c r="F115" s="892" t="s">
        <v>1619</v>
      </c>
      <c r="G115" s="891">
        <f>G5+G15+G24+G26+G30+G34+G36+G37+G39+G41+G45+G52+G60+G66+G68+G69+G70++G71+G72+G73+G77+G84+G86+G87+G88+G89+G90+G91+G92+G97+G99+G106+G108+G109+G110+G111+G112+G113</f>
        <v>101700000.00000001</v>
      </c>
      <c r="H115" s="891">
        <f>H5+H15+H24+H26+H30+H34+H36+H37+H39+H41+H45+H52+H60+H66+H68+H69+H70++H71+H72+H73+H77+H84+H86+H87+H88+H89+H90+H91+H92+H97+H99+H106+H108+H109+H110+H111+H112+H113</f>
        <v>100704349.51000001</v>
      </c>
      <c r="I115" s="891">
        <f>H115/G115*100</f>
        <v>99.020992635201566</v>
      </c>
      <c r="J115" s="155"/>
      <c r="K115" s="155"/>
      <c r="M115" s="916"/>
    </row>
    <row r="116" spans="1:13" ht="12.75" customHeight="1" x14ac:dyDescent="0.25">
      <c r="A116" s="890"/>
      <c r="B116" s="890"/>
      <c r="C116" s="890"/>
      <c r="D116" s="890"/>
      <c r="E116" s="890"/>
      <c r="F116" s="890"/>
      <c r="G116" s="865"/>
      <c r="H116" s="865"/>
      <c r="I116" s="865"/>
      <c r="J116" s="155"/>
    </row>
    <row r="117" spans="1:13" x14ac:dyDescent="0.25">
      <c r="A117" s="999" t="s">
        <v>1618</v>
      </c>
      <c r="B117" s="999"/>
      <c r="C117" s="999"/>
      <c r="D117" s="999"/>
      <c r="E117" s="999"/>
      <c r="F117" s="999"/>
      <c r="G117" s="887"/>
      <c r="H117" s="887"/>
      <c r="I117" s="886"/>
      <c r="K117" s="155"/>
    </row>
    <row r="118" spans="1:13" ht="10.5" customHeight="1" x14ac:dyDescent="0.25">
      <c r="A118" s="889"/>
      <c r="B118" s="888"/>
      <c r="C118" s="888"/>
      <c r="D118" s="888"/>
      <c r="E118" s="888"/>
      <c r="F118" s="888"/>
      <c r="G118" s="887"/>
      <c r="H118" s="887"/>
      <c r="I118" s="886"/>
      <c r="K118" s="155"/>
      <c r="L118" s="155"/>
    </row>
    <row r="119" spans="1:13" ht="15.75" x14ac:dyDescent="0.25">
      <c r="A119" s="880"/>
      <c r="B119" s="880"/>
      <c r="C119" s="880"/>
      <c r="D119" s="1000"/>
      <c r="E119" s="1000"/>
      <c r="F119" s="885" t="s">
        <v>1617</v>
      </c>
      <c r="G119" s="884">
        <f>SUM(G121:G129)</f>
        <v>30935614.399999999</v>
      </c>
      <c r="H119" s="884">
        <f>SUM(H121:H129)</f>
        <v>30935614.399999999</v>
      </c>
      <c r="I119" s="883">
        <f>H119/G119*100</f>
        <v>100</v>
      </c>
    </row>
    <row r="120" spans="1:13" x14ac:dyDescent="0.25">
      <c r="A120" s="880"/>
      <c r="B120" s="880"/>
      <c r="C120" s="880"/>
      <c r="D120" s="879"/>
      <c r="E120" s="879"/>
      <c r="F120" s="882" t="s">
        <v>328</v>
      </c>
      <c r="G120" s="876"/>
      <c r="H120" s="876"/>
      <c r="I120" s="881"/>
    </row>
    <row r="121" spans="1:13" x14ac:dyDescent="0.25">
      <c r="A121" s="880"/>
      <c r="B121" s="880"/>
      <c r="C121" s="880"/>
      <c r="D121" s="879"/>
      <c r="E121" s="879"/>
      <c r="F121" s="878" t="s">
        <v>1616</v>
      </c>
      <c r="G121" s="876">
        <f>G12+G13+G14</f>
        <v>4000000</v>
      </c>
      <c r="H121" s="876">
        <f>H12+H13+H14</f>
        <v>4000000</v>
      </c>
      <c r="I121" s="870">
        <f t="shared" ref="I121:I129" si="9">H121/G121*100</f>
        <v>100</v>
      </c>
    </row>
    <row r="122" spans="1:13" x14ac:dyDescent="0.25">
      <c r="A122" s="880"/>
      <c r="B122" s="880"/>
      <c r="C122" s="880"/>
      <c r="D122" s="879"/>
      <c r="E122" s="879"/>
      <c r="F122" s="878" t="s">
        <v>1694</v>
      </c>
      <c r="G122" s="876">
        <f>G76</f>
        <v>60000</v>
      </c>
      <c r="H122" s="876">
        <f>H76</f>
        <v>60000</v>
      </c>
      <c r="I122" s="870">
        <f t="shared" si="9"/>
        <v>100</v>
      </c>
    </row>
    <row r="123" spans="1:13" ht="18" x14ac:dyDescent="0.25">
      <c r="A123" s="869"/>
      <c r="B123" s="869"/>
      <c r="C123" s="869"/>
      <c r="D123" s="869"/>
      <c r="E123" s="869"/>
      <c r="F123" s="878" t="s">
        <v>1615</v>
      </c>
      <c r="G123" s="876">
        <f>G95</f>
        <v>17982157.550000001</v>
      </c>
      <c r="H123" s="876">
        <f>H95</f>
        <v>17982157.550000001</v>
      </c>
      <c r="I123" s="870">
        <f t="shared" si="9"/>
        <v>100</v>
      </c>
      <c r="J123" s="155"/>
    </row>
    <row r="124" spans="1:13" ht="18" x14ac:dyDescent="0.25">
      <c r="A124" s="869"/>
      <c r="B124" s="869"/>
      <c r="C124" s="869"/>
      <c r="D124" s="869"/>
      <c r="E124" s="869"/>
      <c r="F124" s="878" t="s">
        <v>1614</v>
      </c>
      <c r="G124" s="876">
        <f>G104+G101</f>
        <v>450425</v>
      </c>
      <c r="H124" s="876">
        <f>H104+H101</f>
        <v>450425</v>
      </c>
      <c r="I124" s="870">
        <f t="shared" si="9"/>
        <v>100</v>
      </c>
      <c r="J124" s="155"/>
    </row>
    <row r="125" spans="1:13" ht="18" x14ac:dyDescent="0.25">
      <c r="A125" s="869"/>
      <c r="B125" s="869"/>
      <c r="C125" s="869"/>
      <c r="D125" s="869"/>
      <c r="E125" s="869"/>
      <c r="F125" s="878" t="s">
        <v>1613</v>
      </c>
      <c r="G125" s="876">
        <f>G69</f>
        <v>40000</v>
      </c>
      <c r="H125" s="876">
        <f>H69</f>
        <v>40000</v>
      </c>
      <c r="I125" s="870">
        <f t="shared" si="9"/>
        <v>100</v>
      </c>
    </row>
    <row r="126" spans="1:13" ht="18" x14ac:dyDescent="0.25">
      <c r="A126" s="869"/>
      <c r="B126" s="869"/>
      <c r="C126" s="869"/>
      <c r="D126" s="869"/>
      <c r="E126" s="869"/>
      <c r="F126" s="878" t="s">
        <v>1612</v>
      </c>
      <c r="G126" s="876">
        <f>G111</f>
        <v>160603</v>
      </c>
      <c r="H126" s="876">
        <f>H111</f>
        <v>160603</v>
      </c>
      <c r="I126" s="870">
        <f t="shared" si="9"/>
        <v>100</v>
      </c>
    </row>
    <row r="127" spans="1:13" ht="18" x14ac:dyDescent="0.25">
      <c r="A127" s="869"/>
      <c r="B127" s="869"/>
      <c r="C127" s="869"/>
      <c r="D127" s="869"/>
      <c r="E127" s="869"/>
      <c r="F127" s="878" t="s">
        <v>1611</v>
      </c>
      <c r="G127" s="876">
        <f>G57+G58</f>
        <v>2360332.63</v>
      </c>
      <c r="H127" s="876">
        <f>H57+H58</f>
        <v>2360332.63</v>
      </c>
      <c r="I127" s="870">
        <f t="shared" si="9"/>
        <v>100</v>
      </c>
    </row>
    <row r="128" spans="1:13" ht="18" customHeight="1" x14ac:dyDescent="0.25">
      <c r="A128" s="869"/>
      <c r="B128" s="869"/>
      <c r="C128" s="869"/>
      <c r="D128" s="869"/>
      <c r="E128" s="869"/>
      <c r="F128" s="878" t="s">
        <v>1610</v>
      </c>
      <c r="G128" s="876">
        <f>G63+G64</f>
        <v>4843447.22</v>
      </c>
      <c r="H128" s="876">
        <f>H63+H64</f>
        <v>4843447.22</v>
      </c>
      <c r="I128" s="870">
        <f t="shared" si="9"/>
        <v>100</v>
      </c>
    </row>
    <row r="129" spans="1:9" ht="18" customHeight="1" x14ac:dyDescent="0.25">
      <c r="A129" s="869"/>
      <c r="B129" s="869"/>
      <c r="C129" s="869"/>
      <c r="D129" s="869"/>
      <c r="E129" s="869"/>
      <c r="F129" s="878" t="s">
        <v>1609</v>
      </c>
      <c r="G129" s="876">
        <f>G80</f>
        <v>1038649</v>
      </c>
      <c r="H129" s="876">
        <f>H80</f>
        <v>1038649</v>
      </c>
      <c r="I129" s="870">
        <f t="shared" si="9"/>
        <v>100</v>
      </c>
    </row>
    <row r="130" spans="1:9" ht="18" customHeight="1" x14ac:dyDescent="0.25">
      <c r="A130" s="869"/>
      <c r="B130" s="869"/>
      <c r="C130" s="869"/>
      <c r="D130" s="869"/>
      <c r="E130" s="869"/>
      <c r="F130" s="877"/>
      <c r="G130" s="876"/>
      <c r="H130" s="876"/>
      <c r="I130" s="870"/>
    </row>
    <row r="131" spans="1:9" ht="18" x14ac:dyDescent="0.25">
      <c r="A131" s="869"/>
      <c r="B131" s="869"/>
      <c r="C131" s="869"/>
      <c r="D131" s="869"/>
      <c r="E131" s="869"/>
      <c r="F131" s="875" t="s">
        <v>1608</v>
      </c>
      <c r="G131" s="874">
        <f>G115-G119</f>
        <v>70764385.600000024</v>
      </c>
      <c r="H131" s="874">
        <f>H115-H119</f>
        <v>69768735.110000014</v>
      </c>
      <c r="I131" s="873">
        <f>H131/G131*100</f>
        <v>98.593006239568055</v>
      </c>
    </row>
    <row r="132" spans="1:9" ht="18" x14ac:dyDescent="0.25">
      <c r="A132" s="869"/>
      <c r="B132" s="869"/>
      <c r="C132" s="869"/>
      <c r="D132" s="869"/>
      <c r="E132" s="869"/>
      <c r="F132" s="872"/>
      <c r="G132" s="871"/>
      <c r="H132" s="871"/>
      <c r="I132" s="870"/>
    </row>
    <row r="133" spans="1:9" ht="18" x14ac:dyDescent="0.25">
      <c r="A133" s="869"/>
      <c r="B133" s="869"/>
      <c r="C133" s="869"/>
      <c r="D133" s="869"/>
      <c r="E133" s="869"/>
      <c r="F133" s="868"/>
      <c r="G133" s="867"/>
      <c r="H133" s="867"/>
      <c r="I133" s="866"/>
    </row>
    <row r="134" spans="1:9" ht="18" x14ac:dyDescent="0.25">
      <c r="A134" s="869"/>
      <c r="B134" s="869"/>
      <c r="C134" s="869"/>
      <c r="D134" s="869"/>
      <c r="E134" s="869"/>
      <c r="F134" s="868"/>
      <c r="G134" s="867"/>
      <c r="H134" s="867"/>
      <c r="I134" s="866"/>
    </row>
    <row r="135" spans="1:9" ht="17.25" x14ac:dyDescent="0.25">
      <c r="A135" s="970" t="s">
        <v>1607</v>
      </c>
      <c r="B135" s="970"/>
      <c r="C135" s="987" t="s">
        <v>1555</v>
      </c>
      <c r="D135" s="987"/>
      <c r="E135" s="987"/>
      <c r="F135" s="987"/>
      <c r="G135" s="865"/>
      <c r="H135" s="865"/>
      <c r="I135" s="865"/>
    </row>
    <row r="136" spans="1:9" x14ac:dyDescent="0.25">
      <c r="C136" s="987"/>
      <c r="D136" s="987"/>
      <c r="E136" s="987"/>
      <c r="F136" s="987"/>
    </row>
    <row r="139" spans="1:9" x14ac:dyDescent="0.25">
      <c r="H139" s="155"/>
    </row>
  </sheetData>
  <mergeCells count="16">
    <mergeCell ref="C136:F136"/>
    <mergeCell ref="A2:J2"/>
    <mergeCell ref="A1:I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A135:B135"/>
    <mergeCell ref="C135:F135"/>
    <mergeCell ref="A117:F117"/>
    <mergeCell ref="D119:E119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4" fitToHeight="0" orientation="portrait" r:id="rId1"/>
  <headerFooter>
    <oddHeader>&amp;R&amp;"Arial,Tučné"Tabulka č. 4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1:XBV1475"/>
  <sheetViews>
    <sheetView view="pageBreakPreview" zoomScaleNormal="100" zoomScaleSheetLayoutView="100" workbookViewId="0">
      <pane ySplit="4" topLeftCell="A547" activePane="bottomLeft" state="frozen"/>
      <selection activeCell="L9" sqref="L9"/>
      <selection pane="bottomLeft" activeCell="F61" sqref="F61"/>
    </sheetView>
  </sheetViews>
  <sheetFormatPr defaultRowHeight="15" x14ac:dyDescent="0.25"/>
  <cols>
    <col min="1" max="1" width="9.140625" customWidth="1"/>
    <col min="2" max="2" width="5.85546875" style="56" customWidth="1"/>
    <col min="3" max="3" width="11.7109375" style="205" customWidth="1"/>
    <col min="4" max="4" width="6.42578125" style="18" customWidth="1"/>
    <col min="5" max="5" width="6.140625" style="57" customWidth="1"/>
    <col min="6" max="6" width="79" customWidth="1"/>
    <col min="7" max="7" width="12.85546875" style="155" customWidth="1"/>
    <col min="8" max="8" width="13" style="155" customWidth="1"/>
    <col min="9" max="9" width="13" customWidth="1"/>
    <col min="10" max="10" width="8.140625" customWidth="1"/>
  </cols>
  <sheetData>
    <row r="1" spans="1:10" ht="27.75" customHeight="1" x14ac:dyDescent="0.4">
      <c r="A1" s="969" t="s">
        <v>0</v>
      </c>
      <c r="B1" s="969"/>
      <c r="C1" s="969"/>
      <c r="D1" s="969"/>
      <c r="E1" s="969"/>
      <c r="F1" s="969"/>
      <c r="G1" s="969"/>
      <c r="H1" s="969"/>
      <c r="I1" s="969"/>
      <c r="J1" s="808"/>
    </row>
    <row r="2" spans="1:10" ht="24" customHeight="1" x14ac:dyDescent="0.4">
      <c r="A2" s="988" t="s">
        <v>1691</v>
      </c>
      <c r="B2" s="988"/>
      <c r="C2" s="988"/>
      <c r="D2" s="988"/>
      <c r="E2" s="988"/>
      <c r="F2" s="988"/>
      <c r="G2" s="988"/>
      <c r="H2" s="988"/>
      <c r="I2" s="988"/>
      <c r="J2" s="988"/>
    </row>
    <row r="3" spans="1:10" ht="15.75" customHeight="1" thickBot="1" x14ac:dyDescent="0.45">
      <c r="A3" s="809"/>
      <c r="B3" s="809"/>
      <c r="C3" s="214"/>
      <c r="D3" s="809"/>
      <c r="E3" s="809"/>
      <c r="F3" s="809"/>
      <c r="G3" s="215"/>
      <c r="H3" s="215"/>
      <c r="J3" s="249">
        <v>1</v>
      </c>
    </row>
    <row r="4" spans="1:10" ht="68.099999999999994" customHeight="1" thickBot="1" x14ac:dyDescent="0.3">
      <c r="A4" s="448" t="s">
        <v>242</v>
      </c>
      <c r="B4" s="703" t="s">
        <v>241</v>
      </c>
      <c r="C4" s="704" t="s">
        <v>89</v>
      </c>
      <c r="D4" s="705" t="s">
        <v>86</v>
      </c>
      <c r="E4" s="706" t="s">
        <v>87</v>
      </c>
      <c r="F4" s="706" t="s">
        <v>90</v>
      </c>
      <c r="G4" s="707" t="s">
        <v>786</v>
      </c>
      <c r="H4" s="708" t="s">
        <v>930</v>
      </c>
      <c r="I4" s="708" t="s">
        <v>931</v>
      </c>
      <c r="J4" s="448" t="s">
        <v>1441</v>
      </c>
    </row>
    <row r="5" spans="1:10" ht="15" hidden="1" customHeight="1" x14ac:dyDescent="0.25">
      <c r="A5" s="110">
        <v>1</v>
      </c>
      <c r="B5" s="111"/>
      <c r="C5" s="202"/>
      <c r="D5" s="100"/>
      <c r="E5" s="113"/>
      <c r="F5" s="107" t="s">
        <v>91</v>
      </c>
      <c r="G5" s="157"/>
      <c r="H5" s="157"/>
      <c r="I5" s="102"/>
      <c r="J5" s="709"/>
    </row>
    <row r="6" spans="1:10" s="102" customFormat="1" ht="15" hidden="1" customHeight="1" x14ac:dyDescent="0.25">
      <c r="A6" s="45"/>
      <c r="B6" s="3"/>
      <c r="C6" s="203"/>
      <c r="D6" s="283"/>
      <c r="E6" s="46"/>
      <c r="F6" s="228" t="s">
        <v>92</v>
      </c>
      <c r="G6" s="53"/>
      <c r="H6" s="53"/>
      <c r="I6"/>
      <c r="J6" s="155"/>
    </row>
    <row r="7" spans="1:10" ht="15" hidden="1" customHeight="1" x14ac:dyDescent="0.25">
      <c r="A7" s="16">
        <v>1014</v>
      </c>
      <c r="B7" s="16">
        <v>5021</v>
      </c>
      <c r="C7" s="192"/>
      <c r="D7" s="339"/>
      <c r="E7" s="46"/>
      <c r="F7" s="340" t="s">
        <v>93</v>
      </c>
      <c r="G7" s="341">
        <v>15</v>
      </c>
      <c r="H7" s="341">
        <v>15</v>
      </c>
      <c r="I7" s="341">
        <v>7.13</v>
      </c>
      <c r="J7" s="341">
        <f>Tabulka54246[[#This Row],[Skutečnost k 31.12.2019                    v tis. Kč]]/Tabulka54246[[#This Row],[Upravený rozpočet k 31.12.2019         v tis. Kč]]*100</f>
        <v>47.533333333333331</v>
      </c>
    </row>
    <row r="8" spans="1:10" s="49" customFormat="1" ht="15" hidden="1" customHeight="1" x14ac:dyDescent="0.2">
      <c r="A8" s="16">
        <v>1014</v>
      </c>
      <c r="B8" s="16">
        <v>5137</v>
      </c>
      <c r="C8" s="192"/>
      <c r="D8" s="339"/>
      <c r="E8" s="46"/>
      <c r="F8" s="340" t="s">
        <v>263</v>
      </c>
      <c r="G8" s="341">
        <v>10</v>
      </c>
      <c r="H8" s="341">
        <v>10</v>
      </c>
      <c r="I8" s="341">
        <v>9.85</v>
      </c>
      <c r="J8" s="341">
        <f>Tabulka54246[[#This Row],[Skutečnost k 31.12.2019                    v tis. Kč]]/Tabulka54246[[#This Row],[Upravený rozpočet k 31.12.2019         v tis. Kč]]*100</f>
        <v>98.5</v>
      </c>
    </row>
    <row r="9" spans="1:10" s="49" customFormat="1" ht="15" hidden="1" customHeight="1" x14ac:dyDescent="0.2">
      <c r="A9" s="12">
        <v>1014</v>
      </c>
      <c r="B9" s="12">
        <v>5139</v>
      </c>
      <c r="C9" s="204"/>
      <c r="D9" s="339"/>
      <c r="E9" s="58"/>
      <c r="F9" s="216" t="s">
        <v>94</v>
      </c>
      <c r="G9" s="341">
        <v>15</v>
      </c>
      <c r="H9" s="341">
        <v>10</v>
      </c>
      <c r="I9" s="341">
        <v>6.22</v>
      </c>
      <c r="J9" s="341">
        <f>Tabulka54246[[#This Row],[Skutečnost k 31.12.2019                    v tis. Kč]]/Tabulka54246[[#This Row],[Upravený rozpočet k 31.12.2019         v tis. Kč]]*100</f>
        <v>62.2</v>
      </c>
    </row>
    <row r="10" spans="1:10" s="5" customFormat="1" ht="15" hidden="1" customHeight="1" x14ac:dyDescent="0.2">
      <c r="A10" s="12">
        <v>1014</v>
      </c>
      <c r="B10" s="16">
        <v>5139</v>
      </c>
      <c r="C10" s="192"/>
      <c r="D10" s="342">
        <v>3</v>
      </c>
      <c r="E10" s="46"/>
      <c r="F10" s="216" t="s">
        <v>767</v>
      </c>
      <c r="G10" s="341">
        <v>0</v>
      </c>
      <c r="H10" s="343">
        <v>3.13</v>
      </c>
      <c r="I10" s="341">
        <v>0</v>
      </c>
      <c r="J10" s="341">
        <f>Tabulka54246[[#This Row],[Skutečnost k 31.12.2019                    v tis. Kč]]/Tabulka54246[[#This Row],[Upravený rozpočet k 31.12.2019         v tis. Kč]]*100</f>
        <v>0</v>
      </c>
    </row>
    <row r="11" spans="1:10" s="5" customFormat="1" ht="15" hidden="1" customHeight="1" x14ac:dyDescent="0.2">
      <c r="A11" s="16">
        <v>1014</v>
      </c>
      <c r="B11" s="16">
        <v>5169</v>
      </c>
      <c r="C11" s="192"/>
      <c r="D11" s="339"/>
      <c r="E11" s="46"/>
      <c r="F11" s="340" t="s">
        <v>95</v>
      </c>
      <c r="G11" s="341">
        <v>35</v>
      </c>
      <c r="H11" s="341">
        <v>100</v>
      </c>
      <c r="I11" s="341">
        <v>29.18</v>
      </c>
      <c r="J11" s="341">
        <f>Tabulka54246[[#This Row],[Skutečnost k 31.12.2019                    v tis. Kč]]/Tabulka54246[[#This Row],[Upravený rozpočet k 31.12.2019         v tis. Kč]]*100</f>
        <v>29.18</v>
      </c>
    </row>
    <row r="12" spans="1:10" s="49" customFormat="1" ht="15" hidden="1" customHeight="1" x14ac:dyDescent="0.2">
      <c r="A12" s="12">
        <v>1014</v>
      </c>
      <c r="B12" s="12">
        <v>5169</v>
      </c>
      <c r="C12" s="204"/>
      <c r="D12" s="342">
        <v>4</v>
      </c>
      <c r="E12" s="58"/>
      <c r="F12" s="216" t="s">
        <v>96</v>
      </c>
      <c r="G12" s="341">
        <v>20</v>
      </c>
      <c r="H12" s="341">
        <v>20</v>
      </c>
      <c r="I12" s="341">
        <v>0</v>
      </c>
      <c r="J12" s="341">
        <f>Tabulka54246[[#This Row],[Skutečnost k 31.12.2019                    v tis. Kč]]/Tabulka54246[[#This Row],[Upravený rozpočet k 31.12.2019         v tis. Kč]]*100</f>
        <v>0</v>
      </c>
    </row>
    <row r="13" spans="1:10" s="5" customFormat="1" ht="15" customHeight="1" x14ac:dyDescent="0.2">
      <c r="A13" s="344">
        <v>1014</v>
      </c>
      <c r="B13" s="344">
        <v>5171</v>
      </c>
      <c r="C13" s="251"/>
      <c r="D13" s="146"/>
      <c r="E13" s="345"/>
      <c r="F13" s="346" t="s">
        <v>766</v>
      </c>
      <c r="G13" s="347">
        <v>10</v>
      </c>
      <c r="H13" s="347">
        <v>10</v>
      </c>
      <c r="I13" s="347">
        <v>0</v>
      </c>
      <c r="J13" s="347">
        <f>Tabulka54246[[#This Row],[Skutečnost k 31.12.2019                    v tis. Kč]]/Tabulka54246[[#This Row],[Upravený rozpočet k 31.12.2019         v tis. Kč]]*100</f>
        <v>0</v>
      </c>
    </row>
    <row r="14" spans="1:10" s="51" customFormat="1" ht="15" hidden="1" customHeight="1" x14ac:dyDescent="0.2">
      <c r="A14" s="348">
        <v>1014</v>
      </c>
      <c r="B14" s="16">
        <v>5222</v>
      </c>
      <c r="C14" s="192"/>
      <c r="D14" s="146"/>
      <c r="E14" s="46"/>
      <c r="F14" s="329" t="s">
        <v>729</v>
      </c>
      <c r="G14" s="343">
        <v>0</v>
      </c>
      <c r="H14" s="343">
        <v>15</v>
      </c>
      <c r="I14" s="343">
        <v>15</v>
      </c>
      <c r="J14" s="343">
        <f>Tabulka54246[[#This Row],[Skutečnost k 31.12.2019                    v tis. Kč]]/Tabulka54246[[#This Row],[Upravený rozpočet k 31.12.2019         v tis. Kč]]*100</f>
        <v>100</v>
      </c>
    </row>
    <row r="15" spans="1:10" s="51" customFormat="1" ht="15" hidden="1" customHeight="1" x14ac:dyDescent="0.25">
      <c r="A15" s="45">
        <v>1014</v>
      </c>
      <c r="B15" s="349"/>
      <c r="C15" s="248"/>
      <c r="D15" s="146"/>
      <c r="E15" s="345"/>
      <c r="F15" s="350" t="s">
        <v>353</v>
      </c>
      <c r="G15" s="351">
        <f>SUBTOTAL(109,G7:G14)</f>
        <v>10</v>
      </c>
      <c r="H15" s="351">
        <f>SUBTOTAL(109,H7:H14)</f>
        <v>10</v>
      </c>
      <c r="I15" s="351">
        <f>SUBTOTAL(109,I7:I14)</f>
        <v>0</v>
      </c>
      <c r="J15" s="351">
        <f>Tabulka54246[[#This Row],[Skutečnost k 31.12.2019                    v tis. Kč]]/Tabulka54246[[#This Row],[Upravený rozpočet k 31.12.2019         v tis. Kč]]*100</f>
        <v>0</v>
      </c>
    </row>
    <row r="16" spans="1:10" s="5" customFormat="1" ht="15" hidden="1" customHeight="1" x14ac:dyDescent="0.25">
      <c r="A16" s="344"/>
      <c r="B16" s="349"/>
      <c r="C16" s="248"/>
      <c r="D16" s="146"/>
      <c r="E16" s="345"/>
      <c r="F16" s="52"/>
      <c r="G16" s="194"/>
      <c r="H16" s="194"/>
      <c r="I16" s="276"/>
      <c r="J16" s="456"/>
    </row>
    <row r="17" spans="1:10" s="5" customFormat="1" ht="15" hidden="1" customHeight="1" x14ac:dyDescent="0.2">
      <c r="A17" s="348">
        <v>1036</v>
      </c>
      <c r="B17" s="348">
        <v>5137</v>
      </c>
      <c r="C17" s="248"/>
      <c r="D17" s="339"/>
      <c r="E17" s="345"/>
      <c r="F17" s="52" t="s">
        <v>192</v>
      </c>
      <c r="G17" s="352">
        <v>0</v>
      </c>
      <c r="H17" s="352">
        <v>18</v>
      </c>
      <c r="I17" s="352">
        <v>14.5</v>
      </c>
      <c r="J17" s="352">
        <f>Tabulka54246[[#This Row],[Skutečnost k 31.12.2019                    v tis. Kč]]/Tabulka54246[[#This Row],[Upravený rozpočet k 31.12.2019         v tis. Kč]]*100</f>
        <v>80.555555555555557</v>
      </c>
    </row>
    <row r="18" spans="1:10" s="5" customFormat="1" ht="15" hidden="1" customHeight="1" x14ac:dyDescent="0.2">
      <c r="A18" s="348">
        <v>1036</v>
      </c>
      <c r="B18" s="348">
        <v>5169</v>
      </c>
      <c r="C18" s="248"/>
      <c r="D18" s="339"/>
      <c r="E18" s="345"/>
      <c r="F18" s="353" t="s">
        <v>426</v>
      </c>
      <c r="G18" s="341">
        <v>5</v>
      </c>
      <c r="H18" s="341">
        <v>5</v>
      </c>
      <c r="I18" s="352">
        <v>0</v>
      </c>
      <c r="J18" s="352">
        <f>Tabulka54246[[#This Row],[Skutečnost k 31.12.2019                    v tis. Kč]]/Tabulka54246[[#This Row],[Upravený rozpočet k 31.12.2019         v tis. Kč]]*100</f>
        <v>0</v>
      </c>
    </row>
    <row r="19" spans="1:10" s="5" customFormat="1" ht="15" hidden="1" customHeight="1" x14ac:dyDescent="0.25">
      <c r="A19" s="45">
        <v>1036</v>
      </c>
      <c r="B19" s="348"/>
      <c r="C19" s="248"/>
      <c r="D19" s="146"/>
      <c r="E19" s="345"/>
      <c r="F19" s="354" t="s">
        <v>834</v>
      </c>
      <c r="G19" s="264">
        <f>SUM(G17:G18)</f>
        <v>5</v>
      </c>
      <c r="H19" s="264">
        <f>SUM(H17:H18)</f>
        <v>23</v>
      </c>
      <c r="I19" s="264">
        <f>SUM(I17:I18)</f>
        <v>14.5</v>
      </c>
      <c r="J19" s="264">
        <f>Tabulka54246[[#This Row],[Skutečnost k 31.12.2019                    v tis. Kč]]/Tabulka54246[[#This Row],[Upravený rozpočet k 31.12.2019         v tis. Kč]]*100</f>
        <v>63.04347826086957</v>
      </c>
    </row>
    <row r="20" spans="1:10" s="5" customFormat="1" ht="15" hidden="1" customHeight="1" x14ac:dyDescent="0.25">
      <c r="A20" s="344"/>
      <c r="B20" s="349"/>
      <c r="C20" s="248"/>
      <c r="D20" s="146"/>
      <c r="E20" s="345"/>
      <c r="F20" s="354"/>
      <c r="G20" s="351"/>
      <c r="H20" s="351"/>
      <c r="I20" s="135"/>
      <c r="J20" s="710"/>
    </row>
    <row r="21" spans="1:10" s="162" customFormat="1" ht="15" hidden="1" customHeight="1" x14ac:dyDescent="0.2">
      <c r="A21" s="348">
        <v>1037</v>
      </c>
      <c r="B21" s="348">
        <v>5169</v>
      </c>
      <c r="C21" s="248"/>
      <c r="D21" s="339"/>
      <c r="E21" s="345"/>
      <c r="F21" s="353" t="s">
        <v>97</v>
      </c>
      <c r="G21" s="341">
        <v>30</v>
      </c>
      <c r="H21" s="341">
        <v>30</v>
      </c>
      <c r="I21" s="352">
        <v>0</v>
      </c>
      <c r="J21" s="352">
        <f>Tabulka54246[[#This Row],[Skutečnost k 31.12.2019                    v tis. Kč]]/Tabulka54246[[#This Row],[Upravený rozpočet k 31.12.2019         v tis. Kč]]*100</f>
        <v>0</v>
      </c>
    </row>
    <row r="22" spans="1:10" s="162" customFormat="1" ht="15" hidden="1" customHeight="1" x14ac:dyDescent="0.25">
      <c r="A22" s="45">
        <v>1037</v>
      </c>
      <c r="B22" s="349"/>
      <c r="C22" s="248"/>
      <c r="D22" s="146"/>
      <c r="E22" s="345"/>
      <c r="F22" s="354" t="s">
        <v>835</v>
      </c>
      <c r="G22" s="351">
        <f>SUBTOTAL(109,G21:G21)</f>
        <v>0</v>
      </c>
      <c r="H22" s="351">
        <f>SUBTOTAL(109,H21:H21)</f>
        <v>0</v>
      </c>
      <c r="I22" s="351">
        <f>SUBTOTAL(109,I21:I21)</f>
        <v>0</v>
      </c>
      <c r="J22" s="351" t="e">
        <f>Tabulka54246[[#This Row],[Skutečnost k 31.12.2019                    v tis. Kč]]/Tabulka54246[[#This Row],[Upravený rozpočet k 31.12.2019         v tis. Kč]]*100</f>
        <v>#DIV/0!</v>
      </c>
    </row>
    <row r="23" spans="1:10" s="5" customFormat="1" ht="15" hidden="1" customHeight="1" x14ac:dyDescent="0.25">
      <c r="A23" s="344"/>
      <c r="B23" s="349"/>
      <c r="C23" s="248"/>
      <c r="D23" s="146"/>
      <c r="E23" s="345"/>
      <c r="F23" s="353"/>
      <c r="G23" s="355"/>
      <c r="H23" s="355"/>
      <c r="I23" s="276"/>
      <c r="J23" s="456"/>
    </row>
    <row r="24" spans="1:10" s="5" customFormat="1" ht="15" hidden="1" customHeight="1" x14ac:dyDescent="0.2">
      <c r="A24" s="348">
        <v>1039</v>
      </c>
      <c r="B24" s="348">
        <v>5179</v>
      </c>
      <c r="C24" s="248"/>
      <c r="D24" s="339"/>
      <c r="E24" s="345"/>
      <c r="F24" s="353" t="s">
        <v>98</v>
      </c>
      <c r="G24" s="341">
        <v>10</v>
      </c>
      <c r="H24" s="341">
        <v>7.7</v>
      </c>
      <c r="I24" s="352">
        <v>7.68</v>
      </c>
      <c r="J24" s="352">
        <f>Tabulka54246[[#This Row],[Skutečnost k 31.12.2019                    v tis. Kč]]/Tabulka54246[[#This Row],[Upravený rozpočet k 31.12.2019         v tis. Kč]]*100</f>
        <v>99.740259740259731</v>
      </c>
    </row>
    <row r="25" spans="1:10" s="5" customFormat="1" ht="15" hidden="1" customHeight="1" x14ac:dyDescent="0.25">
      <c r="A25" s="45">
        <v>1039</v>
      </c>
      <c r="B25" s="348"/>
      <c r="C25" s="248"/>
      <c r="D25" s="146"/>
      <c r="E25" s="345"/>
      <c r="F25" s="200" t="s">
        <v>836</v>
      </c>
      <c r="G25" s="356">
        <f>SUM(G24)</f>
        <v>10</v>
      </c>
      <c r="H25" s="356">
        <f>SUM(H24)</f>
        <v>7.7</v>
      </c>
      <c r="I25" s="356">
        <f>SUM(I24)</f>
        <v>7.68</v>
      </c>
      <c r="J25" s="356">
        <f>Tabulka54246[[#This Row],[Skutečnost k 31.12.2019                    v tis. Kč]]/Tabulka54246[[#This Row],[Upravený rozpočet k 31.12.2019         v tis. Kč]]*100</f>
        <v>99.740259740259731</v>
      </c>
    </row>
    <row r="26" spans="1:10" s="5" customFormat="1" ht="15" hidden="1" customHeight="1" x14ac:dyDescent="0.25">
      <c r="A26" s="344"/>
      <c r="B26" s="349"/>
      <c r="C26" s="248"/>
      <c r="D26" s="146"/>
      <c r="E26" s="345"/>
      <c r="F26" s="200"/>
      <c r="G26" s="356"/>
      <c r="H26" s="356"/>
      <c r="I26" s="276"/>
      <c r="J26" s="456"/>
    </row>
    <row r="27" spans="1:10" s="5" customFormat="1" ht="15" hidden="1" customHeight="1" x14ac:dyDescent="0.2">
      <c r="A27" s="348">
        <v>1070</v>
      </c>
      <c r="B27" s="348">
        <v>5139</v>
      </c>
      <c r="C27" s="248"/>
      <c r="D27" s="339"/>
      <c r="E27" s="345"/>
      <c r="F27" s="216" t="s">
        <v>99</v>
      </c>
      <c r="G27" s="341">
        <v>25</v>
      </c>
      <c r="H27" s="341">
        <v>27.3</v>
      </c>
      <c r="I27" s="352">
        <v>26.66</v>
      </c>
      <c r="J27" s="352">
        <f>Tabulka54246[[#This Row],[Skutečnost k 31.12.2019                    v tis. Kč]]/Tabulka54246[[#This Row],[Upravený rozpočet k 31.12.2019         v tis. Kč]]*100</f>
        <v>97.65567765567765</v>
      </c>
    </row>
    <row r="28" spans="1:10" s="5" customFormat="1" ht="15" hidden="1" customHeight="1" x14ac:dyDescent="0.2">
      <c r="A28" s="348">
        <v>1070</v>
      </c>
      <c r="B28" s="348">
        <v>5169</v>
      </c>
      <c r="C28" s="248"/>
      <c r="D28" s="339"/>
      <c r="E28" s="345"/>
      <c r="F28" s="357" t="s">
        <v>100</v>
      </c>
      <c r="G28" s="341">
        <v>25</v>
      </c>
      <c r="H28" s="341">
        <v>25</v>
      </c>
      <c r="I28" s="352">
        <v>25</v>
      </c>
      <c r="J28" s="352">
        <f>Tabulka54246[[#This Row],[Skutečnost k 31.12.2019                    v tis. Kč]]/Tabulka54246[[#This Row],[Upravený rozpočet k 31.12.2019         v tis. Kč]]*100</f>
        <v>100</v>
      </c>
    </row>
    <row r="29" spans="1:10" s="5" customFormat="1" ht="15" hidden="1" customHeight="1" x14ac:dyDescent="0.25">
      <c r="A29" s="45">
        <v>1070</v>
      </c>
      <c r="B29" s="348"/>
      <c r="C29" s="248"/>
      <c r="D29" s="358"/>
      <c r="E29" s="345"/>
      <c r="F29" s="359" t="s">
        <v>305</v>
      </c>
      <c r="G29" s="356">
        <f>SUM(G27:G28)</f>
        <v>50</v>
      </c>
      <c r="H29" s="356">
        <f>SUM(H27:H28)</f>
        <v>52.3</v>
      </c>
      <c r="I29" s="356">
        <f>SUM(I27:I28)</f>
        <v>51.66</v>
      </c>
      <c r="J29" s="356">
        <f>Tabulka54246[[#This Row],[Skutečnost k 31.12.2019                    v tis. Kč]]/Tabulka54246[[#This Row],[Upravený rozpočet k 31.12.2019         v tis. Kč]]*100</f>
        <v>98.77629063097514</v>
      </c>
    </row>
    <row r="30" spans="1:10" s="5" customFormat="1" ht="15" hidden="1" customHeight="1" x14ac:dyDescent="0.25">
      <c r="A30" s="110">
        <v>1</v>
      </c>
      <c r="B30" s="254"/>
      <c r="C30" s="255"/>
      <c r="D30" s="256"/>
      <c r="E30" s="257"/>
      <c r="F30" s="101" t="s">
        <v>29</v>
      </c>
      <c r="G30" s="112">
        <f>G29+G25+G22+G19+G15</f>
        <v>75</v>
      </c>
      <c r="H30" s="112">
        <f>H29+H25+H22+H19+H15</f>
        <v>93</v>
      </c>
      <c r="I30" s="112">
        <f>I29+I25+I22+I19+I15</f>
        <v>73.84</v>
      </c>
      <c r="J30" s="112">
        <f>Tabulka54246[[#This Row],[Skutečnost k 31.12.2019                    v tis. Kč]]/Tabulka54246[[#This Row],[Upravený rozpočet k 31.12.2019         v tis. Kč]]*100</f>
        <v>79.397849462365599</v>
      </c>
    </row>
    <row r="31" spans="1:10" s="5" customFormat="1" ht="12" hidden="1" customHeight="1" x14ac:dyDescent="0.25">
      <c r="A31" s="245"/>
      <c r="B31" s="247"/>
      <c r="C31" s="248"/>
      <c r="D31" s="50"/>
      <c r="E31" s="246"/>
      <c r="F31" s="188"/>
      <c r="G31" s="187"/>
      <c r="H31" s="187"/>
      <c r="J31" s="711"/>
    </row>
    <row r="32" spans="1:10" s="5" customFormat="1" ht="15" hidden="1" customHeight="1" x14ac:dyDescent="0.25">
      <c r="A32" s="110">
        <v>2</v>
      </c>
      <c r="B32" s="254"/>
      <c r="C32" s="255"/>
      <c r="D32" s="256"/>
      <c r="E32" s="257"/>
      <c r="F32" s="101" t="s">
        <v>101</v>
      </c>
      <c r="G32" s="158"/>
      <c r="H32" s="158"/>
      <c r="I32" s="242"/>
      <c r="J32" s="712"/>
    </row>
    <row r="33" spans="1:10" s="5" customFormat="1" ht="15" hidden="1" customHeight="1" x14ac:dyDescent="0.2">
      <c r="A33" s="348">
        <v>2141</v>
      </c>
      <c r="B33" s="348">
        <v>5011</v>
      </c>
      <c r="C33" s="248"/>
      <c r="D33" s="146"/>
      <c r="E33" s="345"/>
      <c r="F33" s="357" t="s">
        <v>174</v>
      </c>
      <c r="G33" s="341">
        <v>279.89999999999998</v>
      </c>
      <c r="H33" s="341">
        <v>279.89999999999998</v>
      </c>
      <c r="I33" s="341">
        <v>279.67</v>
      </c>
      <c r="J33" s="341">
        <f>Tabulka54246[[#This Row],[Skutečnost k 31.12.2019                    v tis. Kč]]/Tabulka54246[[#This Row],[Upravený rozpočet k 31.12.2019         v tis. Kč]]*100</f>
        <v>99.917827795641315</v>
      </c>
    </row>
    <row r="34" spans="1:10" s="5" customFormat="1" ht="15" hidden="1" customHeight="1" x14ac:dyDescent="0.2">
      <c r="A34" s="348">
        <v>2141</v>
      </c>
      <c r="B34" s="348">
        <v>5021</v>
      </c>
      <c r="C34" s="248"/>
      <c r="D34" s="146"/>
      <c r="E34" s="345"/>
      <c r="F34" s="340" t="s">
        <v>410</v>
      </c>
      <c r="G34" s="341">
        <v>40.6</v>
      </c>
      <c r="H34" s="341">
        <v>41.45</v>
      </c>
      <c r="I34" s="341">
        <v>41.45</v>
      </c>
      <c r="J34" s="341">
        <f>Tabulka54246[[#This Row],[Skutečnost k 31.12.2019                    v tis. Kč]]/Tabulka54246[[#This Row],[Upravený rozpočet k 31.12.2019         v tis. Kč]]*100</f>
        <v>100</v>
      </c>
    </row>
    <row r="35" spans="1:10" s="5" customFormat="1" ht="15" hidden="1" customHeight="1" x14ac:dyDescent="0.2">
      <c r="A35" s="348">
        <v>2141</v>
      </c>
      <c r="B35" s="348">
        <v>5031</v>
      </c>
      <c r="C35" s="248"/>
      <c r="D35" s="146"/>
      <c r="E35" s="345"/>
      <c r="F35" s="360" t="s">
        <v>173</v>
      </c>
      <c r="G35" s="341">
        <v>70</v>
      </c>
      <c r="H35" s="341">
        <v>70</v>
      </c>
      <c r="I35" s="341">
        <v>69.66</v>
      </c>
      <c r="J35" s="341">
        <f>Tabulka54246[[#This Row],[Skutečnost k 31.12.2019                    v tis. Kč]]/Tabulka54246[[#This Row],[Upravený rozpočet k 31.12.2019         v tis. Kč]]*100</f>
        <v>99.514285714285705</v>
      </c>
    </row>
    <row r="36" spans="1:10" s="5" customFormat="1" ht="15" hidden="1" customHeight="1" x14ac:dyDescent="0.2">
      <c r="A36" s="348">
        <v>2141</v>
      </c>
      <c r="B36" s="348">
        <v>5032</v>
      </c>
      <c r="C36" s="248"/>
      <c r="D36" s="146"/>
      <c r="E36" s="345"/>
      <c r="F36" s="360" t="s">
        <v>115</v>
      </c>
      <c r="G36" s="341">
        <v>25.2</v>
      </c>
      <c r="H36" s="341">
        <v>25.2</v>
      </c>
      <c r="I36" s="341">
        <v>25.17</v>
      </c>
      <c r="J36" s="341">
        <f>Tabulka54246[[#This Row],[Skutečnost k 31.12.2019                    v tis. Kč]]/Tabulka54246[[#This Row],[Upravený rozpočet k 31.12.2019         v tis. Kč]]*100</f>
        <v>99.880952380952394</v>
      </c>
    </row>
    <row r="37" spans="1:10" s="5" customFormat="1" ht="15" hidden="1" customHeight="1" x14ac:dyDescent="0.2">
      <c r="A37" s="348">
        <v>2141</v>
      </c>
      <c r="B37" s="348">
        <v>5424</v>
      </c>
      <c r="C37" s="248"/>
      <c r="D37" s="146"/>
      <c r="E37" s="345"/>
      <c r="F37" s="360" t="s">
        <v>475</v>
      </c>
      <c r="G37" s="341">
        <v>6</v>
      </c>
      <c r="H37" s="341">
        <v>6</v>
      </c>
      <c r="I37" s="341">
        <v>2.75</v>
      </c>
      <c r="J37" s="341">
        <f>Tabulka54246[[#This Row],[Skutečnost k 31.12.2019                    v tis. Kč]]/Tabulka54246[[#This Row],[Upravený rozpočet k 31.12.2019         v tis. Kč]]*100</f>
        <v>45.833333333333329</v>
      </c>
    </row>
    <row r="38" spans="1:10" s="5" customFormat="1" ht="15" hidden="1" customHeight="1" x14ac:dyDescent="0.2">
      <c r="A38" s="348">
        <v>2141</v>
      </c>
      <c r="B38" s="348">
        <v>5137</v>
      </c>
      <c r="C38" s="248"/>
      <c r="D38" s="146"/>
      <c r="E38" s="345"/>
      <c r="F38" s="340" t="s">
        <v>1442</v>
      </c>
      <c r="G38" s="341">
        <v>5</v>
      </c>
      <c r="H38" s="341">
        <v>0</v>
      </c>
      <c r="I38" s="341">
        <v>0</v>
      </c>
      <c r="J38" s="341">
        <v>0</v>
      </c>
    </row>
    <row r="39" spans="1:10" s="5" customFormat="1" ht="15" hidden="1" customHeight="1" x14ac:dyDescent="0.2">
      <c r="A39" s="348">
        <v>2141</v>
      </c>
      <c r="B39" s="348">
        <v>5138</v>
      </c>
      <c r="C39" s="248"/>
      <c r="D39" s="146"/>
      <c r="E39" s="345"/>
      <c r="F39" s="216" t="s">
        <v>159</v>
      </c>
      <c r="G39" s="341">
        <v>60</v>
      </c>
      <c r="H39" s="341">
        <v>100.83</v>
      </c>
      <c r="I39" s="341">
        <v>100.83</v>
      </c>
      <c r="J39" s="341">
        <f>Tabulka54246[[#This Row],[Skutečnost k 31.12.2019                    v tis. Kč]]/Tabulka54246[[#This Row],[Upravený rozpočet k 31.12.2019         v tis. Kč]]*100</f>
        <v>100</v>
      </c>
    </row>
    <row r="40" spans="1:10" s="5" customFormat="1" ht="15" hidden="1" customHeight="1" x14ac:dyDescent="0.2">
      <c r="A40" s="348">
        <v>2141</v>
      </c>
      <c r="B40" s="348">
        <v>5139</v>
      </c>
      <c r="C40" s="248"/>
      <c r="D40" s="146"/>
      <c r="E40" s="345"/>
      <c r="F40" s="216" t="s">
        <v>427</v>
      </c>
      <c r="G40" s="341">
        <v>42</v>
      </c>
      <c r="H40" s="341">
        <v>2.4700000000000002</v>
      </c>
      <c r="I40" s="341">
        <v>1.97</v>
      </c>
      <c r="J40" s="341">
        <f>Tabulka54246[[#This Row],[Skutečnost k 31.12.2019                    v tis. Kč]]/Tabulka54246[[#This Row],[Upravený rozpočet k 31.12.2019         v tis. Kč]]*100</f>
        <v>79.757085020242911</v>
      </c>
    </row>
    <row r="41" spans="1:10" s="5" customFormat="1" ht="15" hidden="1" customHeight="1" x14ac:dyDescent="0.2">
      <c r="A41" s="348">
        <v>2141</v>
      </c>
      <c r="B41" s="348">
        <v>5041</v>
      </c>
      <c r="C41" s="248"/>
      <c r="D41" s="146"/>
      <c r="E41" s="345"/>
      <c r="F41" s="216" t="s">
        <v>478</v>
      </c>
      <c r="G41" s="341">
        <v>40.35</v>
      </c>
      <c r="H41" s="341">
        <v>40.6</v>
      </c>
      <c r="I41" s="341">
        <v>33.46</v>
      </c>
      <c r="J41" s="341">
        <f>Tabulka54246[[#This Row],[Skutečnost k 31.12.2019                    v tis. Kč]]/Tabulka54246[[#This Row],[Upravený rozpočet k 31.12.2019         v tis. Kč]]*100</f>
        <v>82.41379310344827</v>
      </c>
    </row>
    <row r="42" spans="1:10" s="5" customFormat="1" ht="15" hidden="1" customHeight="1" x14ac:dyDescent="0.2">
      <c r="A42" s="348">
        <v>2141</v>
      </c>
      <c r="B42" s="348">
        <v>5167</v>
      </c>
      <c r="C42" s="248"/>
      <c r="D42" s="146"/>
      <c r="E42" s="345"/>
      <c r="F42" s="353" t="s">
        <v>118</v>
      </c>
      <c r="G42" s="341">
        <v>3.5</v>
      </c>
      <c r="H42" s="341">
        <v>0</v>
      </c>
      <c r="I42" s="341">
        <v>0</v>
      </c>
      <c r="J42" s="341">
        <v>0</v>
      </c>
    </row>
    <row r="43" spans="1:10" s="5" customFormat="1" ht="15" hidden="1" customHeight="1" x14ac:dyDescent="0.2">
      <c r="A43" s="348">
        <v>2141</v>
      </c>
      <c r="B43" s="348">
        <v>5169</v>
      </c>
      <c r="C43" s="248"/>
      <c r="D43" s="146"/>
      <c r="E43" s="345"/>
      <c r="F43" s="340" t="s">
        <v>128</v>
      </c>
      <c r="G43" s="341">
        <v>41</v>
      </c>
      <c r="H43" s="341">
        <v>27.34</v>
      </c>
      <c r="I43" s="341">
        <v>26.9</v>
      </c>
      <c r="J43" s="341">
        <f>Tabulka54246[[#This Row],[Skutečnost k 31.12.2019                    v tis. Kč]]/Tabulka54246[[#This Row],[Upravený rozpočet k 31.12.2019         v tis. Kč]]*100</f>
        <v>98.390636430138983</v>
      </c>
    </row>
    <row r="44" spans="1:10" s="5" customFormat="1" ht="15" hidden="1" customHeight="1" x14ac:dyDescent="0.2">
      <c r="A44" s="348">
        <v>2141</v>
      </c>
      <c r="B44" s="348">
        <v>5169</v>
      </c>
      <c r="C44" s="248"/>
      <c r="D44" s="146">
        <v>74</v>
      </c>
      <c r="E44" s="345"/>
      <c r="F44" s="340" t="s">
        <v>933</v>
      </c>
      <c r="G44" s="341">
        <v>300</v>
      </c>
      <c r="H44" s="341">
        <v>609.37</v>
      </c>
      <c r="I44" s="341">
        <v>609.37</v>
      </c>
      <c r="J44" s="341">
        <f>Tabulka54246[[#This Row],[Skutečnost k 31.12.2019                    v tis. Kč]]/Tabulka54246[[#This Row],[Upravený rozpočet k 31.12.2019         v tis. Kč]]*100</f>
        <v>100</v>
      </c>
    </row>
    <row r="45" spans="1:10" s="5" customFormat="1" ht="15" hidden="1" customHeight="1" x14ac:dyDescent="0.2">
      <c r="A45" s="348">
        <v>2141</v>
      </c>
      <c r="B45" s="348">
        <v>5169</v>
      </c>
      <c r="C45" s="248"/>
      <c r="D45" s="146">
        <v>75</v>
      </c>
      <c r="E45" s="345"/>
      <c r="F45" s="340" t="s">
        <v>934</v>
      </c>
      <c r="G45" s="341">
        <v>40</v>
      </c>
      <c r="H45" s="341">
        <v>127.63</v>
      </c>
      <c r="I45" s="341">
        <v>127.63</v>
      </c>
      <c r="J45" s="341">
        <f>Tabulka54246[[#This Row],[Skutečnost k 31.12.2019                    v tis. Kč]]/Tabulka54246[[#This Row],[Upravený rozpočet k 31.12.2019         v tis. Kč]]*100</f>
        <v>100</v>
      </c>
    </row>
    <row r="46" spans="1:10" s="5" customFormat="1" ht="15" hidden="1" customHeight="1" x14ac:dyDescent="0.2">
      <c r="A46" s="348">
        <v>2141</v>
      </c>
      <c r="B46" s="348">
        <v>5173</v>
      </c>
      <c r="C46" s="248"/>
      <c r="D46" s="146"/>
      <c r="E46" s="345"/>
      <c r="F46" s="216" t="s">
        <v>184</v>
      </c>
      <c r="G46" s="341">
        <v>2</v>
      </c>
      <c r="H46" s="341">
        <v>0.59</v>
      </c>
      <c r="I46" s="341">
        <v>0.59</v>
      </c>
      <c r="J46" s="341">
        <f>Tabulka54246[[#This Row],[Skutečnost k 31.12.2019                    v tis. Kč]]/Tabulka54246[[#This Row],[Upravený rozpočet k 31.12.2019         v tis. Kč]]*100</f>
        <v>100</v>
      </c>
    </row>
    <row r="47" spans="1:10" s="5" customFormat="1" ht="15" hidden="1" customHeight="1" x14ac:dyDescent="0.2">
      <c r="A47" s="348">
        <v>2141</v>
      </c>
      <c r="B47" s="348">
        <v>5176</v>
      </c>
      <c r="C47" s="248"/>
      <c r="D47" s="146"/>
      <c r="E47" s="345"/>
      <c r="F47" s="353" t="s">
        <v>213</v>
      </c>
      <c r="G47" s="341">
        <v>1.5</v>
      </c>
      <c r="H47" s="341">
        <v>1.5</v>
      </c>
      <c r="I47" s="341">
        <v>1.5</v>
      </c>
      <c r="J47" s="341">
        <f>Tabulka54246[[#This Row],[Skutečnost k 31.12.2019                    v tis. Kč]]/Tabulka54246[[#This Row],[Upravený rozpočet k 31.12.2019         v tis. Kč]]*100</f>
        <v>100</v>
      </c>
    </row>
    <row r="48" spans="1:10" s="5" customFormat="1" ht="15" hidden="1" customHeight="1" x14ac:dyDescent="0.2">
      <c r="A48" s="348">
        <v>2141</v>
      </c>
      <c r="B48" s="348">
        <v>5179</v>
      </c>
      <c r="C48" s="248"/>
      <c r="D48" s="146"/>
      <c r="E48" s="345"/>
      <c r="F48" s="216" t="s">
        <v>490</v>
      </c>
      <c r="G48" s="341">
        <v>4</v>
      </c>
      <c r="H48" s="341">
        <v>4</v>
      </c>
      <c r="I48" s="341">
        <v>4</v>
      </c>
      <c r="J48" s="341">
        <f>Tabulka54246[[#This Row],[Skutečnost k 31.12.2019                    v tis. Kč]]/Tabulka54246[[#This Row],[Upravený rozpočet k 31.12.2019         v tis. Kč]]*100</f>
        <v>100</v>
      </c>
    </row>
    <row r="49" spans="1:14" s="5" customFormat="1" ht="15" hidden="1" customHeight="1" x14ac:dyDescent="0.25">
      <c r="A49" s="45">
        <v>2141</v>
      </c>
      <c r="B49" s="348"/>
      <c r="C49" s="248"/>
      <c r="D49" s="358"/>
      <c r="E49" s="345"/>
      <c r="F49" s="200" t="s">
        <v>837</v>
      </c>
      <c r="G49" s="356">
        <f>SUBTOTAL(109,G33:G48)</f>
        <v>0</v>
      </c>
      <c r="H49" s="356">
        <f>SUBTOTAL(109,H33:H48)</f>
        <v>0</v>
      </c>
      <c r="I49" s="356">
        <f>SUBTOTAL(109,I33:I48)</f>
        <v>0</v>
      </c>
      <c r="J49" s="356" t="e">
        <f>Tabulka54246[[#This Row],[Skutečnost k 31.12.2019                    v tis. Kč]]/Tabulka54246[[#This Row],[Upravený rozpočet k 31.12.2019         v tis. Kč]]*100</f>
        <v>#DIV/0!</v>
      </c>
    </row>
    <row r="50" spans="1:14" s="5" customFormat="1" ht="15" hidden="1" customHeight="1" x14ac:dyDescent="0.25">
      <c r="A50" s="45"/>
      <c r="B50" s="16"/>
      <c r="C50" s="192"/>
      <c r="D50" s="16"/>
      <c r="E50" s="46"/>
      <c r="F50" s="200"/>
      <c r="G50" s="356"/>
      <c r="H50" s="152"/>
      <c r="I50" s="356"/>
      <c r="J50" s="356"/>
    </row>
    <row r="51" spans="1:14" s="5" customFormat="1" ht="15" hidden="1" customHeight="1" x14ac:dyDescent="0.2">
      <c r="A51" s="348">
        <v>2143</v>
      </c>
      <c r="B51" s="16">
        <v>5041</v>
      </c>
      <c r="C51" s="192"/>
      <c r="D51" s="146"/>
      <c r="E51" s="46"/>
      <c r="F51" s="340" t="s">
        <v>1443</v>
      </c>
      <c r="G51" s="355">
        <v>0</v>
      </c>
      <c r="H51" s="152">
        <v>37</v>
      </c>
      <c r="I51" s="152">
        <v>36.299999999999997</v>
      </c>
      <c r="J51" s="152">
        <f>Tabulka54246[[#This Row],[Skutečnost k 31.12.2019                    v tis. Kč]]/Tabulka54246[[#This Row],[Upravený rozpočet k 31.12.2019         v tis. Kč]]*100</f>
        <v>98.108108108108098</v>
      </c>
    </row>
    <row r="52" spans="1:14" s="5" customFormat="1" ht="15" hidden="1" customHeight="1" x14ac:dyDescent="0.25">
      <c r="A52" s="348">
        <v>2143</v>
      </c>
      <c r="B52" s="16">
        <v>5041</v>
      </c>
      <c r="C52" s="192"/>
      <c r="D52" s="366">
        <v>111</v>
      </c>
      <c r="E52" s="46"/>
      <c r="F52" s="340" t="s">
        <v>839</v>
      </c>
      <c r="G52" s="355">
        <v>0</v>
      </c>
      <c r="H52" s="152">
        <v>24.08</v>
      </c>
      <c r="I52" s="152">
        <v>24.08</v>
      </c>
      <c r="J52" s="152">
        <f>Tabulka54246[[#This Row],[Skutečnost k 31.12.2019                    v tis. Kč]]/Tabulka54246[[#This Row],[Upravený rozpočet k 31.12.2019         v tis. Kč]]*100</f>
        <v>100</v>
      </c>
    </row>
    <row r="53" spans="1:14" s="5" customFormat="1" ht="15" hidden="1" customHeight="1" x14ac:dyDescent="0.2">
      <c r="A53" s="348">
        <v>2143</v>
      </c>
      <c r="B53" s="16">
        <v>5041</v>
      </c>
      <c r="C53" s="192"/>
      <c r="D53" s="330">
        <v>624</v>
      </c>
      <c r="E53" s="46"/>
      <c r="F53" s="340" t="s">
        <v>935</v>
      </c>
      <c r="G53" s="355">
        <v>0</v>
      </c>
      <c r="H53" s="152">
        <v>26.41</v>
      </c>
      <c r="I53" s="152">
        <v>26.41</v>
      </c>
      <c r="J53" s="152">
        <f>Tabulka54246[[#This Row],[Skutečnost k 31.12.2019                    v tis. Kč]]/Tabulka54246[[#This Row],[Upravený rozpočet k 31.12.2019         v tis. Kč]]*100</f>
        <v>100</v>
      </c>
    </row>
    <row r="54" spans="1:14" s="5" customFormat="1" ht="15" hidden="1" customHeight="1" x14ac:dyDescent="0.2">
      <c r="A54" s="367">
        <v>2143</v>
      </c>
      <c r="B54" s="367">
        <v>5041</v>
      </c>
      <c r="C54" s="368">
        <v>433</v>
      </c>
      <c r="D54" s="368">
        <v>624</v>
      </c>
      <c r="E54" s="369"/>
      <c r="F54" s="370" t="s">
        <v>936</v>
      </c>
      <c r="G54" s="371">
        <v>0</v>
      </c>
      <c r="H54" s="371">
        <v>9.89</v>
      </c>
      <c r="I54" s="371">
        <v>9.89</v>
      </c>
      <c r="J54" s="371">
        <f>Tabulka54246[[#This Row],[Skutečnost k 31.12.2019                    v tis. Kč]]/Tabulka54246[[#This Row],[Upravený rozpočet k 31.12.2019         v tis. Kč]]*100</f>
        <v>100</v>
      </c>
    </row>
    <row r="55" spans="1:14" s="5" customFormat="1" ht="15" hidden="1" customHeight="1" x14ac:dyDescent="0.2">
      <c r="A55" s="348">
        <v>2143</v>
      </c>
      <c r="B55" s="16">
        <v>5139</v>
      </c>
      <c r="C55" s="192"/>
      <c r="D55" s="330">
        <v>624</v>
      </c>
      <c r="E55" s="46"/>
      <c r="F55" s="340" t="s">
        <v>935</v>
      </c>
      <c r="G55" s="372">
        <v>0</v>
      </c>
      <c r="H55" s="372">
        <v>9.33</v>
      </c>
      <c r="I55" s="372">
        <v>9.33</v>
      </c>
      <c r="J55" s="372">
        <f>Tabulka54246[[#This Row],[Skutečnost k 31.12.2019                    v tis. Kč]]/Tabulka54246[[#This Row],[Upravený rozpočet k 31.12.2019         v tis. Kč]]*100</f>
        <v>100</v>
      </c>
    </row>
    <row r="56" spans="1:14" s="5" customFormat="1" ht="15" hidden="1" customHeight="1" x14ac:dyDescent="0.2">
      <c r="A56" s="367">
        <v>2143</v>
      </c>
      <c r="B56" s="367">
        <v>5139</v>
      </c>
      <c r="C56" s="368">
        <v>433</v>
      </c>
      <c r="D56" s="368">
        <v>624</v>
      </c>
      <c r="E56" s="369"/>
      <c r="F56" s="370" t="s">
        <v>936</v>
      </c>
      <c r="G56" s="371">
        <v>0</v>
      </c>
      <c r="H56" s="371">
        <v>3.5</v>
      </c>
      <c r="I56" s="371">
        <v>3.5</v>
      </c>
      <c r="J56" s="371">
        <f>Tabulka54246[[#This Row],[Skutečnost k 31.12.2019                    v tis. Kč]]/Tabulka54246[[#This Row],[Upravený rozpočet k 31.12.2019         v tis. Kč]]*100</f>
        <v>100</v>
      </c>
    </row>
    <row r="57" spans="1:14" s="5" customFormat="1" ht="15" hidden="1" customHeight="1" x14ac:dyDescent="0.2">
      <c r="A57" s="348">
        <v>2143</v>
      </c>
      <c r="B57" s="16">
        <v>5169</v>
      </c>
      <c r="C57" s="192"/>
      <c r="D57" s="330">
        <v>624</v>
      </c>
      <c r="E57" s="46"/>
      <c r="F57" s="340" t="s">
        <v>935</v>
      </c>
      <c r="G57" s="372">
        <v>0</v>
      </c>
      <c r="H57" s="372">
        <v>44.38</v>
      </c>
      <c r="I57" s="372">
        <v>44.38</v>
      </c>
      <c r="J57" s="372">
        <f>Tabulka54246[[#This Row],[Skutečnost k 31.12.2019                    v tis. Kč]]/Tabulka54246[[#This Row],[Upravený rozpočet k 31.12.2019         v tis. Kč]]*100</f>
        <v>100</v>
      </c>
    </row>
    <row r="58" spans="1:14" s="5" customFormat="1" ht="15" hidden="1" customHeight="1" x14ac:dyDescent="0.2">
      <c r="A58" s="367">
        <v>2143</v>
      </c>
      <c r="B58" s="367">
        <v>5169</v>
      </c>
      <c r="C58" s="368">
        <v>433</v>
      </c>
      <c r="D58" s="368">
        <v>624</v>
      </c>
      <c r="E58" s="369"/>
      <c r="F58" s="370" t="s">
        <v>936</v>
      </c>
      <c r="G58" s="371">
        <v>0</v>
      </c>
      <c r="H58" s="371">
        <v>16.62</v>
      </c>
      <c r="I58" s="371">
        <v>16.62</v>
      </c>
      <c r="J58" s="371">
        <f>Tabulka54246[[#This Row],[Skutečnost k 31.12.2019                    v tis. Kč]]/Tabulka54246[[#This Row],[Upravený rozpočet k 31.12.2019         v tis. Kč]]*100</f>
        <v>100</v>
      </c>
    </row>
    <row r="59" spans="1:14" s="5" customFormat="1" ht="15" hidden="1" customHeight="1" x14ac:dyDescent="0.2">
      <c r="A59" s="348">
        <v>2143</v>
      </c>
      <c r="B59" s="16">
        <v>5169</v>
      </c>
      <c r="C59" s="192"/>
      <c r="D59" s="146"/>
      <c r="E59" s="46"/>
      <c r="F59" s="340" t="s">
        <v>128</v>
      </c>
      <c r="G59" s="355">
        <v>0</v>
      </c>
      <c r="H59" s="152">
        <v>1.1299999999999999</v>
      </c>
      <c r="I59" s="152">
        <v>1.1299999999999999</v>
      </c>
      <c r="J59" s="152">
        <f>Tabulka54246[[#This Row],[Skutečnost k 31.12.2019                    v tis. Kč]]/Tabulka54246[[#This Row],[Upravený rozpočet k 31.12.2019         v tis. Kč]]*100</f>
        <v>100</v>
      </c>
    </row>
    <row r="60" spans="1:14" s="5" customFormat="1" ht="15" hidden="1" customHeight="1" x14ac:dyDescent="0.25">
      <c r="A60" s="348">
        <v>2143</v>
      </c>
      <c r="B60" s="16">
        <v>5169</v>
      </c>
      <c r="C60" s="192"/>
      <c r="D60" s="366">
        <v>111</v>
      </c>
      <c r="E60" s="46"/>
      <c r="F60" s="340" t="s">
        <v>610</v>
      </c>
      <c r="G60" s="355">
        <v>0</v>
      </c>
      <c r="H60" s="152">
        <v>6</v>
      </c>
      <c r="I60" s="152">
        <v>6</v>
      </c>
      <c r="J60" s="152">
        <f>Tabulka54246[[#This Row],[Skutečnost k 31.12.2019                    v tis. Kč]]/Tabulka54246[[#This Row],[Upravený rozpočet k 31.12.2019         v tis. Kč]]*100</f>
        <v>100</v>
      </c>
    </row>
    <row r="61" spans="1:14" s="5" customFormat="1" ht="15" customHeight="1" x14ac:dyDescent="0.2">
      <c r="A61" s="344">
        <v>2143</v>
      </c>
      <c r="B61" s="344">
        <v>5171</v>
      </c>
      <c r="C61" s="251"/>
      <c r="D61" s="344">
        <v>623</v>
      </c>
      <c r="E61" s="345"/>
      <c r="F61" s="346" t="s">
        <v>838</v>
      </c>
      <c r="G61" s="347">
        <v>0</v>
      </c>
      <c r="H61" s="347">
        <v>98.01</v>
      </c>
      <c r="I61" s="347">
        <v>98.01</v>
      </c>
      <c r="J61" s="347">
        <f>Tabulka54246[[#This Row],[Skutečnost k 31.12.2019                    v tis. Kč]]/Tabulka54246[[#This Row],[Upravený rozpočet k 31.12.2019         v tis. Kč]]*100</f>
        <v>100</v>
      </c>
    </row>
    <row r="62" spans="1:14" s="5" customFormat="1" ht="15" customHeight="1" x14ac:dyDescent="0.2">
      <c r="A62" s="367">
        <v>2143</v>
      </c>
      <c r="B62" s="367">
        <v>5171</v>
      </c>
      <c r="C62" s="368">
        <v>433</v>
      </c>
      <c r="D62" s="368">
        <v>623</v>
      </c>
      <c r="E62" s="369"/>
      <c r="F62" s="370" t="s">
        <v>937</v>
      </c>
      <c r="G62" s="371">
        <v>0</v>
      </c>
      <c r="H62" s="371">
        <v>50</v>
      </c>
      <c r="I62" s="371">
        <v>50</v>
      </c>
      <c r="J62" s="371">
        <f>Tabulka54246[[#This Row],[Skutečnost k 31.12.2019                    v tis. Kč]]/Tabulka54246[[#This Row],[Upravený rozpočet k 31.12.2019         v tis. Kč]]*100</f>
        <v>100</v>
      </c>
      <c r="N62" s="711"/>
    </row>
    <row r="63" spans="1:14" s="5" customFormat="1" ht="15" hidden="1" customHeight="1" x14ac:dyDescent="0.2">
      <c r="A63" s="348">
        <v>2143</v>
      </c>
      <c r="B63" s="16">
        <v>5179</v>
      </c>
      <c r="C63" s="192"/>
      <c r="D63" s="146"/>
      <c r="E63" s="46"/>
      <c r="F63" s="340" t="s">
        <v>609</v>
      </c>
      <c r="G63" s="355">
        <v>0</v>
      </c>
      <c r="H63" s="152">
        <v>100</v>
      </c>
      <c r="I63" s="152">
        <v>100</v>
      </c>
      <c r="J63" s="152">
        <f>Tabulka54246[[#This Row],[Skutečnost k 31.12.2019                    v tis. Kč]]/Tabulka54246[[#This Row],[Upravený rozpočet k 31.12.2019         v tis. Kč]]*100</f>
        <v>100</v>
      </c>
    </row>
    <row r="64" spans="1:14" s="5" customFormat="1" ht="15" hidden="1" customHeight="1" x14ac:dyDescent="0.2">
      <c r="A64" s="367">
        <v>2143</v>
      </c>
      <c r="B64" s="367">
        <v>5336</v>
      </c>
      <c r="C64" s="368">
        <v>433</v>
      </c>
      <c r="D64" s="368">
        <v>625</v>
      </c>
      <c r="E64" s="368">
        <v>242</v>
      </c>
      <c r="F64" s="370" t="s">
        <v>938</v>
      </c>
      <c r="G64" s="371">
        <v>0</v>
      </c>
      <c r="H64" s="371">
        <v>19.66</v>
      </c>
      <c r="I64" s="371">
        <v>19.66</v>
      </c>
      <c r="J64" s="371">
        <f>Tabulka54246[[#This Row],[Skutečnost k 31.12.2019                    v tis. Kč]]/Tabulka54246[[#This Row],[Upravený rozpočet k 31.12.2019         v tis. Kč]]*100</f>
        <v>100</v>
      </c>
    </row>
    <row r="65" spans="1:10" s="5" customFormat="1" ht="15" hidden="1" customHeight="1" x14ac:dyDescent="0.2">
      <c r="A65" s="367">
        <v>2143</v>
      </c>
      <c r="B65" s="367">
        <v>5336</v>
      </c>
      <c r="C65" s="368">
        <v>433</v>
      </c>
      <c r="D65" s="368">
        <v>626</v>
      </c>
      <c r="E65" s="368">
        <v>242</v>
      </c>
      <c r="F65" s="370" t="s">
        <v>939</v>
      </c>
      <c r="G65" s="371">
        <v>0</v>
      </c>
      <c r="H65" s="371">
        <v>10.99</v>
      </c>
      <c r="I65" s="371">
        <v>10.99</v>
      </c>
      <c r="J65" s="371">
        <f>Tabulka54246[[#This Row],[Skutečnost k 31.12.2019                    v tis. Kč]]/Tabulka54246[[#This Row],[Upravený rozpočet k 31.12.2019         v tis. Kč]]*100</f>
        <v>100</v>
      </c>
    </row>
    <row r="66" spans="1:10" s="5" customFormat="1" ht="15" hidden="1" customHeight="1" x14ac:dyDescent="0.25">
      <c r="A66" s="363">
        <v>2143</v>
      </c>
      <c r="B66" s="363">
        <v>6111</v>
      </c>
      <c r="C66" s="192"/>
      <c r="D66" s="366">
        <v>111</v>
      </c>
      <c r="E66" s="46"/>
      <c r="F66" s="353" t="s">
        <v>840</v>
      </c>
      <c r="G66" s="365">
        <v>0</v>
      </c>
      <c r="H66" s="365">
        <v>99.25</v>
      </c>
      <c r="I66" s="365">
        <v>99.22</v>
      </c>
      <c r="J66" s="365">
        <f>Tabulka54246[[#This Row],[Skutečnost k 31.12.2019                    v tis. Kč]]/Tabulka54246[[#This Row],[Upravený rozpočet k 31.12.2019         v tis. Kč]]*100</f>
        <v>99.969773299748113</v>
      </c>
    </row>
    <row r="67" spans="1:10" s="5" customFormat="1" ht="15" hidden="1" customHeight="1" x14ac:dyDescent="0.25">
      <c r="A67" s="45">
        <v>2143</v>
      </c>
      <c r="B67" s="16"/>
      <c r="C67" s="192"/>
      <c r="D67" s="16"/>
      <c r="E67" s="46"/>
      <c r="F67" s="373" t="s">
        <v>606</v>
      </c>
      <c r="G67" s="356">
        <f>SUBTOTAL(109,G51:G66)</f>
        <v>0</v>
      </c>
      <c r="H67" s="356">
        <f t="shared" ref="H67:I67" si="0">SUBTOTAL(109,H51:H66)</f>
        <v>148.01</v>
      </c>
      <c r="I67" s="356">
        <f t="shared" si="0"/>
        <v>148.01</v>
      </c>
      <c r="J67" s="356">
        <f>Tabulka54246[[#This Row],[Skutečnost k 31.12.2019                    v tis. Kč]]/Tabulka54246[[#This Row],[Upravený rozpočet k 31.12.2019         v tis. Kč]]*100</f>
        <v>100</v>
      </c>
    </row>
    <row r="68" spans="1:10" s="5" customFormat="1" ht="12" hidden="1" customHeight="1" x14ac:dyDescent="0.25">
      <c r="A68" s="344"/>
      <c r="B68" s="349"/>
      <c r="C68" s="248"/>
      <c r="D68" s="146"/>
      <c r="E68" s="368"/>
      <c r="F68" s="373"/>
      <c r="G68" s="356"/>
      <c r="H68" s="356"/>
      <c r="I68" s="276"/>
      <c r="J68" s="456"/>
    </row>
    <row r="69" spans="1:10" s="5" customFormat="1" ht="15" hidden="1" customHeight="1" x14ac:dyDescent="0.2">
      <c r="A69" s="348">
        <v>2169</v>
      </c>
      <c r="B69" s="348">
        <v>5166</v>
      </c>
      <c r="C69" s="248"/>
      <c r="D69" s="339"/>
      <c r="E69" s="345"/>
      <c r="F69" s="353" t="s">
        <v>102</v>
      </c>
      <c r="G69" s="343">
        <v>10</v>
      </c>
      <c r="H69" s="343">
        <v>10</v>
      </c>
      <c r="I69" s="341">
        <v>0</v>
      </c>
      <c r="J69" s="341">
        <f>Tabulka54246[[#This Row],[Skutečnost k 31.12.2019                    v tis. Kč]]/Tabulka54246[[#This Row],[Upravený rozpočet k 31.12.2019         v tis. Kč]]*100</f>
        <v>0</v>
      </c>
    </row>
    <row r="70" spans="1:10" s="102" customFormat="1" ht="15" hidden="1" customHeight="1" x14ac:dyDescent="0.25">
      <c r="A70" s="348">
        <v>2169</v>
      </c>
      <c r="B70" s="348">
        <v>5169</v>
      </c>
      <c r="C70" s="248"/>
      <c r="D70" s="339"/>
      <c r="E70" s="345"/>
      <c r="F70" s="353" t="s">
        <v>103</v>
      </c>
      <c r="G70" s="343">
        <v>6</v>
      </c>
      <c r="H70" s="343">
        <v>6</v>
      </c>
      <c r="I70" s="341">
        <v>0</v>
      </c>
      <c r="J70" s="341">
        <f>Tabulka54246[[#This Row],[Skutečnost k 31.12.2019                    v tis. Kč]]/Tabulka54246[[#This Row],[Upravený rozpočet k 31.12.2019         v tis. Kč]]*100</f>
        <v>0</v>
      </c>
    </row>
    <row r="71" spans="1:10" s="22" customFormat="1" ht="15" hidden="1" customHeight="1" x14ac:dyDescent="0.25">
      <c r="A71" s="45">
        <v>2169</v>
      </c>
      <c r="B71" s="348"/>
      <c r="C71" s="248"/>
      <c r="D71" s="146"/>
      <c r="E71" s="345"/>
      <c r="F71" s="374" t="s">
        <v>320</v>
      </c>
      <c r="G71" s="264">
        <f>SUM(G69:G70)</f>
        <v>16</v>
      </c>
      <c r="H71" s="264">
        <f>SUM(H69:H70)</f>
        <v>16</v>
      </c>
      <c r="I71" s="264">
        <f>SUM(I69:I70)</f>
        <v>0</v>
      </c>
      <c r="J71" s="264">
        <f>Tabulka54246[[#This Row],[Skutečnost k 31.12.2019                    v tis. Kč]]/Tabulka54246[[#This Row],[Upravený rozpočet k 31.12.2019         v tis. Kč]]*100</f>
        <v>0</v>
      </c>
    </row>
    <row r="72" spans="1:10" s="102" customFormat="1" ht="12" hidden="1" customHeight="1" x14ac:dyDescent="0.25">
      <c r="A72" s="344"/>
      <c r="B72" s="349"/>
      <c r="C72" s="248"/>
      <c r="D72" s="146"/>
      <c r="E72" s="345"/>
      <c r="F72" s="375"/>
      <c r="G72" s="376"/>
      <c r="H72" s="376"/>
      <c r="I72" s="124"/>
      <c r="J72" s="713" t="e">
        <f>Tabulka54246[[#This Row],[Skutečnost k 31.12.2019                    v tis. Kč]]/Tabulka54246[[#This Row],[Upravený rozpočet k 31.12.2019         v tis. Kč]]*100</f>
        <v>#DIV/0!</v>
      </c>
    </row>
    <row r="73" spans="1:10" s="102" customFormat="1" ht="12" hidden="1" customHeight="1" x14ac:dyDescent="0.25">
      <c r="A73" s="344"/>
      <c r="B73" s="349"/>
      <c r="C73" s="248"/>
      <c r="D73" s="146"/>
      <c r="E73" s="345"/>
      <c r="F73" s="228" t="s">
        <v>104</v>
      </c>
      <c r="G73" s="264"/>
      <c r="H73" s="264"/>
      <c r="I73" s="124"/>
      <c r="J73" s="713"/>
    </row>
    <row r="74" spans="1:10" s="102" customFormat="1" ht="15.75" hidden="1" customHeight="1" x14ac:dyDescent="0.25">
      <c r="A74" s="348">
        <v>2212</v>
      </c>
      <c r="B74" s="348">
        <v>5123</v>
      </c>
      <c r="C74" s="333"/>
      <c r="D74" s="146"/>
      <c r="E74" s="334"/>
      <c r="F74" s="329" t="s">
        <v>896</v>
      </c>
      <c r="G74" s="341">
        <v>0</v>
      </c>
      <c r="H74" s="341">
        <v>17.91</v>
      </c>
      <c r="I74" s="341">
        <v>17.91</v>
      </c>
      <c r="J74" s="341">
        <f>Tabulka54246[[#This Row],[Skutečnost k 31.12.2019                    v tis. Kč]]/Tabulka54246[[#This Row],[Upravený rozpočet k 31.12.2019         v tis. Kč]]*100</f>
        <v>100</v>
      </c>
    </row>
    <row r="75" spans="1:10" s="102" customFormat="1" ht="15.75" hidden="1" customHeight="1" x14ac:dyDescent="0.25">
      <c r="A75" s="348">
        <v>2212</v>
      </c>
      <c r="B75" s="348">
        <v>5139</v>
      </c>
      <c r="C75" s="192"/>
      <c r="D75" s="342">
        <v>2</v>
      </c>
      <c r="E75" s="46"/>
      <c r="F75" s="329" t="s">
        <v>897</v>
      </c>
      <c r="G75" s="341">
        <v>0</v>
      </c>
      <c r="H75" s="341">
        <v>56.75</v>
      </c>
      <c r="I75" s="341">
        <v>56.75</v>
      </c>
      <c r="J75" s="341">
        <f>Tabulka54246[[#This Row],[Skutečnost k 31.12.2019                    v tis. Kč]]/Tabulka54246[[#This Row],[Upravený rozpočet k 31.12.2019         v tis. Kč]]*100</f>
        <v>100</v>
      </c>
    </row>
    <row r="76" spans="1:10" s="102" customFormat="1" ht="15" hidden="1" customHeight="1" x14ac:dyDescent="0.25">
      <c r="A76" s="348">
        <v>2212</v>
      </c>
      <c r="B76" s="348">
        <v>5139</v>
      </c>
      <c r="C76" s="248"/>
      <c r="D76" s="146"/>
      <c r="E76" s="345"/>
      <c r="F76" s="340" t="s">
        <v>105</v>
      </c>
      <c r="G76" s="341">
        <v>300</v>
      </c>
      <c r="H76" s="341">
        <v>374.21</v>
      </c>
      <c r="I76" s="341">
        <v>361.13</v>
      </c>
      <c r="J76" s="341">
        <f>Tabulka54246[[#This Row],[Skutečnost k 31.12.2019                    v tis. Kč]]/Tabulka54246[[#This Row],[Upravený rozpočet k 31.12.2019         v tis. Kč]]*100</f>
        <v>96.504636434087814</v>
      </c>
    </row>
    <row r="77" spans="1:10" s="102" customFormat="1" ht="15" hidden="1" customHeight="1" x14ac:dyDescent="0.25">
      <c r="A77" s="348">
        <v>2212</v>
      </c>
      <c r="B77" s="348">
        <v>5169</v>
      </c>
      <c r="C77" s="203"/>
      <c r="D77" s="283"/>
      <c r="E77" s="409"/>
      <c r="F77" s="421" t="s">
        <v>250</v>
      </c>
      <c r="G77" s="343">
        <v>3000</v>
      </c>
      <c r="H77" s="343">
        <v>2902.3</v>
      </c>
      <c r="I77" s="343">
        <v>2902.3</v>
      </c>
      <c r="J77" s="343">
        <f>Tabulka54246[[#This Row],[Skutečnost k 31.12.2019                    v tis. Kč]]/Tabulka54246[[#This Row],[Upravený rozpočet k 31.12.2019         v tis. Kč]]*100</f>
        <v>100</v>
      </c>
    </row>
    <row r="78" spans="1:10" s="102" customFormat="1" ht="15" hidden="1" customHeight="1" x14ac:dyDescent="0.25">
      <c r="A78" s="348">
        <v>2212</v>
      </c>
      <c r="B78" s="348">
        <v>5169</v>
      </c>
      <c r="C78" s="248"/>
      <c r="D78" s="146"/>
      <c r="E78" s="46">
        <v>864</v>
      </c>
      <c r="F78" s="353" t="s">
        <v>485</v>
      </c>
      <c r="G78" s="341">
        <v>200</v>
      </c>
      <c r="H78" s="341">
        <v>200</v>
      </c>
      <c r="I78" s="341">
        <v>0</v>
      </c>
      <c r="J78" s="343">
        <f>Tabulka54246[[#This Row],[Skutečnost k 31.12.2019                    v tis. Kč]]/Tabulka54246[[#This Row],[Upravený rozpočet k 31.12.2019         v tis. Kč]]*100</f>
        <v>0</v>
      </c>
    </row>
    <row r="79" spans="1:10" s="22" customFormat="1" ht="15" hidden="1" customHeight="1" x14ac:dyDescent="0.25">
      <c r="A79" s="348">
        <v>2212</v>
      </c>
      <c r="B79" s="348">
        <v>5169</v>
      </c>
      <c r="C79" s="248"/>
      <c r="D79" s="342">
        <v>2</v>
      </c>
      <c r="E79" s="345"/>
      <c r="F79" s="353" t="s">
        <v>607</v>
      </c>
      <c r="G79" s="341">
        <v>100</v>
      </c>
      <c r="H79" s="341">
        <v>41</v>
      </c>
      <c r="I79" s="341">
        <v>11.84</v>
      </c>
      <c r="J79" s="341">
        <f>Tabulka54246[[#This Row],[Skutečnost k 31.12.2019                    v tis. Kč]]/Tabulka54246[[#This Row],[Upravený rozpočet k 31.12.2019         v tis. Kč]]*100</f>
        <v>28.878048780487802</v>
      </c>
    </row>
    <row r="80" spans="1:10" s="22" customFormat="1" ht="15" hidden="1" customHeight="1" x14ac:dyDescent="0.25">
      <c r="A80" s="348">
        <v>2212</v>
      </c>
      <c r="B80" s="348">
        <v>5169</v>
      </c>
      <c r="C80" s="248"/>
      <c r="D80" s="342">
        <v>2</v>
      </c>
      <c r="E80" s="345"/>
      <c r="F80" s="353" t="s">
        <v>608</v>
      </c>
      <c r="G80" s="341">
        <v>0</v>
      </c>
      <c r="H80" s="343">
        <v>59</v>
      </c>
      <c r="I80" s="341">
        <v>59</v>
      </c>
      <c r="J80" s="341">
        <f>Tabulka54246[[#This Row],[Skutečnost k 31.12.2019                    v tis. Kč]]/Tabulka54246[[#This Row],[Upravený rozpočet k 31.12.2019         v tis. Kč]]*100</f>
        <v>100</v>
      </c>
    </row>
    <row r="81" spans="1:11" s="17" customFormat="1" ht="15" customHeight="1" x14ac:dyDescent="0.25">
      <c r="A81" s="344">
        <v>2212</v>
      </c>
      <c r="B81" s="344">
        <v>5171</v>
      </c>
      <c r="C81" s="251"/>
      <c r="D81" s="339"/>
      <c r="E81" s="345"/>
      <c r="F81" s="346" t="s">
        <v>251</v>
      </c>
      <c r="G81" s="347">
        <v>2000</v>
      </c>
      <c r="H81" s="347">
        <v>1717.68</v>
      </c>
      <c r="I81" s="347">
        <v>1559.66</v>
      </c>
      <c r="J81" s="347">
        <f>Tabulka54246[[#This Row],[Skutečnost k 31.12.2019                    v tis. Kč]]/Tabulka54246[[#This Row],[Upravený rozpočet k 31.12.2019         v tis. Kč]]*100</f>
        <v>90.800381910483907</v>
      </c>
    </row>
    <row r="82" spans="1:11" s="22" customFormat="1" ht="15" customHeight="1" x14ac:dyDescent="0.25">
      <c r="A82" s="344">
        <v>2212</v>
      </c>
      <c r="B82" s="344">
        <v>5171</v>
      </c>
      <c r="C82" s="344"/>
      <c r="D82" s="339"/>
      <c r="E82" s="344">
        <v>362</v>
      </c>
      <c r="F82" s="346" t="s">
        <v>1444</v>
      </c>
      <c r="G82" s="347">
        <v>0</v>
      </c>
      <c r="H82" s="347">
        <v>29.1</v>
      </c>
      <c r="I82" s="347">
        <v>29.1</v>
      </c>
      <c r="J82" s="347">
        <f>Tabulka54246[[#This Row],[Skutečnost k 31.12.2019                    v tis. Kč]]/Tabulka54246[[#This Row],[Upravený rozpočet k 31.12.2019         v tis. Kč]]*100</f>
        <v>100</v>
      </c>
    </row>
    <row r="83" spans="1:11" s="22" customFormat="1" ht="15" customHeight="1" x14ac:dyDescent="0.25">
      <c r="A83" s="377">
        <v>2212</v>
      </c>
      <c r="B83" s="377">
        <v>5171</v>
      </c>
      <c r="C83" s="377"/>
      <c r="D83" s="378"/>
      <c r="E83" s="377">
        <v>364</v>
      </c>
      <c r="F83" s="379" t="s">
        <v>613</v>
      </c>
      <c r="G83" s="380">
        <v>0</v>
      </c>
      <c r="H83" s="380">
        <v>82.8</v>
      </c>
      <c r="I83" s="380">
        <v>82.8</v>
      </c>
      <c r="J83" s="380">
        <f>Tabulka54246[[#This Row],[Skutečnost k 31.12.2019                    v tis. Kč]]/Tabulka54246[[#This Row],[Upravený rozpočet k 31.12.2019         v tis. Kč]]*100</f>
        <v>100</v>
      </c>
    </row>
    <row r="84" spans="1:11" s="17" customFormat="1" ht="15" customHeight="1" x14ac:dyDescent="0.25">
      <c r="A84" s="344">
        <v>2212</v>
      </c>
      <c r="B84" s="344">
        <v>5171</v>
      </c>
      <c r="C84" s="251"/>
      <c r="D84" s="339"/>
      <c r="E84" s="345">
        <v>777</v>
      </c>
      <c r="F84" s="346" t="s">
        <v>487</v>
      </c>
      <c r="G84" s="347">
        <v>500</v>
      </c>
      <c r="H84" s="347">
        <v>1016</v>
      </c>
      <c r="I84" s="347">
        <v>869.09</v>
      </c>
      <c r="J84" s="347">
        <f>Tabulka54246[[#This Row],[Skutečnost k 31.12.2019                    v tis. Kč]]/Tabulka54246[[#This Row],[Upravený rozpočet k 31.12.2019         v tis. Kč]]*100</f>
        <v>85.540354330708666</v>
      </c>
    </row>
    <row r="85" spans="1:11" s="22" customFormat="1" ht="15" hidden="1" customHeight="1" x14ac:dyDescent="0.25">
      <c r="A85" s="363">
        <v>2212</v>
      </c>
      <c r="B85" s="363">
        <v>6121</v>
      </c>
      <c r="C85" s="192"/>
      <c r="D85" s="146"/>
      <c r="E85" s="381">
        <v>602</v>
      </c>
      <c r="F85" s="364" t="s">
        <v>489</v>
      </c>
      <c r="G85" s="382">
        <v>17340</v>
      </c>
      <c r="H85" s="382">
        <f>10358.63</f>
        <v>10358.629999999999</v>
      </c>
      <c r="I85" s="382">
        <f>10358.63-I86</f>
        <v>10358.629999999999</v>
      </c>
      <c r="J85" s="382">
        <f>Tabulka54246[[#This Row],[Skutečnost k 31.12.2019                    v tis. Kč]]/Tabulka54246[[#This Row],[Upravený rozpočet k 31.12.2019         v tis. Kč]]*100</f>
        <v>100</v>
      </c>
    </row>
    <row r="86" spans="1:11" s="14" customFormat="1" ht="15" hidden="1" customHeight="1" x14ac:dyDescent="0.25">
      <c r="A86" s="363">
        <v>2212</v>
      </c>
      <c r="B86" s="363">
        <v>6121</v>
      </c>
      <c r="C86" s="192"/>
      <c r="D86" s="146"/>
      <c r="E86" s="381">
        <v>602</v>
      </c>
      <c r="F86" s="364" t="s">
        <v>479</v>
      </c>
      <c r="G86" s="382">
        <v>375</v>
      </c>
      <c r="H86" s="382">
        <v>0</v>
      </c>
      <c r="I86" s="382">
        <v>0</v>
      </c>
      <c r="J86" s="382">
        <v>0</v>
      </c>
    </row>
    <row r="87" spans="1:11" s="55" customFormat="1" ht="15" hidden="1" customHeight="1" x14ac:dyDescent="0.25">
      <c r="A87" s="363">
        <v>2212</v>
      </c>
      <c r="B87" s="363">
        <v>6121</v>
      </c>
      <c r="C87" s="192"/>
      <c r="D87" s="457">
        <v>3121</v>
      </c>
      <c r="E87" s="381">
        <v>602</v>
      </c>
      <c r="F87" s="364" t="s">
        <v>940</v>
      </c>
      <c r="G87" s="382">
        <v>0</v>
      </c>
      <c r="H87" s="382">
        <v>600</v>
      </c>
      <c r="I87" s="382">
        <v>600</v>
      </c>
      <c r="J87" s="382">
        <f>Tabulka54246[[#This Row],[Skutečnost k 31.12.2019                    v tis. Kč]]/Tabulka54246[[#This Row],[Upravený rozpočet k 31.12.2019         v tis. Kč]]*100</f>
        <v>100</v>
      </c>
    </row>
    <row r="88" spans="1:11" s="55" customFormat="1" ht="15" hidden="1" customHeight="1" x14ac:dyDescent="0.25">
      <c r="A88" s="363">
        <v>2212</v>
      </c>
      <c r="B88" s="363">
        <v>6121</v>
      </c>
      <c r="C88" s="192"/>
      <c r="D88" s="457"/>
      <c r="E88" s="381">
        <v>627</v>
      </c>
      <c r="F88" s="364" t="s">
        <v>943</v>
      </c>
      <c r="G88" s="382">
        <v>0</v>
      </c>
      <c r="H88" s="382">
        <v>315.81</v>
      </c>
      <c r="I88" s="382">
        <v>315.81</v>
      </c>
      <c r="J88" s="382">
        <f>Tabulka54246[[#This Row],[Skutečnost k 31.12.2019                    v tis. Kč]]/Tabulka54246[[#This Row],[Upravený rozpočet k 31.12.2019         v tis. Kč]]*100</f>
        <v>100</v>
      </c>
    </row>
    <row r="89" spans="1:11" s="55" customFormat="1" ht="15" hidden="1" customHeight="1" x14ac:dyDescent="0.25">
      <c r="A89" s="363">
        <v>2212</v>
      </c>
      <c r="B89" s="363">
        <v>6121</v>
      </c>
      <c r="C89" s="192"/>
      <c r="D89" s="146"/>
      <c r="E89" s="381">
        <v>821</v>
      </c>
      <c r="F89" s="364" t="s">
        <v>393</v>
      </c>
      <c r="G89" s="382">
        <v>14037.76</v>
      </c>
      <c r="H89" s="382">
        <v>16600.37</v>
      </c>
      <c r="I89" s="382">
        <v>16600.37</v>
      </c>
      <c r="J89" s="382">
        <f>Tabulka54246[[#This Row],[Skutečnost k 31.12.2019                    v tis. Kč]]/Tabulka54246[[#This Row],[Upravený rozpočet k 31.12.2019         v tis. Kč]]*100</f>
        <v>100</v>
      </c>
    </row>
    <row r="90" spans="1:11" s="55" customFormat="1" ht="15" hidden="1" customHeight="1" x14ac:dyDescent="0.25">
      <c r="A90" s="363">
        <v>2212</v>
      </c>
      <c r="B90" s="363">
        <v>6121</v>
      </c>
      <c r="C90" s="192"/>
      <c r="D90" s="146"/>
      <c r="E90" s="381">
        <v>821</v>
      </c>
      <c r="F90" s="364" t="s">
        <v>455</v>
      </c>
      <c r="G90" s="382">
        <v>500</v>
      </c>
      <c r="H90" s="382">
        <v>238.2</v>
      </c>
      <c r="I90" s="382">
        <v>238.2</v>
      </c>
      <c r="J90" s="382">
        <f>Tabulka54246[[#This Row],[Skutečnost k 31.12.2019                    v tis. Kč]]/Tabulka54246[[#This Row],[Upravený rozpočet k 31.12.2019         v tis. Kč]]*100</f>
        <v>100</v>
      </c>
    </row>
    <row r="91" spans="1:11" s="55" customFormat="1" ht="15" hidden="1" customHeight="1" x14ac:dyDescent="0.25">
      <c r="A91" s="363">
        <v>2212</v>
      </c>
      <c r="B91" s="363">
        <v>6121</v>
      </c>
      <c r="C91" s="192"/>
      <c r="D91" s="146"/>
      <c r="E91" s="381">
        <v>821</v>
      </c>
      <c r="F91" s="364" t="s">
        <v>454</v>
      </c>
      <c r="G91" s="382">
        <v>3000</v>
      </c>
      <c r="H91" s="382">
        <v>2404.2800000000002</v>
      </c>
      <c r="I91" s="382">
        <v>2404.2800000000002</v>
      </c>
      <c r="J91" s="382">
        <f>Tabulka54246[[#This Row],[Skutečnost k 31.12.2019                    v tis. Kč]]/Tabulka54246[[#This Row],[Upravený rozpočet k 31.12.2019         v tis. Kč]]*100</f>
        <v>100</v>
      </c>
    </row>
    <row r="92" spans="1:11" s="55" customFormat="1" ht="15" hidden="1" customHeight="1" x14ac:dyDescent="0.25">
      <c r="A92" s="363">
        <v>2212</v>
      </c>
      <c r="B92" s="363">
        <v>6121</v>
      </c>
      <c r="C92" s="192"/>
      <c r="D92" s="146"/>
      <c r="E92" s="381">
        <v>821</v>
      </c>
      <c r="F92" s="364" t="s">
        <v>604</v>
      </c>
      <c r="G92" s="382">
        <v>4000</v>
      </c>
      <c r="H92" s="382">
        <v>0</v>
      </c>
      <c r="I92" s="382">
        <v>0</v>
      </c>
      <c r="J92" s="382">
        <v>0</v>
      </c>
    </row>
    <row r="93" spans="1:11" s="55" customFormat="1" ht="15" hidden="1" customHeight="1" x14ac:dyDescent="0.25">
      <c r="A93" s="363">
        <v>2212</v>
      </c>
      <c r="B93" s="363">
        <v>6121</v>
      </c>
      <c r="C93" s="192"/>
      <c r="D93" s="146"/>
      <c r="E93" s="381">
        <v>876</v>
      </c>
      <c r="F93" s="364" t="s">
        <v>456</v>
      </c>
      <c r="G93" s="382">
        <v>500</v>
      </c>
      <c r="H93" s="382">
        <v>0</v>
      </c>
      <c r="I93" s="382">
        <v>0</v>
      </c>
      <c r="J93" s="382">
        <v>0</v>
      </c>
    </row>
    <row r="94" spans="1:11" s="55" customFormat="1" ht="15" hidden="1" customHeight="1" x14ac:dyDescent="0.25">
      <c r="A94" s="45">
        <v>2212</v>
      </c>
      <c r="B94" s="363"/>
      <c r="C94" s="192"/>
      <c r="D94" s="358"/>
      <c r="E94" s="381"/>
      <c r="F94" s="228" t="s">
        <v>106</v>
      </c>
      <c r="G94" s="264">
        <f>SUBTOTAL(109,G74:G93)</f>
        <v>2500</v>
      </c>
      <c r="H94" s="264">
        <f>SUBTOTAL(109,H74:H93)</f>
        <v>2845.58</v>
      </c>
      <c r="I94" s="264">
        <f>SUBTOTAL(109,I74:I93)</f>
        <v>2540.65</v>
      </c>
      <c r="J94" s="264">
        <f>Tabulka54246[[#This Row],[Skutečnost k 31.12.2019                    v tis. Kč]]/Tabulka54246[[#This Row],[Upravený rozpočet k 31.12.2019         v tis. Kč]]*100</f>
        <v>89.284082682616557</v>
      </c>
    </row>
    <row r="95" spans="1:11" s="55" customFormat="1" ht="15" hidden="1" customHeight="1" x14ac:dyDescent="0.25">
      <c r="A95" s="363"/>
      <c r="B95" s="363"/>
      <c r="C95" s="192"/>
      <c r="D95" s="358"/>
      <c r="E95" s="381"/>
      <c r="F95" s="364"/>
      <c r="G95" s="382"/>
      <c r="H95" s="382"/>
      <c r="I95" s="382"/>
      <c r="J95" s="382"/>
      <c r="K95" s="447"/>
    </row>
    <row r="96" spans="1:11" s="55" customFormat="1" ht="15" hidden="1" customHeight="1" x14ac:dyDescent="0.25">
      <c r="A96" s="348">
        <v>2219</v>
      </c>
      <c r="B96" s="348">
        <v>5139</v>
      </c>
      <c r="C96" s="203"/>
      <c r="D96" s="339"/>
      <c r="E96" s="46">
        <v>32</v>
      </c>
      <c r="F96" s="329" t="s">
        <v>107</v>
      </c>
      <c r="G96" s="343">
        <v>10</v>
      </c>
      <c r="H96" s="343">
        <v>10</v>
      </c>
      <c r="I96" s="343">
        <v>8.6199999999999992</v>
      </c>
      <c r="J96" s="343">
        <f>Tabulka54246[[#This Row],[Skutečnost k 31.12.2019                    v tis. Kč]]/Tabulka54246[[#This Row],[Upravený rozpočet k 31.12.2019         v tis. Kč]]*100</f>
        <v>86.199999999999989</v>
      </c>
    </row>
    <row r="97" spans="1:15" s="55" customFormat="1" ht="15" hidden="1" customHeight="1" x14ac:dyDescent="0.25">
      <c r="A97" s="348">
        <v>2219</v>
      </c>
      <c r="B97" s="348">
        <v>5169</v>
      </c>
      <c r="C97" s="192"/>
      <c r="D97" s="339"/>
      <c r="E97" s="46">
        <v>819</v>
      </c>
      <c r="F97" s="329" t="s">
        <v>898</v>
      </c>
      <c r="G97" s="343">
        <v>0</v>
      </c>
      <c r="H97" s="343">
        <v>17.5</v>
      </c>
      <c r="I97" s="343">
        <v>17.5</v>
      </c>
      <c r="J97" s="343">
        <f>Tabulka54246[[#This Row],[Skutečnost k 31.12.2019                    v tis. Kč]]/Tabulka54246[[#This Row],[Upravený rozpočet k 31.12.2019         v tis. Kč]]*100</f>
        <v>100</v>
      </c>
    </row>
    <row r="98" spans="1:15" ht="15" hidden="1" customHeight="1" x14ac:dyDescent="0.25">
      <c r="A98" s="348">
        <v>2219</v>
      </c>
      <c r="B98" s="348">
        <v>5169</v>
      </c>
      <c r="C98" s="203"/>
      <c r="D98" s="339"/>
      <c r="E98" s="46">
        <v>871</v>
      </c>
      <c r="F98" s="329" t="s">
        <v>555</v>
      </c>
      <c r="G98" s="343">
        <v>32</v>
      </c>
      <c r="H98" s="343">
        <v>32</v>
      </c>
      <c r="I98" s="343">
        <v>31.59</v>
      </c>
      <c r="J98" s="343">
        <f>Tabulka54246[[#This Row],[Skutečnost k 31.12.2019                    v tis. Kč]]/Tabulka54246[[#This Row],[Upravený rozpočet k 31.12.2019         v tis. Kč]]*100</f>
        <v>98.71875</v>
      </c>
    </row>
    <row r="99" spans="1:15" s="958" customFormat="1" ht="15" customHeight="1" x14ac:dyDescent="0.25">
      <c r="A99" s="344">
        <v>2219</v>
      </c>
      <c r="B99" s="344">
        <v>5171</v>
      </c>
      <c r="C99" s="251"/>
      <c r="D99" s="339"/>
      <c r="E99" s="345">
        <v>32</v>
      </c>
      <c r="F99" s="346" t="s">
        <v>108</v>
      </c>
      <c r="G99" s="347">
        <v>20</v>
      </c>
      <c r="H99" s="347">
        <v>20</v>
      </c>
      <c r="I99" s="347">
        <v>0</v>
      </c>
      <c r="J99" s="347">
        <f>Tabulka54246[[#This Row],[Skutečnost k 31.12.2019                    v tis. Kč]]/Tabulka54246[[#This Row],[Upravený rozpočet k 31.12.2019         v tis. Kč]]*100</f>
        <v>0</v>
      </c>
      <c r="O99" s="959"/>
    </row>
    <row r="100" spans="1:15" ht="15" customHeight="1" x14ac:dyDescent="0.25">
      <c r="A100" s="344">
        <v>2219</v>
      </c>
      <c r="B100" s="344">
        <v>5171</v>
      </c>
      <c r="C100" s="251"/>
      <c r="D100" s="339"/>
      <c r="E100" s="345">
        <v>819</v>
      </c>
      <c r="F100" s="346" t="s">
        <v>392</v>
      </c>
      <c r="G100" s="347">
        <v>500</v>
      </c>
      <c r="H100" s="347">
        <v>482.5</v>
      </c>
      <c r="I100" s="347">
        <v>415.21</v>
      </c>
      <c r="J100" s="347">
        <f>Tabulka54246[[#This Row],[Skutečnost k 31.12.2019                    v tis. Kč]]/Tabulka54246[[#This Row],[Upravený rozpočet k 31.12.2019         v tis. Kč]]*100</f>
        <v>86.053886010362689</v>
      </c>
    </row>
    <row r="101" spans="1:15" ht="15" customHeight="1" x14ac:dyDescent="0.25">
      <c r="A101" s="344">
        <v>2219</v>
      </c>
      <c r="B101" s="344">
        <v>5171</v>
      </c>
      <c r="C101" s="251"/>
      <c r="D101" s="339"/>
      <c r="E101" s="345"/>
      <c r="F101" s="346" t="s">
        <v>254</v>
      </c>
      <c r="G101" s="347">
        <v>968</v>
      </c>
      <c r="H101" s="347">
        <v>1157.3399999999999</v>
      </c>
      <c r="I101" s="347">
        <v>1043.0899999999999</v>
      </c>
      <c r="J101" s="347">
        <f>Tabulka54246[[#This Row],[Skutečnost k 31.12.2019                    v tis. Kč]]/Tabulka54246[[#This Row],[Upravený rozpočet k 31.12.2019         v tis. Kč]]*100</f>
        <v>90.128225067827955</v>
      </c>
      <c r="N101" s="155"/>
      <c r="O101" s="155"/>
    </row>
    <row r="102" spans="1:15" ht="15" customHeight="1" x14ac:dyDescent="0.25">
      <c r="A102" s="344">
        <v>2219</v>
      </c>
      <c r="B102" s="344">
        <v>5171</v>
      </c>
      <c r="C102" s="251"/>
      <c r="D102" s="339"/>
      <c r="E102" s="345">
        <v>780</v>
      </c>
      <c r="F102" s="346" t="s">
        <v>269</v>
      </c>
      <c r="G102" s="347">
        <v>300</v>
      </c>
      <c r="H102" s="347">
        <v>300</v>
      </c>
      <c r="I102" s="347">
        <v>298.2</v>
      </c>
      <c r="J102" s="347">
        <f>Tabulka54246[[#This Row],[Skutečnost k 31.12.2019                    v tis. Kč]]/Tabulka54246[[#This Row],[Upravený rozpočet k 31.12.2019         v tis. Kč]]*100</f>
        <v>99.4</v>
      </c>
    </row>
    <row r="103" spans="1:15" ht="15" customHeight="1" x14ac:dyDescent="0.25">
      <c r="A103" s="344">
        <v>2219</v>
      </c>
      <c r="B103" s="344">
        <v>5171</v>
      </c>
      <c r="C103" s="251"/>
      <c r="D103" s="339"/>
      <c r="E103" s="345">
        <v>871</v>
      </c>
      <c r="F103" s="346" t="s">
        <v>494</v>
      </c>
      <c r="G103" s="347">
        <v>400</v>
      </c>
      <c r="H103" s="347">
        <v>1576.92</v>
      </c>
      <c r="I103" s="347">
        <v>1576.92</v>
      </c>
      <c r="J103" s="347">
        <f>Tabulka54246[[#This Row],[Skutečnost k 31.12.2019                    v tis. Kč]]/Tabulka54246[[#This Row],[Upravený rozpočet k 31.12.2019         v tis. Kč]]*100</f>
        <v>100</v>
      </c>
    </row>
    <row r="104" spans="1:15" s="958" customFormat="1" ht="15" customHeight="1" x14ac:dyDescent="0.25">
      <c r="A104" s="344">
        <v>2219</v>
      </c>
      <c r="B104" s="344">
        <v>5171</v>
      </c>
      <c r="C104" s="251"/>
      <c r="D104" s="339"/>
      <c r="E104" s="345"/>
      <c r="F104" s="346" t="s">
        <v>486</v>
      </c>
      <c r="G104" s="347">
        <v>70</v>
      </c>
      <c r="H104" s="347">
        <v>70</v>
      </c>
      <c r="I104" s="347">
        <v>38.31</v>
      </c>
      <c r="J104" s="347">
        <f>Tabulka54246[[#This Row],[Skutečnost k 31.12.2019                    v tis. Kč]]/Tabulka54246[[#This Row],[Upravený rozpočet k 31.12.2019         v tis. Kč]]*100</f>
        <v>54.728571428571428</v>
      </c>
    </row>
    <row r="105" spans="1:15" ht="15" hidden="1" customHeight="1" x14ac:dyDescent="0.25">
      <c r="A105" s="348">
        <v>2219</v>
      </c>
      <c r="B105" s="348">
        <v>5179</v>
      </c>
      <c r="C105" s="203"/>
      <c r="D105" s="383"/>
      <c r="E105" s="46"/>
      <c r="F105" s="329" t="s">
        <v>270</v>
      </c>
      <c r="G105" s="343">
        <v>2</v>
      </c>
      <c r="H105" s="343">
        <v>2</v>
      </c>
      <c r="I105" s="343">
        <v>2</v>
      </c>
      <c r="J105" s="343">
        <f>Tabulka54246[[#This Row],[Skutečnost k 31.12.2019                    v tis. Kč]]/Tabulka54246[[#This Row],[Upravený rozpočet k 31.12.2019         v tis. Kč]]*100</f>
        <v>100</v>
      </c>
    </row>
    <row r="106" spans="1:15" ht="15" hidden="1" customHeight="1" x14ac:dyDescent="0.25">
      <c r="A106" s="348">
        <v>2219</v>
      </c>
      <c r="B106" s="348">
        <v>5229</v>
      </c>
      <c r="C106" s="203"/>
      <c r="D106" s="383"/>
      <c r="E106" s="46"/>
      <c r="F106" s="329" t="s">
        <v>321</v>
      </c>
      <c r="G106" s="343">
        <v>25</v>
      </c>
      <c r="H106" s="343">
        <v>25</v>
      </c>
      <c r="I106" s="343">
        <v>24</v>
      </c>
      <c r="J106" s="343">
        <f>Tabulka54246[[#This Row],[Skutečnost k 31.12.2019                    v tis. Kč]]/Tabulka54246[[#This Row],[Upravený rozpočet k 31.12.2019         v tis. Kč]]*100</f>
        <v>96</v>
      </c>
    </row>
    <row r="107" spans="1:15" ht="15" hidden="1" customHeight="1" x14ac:dyDescent="0.25">
      <c r="A107" s="363">
        <v>2219</v>
      </c>
      <c r="B107" s="363">
        <v>6121</v>
      </c>
      <c r="C107" s="192"/>
      <c r="D107" s="457">
        <v>3121</v>
      </c>
      <c r="E107" s="381">
        <v>602</v>
      </c>
      <c r="F107" s="364" t="s">
        <v>941</v>
      </c>
      <c r="G107" s="382">
        <v>0</v>
      </c>
      <c r="H107" s="382">
        <v>1500</v>
      </c>
      <c r="I107" s="382">
        <v>1500</v>
      </c>
      <c r="J107" s="382">
        <f>Tabulka54246[[#This Row],[Skutečnost k 31.12.2019                    v tis. Kč]]/Tabulka54246[[#This Row],[Upravený rozpočet k 31.12.2019         v tis. Kč]]*100</f>
        <v>100</v>
      </c>
    </row>
    <row r="108" spans="1:15" ht="15" hidden="1" customHeight="1" x14ac:dyDescent="0.25">
      <c r="A108" s="363">
        <v>2219</v>
      </c>
      <c r="B108" s="363">
        <v>6121</v>
      </c>
      <c r="C108" s="192"/>
      <c r="D108" s="146"/>
      <c r="E108" s="381">
        <v>825</v>
      </c>
      <c r="F108" s="364" t="s">
        <v>391</v>
      </c>
      <c r="G108" s="382">
        <v>400</v>
      </c>
      <c r="H108" s="382">
        <v>0</v>
      </c>
      <c r="I108" s="382">
        <v>0</v>
      </c>
      <c r="J108" s="382">
        <v>0</v>
      </c>
    </row>
    <row r="109" spans="1:15" ht="15" hidden="1" customHeight="1" x14ac:dyDescent="0.25">
      <c r="A109" s="363">
        <v>2219</v>
      </c>
      <c r="B109" s="363">
        <v>6121</v>
      </c>
      <c r="C109" s="192"/>
      <c r="D109" s="146"/>
      <c r="E109" s="381">
        <v>789</v>
      </c>
      <c r="F109" s="364" t="s">
        <v>480</v>
      </c>
      <c r="G109" s="382">
        <v>100</v>
      </c>
      <c r="H109" s="382">
        <v>0</v>
      </c>
      <c r="I109" s="382">
        <v>0</v>
      </c>
      <c r="J109" s="382">
        <v>0</v>
      </c>
    </row>
    <row r="110" spans="1:15" ht="15" hidden="1" customHeight="1" x14ac:dyDescent="0.25">
      <c r="A110" s="45">
        <v>2219</v>
      </c>
      <c r="B110" s="363"/>
      <c r="C110" s="192"/>
      <c r="D110" s="146"/>
      <c r="E110" s="381"/>
      <c r="F110" s="228" t="s">
        <v>35</v>
      </c>
      <c r="G110" s="264">
        <f>SUBTOTAL(109,G96:G109)</f>
        <v>2258</v>
      </c>
      <c r="H110" s="264">
        <f>SUBTOTAL(109,H96:H109)</f>
        <v>3606.76</v>
      </c>
      <c r="I110" s="264">
        <f>SUBTOTAL(109,I96:I109)</f>
        <v>3371.73</v>
      </c>
      <c r="J110" s="264">
        <f>Tabulka54246[[#This Row],[Skutečnost k 31.12.2019                    v tis. Kč]]/Tabulka54246[[#This Row],[Upravený rozpočet k 31.12.2019         v tis. Kč]]*100</f>
        <v>93.483625192693708</v>
      </c>
    </row>
    <row r="111" spans="1:15" ht="15" hidden="1" customHeight="1" x14ac:dyDescent="0.25">
      <c r="A111" s="45"/>
      <c r="B111" s="16"/>
      <c r="C111" s="192"/>
      <c r="D111" s="286"/>
      <c r="E111" s="46"/>
      <c r="F111" s="228"/>
      <c r="G111" s="264"/>
      <c r="H111" s="343"/>
      <c r="I111" s="243"/>
      <c r="J111" s="243"/>
    </row>
    <row r="112" spans="1:15" ht="15" hidden="1" customHeight="1" x14ac:dyDescent="0.25">
      <c r="A112" s="226"/>
      <c r="B112" s="10"/>
      <c r="C112" s="192"/>
      <c r="D112" s="286"/>
      <c r="E112" s="46"/>
      <c r="F112" s="288" t="s">
        <v>390</v>
      </c>
      <c r="G112" s="53"/>
      <c r="H112" s="54"/>
      <c r="I112" s="243"/>
      <c r="J112" s="243"/>
    </row>
    <row r="113" spans="1:14" ht="15" hidden="1" customHeight="1" x14ac:dyDescent="0.25">
      <c r="A113" s="363">
        <v>2221</v>
      </c>
      <c r="B113" s="363">
        <v>6121</v>
      </c>
      <c r="C113" s="192"/>
      <c r="D113" s="146"/>
      <c r="E113" s="381">
        <v>766</v>
      </c>
      <c r="F113" s="364" t="s">
        <v>602</v>
      </c>
      <c r="G113" s="382">
        <v>0</v>
      </c>
      <c r="H113" s="382">
        <v>99.8</v>
      </c>
      <c r="I113" s="382">
        <v>98.5</v>
      </c>
      <c r="J113" s="382">
        <f>Tabulka54246[[#This Row],[Skutečnost k 31.12.2019                    v tis. Kč]]/Tabulka54246[[#This Row],[Upravený rozpočet k 31.12.2019         v tis. Kč]]*100</f>
        <v>98.697394789579164</v>
      </c>
    </row>
    <row r="114" spans="1:14" ht="15" hidden="1" customHeight="1" x14ac:dyDescent="0.25">
      <c r="A114" s="45">
        <v>2221</v>
      </c>
      <c r="B114" s="363"/>
      <c r="C114" s="192"/>
      <c r="D114" s="146"/>
      <c r="E114" s="381"/>
      <c r="F114" s="228" t="s">
        <v>612</v>
      </c>
      <c r="G114" s="264">
        <f>SUBTOTAL(109,G113:G113)</f>
        <v>0</v>
      </c>
      <c r="H114" s="264">
        <f>SUBTOTAL(109,H113:H113)</f>
        <v>0</v>
      </c>
      <c r="I114" s="264">
        <f>SUBTOTAL(109,I113:I113)</f>
        <v>0</v>
      </c>
      <c r="J114" s="264" t="e">
        <f>Tabulka54246[[#This Row],[Skutečnost k 31.12.2019                    v tis. Kč]]/Tabulka54246[[#This Row],[Upravený rozpočet k 31.12.2019         v tis. Kč]]*100</f>
        <v>#DIV/0!</v>
      </c>
    </row>
    <row r="115" spans="1:14" ht="15" hidden="1" customHeight="1" x14ac:dyDescent="0.25">
      <c r="A115" s="45"/>
      <c r="B115" s="16"/>
      <c r="C115" s="192"/>
      <c r="D115" s="286"/>
      <c r="E115" s="46"/>
      <c r="F115" s="364"/>
      <c r="G115" s="382"/>
      <c r="H115" s="343"/>
      <c r="I115" s="243"/>
      <c r="J115" s="243"/>
    </row>
    <row r="116" spans="1:14" ht="15" hidden="1" customHeight="1" x14ac:dyDescent="0.25">
      <c r="A116" s="348">
        <v>2223</v>
      </c>
      <c r="B116" s="16">
        <v>5137</v>
      </c>
      <c r="C116" s="192"/>
      <c r="D116" s="339"/>
      <c r="E116" s="46"/>
      <c r="F116" s="329" t="s">
        <v>728</v>
      </c>
      <c r="G116" s="343">
        <v>0</v>
      </c>
      <c r="H116" s="343">
        <v>19.399999999999999</v>
      </c>
      <c r="I116" s="343">
        <v>19.399999999999999</v>
      </c>
      <c r="J116" s="343">
        <f>Tabulka54246[[#This Row],[Skutečnost k 31.12.2019                    v tis. Kč]]/Tabulka54246[[#This Row],[Upravený rozpočet k 31.12.2019         v tis. Kč]]*100</f>
        <v>100</v>
      </c>
    </row>
    <row r="117" spans="1:14" ht="15" hidden="1" customHeight="1" x14ac:dyDescent="0.25">
      <c r="A117" s="348">
        <v>2223</v>
      </c>
      <c r="B117" s="348">
        <v>5139</v>
      </c>
      <c r="C117" s="203"/>
      <c r="D117" s="339"/>
      <c r="E117" s="46"/>
      <c r="F117" s="329" t="s">
        <v>389</v>
      </c>
      <c r="G117" s="343">
        <v>50</v>
      </c>
      <c r="H117" s="343">
        <v>30.6</v>
      </c>
      <c r="I117" s="343">
        <v>30.52</v>
      </c>
      <c r="J117" s="343">
        <f>Tabulka54246[[#This Row],[Skutečnost k 31.12.2019                    v tis. Kč]]/Tabulka54246[[#This Row],[Upravený rozpočet k 31.12.2019         v tis. Kč]]*100</f>
        <v>99.738562091503255</v>
      </c>
    </row>
    <row r="118" spans="1:14" ht="15" hidden="1" customHeight="1" x14ac:dyDescent="0.25">
      <c r="A118" s="45">
        <v>2223</v>
      </c>
      <c r="B118" s="363"/>
      <c r="C118" s="192"/>
      <c r="D118" s="146"/>
      <c r="E118" s="381"/>
      <c r="F118" s="228" t="s">
        <v>109</v>
      </c>
      <c r="G118" s="264">
        <f>SUBTOTAL(109,G116:G117)</f>
        <v>0</v>
      </c>
      <c r="H118" s="264">
        <f>SUBTOTAL(109,H116:H117)</f>
        <v>0</v>
      </c>
      <c r="I118" s="264">
        <f>SUBTOTAL(109,I116:I117)</f>
        <v>0</v>
      </c>
      <c r="J118" s="264" t="e">
        <f>Tabulka54246[[#This Row],[Skutečnost k 31.12.2019                    v tis. Kč]]/Tabulka54246[[#This Row],[Upravený rozpočet k 31.12.2019         v tis. Kč]]*100</f>
        <v>#DIV/0!</v>
      </c>
    </row>
    <row r="119" spans="1:14" ht="15" hidden="1" customHeight="1" x14ac:dyDescent="0.25">
      <c r="A119" s="363"/>
      <c r="B119" s="363"/>
      <c r="C119" s="192"/>
      <c r="D119" s="146"/>
      <c r="E119" s="381"/>
      <c r="F119" s="364"/>
      <c r="G119" s="382"/>
      <c r="H119" s="382"/>
      <c r="I119" s="382"/>
      <c r="J119" s="382"/>
    </row>
    <row r="120" spans="1:14" ht="15" hidden="1" customHeight="1" x14ac:dyDescent="0.25">
      <c r="A120" s="348">
        <v>2229</v>
      </c>
      <c r="B120" s="348">
        <v>5166</v>
      </c>
      <c r="C120" s="203"/>
      <c r="D120" s="339"/>
      <c r="E120" s="46"/>
      <c r="F120" s="329" t="s">
        <v>445</v>
      </c>
      <c r="G120" s="343">
        <v>150</v>
      </c>
      <c r="H120" s="343">
        <v>70</v>
      </c>
      <c r="I120" s="343">
        <v>25.59</v>
      </c>
      <c r="J120" s="343">
        <f>Tabulka54246[[#This Row],[Skutečnost k 31.12.2019                    v tis. Kč]]/Tabulka54246[[#This Row],[Upravený rozpočet k 31.12.2019         v tis. Kč]]*100</f>
        <v>36.557142857142857</v>
      </c>
    </row>
    <row r="121" spans="1:14" ht="15" customHeight="1" x14ac:dyDescent="0.25">
      <c r="A121" s="344">
        <v>2229</v>
      </c>
      <c r="B121" s="344">
        <v>5171</v>
      </c>
      <c r="C121" s="251"/>
      <c r="D121" s="339"/>
      <c r="E121" s="345"/>
      <c r="F121" s="346" t="s">
        <v>826</v>
      </c>
      <c r="G121" s="347">
        <v>350</v>
      </c>
      <c r="H121" s="347">
        <v>430</v>
      </c>
      <c r="I121" s="347">
        <v>416.42</v>
      </c>
      <c r="J121" s="347">
        <f>Tabulka54246[[#This Row],[Skutečnost k 31.12.2019                    v tis. Kč]]/Tabulka54246[[#This Row],[Upravený rozpočet k 31.12.2019         v tis. Kč]]*100</f>
        <v>96.841860465116284</v>
      </c>
    </row>
    <row r="122" spans="1:14" s="22" customFormat="1" ht="15" customHeight="1" x14ac:dyDescent="0.25">
      <c r="A122" s="344">
        <v>2229</v>
      </c>
      <c r="B122" s="344">
        <v>5171</v>
      </c>
      <c r="C122" s="251"/>
      <c r="D122" s="339"/>
      <c r="E122" s="345">
        <v>796</v>
      </c>
      <c r="F122" s="346" t="s">
        <v>788</v>
      </c>
      <c r="G122" s="347">
        <v>550</v>
      </c>
      <c r="H122" s="347">
        <v>126</v>
      </c>
      <c r="I122" s="347">
        <v>126</v>
      </c>
      <c r="J122" s="347">
        <f>Tabulka54246[[#This Row],[Skutečnost k 31.12.2019                    v tis. Kč]]/Tabulka54246[[#This Row],[Upravený rozpočet k 31.12.2019         v tis. Kč]]*100</f>
        <v>100</v>
      </c>
      <c r="N122" s="159"/>
    </row>
    <row r="123" spans="1:14" ht="15" hidden="1" customHeight="1" x14ac:dyDescent="0.25">
      <c r="A123" s="45">
        <v>2229</v>
      </c>
      <c r="B123" s="363"/>
      <c r="C123" s="192"/>
      <c r="D123" s="358"/>
      <c r="E123" s="381"/>
      <c r="F123" s="228" t="s">
        <v>110</v>
      </c>
      <c r="G123" s="264">
        <f>SUBTOTAL(109,G120:G122)</f>
        <v>900</v>
      </c>
      <c r="H123" s="264">
        <f>SUBTOTAL(109,H120:H122)</f>
        <v>556</v>
      </c>
      <c r="I123" s="264">
        <f>SUBTOTAL(109,I120:I122)</f>
        <v>542.42000000000007</v>
      </c>
      <c r="J123" s="264">
        <f>Tabulka54246[[#This Row],[Skutečnost k 31.12.2019                    v tis. Kč]]/Tabulka54246[[#This Row],[Upravený rozpočet k 31.12.2019         v tis. Kč]]*100</f>
        <v>97.557553956834539</v>
      </c>
    </row>
    <row r="124" spans="1:14" ht="15" hidden="1" customHeight="1" x14ac:dyDescent="0.25">
      <c r="A124" s="226"/>
      <c r="B124" s="10"/>
      <c r="C124" s="192"/>
      <c r="D124" s="16"/>
      <c r="E124" s="46"/>
      <c r="F124" s="288" t="s">
        <v>611</v>
      </c>
      <c r="G124" s="391">
        <f>G114+G118+G123</f>
        <v>900</v>
      </c>
      <c r="H124" s="391">
        <f>H114+H118+H123</f>
        <v>556</v>
      </c>
      <c r="I124" s="391">
        <f>I114+I118+I123</f>
        <v>542.42000000000007</v>
      </c>
      <c r="J124" s="391">
        <f>Tabulka54246[[#This Row],[Skutečnost k 31.12.2019                    v tis. Kč]]/Tabulka54246[[#This Row],[Upravený rozpočet k 31.12.2019         v tis. Kč]]*100</f>
        <v>97.557553956834539</v>
      </c>
    </row>
    <row r="125" spans="1:14" ht="15" hidden="1" customHeight="1" x14ac:dyDescent="0.25">
      <c r="A125" s="186"/>
      <c r="B125" s="186"/>
      <c r="C125" s="192"/>
      <c r="D125" s="50"/>
      <c r="E125" s="185"/>
      <c r="F125" s="184"/>
      <c r="G125" s="182"/>
      <c r="H125" s="182"/>
      <c r="I125" s="182"/>
      <c r="J125" s="182"/>
    </row>
    <row r="126" spans="1:14" ht="15" hidden="1" customHeight="1" x14ac:dyDescent="0.25">
      <c r="A126" s="363"/>
      <c r="B126" s="363"/>
      <c r="C126" s="192"/>
      <c r="D126" s="358"/>
      <c r="E126" s="381"/>
      <c r="F126" s="228" t="s">
        <v>38</v>
      </c>
      <c r="G126" s="382"/>
      <c r="H126" s="382"/>
      <c r="I126" s="382"/>
      <c r="J126" s="382"/>
    </row>
    <row r="127" spans="1:14" ht="15" hidden="1" customHeight="1" x14ac:dyDescent="0.25">
      <c r="A127" s="363">
        <v>2310</v>
      </c>
      <c r="B127" s="363">
        <v>6121</v>
      </c>
      <c r="C127" s="192"/>
      <c r="D127" s="146"/>
      <c r="E127" s="381">
        <v>602</v>
      </c>
      <c r="F127" s="364" t="s">
        <v>773</v>
      </c>
      <c r="G127" s="382">
        <v>0</v>
      </c>
      <c r="H127" s="382">
        <v>2152.41</v>
      </c>
      <c r="I127" s="382">
        <v>2152.41</v>
      </c>
      <c r="J127" s="382">
        <f>Tabulka54246[[#This Row],[Skutečnost k 31.12.2019                    v tis. Kč]]/Tabulka54246[[#This Row],[Upravený rozpočet k 31.12.2019         v tis. Kč]]*100</f>
        <v>100</v>
      </c>
    </row>
    <row r="128" spans="1:14" ht="15" hidden="1" customHeight="1" x14ac:dyDescent="0.25">
      <c r="A128" s="363">
        <v>2310</v>
      </c>
      <c r="B128" s="363">
        <v>6121</v>
      </c>
      <c r="C128" s="192"/>
      <c r="D128" s="146"/>
      <c r="E128" s="381">
        <v>821</v>
      </c>
      <c r="F128" s="364" t="s">
        <v>552</v>
      </c>
      <c r="G128" s="382">
        <v>1760.12</v>
      </c>
      <c r="H128" s="382">
        <f>2579.39</f>
        <v>2579.39</v>
      </c>
      <c r="I128" s="382">
        <f>2579.39</f>
        <v>2579.39</v>
      </c>
      <c r="J128" s="382">
        <f>Tabulka54246[[#This Row],[Skutečnost k 31.12.2019                    v tis. Kč]]/Tabulka54246[[#This Row],[Upravený rozpočet k 31.12.2019         v tis. Kč]]*100</f>
        <v>100</v>
      </c>
    </row>
    <row r="129" spans="1:10" ht="15" hidden="1" customHeight="1" x14ac:dyDescent="0.25">
      <c r="A129" s="363">
        <v>2310</v>
      </c>
      <c r="B129" s="363">
        <v>6121</v>
      </c>
      <c r="C129" s="192"/>
      <c r="D129" s="146"/>
      <c r="E129" s="381">
        <v>856</v>
      </c>
      <c r="F129" s="364" t="s">
        <v>388</v>
      </c>
      <c r="G129" s="382">
        <v>247.93</v>
      </c>
      <c r="H129" s="382">
        <v>437.93</v>
      </c>
      <c r="I129" s="382">
        <v>158</v>
      </c>
      <c r="J129" s="382">
        <f>Tabulka54246[[#This Row],[Skutečnost k 31.12.2019                    v tis. Kč]]/Tabulka54246[[#This Row],[Upravený rozpočet k 31.12.2019         v tis. Kč]]*100</f>
        <v>36.078825383052084</v>
      </c>
    </row>
    <row r="130" spans="1:10" ht="15" hidden="1" customHeight="1" x14ac:dyDescent="0.25">
      <c r="A130" s="363">
        <v>2310</v>
      </c>
      <c r="B130" s="363">
        <v>6121</v>
      </c>
      <c r="C130" s="192"/>
      <c r="D130" s="146"/>
      <c r="E130" s="381">
        <v>856</v>
      </c>
      <c r="F130" s="364" t="s">
        <v>387</v>
      </c>
      <c r="G130" s="382">
        <v>52.07</v>
      </c>
      <c r="H130" s="382">
        <v>91.97</v>
      </c>
      <c r="I130" s="382">
        <v>33.18</v>
      </c>
      <c r="J130" s="382">
        <f>Tabulka54246[[#This Row],[Skutečnost k 31.12.2019                    v tis. Kč]]/Tabulka54246[[#This Row],[Upravený rozpočet k 31.12.2019         v tis. Kč]]*100</f>
        <v>36.076981624442759</v>
      </c>
    </row>
    <row r="131" spans="1:10" ht="15" hidden="1" customHeight="1" x14ac:dyDescent="0.25">
      <c r="A131" s="363">
        <v>2310</v>
      </c>
      <c r="B131" s="363">
        <v>6121</v>
      </c>
      <c r="C131" s="192"/>
      <c r="D131" s="146"/>
      <c r="E131" s="381">
        <v>857</v>
      </c>
      <c r="F131" s="364" t="s">
        <v>386</v>
      </c>
      <c r="G131" s="382">
        <v>309.92</v>
      </c>
      <c r="H131" s="382">
        <v>309.92</v>
      </c>
      <c r="I131" s="382">
        <v>271</v>
      </c>
      <c r="J131" s="382">
        <f>Tabulka54246[[#This Row],[Skutečnost k 31.12.2019                    v tis. Kč]]/Tabulka54246[[#This Row],[Upravený rozpočet k 31.12.2019         v tis. Kč]]*100</f>
        <v>87.441920495611768</v>
      </c>
    </row>
    <row r="132" spans="1:10" ht="15" hidden="1" customHeight="1" x14ac:dyDescent="0.25">
      <c r="A132" s="363">
        <v>2310</v>
      </c>
      <c r="B132" s="363">
        <v>6121</v>
      </c>
      <c r="C132" s="192"/>
      <c r="D132" s="146"/>
      <c r="E132" s="381">
        <v>857</v>
      </c>
      <c r="F132" s="364" t="s">
        <v>385</v>
      </c>
      <c r="G132" s="382">
        <v>65.08</v>
      </c>
      <c r="H132" s="382">
        <v>65.08</v>
      </c>
      <c r="I132" s="382">
        <v>56.91</v>
      </c>
      <c r="J132" s="382">
        <f>Tabulka54246[[#This Row],[Skutečnost k 31.12.2019                    v tis. Kč]]/Tabulka54246[[#This Row],[Upravený rozpočet k 31.12.2019         v tis. Kč]]*100</f>
        <v>87.446220036877691</v>
      </c>
    </row>
    <row r="133" spans="1:10" ht="15" hidden="1" customHeight="1" x14ac:dyDescent="0.25">
      <c r="A133" s="363">
        <v>2310</v>
      </c>
      <c r="B133" s="363">
        <v>6121</v>
      </c>
      <c r="C133" s="192"/>
      <c r="D133" s="146"/>
      <c r="E133" s="381">
        <v>875</v>
      </c>
      <c r="F133" s="364" t="s">
        <v>601</v>
      </c>
      <c r="G133" s="382">
        <v>0</v>
      </c>
      <c r="H133" s="382">
        <v>320.64999999999998</v>
      </c>
      <c r="I133" s="382">
        <v>278.3</v>
      </c>
      <c r="J133" s="382">
        <f>Tabulka54246[[#This Row],[Skutečnost k 31.12.2019                    v tis. Kč]]/Tabulka54246[[#This Row],[Upravený rozpočet k 31.12.2019         v tis. Kč]]*100</f>
        <v>86.792452830188694</v>
      </c>
    </row>
    <row r="134" spans="1:10" ht="15" hidden="1" customHeight="1" x14ac:dyDescent="0.25">
      <c r="A134" s="363">
        <v>2310</v>
      </c>
      <c r="B134" s="363">
        <v>6121</v>
      </c>
      <c r="C134" s="192"/>
      <c r="D134" s="146"/>
      <c r="E134" s="381">
        <v>882</v>
      </c>
      <c r="F134" s="364" t="s">
        <v>944</v>
      </c>
      <c r="G134" s="382">
        <v>0</v>
      </c>
      <c r="H134" s="382">
        <v>1187.04</v>
      </c>
      <c r="I134" s="382">
        <v>1187.04</v>
      </c>
      <c r="J134" s="382">
        <f>Tabulka54246[[#This Row],[Skutečnost k 31.12.2019                    v tis. Kč]]/Tabulka54246[[#This Row],[Upravený rozpočet k 31.12.2019         v tis. Kč]]*100</f>
        <v>100</v>
      </c>
    </row>
    <row r="135" spans="1:10" ht="15" hidden="1" customHeight="1" x14ac:dyDescent="0.25">
      <c r="A135" s="45">
        <v>2310</v>
      </c>
      <c r="B135" s="363"/>
      <c r="C135" s="192"/>
      <c r="D135" s="358"/>
      <c r="E135" s="381"/>
      <c r="F135" s="228" t="s">
        <v>38</v>
      </c>
      <c r="G135" s="264">
        <f>SUBTOTAL(109,G127:G134)</f>
        <v>0</v>
      </c>
      <c r="H135" s="264">
        <f t="shared" ref="H135:I135" si="1">SUBTOTAL(109,H127:H134)</f>
        <v>0</v>
      </c>
      <c r="I135" s="264">
        <f t="shared" si="1"/>
        <v>0</v>
      </c>
      <c r="J135" s="264" t="e">
        <f>Tabulka54246[[#This Row],[Skutečnost k 31.12.2019                    v tis. Kč]]/Tabulka54246[[#This Row],[Upravený rozpočet k 31.12.2019         v tis. Kč]]*100</f>
        <v>#DIV/0!</v>
      </c>
    </row>
    <row r="136" spans="1:10" ht="15" hidden="1" customHeight="1" x14ac:dyDescent="0.25">
      <c r="A136" s="363"/>
      <c r="B136" s="363"/>
      <c r="C136" s="192"/>
      <c r="D136" s="358"/>
      <c r="E136" s="381"/>
      <c r="F136" s="364"/>
      <c r="G136" s="382"/>
      <c r="H136" s="382"/>
      <c r="I136" s="382"/>
      <c r="J136" s="382"/>
    </row>
    <row r="137" spans="1:10" ht="15" hidden="1" customHeight="1" x14ac:dyDescent="0.25">
      <c r="A137" s="363"/>
      <c r="B137" s="363"/>
      <c r="C137" s="192"/>
      <c r="D137" s="358"/>
      <c r="E137" s="381"/>
      <c r="F137" s="228" t="s">
        <v>39</v>
      </c>
      <c r="G137" s="382"/>
      <c r="H137" s="382"/>
      <c r="I137" s="382"/>
      <c r="J137" s="382"/>
    </row>
    <row r="138" spans="1:10" ht="15" hidden="1" customHeight="1" x14ac:dyDescent="0.25">
      <c r="A138" s="363">
        <v>2321</v>
      </c>
      <c r="B138" s="363">
        <v>6119</v>
      </c>
      <c r="C138" s="192"/>
      <c r="D138" s="146"/>
      <c r="E138" s="381">
        <v>747</v>
      </c>
      <c r="F138" s="364" t="s">
        <v>558</v>
      </c>
      <c r="G138" s="382">
        <v>45.97</v>
      </c>
      <c r="H138" s="382">
        <v>45.97</v>
      </c>
      <c r="I138" s="382">
        <v>0</v>
      </c>
      <c r="J138" s="382">
        <f>Tabulka54246[[#This Row],[Skutečnost k 31.12.2019                    v tis. Kč]]/Tabulka54246[[#This Row],[Upravený rozpočet k 31.12.2019         v tis. Kč]]*100</f>
        <v>0</v>
      </c>
    </row>
    <row r="139" spans="1:10" ht="15" hidden="1" customHeight="1" x14ac:dyDescent="0.25">
      <c r="A139" s="363">
        <v>2321</v>
      </c>
      <c r="B139" s="363">
        <v>6121</v>
      </c>
      <c r="C139" s="192"/>
      <c r="D139" s="146"/>
      <c r="E139" s="381">
        <v>365</v>
      </c>
      <c r="F139" s="364" t="s">
        <v>829</v>
      </c>
      <c r="G139" s="382">
        <v>0</v>
      </c>
      <c r="H139" s="382">
        <v>100</v>
      </c>
      <c r="I139" s="382">
        <v>0</v>
      </c>
      <c r="J139" s="382">
        <f>Tabulka54246[[#This Row],[Skutečnost k 31.12.2019                    v tis. Kč]]/Tabulka54246[[#This Row],[Upravený rozpočet k 31.12.2019         v tis. Kč]]*100</f>
        <v>0</v>
      </c>
    </row>
    <row r="140" spans="1:10" ht="15" hidden="1" customHeight="1" x14ac:dyDescent="0.25">
      <c r="A140" s="363">
        <v>2321</v>
      </c>
      <c r="B140" s="363">
        <v>6121</v>
      </c>
      <c r="C140" s="192"/>
      <c r="D140" s="146"/>
      <c r="E140" s="381">
        <v>602</v>
      </c>
      <c r="F140" s="364" t="s">
        <v>884</v>
      </c>
      <c r="G140" s="382">
        <v>0</v>
      </c>
      <c r="H140" s="382">
        <f>5484.84+1120.59</f>
        <v>6605.43</v>
      </c>
      <c r="I140" s="382">
        <v>6605.43</v>
      </c>
      <c r="J140" s="382">
        <f>Tabulka54246[[#This Row],[Skutečnost k 31.12.2019                    v tis. Kč]]/Tabulka54246[[#This Row],[Upravený rozpočet k 31.12.2019         v tis. Kč]]*100</f>
        <v>100</v>
      </c>
    </row>
    <row r="141" spans="1:10" ht="15" hidden="1" customHeight="1" x14ac:dyDescent="0.25">
      <c r="A141" s="363">
        <v>2321</v>
      </c>
      <c r="B141" s="363">
        <v>6121</v>
      </c>
      <c r="C141" s="192"/>
      <c r="D141" s="146"/>
      <c r="E141" s="381">
        <v>821</v>
      </c>
      <c r="F141" s="364" t="s">
        <v>481</v>
      </c>
      <c r="G141" s="382">
        <v>1239.67</v>
      </c>
      <c r="H141" s="382">
        <v>46.5</v>
      </c>
      <c r="I141" s="382">
        <v>46.5</v>
      </c>
      <c r="J141" s="382">
        <f>Tabulka54246[[#This Row],[Skutečnost k 31.12.2019                    v tis. Kč]]/Tabulka54246[[#This Row],[Upravený rozpočet k 31.12.2019         v tis. Kč]]*100</f>
        <v>100</v>
      </c>
    </row>
    <row r="142" spans="1:10" ht="15" hidden="1" customHeight="1" x14ac:dyDescent="0.25">
      <c r="A142" s="363">
        <v>2321</v>
      </c>
      <c r="B142" s="363">
        <v>6121</v>
      </c>
      <c r="C142" s="192"/>
      <c r="D142" s="146"/>
      <c r="E142" s="381">
        <v>821</v>
      </c>
      <c r="F142" s="364" t="s">
        <v>743</v>
      </c>
      <c r="G142" s="382">
        <v>2049.09</v>
      </c>
      <c r="H142" s="382">
        <f>545.09-H141</f>
        <v>498.59000000000003</v>
      </c>
      <c r="I142" s="382">
        <v>498.59</v>
      </c>
      <c r="J142" s="382">
        <f>Tabulka54246[[#This Row],[Skutečnost k 31.12.2019                    v tis. Kč]]/Tabulka54246[[#This Row],[Upravený rozpočet k 31.12.2019         v tis. Kč]]*100</f>
        <v>99.999999999999986</v>
      </c>
    </row>
    <row r="143" spans="1:10" ht="15" hidden="1" customHeight="1" x14ac:dyDescent="0.25">
      <c r="A143" s="363">
        <v>2321</v>
      </c>
      <c r="B143" s="363">
        <v>6121</v>
      </c>
      <c r="C143" s="192"/>
      <c r="D143" s="146"/>
      <c r="E143" s="381">
        <v>872</v>
      </c>
      <c r="F143" s="364" t="s">
        <v>462</v>
      </c>
      <c r="G143" s="382">
        <v>2066.12</v>
      </c>
      <c r="H143" s="382">
        <v>1735.54</v>
      </c>
      <c r="I143" s="382">
        <v>1656.88</v>
      </c>
      <c r="J143" s="382">
        <f>Tabulka54246[[#This Row],[Skutečnost k 31.12.2019                    v tis. Kč]]/Tabulka54246[[#This Row],[Upravený rozpočet k 31.12.2019         v tis. Kč]]*100</f>
        <v>95.467693052306487</v>
      </c>
    </row>
    <row r="144" spans="1:10" ht="15" hidden="1" customHeight="1" x14ac:dyDescent="0.25">
      <c r="A144" s="363">
        <v>2321</v>
      </c>
      <c r="B144" s="363">
        <v>6121</v>
      </c>
      <c r="C144" s="192"/>
      <c r="D144" s="146"/>
      <c r="E144" s="381">
        <v>872</v>
      </c>
      <c r="F144" s="364" t="s">
        <v>463</v>
      </c>
      <c r="G144" s="382">
        <v>433.88</v>
      </c>
      <c r="H144" s="382">
        <v>364.46</v>
      </c>
      <c r="I144" s="382">
        <v>347.94</v>
      </c>
      <c r="J144" s="382">
        <f>Tabulka54246[[#This Row],[Skutečnost k 31.12.2019                    v tis. Kč]]/Tabulka54246[[#This Row],[Upravený rozpočet k 31.12.2019         v tis. Kč]]*100</f>
        <v>95.467266641058018</v>
      </c>
    </row>
    <row r="145" spans="1:10" ht="15" hidden="1" customHeight="1" x14ac:dyDescent="0.25">
      <c r="A145" s="45">
        <v>2321</v>
      </c>
      <c r="B145" s="363"/>
      <c r="C145" s="192"/>
      <c r="D145" s="146"/>
      <c r="E145" s="381"/>
      <c r="F145" s="228" t="s">
        <v>272</v>
      </c>
      <c r="G145" s="264">
        <f>SUBTOTAL(109,G138:G144)</f>
        <v>0</v>
      </c>
      <c r="H145" s="264">
        <f>SUBTOTAL(109,H138:H144)</f>
        <v>0</v>
      </c>
      <c r="I145" s="264">
        <f>SUBTOTAL(109,I138:I144)</f>
        <v>0</v>
      </c>
      <c r="J145" s="264" t="e">
        <f>Tabulka54246[[#This Row],[Skutečnost k 31.12.2019                    v tis. Kč]]/Tabulka54246[[#This Row],[Upravený rozpočet k 31.12.2019         v tis. Kč]]*100</f>
        <v>#DIV/0!</v>
      </c>
    </row>
    <row r="146" spans="1:10" ht="15" hidden="1" customHeight="1" x14ac:dyDescent="0.25">
      <c r="A146" s="363"/>
      <c r="B146" s="363"/>
      <c r="C146" s="192"/>
      <c r="D146" s="146"/>
      <c r="E146" s="381"/>
      <c r="F146" s="364"/>
      <c r="G146" s="382"/>
      <c r="H146" s="382"/>
      <c r="I146" s="382"/>
      <c r="J146" s="382"/>
    </row>
    <row r="147" spans="1:10" ht="15" hidden="1" customHeight="1" x14ac:dyDescent="0.25">
      <c r="A147" s="348">
        <v>2333</v>
      </c>
      <c r="B147" s="348">
        <v>5169</v>
      </c>
      <c r="C147" s="203"/>
      <c r="D147" s="146"/>
      <c r="E147" s="46"/>
      <c r="F147" s="329" t="s">
        <v>264</v>
      </c>
      <c r="G147" s="343">
        <v>200</v>
      </c>
      <c r="H147" s="343">
        <v>200</v>
      </c>
      <c r="I147" s="343">
        <v>130.66999999999999</v>
      </c>
      <c r="J147" s="343">
        <f>Tabulka54246[[#This Row],[Skutečnost k 31.12.2019                    v tis. Kč]]/Tabulka54246[[#This Row],[Upravený rozpočet k 31.12.2019         v tis. Kč]]*100</f>
        <v>65.334999999999994</v>
      </c>
    </row>
    <row r="148" spans="1:10" ht="15" hidden="1" customHeight="1" x14ac:dyDescent="0.25">
      <c r="A148" s="45">
        <v>2333</v>
      </c>
      <c r="B148" s="45"/>
      <c r="C148" s="203"/>
      <c r="D148" s="330"/>
      <c r="E148" s="384"/>
      <c r="F148" s="228" t="s">
        <v>841</v>
      </c>
      <c r="G148" s="264">
        <f>SUBTOTAL(109,G147:G147)</f>
        <v>0</v>
      </c>
      <c r="H148" s="264">
        <f>SUBTOTAL(109,H147:H147)</f>
        <v>0</v>
      </c>
      <c r="I148" s="264">
        <f>SUBTOTAL(109,I147:I147)</f>
        <v>0</v>
      </c>
      <c r="J148" s="264" t="e">
        <f>Tabulka54246[[#This Row],[Skutečnost k 31.12.2019                    v tis. Kč]]/Tabulka54246[[#This Row],[Upravený rozpočet k 31.12.2019         v tis. Kč]]*100</f>
        <v>#DIV/0!</v>
      </c>
    </row>
    <row r="149" spans="1:10" ht="15" hidden="1" customHeight="1" x14ac:dyDescent="0.25">
      <c r="A149" s="363"/>
      <c r="B149" s="363"/>
      <c r="C149" s="192"/>
      <c r="D149" s="146"/>
      <c r="E149" s="381"/>
      <c r="F149" s="364"/>
      <c r="G149" s="382"/>
      <c r="H149" s="382"/>
      <c r="I149" s="382"/>
      <c r="J149" s="382"/>
    </row>
    <row r="150" spans="1:10" ht="15" hidden="1" customHeight="1" x14ac:dyDescent="0.25">
      <c r="A150" s="348">
        <v>2369</v>
      </c>
      <c r="B150" s="348">
        <v>5166</v>
      </c>
      <c r="C150" s="203"/>
      <c r="D150" s="339"/>
      <c r="E150" s="46"/>
      <c r="F150" s="329" t="s">
        <v>111</v>
      </c>
      <c r="G150" s="343">
        <v>20</v>
      </c>
      <c r="H150" s="343">
        <v>20</v>
      </c>
      <c r="I150" s="343">
        <v>0</v>
      </c>
      <c r="J150" s="343">
        <f>Tabulka54246[[#This Row],[Skutečnost k 31.12.2019                    v tis. Kč]]/Tabulka54246[[#This Row],[Upravený rozpočet k 31.12.2019         v tis. Kč]]*100</f>
        <v>0</v>
      </c>
    </row>
    <row r="151" spans="1:10" ht="15" hidden="1" customHeight="1" x14ac:dyDescent="0.25">
      <c r="A151" s="45">
        <v>2369</v>
      </c>
      <c r="B151" s="45"/>
      <c r="C151" s="203"/>
      <c r="D151" s="160"/>
      <c r="E151" s="384"/>
      <c r="F151" s="228" t="s">
        <v>274</v>
      </c>
      <c r="G151" s="264">
        <f>SUBTOTAL(109,G150:G150)</f>
        <v>0</v>
      </c>
      <c r="H151" s="264">
        <f>SUBTOTAL(109,H150:H150)</f>
        <v>0</v>
      </c>
      <c r="I151" s="264">
        <f>SUBTOTAL(109,I150:I150)</f>
        <v>0</v>
      </c>
      <c r="J151" s="264" t="e">
        <f>Tabulka54246[[#This Row],[Skutečnost k 31.12.2019                    v tis. Kč]]/Tabulka54246[[#This Row],[Upravený rozpočet k 31.12.2019         v tis. Kč]]*100</f>
        <v>#DIV/0!</v>
      </c>
    </row>
    <row r="152" spans="1:10" ht="15" hidden="1" customHeight="1" x14ac:dyDescent="0.25">
      <c r="A152" s="110">
        <v>2</v>
      </c>
      <c r="B152" s="254"/>
      <c r="C152" s="255"/>
      <c r="D152" s="256"/>
      <c r="E152" s="257"/>
      <c r="F152" s="101" t="s">
        <v>40</v>
      </c>
      <c r="G152" s="112">
        <f>G151+G148+G145+G135+G123+G118+G114+G110+G94+G71+G67+G49</f>
        <v>5674</v>
      </c>
      <c r="H152" s="112">
        <f>H151+H148+H145+H135+H123+H118+H114+H110+H94+H71+H67+H49</f>
        <v>7172.35</v>
      </c>
      <c r="I152" s="112">
        <f>I151+I148+I145+I135+I123+I118+I114+I110+I94+I71+I67+I49</f>
        <v>6602.81</v>
      </c>
      <c r="J152" s="112">
        <f>Tabulka54246[[#This Row],[Skutečnost k 31.12.2019                    v tis. Kč]]/Tabulka54246[[#This Row],[Upravený rozpočet k 31.12.2019         v tis. Kč]]*100</f>
        <v>92.05922744985952</v>
      </c>
    </row>
    <row r="153" spans="1:10" ht="15" hidden="1" customHeight="1" x14ac:dyDescent="0.25">
      <c r="A153" s="258"/>
      <c r="B153" s="258"/>
      <c r="C153" s="259"/>
      <c r="D153" s="260"/>
      <c r="E153" s="261"/>
      <c r="F153" s="262"/>
      <c r="G153" s="263"/>
      <c r="H153" s="263"/>
      <c r="I153" s="263"/>
      <c r="J153" s="263"/>
    </row>
    <row r="154" spans="1:10" ht="15" hidden="1" customHeight="1" x14ac:dyDescent="0.25">
      <c r="A154" s="110">
        <v>3</v>
      </c>
      <c r="B154" s="254"/>
      <c r="C154" s="255"/>
      <c r="D154" s="256"/>
      <c r="E154" s="257"/>
      <c r="F154" s="101" t="s">
        <v>112</v>
      </c>
      <c r="G154" s="112"/>
      <c r="H154" s="112"/>
      <c r="I154" s="112"/>
      <c r="J154" s="112"/>
    </row>
    <row r="155" spans="1:10" ht="15" hidden="1" customHeight="1" x14ac:dyDescent="0.25">
      <c r="A155" s="186"/>
      <c r="B155" s="186"/>
      <c r="C155" s="192"/>
      <c r="D155" s="50"/>
      <c r="E155" s="185"/>
      <c r="F155" s="288" t="s">
        <v>41</v>
      </c>
      <c r="G155" s="182"/>
      <c r="H155" s="182"/>
      <c r="I155" s="182"/>
      <c r="J155" s="182"/>
    </row>
    <row r="156" spans="1:10" s="957" customFormat="1" ht="15" customHeight="1" x14ac:dyDescent="0.25">
      <c r="A156" s="344">
        <v>3111</v>
      </c>
      <c r="B156" s="344">
        <v>5171</v>
      </c>
      <c r="C156" s="251"/>
      <c r="D156" s="339"/>
      <c r="E156" s="345">
        <v>320</v>
      </c>
      <c r="F156" s="346" t="s">
        <v>384</v>
      </c>
      <c r="G156" s="347">
        <v>1300</v>
      </c>
      <c r="H156" s="347">
        <v>1300</v>
      </c>
      <c r="I156" s="347">
        <v>1300</v>
      </c>
      <c r="J156" s="347">
        <f>Tabulka54246[[#This Row],[Skutečnost k 31.12.2019                    v tis. Kč]]/Tabulka54246[[#This Row],[Upravený rozpočet k 31.12.2019         v tis. Kč]]*100</f>
        <v>100</v>
      </c>
    </row>
    <row r="157" spans="1:10" s="960" customFormat="1" ht="15" customHeight="1" x14ac:dyDescent="0.25">
      <c r="A157" s="344">
        <v>3111</v>
      </c>
      <c r="B157" s="344">
        <v>5171</v>
      </c>
      <c r="C157" s="251"/>
      <c r="D157" s="339"/>
      <c r="E157" s="345">
        <v>320</v>
      </c>
      <c r="F157" s="346" t="s">
        <v>453</v>
      </c>
      <c r="G157" s="347">
        <v>2157</v>
      </c>
      <c r="H157" s="347">
        <v>2157</v>
      </c>
      <c r="I157" s="347">
        <v>2156.09</v>
      </c>
      <c r="J157" s="347">
        <f>Tabulka54246[[#This Row],[Skutečnost k 31.12.2019                    v tis. Kč]]/Tabulka54246[[#This Row],[Upravený rozpočet k 31.12.2019         v tis. Kč]]*100</f>
        <v>99.957811775614275</v>
      </c>
    </row>
    <row r="158" spans="1:10" ht="15" customHeight="1" x14ac:dyDescent="0.25">
      <c r="A158" s="344">
        <v>3111</v>
      </c>
      <c r="B158" s="344">
        <v>5171</v>
      </c>
      <c r="C158" s="251"/>
      <c r="D158" s="345">
        <v>14</v>
      </c>
      <c r="E158" s="345">
        <v>320</v>
      </c>
      <c r="F158" s="346" t="s">
        <v>942</v>
      </c>
      <c r="G158" s="347">
        <v>120</v>
      </c>
      <c r="H158" s="347">
        <v>185</v>
      </c>
      <c r="I158" s="347">
        <v>175.5</v>
      </c>
      <c r="J158" s="347">
        <f>Tabulka54246[[#This Row],[Skutečnost k 31.12.2019                    v tis. Kč]]/Tabulka54246[[#This Row],[Upravený rozpočet k 31.12.2019         v tis. Kč]]*100</f>
        <v>94.864864864864856</v>
      </c>
    </row>
    <row r="159" spans="1:10" ht="15" customHeight="1" x14ac:dyDescent="0.25">
      <c r="A159" s="344">
        <v>3111</v>
      </c>
      <c r="B159" s="344">
        <v>5171</v>
      </c>
      <c r="C159" s="251"/>
      <c r="D159" s="339"/>
      <c r="E159" s="345">
        <v>687</v>
      </c>
      <c r="F159" s="346" t="s">
        <v>484</v>
      </c>
      <c r="G159" s="347">
        <v>400</v>
      </c>
      <c r="H159" s="347">
        <v>520</v>
      </c>
      <c r="I159" s="347">
        <v>516.25</v>
      </c>
      <c r="J159" s="347">
        <f>Tabulka54246[[#This Row],[Skutečnost k 31.12.2019                    v tis. Kč]]/Tabulka54246[[#This Row],[Upravený rozpočet k 31.12.2019         v tis. Kč]]*100</f>
        <v>99.27884615384616</v>
      </c>
    </row>
    <row r="160" spans="1:10" ht="15" hidden="1" customHeight="1" x14ac:dyDescent="0.25">
      <c r="A160" s="348">
        <v>3111</v>
      </c>
      <c r="B160" s="348">
        <v>5331</v>
      </c>
      <c r="C160" s="203"/>
      <c r="D160" s="342"/>
      <c r="E160" s="46">
        <v>320</v>
      </c>
      <c r="F160" s="329" t="s">
        <v>645</v>
      </c>
      <c r="G160" s="343">
        <v>4011</v>
      </c>
      <c r="H160" s="343">
        <v>4016.25</v>
      </c>
      <c r="I160" s="343">
        <v>4016.25</v>
      </c>
      <c r="J160" s="343">
        <f>Tabulka54246[[#This Row],[Skutečnost k 31.12.2019                    v tis. Kč]]/Tabulka54246[[#This Row],[Upravený rozpočet k 31.12.2019         v tis. Kč]]*100</f>
        <v>100</v>
      </c>
    </row>
    <row r="161" spans="1:10" ht="13.5" hidden="1" customHeight="1" x14ac:dyDescent="0.25">
      <c r="A161" s="348">
        <v>3111</v>
      </c>
      <c r="B161" s="348">
        <v>5331</v>
      </c>
      <c r="C161" s="192"/>
      <c r="D161" s="452">
        <v>112</v>
      </c>
      <c r="E161" s="46">
        <v>320</v>
      </c>
      <c r="F161" s="329" t="s">
        <v>899</v>
      </c>
      <c r="G161" s="343">
        <v>0</v>
      </c>
      <c r="H161" s="343">
        <v>25</v>
      </c>
      <c r="I161" s="343">
        <v>25</v>
      </c>
      <c r="J161" s="343">
        <f>Tabulka54246[[#This Row],[Skutečnost k 31.12.2019                    v tis. Kč]]/Tabulka54246[[#This Row],[Upravený rozpočet k 31.12.2019         v tis. Kč]]*100</f>
        <v>100</v>
      </c>
    </row>
    <row r="162" spans="1:10" ht="15" hidden="1" customHeight="1" x14ac:dyDescent="0.25">
      <c r="A162" s="367">
        <v>3111</v>
      </c>
      <c r="B162" s="367">
        <v>5336</v>
      </c>
      <c r="C162" s="368">
        <v>103133063</v>
      </c>
      <c r="D162" s="146"/>
      <c r="E162" s="369">
        <v>320</v>
      </c>
      <c r="F162" s="370" t="s">
        <v>908</v>
      </c>
      <c r="G162" s="390">
        <v>0</v>
      </c>
      <c r="H162" s="390">
        <v>151.63</v>
      </c>
      <c r="I162" s="390">
        <v>151.63</v>
      </c>
      <c r="J162" s="390">
        <f>Tabulka54246[[#This Row],[Skutečnost k 31.12.2019                    v tis. Kč]]/Tabulka54246[[#This Row],[Upravený rozpočet k 31.12.2019         v tis. Kč]]*100</f>
        <v>100</v>
      </c>
    </row>
    <row r="163" spans="1:10" ht="15" hidden="1" customHeight="1" x14ac:dyDescent="0.25">
      <c r="A163" s="367">
        <v>3111</v>
      </c>
      <c r="B163" s="367">
        <v>5336</v>
      </c>
      <c r="C163" s="368">
        <v>103533063</v>
      </c>
      <c r="D163" s="146"/>
      <c r="E163" s="369">
        <v>320</v>
      </c>
      <c r="F163" s="370" t="s">
        <v>1445</v>
      </c>
      <c r="G163" s="390">
        <v>0</v>
      </c>
      <c r="H163" s="390">
        <v>859.23</v>
      </c>
      <c r="I163" s="390">
        <v>859.23</v>
      </c>
      <c r="J163" s="390">
        <f>Tabulka54246[[#This Row],[Skutečnost k 31.12.2019                    v tis. Kč]]/Tabulka54246[[#This Row],[Upravený rozpočet k 31.12.2019         v tis. Kč]]*100</f>
        <v>100</v>
      </c>
    </row>
    <row r="164" spans="1:10" ht="15" hidden="1" customHeight="1" x14ac:dyDescent="0.25">
      <c r="A164" s="348">
        <v>3111</v>
      </c>
      <c r="B164" s="16">
        <v>5651</v>
      </c>
      <c r="C164" s="192"/>
      <c r="D164" s="342"/>
      <c r="E164" s="46">
        <v>699</v>
      </c>
      <c r="F164" s="329" t="s">
        <v>1446</v>
      </c>
      <c r="G164" s="343">
        <v>0</v>
      </c>
      <c r="H164" s="343">
        <v>29.75</v>
      </c>
      <c r="I164" s="343">
        <v>0</v>
      </c>
      <c r="J164" s="343">
        <f>Tabulka54246[[#This Row],[Skutečnost k 31.12.2019                    v tis. Kč]]/Tabulka54246[[#This Row],[Upravený rozpočet k 31.12.2019         v tis. Kč]]*100</f>
        <v>0</v>
      </c>
    </row>
    <row r="165" spans="1:10" ht="15" hidden="1" customHeight="1" x14ac:dyDescent="0.25">
      <c r="A165" s="363">
        <v>3111</v>
      </c>
      <c r="B165" s="363">
        <v>6121</v>
      </c>
      <c r="C165" s="192"/>
      <c r="D165" s="342"/>
      <c r="E165" s="381">
        <v>320</v>
      </c>
      <c r="F165" s="364" t="s">
        <v>753</v>
      </c>
      <c r="G165" s="382">
        <v>300</v>
      </c>
      <c r="H165" s="382">
        <v>300</v>
      </c>
      <c r="I165" s="382">
        <v>298.47000000000003</v>
      </c>
      <c r="J165" s="382">
        <f>Tabulka54246[[#This Row],[Skutečnost k 31.12.2019                    v tis. Kč]]/Tabulka54246[[#This Row],[Upravený rozpočet k 31.12.2019         v tis. Kč]]*100</f>
        <v>99.490000000000009</v>
      </c>
    </row>
    <row r="166" spans="1:10" ht="15" hidden="1" customHeight="1" x14ac:dyDescent="0.25">
      <c r="A166" s="363">
        <v>3111</v>
      </c>
      <c r="B166" s="363">
        <v>6121</v>
      </c>
      <c r="C166" s="192"/>
      <c r="D166" s="342"/>
      <c r="E166" s="381">
        <v>320</v>
      </c>
      <c r="F166" s="364" t="s">
        <v>703</v>
      </c>
      <c r="G166" s="382">
        <v>65</v>
      </c>
      <c r="H166" s="382">
        <v>0</v>
      </c>
      <c r="I166" s="382">
        <v>0</v>
      </c>
      <c r="J166" s="382">
        <v>0</v>
      </c>
    </row>
    <row r="167" spans="1:10" ht="15" hidden="1" customHeight="1" x14ac:dyDescent="0.25">
      <c r="A167" s="363">
        <v>3111</v>
      </c>
      <c r="B167" s="363">
        <v>6121</v>
      </c>
      <c r="C167" s="192"/>
      <c r="D167" s="146"/>
      <c r="E167" s="381">
        <v>369</v>
      </c>
      <c r="F167" s="364" t="s">
        <v>822</v>
      </c>
      <c r="G167" s="382">
        <v>400</v>
      </c>
      <c r="H167" s="382">
        <v>1390</v>
      </c>
      <c r="I167" s="382">
        <v>1389.92</v>
      </c>
      <c r="J167" s="382">
        <f>Tabulka54246[[#This Row],[Skutečnost k 31.12.2019                    v tis. Kč]]/Tabulka54246[[#This Row],[Upravený rozpočet k 31.12.2019         v tis. Kč]]*100</f>
        <v>99.994244604316549</v>
      </c>
    </row>
    <row r="168" spans="1:10" ht="15" hidden="1" customHeight="1" x14ac:dyDescent="0.25">
      <c r="A168" s="363">
        <v>3111</v>
      </c>
      <c r="B168" s="363">
        <v>6121</v>
      </c>
      <c r="C168" s="192"/>
      <c r="D168" s="146"/>
      <c r="E168" s="381">
        <v>639</v>
      </c>
      <c r="F168" s="364" t="s">
        <v>895</v>
      </c>
      <c r="G168" s="382">
        <v>0</v>
      </c>
      <c r="H168" s="382">
        <v>206</v>
      </c>
      <c r="I168" s="382">
        <v>205.46</v>
      </c>
      <c r="J168" s="382">
        <f>Tabulka54246[[#This Row],[Skutečnost k 31.12.2019                    v tis. Kč]]/Tabulka54246[[#This Row],[Upravený rozpočet k 31.12.2019         v tis. Kč]]*100</f>
        <v>99.737864077669897</v>
      </c>
    </row>
    <row r="169" spans="1:10" ht="17.25" hidden="1" customHeight="1" x14ac:dyDescent="0.25">
      <c r="A169" s="363">
        <v>3111</v>
      </c>
      <c r="B169" s="363">
        <v>6356</v>
      </c>
      <c r="C169" s="363"/>
      <c r="D169" s="363"/>
      <c r="E169" s="363">
        <v>320</v>
      </c>
      <c r="F169" s="364" t="s">
        <v>891</v>
      </c>
      <c r="G169" s="382">
        <v>0</v>
      </c>
      <c r="H169" s="382">
        <v>194.25</v>
      </c>
      <c r="I169" s="382">
        <v>194.25</v>
      </c>
      <c r="J169" s="382">
        <f>Tabulka54246[[#This Row],[Skutečnost k 31.12.2019                    v tis. Kč]]/Tabulka54246[[#This Row],[Upravený rozpočet k 31.12.2019         v tis. Kč]]*100</f>
        <v>100</v>
      </c>
    </row>
    <row r="170" spans="1:10" s="22" customFormat="1" ht="15" hidden="1" customHeight="1" x14ac:dyDescent="0.25">
      <c r="A170" s="363">
        <v>3111</v>
      </c>
      <c r="B170" s="363">
        <v>6451</v>
      </c>
      <c r="C170" s="363"/>
      <c r="D170" s="363"/>
      <c r="E170" s="363">
        <v>699</v>
      </c>
      <c r="F170" s="364" t="s">
        <v>1447</v>
      </c>
      <c r="G170" s="382">
        <v>0</v>
      </c>
      <c r="H170" s="382">
        <v>434.19</v>
      </c>
      <c r="I170" s="382">
        <v>434.19</v>
      </c>
      <c r="J170" s="382">
        <f>Tabulka54246[[#This Row],[Skutečnost k 31.12.2019                    v tis. Kč]]/Tabulka54246[[#This Row],[Upravený rozpočet k 31.12.2019         v tis. Kč]]*100</f>
        <v>100</v>
      </c>
    </row>
    <row r="171" spans="1:10" s="22" customFormat="1" ht="15" hidden="1" customHeight="1" x14ac:dyDescent="0.25">
      <c r="A171" s="45">
        <v>3111</v>
      </c>
      <c r="B171" s="45"/>
      <c r="C171" s="203"/>
      <c r="D171" s="160"/>
      <c r="E171" s="384"/>
      <c r="F171" s="228" t="s">
        <v>256</v>
      </c>
      <c r="G171" s="264">
        <f>SUBTOTAL(109,G156:G170)</f>
        <v>3977</v>
      </c>
      <c r="H171" s="264">
        <f>SUBTOTAL(109,H156:H170)</f>
        <v>4162</v>
      </c>
      <c r="I171" s="264">
        <f>SUBTOTAL(109,I156:I170)</f>
        <v>4147.84</v>
      </c>
      <c r="J171" s="264">
        <f>Tabulka54246[[#This Row],[Skutečnost k 31.12.2019                    v tis. Kč]]/Tabulka54246[[#This Row],[Upravený rozpočet k 31.12.2019         v tis. Kč]]*100</f>
        <v>99.65977895242672</v>
      </c>
    </row>
    <row r="172" spans="1:10" s="22" customFormat="1" ht="15" hidden="1" customHeight="1" x14ac:dyDescent="0.25">
      <c r="A172" s="186"/>
      <c r="B172" s="186"/>
      <c r="C172" s="192"/>
      <c r="D172" s="50"/>
      <c r="E172" s="185"/>
      <c r="F172" s="184"/>
      <c r="G172" s="182"/>
      <c r="H172" s="182"/>
      <c r="I172" s="182"/>
      <c r="J172" s="182"/>
    </row>
    <row r="173" spans="1:10" s="95" customFormat="1" ht="15" hidden="1" customHeight="1" x14ac:dyDescent="0.25">
      <c r="A173" s="186"/>
      <c r="B173" s="186"/>
      <c r="C173" s="192"/>
      <c r="D173" s="50"/>
      <c r="E173" s="185"/>
      <c r="F173" s="362" t="s">
        <v>113</v>
      </c>
      <c r="G173" s="182"/>
      <c r="H173" s="182"/>
      <c r="I173" s="182"/>
      <c r="J173" s="182"/>
    </row>
    <row r="174" spans="1:10" s="95" customFormat="1" ht="15" hidden="1" customHeight="1" x14ac:dyDescent="0.25">
      <c r="A174" s="348">
        <v>3113</v>
      </c>
      <c r="B174" s="348">
        <v>5011</v>
      </c>
      <c r="C174" s="203"/>
      <c r="D174" s="687"/>
      <c r="E174" s="46"/>
      <c r="F174" s="329" t="s">
        <v>383</v>
      </c>
      <c r="G174" s="343">
        <v>229.9</v>
      </c>
      <c r="H174" s="343">
        <v>229.9</v>
      </c>
      <c r="I174" s="343">
        <v>209.89</v>
      </c>
      <c r="J174" s="343">
        <f>Tabulka54246[[#This Row],[Skutečnost k 31.12.2019                    v tis. Kč]]/Tabulka54246[[#This Row],[Upravený rozpočet k 31.12.2019         v tis. Kč]]*100</f>
        <v>91.296215745976511</v>
      </c>
    </row>
    <row r="175" spans="1:10" s="95" customFormat="1" ht="15" hidden="1" customHeight="1" x14ac:dyDescent="0.25">
      <c r="A175" s="348">
        <v>3113</v>
      </c>
      <c r="B175" s="348">
        <v>5031</v>
      </c>
      <c r="C175" s="203"/>
      <c r="D175" s="687"/>
      <c r="E175" s="46"/>
      <c r="F175" s="329" t="s">
        <v>114</v>
      </c>
      <c r="G175" s="343">
        <v>57.5</v>
      </c>
      <c r="H175" s="343">
        <v>57.5</v>
      </c>
      <c r="I175" s="343">
        <v>52.29</v>
      </c>
      <c r="J175" s="343">
        <f>Tabulka54246[[#This Row],[Skutečnost k 31.12.2019                    v tis. Kč]]/Tabulka54246[[#This Row],[Upravený rozpočet k 31.12.2019         v tis. Kč]]*100</f>
        <v>90.939130434782612</v>
      </c>
    </row>
    <row r="176" spans="1:10" s="95" customFormat="1" ht="15" hidden="1" customHeight="1" x14ac:dyDescent="0.25">
      <c r="A176" s="348">
        <v>3113</v>
      </c>
      <c r="B176" s="348">
        <v>5032</v>
      </c>
      <c r="C176" s="203"/>
      <c r="D176" s="687"/>
      <c r="E176" s="46"/>
      <c r="F176" s="329" t="s">
        <v>115</v>
      </c>
      <c r="G176" s="343">
        <v>20.7</v>
      </c>
      <c r="H176" s="343">
        <v>20.7</v>
      </c>
      <c r="I176" s="343">
        <v>18.88</v>
      </c>
      <c r="J176" s="343">
        <f>Tabulka54246[[#This Row],[Skutečnost k 31.12.2019                    v tis. Kč]]/Tabulka54246[[#This Row],[Upravený rozpočet k 31.12.2019         v tis. Kč]]*100</f>
        <v>91.207729468599027</v>
      </c>
    </row>
    <row r="177" spans="1:15" s="95" customFormat="1" ht="15" hidden="1" customHeight="1" x14ac:dyDescent="0.25">
      <c r="A177" s="348">
        <v>3113</v>
      </c>
      <c r="B177" s="348">
        <v>5139</v>
      </c>
      <c r="C177" s="192"/>
      <c r="D177" s="687"/>
      <c r="E177" s="46"/>
      <c r="F177" s="329" t="s">
        <v>900</v>
      </c>
      <c r="G177" s="343">
        <v>0</v>
      </c>
      <c r="H177" s="343">
        <v>0.42</v>
      </c>
      <c r="I177" s="343">
        <v>0.42</v>
      </c>
      <c r="J177" s="343">
        <f>Tabulka54246[[#This Row],[Skutečnost k 31.12.2019                    v tis. Kč]]/Tabulka54246[[#This Row],[Upravený rozpočet k 31.12.2019         v tis. Kč]]*100</f>
        <v>100</v>
      </c>
    </row>
    <row r="178" spans="1:15" s="95" customFormat="1" ht="15" hidden="1" customHeight="1" x14ac:dyDescent="0.25">
      <c r="A178" s="348">
        <v>3113</v>
      </c>
      <c r="B178" s="348">
        <v>5166</v>
      </c>
      <c r="C178" s="203"/>
      <c r="D178" s="687"/>
      <c r="E178" s="46"/>
      <c r="F178" s="329" t="s">
        <v>512</v>
      </c>
      <c r="G178" s="343">
        <v>3</v>
      </c>
      <c r="H178" s="343">
        <v>1.8</v>
      </c>
      <c r="I178" s="343">
        <v>1.8</v>
      </c>
      <c r="J178" s="343">
        <f>Tabulka54246[[#This Row],[Skutečnost k 31.12.2019                    v tis. Kč]]/Tabulka54246[[#This Row],[Upravený rozpočet k 31.12.2019         v tis. Kč]]*100</f>
        <v>100</v>
      </c>
    </row>
    <row r="179" spans="1:15" s="95" customFormat="1" ht="15" hidden="1" customHeight="1" x14ac:dyDescent="0.25">
      <c r="A179" s="348">
        <v>3113</v>
      </c>
      <c r="B179" s="348">
        <v>5167</v>
      </c>
      <c r="C179" s="203"/>
      <c r="D179" s="687"/>
      <c r="E179" s="46"/>
      <c r="F179" s="329" t="s">
        <v>118</v>
      </c>
      <c r="G179" s="343">
        <v>5</v>
      </c>
      <c r="H179" s="343">
        <v>0.04</v>
      </c>
      <c r="I179" s="343">
        <v>0</v>
      </c>
      <c r="J179" s="343">
        <f>Tabulka54246[[#This Row],[Skutečnost k 31.12.2019                    v tis. Kč]]/Tabulka54246[[#This Row],[Upravený rozpočet k 31.12.2019         v tis. Kč]]*100</f>
        <v>0</v>
      </c>
    </row>
    <row r="180" spans="1:15" s="95" customFormat="1" ht="15" hidden="1" customHeight="1" x14ac:dyDescent="0.25">
      <c r="A180" s="348">
        <v>3113</v>
      </c>
      <c r="B180" s="16">
        <v>5173</v>
      </c>
      <c r="C180" s="192"/>
      <c r="D180" s="687"/>
      <c r="E180" s="46"/>
      <c r="F180" s="329" t="s">
        <v>184</v>
      </c>
      <c r="G180" s="343">
        <v>0</v>
      </c>
      <c r="H180" s="343">
        <v>2.38</v>
      </c>
      <c r="I180" s="343">
        <v>2.38</v>
      </c>
      <c r="J180" s="343">
        <f>Tabulka54246[[#This Row],[Skutečnost k 31.12.2019                    v tis. Kč]]/Tabulka54246[[#This Row],[Upravený rozpočet k 31.12.2019         v tis. Kč]]*100</f>
        <v>100</v>
      </c>
    </row>
    <row r="181" spans="1:15" ht="15" hidden="1" customHeight="1" x14ac:dyDescent="0.25">
      <c r="A181" s="348">
        <v>3113</v>
      </c>
      <c r="B181" s="348">
        <v>5176</v>
      </c>
      <c r="C181" s="203"/>
      <c r="D181" s="687"/>
      <c r="E181" s="46"/>
      <c r="F181" s="329" t="s">
        <v>213</v>
      </c>
      <c r="G181" s="343">
        <v>0</v>
      </c>
      <c r="H181" s="343">
        <v>3.35</v>
      </c>
      <c r="I181" s="343">
        <v>3.35</v>
      </c>
      <c r="J181" s="343">
        <f>Tabulka54246[[#This Row],[Skutečnost k 31.12.2019                    v tis. Kč]]/Tabulka54246[[#This Row],[Upravený rozpočet k 31.12.2019         v tis. Kč]]*100</f>
        <v>100</v>
      </c>
    </row>
    <row r="182" spans="1:15" ht="15" hidden="1" customHeight="1" x14ac:dyDescent="0.25">
      <c r="A182" s="348">
        <v>3113</v>
      </c>
      <c r="B182" s="348">
        <v>5424</v>
      </c>
      <c r="C182" s="203"/>
      <c r="D182" s="687"/>
      <c r="E182" s="46"/>
      <c r="F182" s="329" t="s">
        <v>352</v>
      </c>
      <c r="G182" s="343">
        <v>6</v>
      </c>
      <c r="H182" s="343">
        <v>6</v>
      </c>
      <c r="I182" s="343">
        <v>0</v>
      </c>
      <c r="J182" s="343">
        <f>Tabulka54246[[#This Row],[Skutečnost k 31.12.2019                    v tis. Kč]]/Tabulka54246[[#This Row],[Upravený rozpočet k 31.12.2019         v tis. Kč]]*100</f>
        <v>0</v>
      </c>
    </row>
    <row r="183" spans="1:15" s="96" customFormat="1" ht="15" hidden="1" customHeight="1" x14ac:dyDescent="0.25">
      <c r="A183" s="363"/>
      <c r="B183" s="363"/>
      <c r="C183" s="192"/>
      <c r="D183" s="688"/>
      <c r="E183" s="381"/>
      <c r="F183" s="94" t="s">
        <v>156</v>
      </c>
      <c r="G183" s="265">
        <f>SUBTOTAL(109,G174:G182)</f>
        <v>0</v>
      </c>
      <c r="H183" s="265">
        <f>SUBTOTAL(109,H174:H182)</f>
        <v>0</v>
      </c>
      <c r="I183" s="265">
        <f>SUBTOTAL(109,I174:I182)</f>
        <v>0</v>
      </c>
      <c r="J183" s="265" t="e">
        <f>Tabulka54246[[#This Row],[Skutečnost k 31.12.2019                    v tis. Kč]]/Tabulka54246[[#This Row],[Upravený rozpočet k 31.12.2019         v tis. Kč]]*100</f>
        <v>#DIV/0!</v>
      </c>
    </row>
    <row r="184" spans="1:15" ht="15" hidden="1" customHeight="1" x14ac:dyDescent="0.25">
      <c r="A184" s="363"/>
      <c r="B184" s="363"/>
      <c r="C184" s="192"/>
      <c r="D184" s="688"/>
      <c r="E184" s="381"/>
      <c r="F184" s="364"/>
      <c r="G184" s="382"/>
      <c r="H184" s="382"/>
      <c r="I184" s="382"/>
      <c r="J184" s="382"/>
    </row>
    <row r="185" spans="1:15" ht="15" hidden="1" customHeight="1" x14ac:dyDescent="0.25">
      <c r="A185" s="363"/>
      <c r="B185" s="363"/>
      <c r="C185" s="192"/>
      <c r="D185" s="688"/>
      <c r="E185" s="381"/>
      <c r="F185" s="228" t="s">
        <v>420</v>
      </c>
      <c r="G185" s="382"/>
      <c r="H185" s="382"/>
      <c r="I185" s="382"/>
      <c r="J185" s="382"/>
    </row>
    <row r="186" spans="1:15" ht="15" hidden="1" customHeight="1" x14ac:dyDescent="0.25">
      <c r="A186" s="348">
        <v>3113</v>
      </c>
      <c r="B186" s="16">
        <v>5166</v>
      </c>
      <c r="C186" s="192"/>
      <c r="D186" s="687"/>
      <c r="E186" s="46">
        <v>312</v>
      </c>
      <c r="F186" s="329" t="s">
        <v>614</v>
      </c>
      <c r="G186" s="343">
        <v>0</v>
      </c>
      <c r="H186" s="343">
        <v>29</v>
      </c>
      <c r="I186" s="343">
        <v>0</v>
      </c>
      <c r="J186" s="343">
        <f>Tabulka54246[[#This Row],[Skutečnost k 31.12.2019                    v tis. Kč]]/Tabulka54246[[#This Row],[Upravený rozpočet k 31.12.2019         v tis. Kč]]*100</f>
        <v>0</v>
      </c>
    </row>
    <row r="187" spans="1:15" ht="15" customHeight="1" x14ac:dyDescent="0.25">
      <c r="A187" s="344">
        <v>3113</v>
      </c>
      <c r="B187" s="344">
        <v>5171</v>
      </c>
      <c r="C187" s="251"/>
      <c r="D187" s="339"/>
      <c r="E187" s="345">
        <v>312</v>
      </c>
      <c r="F187" s="346" t="s">
        <v>488</v>
      </c>
      <c r="G187" s="347">
        <v>0</v>
      </c>
      <c r="H187" s="347">
        <v>301.29000000000002</v>
      </c>
      <c r="I187" s="347">
        <v>301.29000000000002</v>
      </c>
      <c r="J187" s="347">
        <f>Tabulka54246[[#This Row],[Skutečnost k 31.12.2019                    v tis. Kč]]/Tabulka54246[[#This Row],[Upravený rozpočet k 31.12.2019         v tis. Kč]]*100</f>
        <v>100</v>
      </c>
    </row>
    <row r="188" spans="1:15" s="957" customFormat="1" ht="18" customHeight="1" x14ac:dyDescent="0.25">
      <c r="A188" s="344">
        <v>3113</v>
      </c>
      <c r="B188" s="344">
        <v>5171</v>
      </c>
      <c r="C188" s="251"/>
      <c r="D188" s="345">
        <v>14</v>
      </c>
      <c r="E188" s="345">
        <v>312</v>
      </c>
      <c r="F188" s="346" t="s">
        <v>1424</v>
      </c>
      <c r="G188" s="347">
        <v>0</v>
      </c>
      <c r="H188" s="347">
        <v>1043.54</v>
      </c>
      <c r="I188" s="347">
        <v>1041.1199999999999</v>
      </c>
      <c r="J188" s="347">
        <f>Tabulka54246[[#This Row],[Skutečnost k 31.12.2019                    v tis. Kč]]/Tabulka54246[[#This Row],[Upravený rozpočet k 31.12.2019         v tis. Kč]]*100</f>
        <v>99.768097054257623</v>
      </c>
      <c r="O188" s="961"/>
    </row>
    <row r="189" spans="1:15" ht="15" hidden="1" customHeight="1" x14ac:dyDescent="0.25">
      <c r="A189" s="348">
        <v>3113</v>
      </c>
      <c r="B189" s="348">
        <v>5331</v>
      </c>
      <c r="C189" s="203"/>
      <c r="D189" s="687"/>
      <c r="E189" s="46">
        <v>312</v>
      </c>
      <c r="F189" s="329" t="s">
        <v>570</v>
      </c>
      <c r="G189" s="343">
        <v>3765</v>
      </c>
      <c r="H189" s="343">
        <v>3820</v>
      </c>
      <c r="I189" s="343">
        <v>3820</v>
      </c>
      <c r="J189" s="343">
        <f>Tabulka54246[[#This Row],[Skutečnost k 31.12.2019                    v tis. Kč]]/Tabulka54246[[#This Row],[Upravený rozpočet k 31.12.2019         v tis. Kč]]*100</f>
        <v>100</v>
      </c>
    </row>
    <row r="190" spans="1:15" ht="15" hidden="1" customHeight="1" x14ac:dyDescent="0.25">
      <c r="A190" s="385">
        <v>3113</v>
      </c>
      <c r="B190" s="385">
        <v>5331</v>
      </c>
      <c r="C190" s="386"/>
      <c r="D190" s="689">
        <v>111</v>
      </c>
      <c r="E190" s="387">
        <v>312</v>
      </c>
      <c r="F190" s="388" t="s">
        <v>842</v>
      </c>
      <c r="G190" s="389">
        <v>0</v>
      </c>
      <c r="H190" s="389">
        <v>16.5</v>
      </c>
      <c r="I190" s="389">
        <v>16.5</v>
      </c>
      <c r="J190" s="389">
        <f>Tabulka54246[[#This Row],[Skutečnost k 31.12.2019                    v tis. Kč]]/Tabulka54246[[#This Row],[Upravený rozpočet k 31.12.2019         v tis. Kč]]*100</f>
        <v>100</v>
      </c>
    </row>
    <row r="191" spans="1:15" ht="15" hidden="1" customHeight="1" x14ac:dyDescent="0.25">
      <c r="A191" s="385">
        <v>3113</v>
      </c>
      <c r="B191" s="385">
        <v>5331</v>
      </c>
      <c r="C191" s="386"/>
      <c r="D191" s="685">
        <v>112</v>
      </c>
      <c r="E191" s="387">
        <v>312</v>
      </c>
      <c r="F191" s="388" t="s">
        <v>843</v>
      </c>
      <c r="G191" s="389">
        <v>0</v>
      </c>
      <c r="H191" s="389">
        <v>6.5</v>
      </c>
      <c r="I191" s="389">
        <v>6.5</v>
      </c>
      <c r="J191" s="389">
        <f>Tabulka54246[[#This Row],[Skutečnost k 31.12.2019                    v tis. Kč]]/Tabulka54246[[#This Row],[Upravený rozpočet k 31.12.2019         v tis. Kč]]*100</f>
        <v>100</v>
      </c>
    </row>
    <row r="192" spans="1:15" ht="15" hidden="1" customHeight="1" x14ac:dyDescent="0.25">
      <c r="A192" s="367">
        <v>3113</v>
      </c>
      <c r="B192" s="367">
        <v>5336</v>
      </c>
      <c r="C192" s="368">
        <v>103133063</v>
      </c>
      <c r="D192" s="339"/>
      <c r="E192" s="369">
        <v>312</v>
      </c>
      <c r="F192" s="370" t="s">
        <v>751</v>
      </c>
      <c r="G192" s="390">
        <v>0</v>
      </c>
      <c r="H192" s="390">
        <v>217.9</v>
      </c>
      <c r="I192" s="390">
        <v>217.9</v>
      </c>
      <c r="J192" s="390">
        <f>Tabulka54246[[#This Row],[Skutečnost k 31.12.2019                    v tis. Kč]]/Tabulka54246[[#This Row],[Upravený rozpočet k 31.12.2019         v tis. Kč]]*100</f>
        <v>100</v>
      </c>
    </row>
    <row r="193" spans="1:11" ht="15" hidden="1" customHeight="1" x14ac:dyDescent="0.25">
      <c r="A193" s="367">
        <v>3113</v>
      </c>
      <c r="B193" s="367">
        <v>5336</v>
      </c>
      <c r="C193" s="368">
        <v>103533063</v>
      </c>
      <c r="D193" s="339"/>
      <c r="E193" s="369">
        <v>312</v>
      </c>
      <c r="F193" s="370" t="s">
        <v>752</v>
      </c>
      <c r="G193" s="390">
        <v>0</v>
      </c>
      <c r="H193" s="390">
        <v>1234.71</v>
      </c>
      <c r="I193" s="390">
        <v>1234.71</v>
      </c>
      <c r="J193" s="390">
        <f>Tabulka54246[[#This Row],[Skutečnost k 31.12.2019                    v tis. Kč]]/Tabulka54246[[#This Row],[Upravený rozpočet k 31.12.2019         v tis. Kč]]*100</f>
        <v>100</v>
      </c>
    </row>
    <row r="194" spans="1:11" ht="15" hidden="1" customHeight="1" x14ac:dyDescent="0.25">
      <c r="A194" s="367">
        <v>3113</v>
      </c>
      <c r="B194" s="367">
        <v>5336</v>
      </c>
      <c r="C194" s="368">
        <v>107117015</v>
      </c>
      <c r="D194" s="339"/>
      <c r="E194" s="369">
        <v>312</v>
      </c>
      <c r="F194" s="370" t="s">
        <v>748</v>
      </c>
      <c r="G194" s="390">
        <v>0</v>
      </c>
      <c r="H194" s="390">
        <v>103.97</v>
      </c>
      <c r="I194" s="390">
        <v>103.97</v>
      </c>
      <c r="J194" s="390">
        <f>Tabulka54246[[#This Row],[Skutečnost k 31.12.2019                    v tis. Kč]]/Tabulka54246[[#This Row],[Upravený rozpočet k 31.12.2019         v tis. Kč]]*100</f>
        <v>100</v>
      </c>
    </row>
    <row r="195" spans="1:11" ht="15" hidden="1" customHeight="1" x14ac:dyDescent="0.25">
      <c r="A195" s="367">
        <v>3113</v>
      </c>
      <c r="B195" s="367">
        <v>5336</v>
      </c>
      <c r="C195" s="368">
        <v>107517016</v>
      </c>
      <c r="D195" s="339"/>
      <c r="E195" s="369">
        <v>312</v>
      </c>
      <c r="F195" s="370" t="s">
        <v>747</v>
      </c>
      <c r="G195" s="390">
        <v>0</v>
      </c>
      <c r="H195" s="390">
        <v>1767.56</v>
      </c>
      <c r="I195" s="390">
        <v>1767.56</v>
      </c>
      <c r="J195" s="390">
        <f>Tabulka54246[[#This Row],[Skutečnost k 31.12.2019                    v tis. Kč]]/Tabulka54246[[#This Row],[Upravený rozpočet k 31.12.2019         v tis. Kč]]*100</f>
        <v>100</v>
      </c>
    </row>
    <row r="196" spans="1:11" ht="15" hidden="1" customHeight="1" x14ac:dyDescent="0.25">
      <c r="A196" s="348">
        <v>3113</v>
      </c>
      <c r="B196" s="348">
        <v>5651</v>
      </c>
      <c r="C196" s="203"/>
      <c r="D196" s="339"/>
      <c r="E196" s="46">
        <v>312</v>
      </c>
      <c r="F196" s="329" t="s">
        <v>571</v>
      </c>
      <c r="G196" s="343">
        <v>0</v>
      </c>
      <c r="H196" s="343">
        <v>3218.39</v>
      </c>
      <c r="I196" s="343">
        <v>3218.39</v>
      </c>
      <c r="J196" s="343">
        <f>Tabulka54246[[#This Row],[Skutečnost k 31.12.2019                    v tis. Kč]]/Tabulka54246[[#This Row],[Upravený rozpočet k 31.12.2019         v tis. Kč]]*100</f>
        <v>100</v>
      </c>
    </row>
    <row r="197" spans="1:11" ht="15" hidden="1" customHeight="1" x14ac:dyDescent="0.25">
      <c r="A197" s="363">
        <v>3113</v>
      </c>
      <c r="B197" s="363">
        <v>6121</v>
      </c>
      <c r="C197" s="192"/>
      <c r="D197" s="339"/>
      <c r="E197" s="381">
        <v>312</v>
      </c>
      <c r="F197" s="364" t="s">
        <v>488</v>
      </c>
      <c r="G197" s="382">
        <v>257</v>
      </c>
      <c r="H197" s="382">
        <v>0</v>
      </c>
      <c r="I197" s="382">
        <v>0</v>
      </c>
      <c r="J197" s="382">
        <v>0</v>
      </c>
    </row>
    <row r="198" spans="1:11" ht="15" hidden="1" customHeight="1" x14ac:dyDescent="0.25">
      <c r="A198" s="363">
        <v>3113</v>
      </c>
      <c r="B198" s="363">
        <v>6121</v>
      </c>
      <c r="C198" s="192"/>
      <c r="D198" s="339"/>
      <c r="E198" s="381">
        <v>312</v>
      </c>
      <c r="F198" s="364" t="s">
        <v>844</v>
      </c>
      <c r="G198" s="382">
        <v>545</v>
      </c>
      <c r="H198" s="382">
        <v>545</v>
      </c>
      <c r="I198" s="382">
        <v>545</v>
      </c>
      <c r="J198" s="382">
        <f>Tabulka54246[[#This Row],[Skutečnost k 31.12.2019                    v tis. Kč]]/Tabulka54246[[#This Row],[Upravený rozpočet k 31.12.2019         v tis. Kč]]*100</f>
        <v>100</v>
      </c>
      <c r="K198" s="155"/>
    </row>
    <row r="199" spans="1:11" ht="15" hidden="1" customHeight="1" x14ac:dyDescent="0.25">
      <c r="A199" s="363">
        <v>3113</v>
      </c>
      <c r="B199" s="363">
        <v>6121</v>
      </c>
      <c r="C199" s="192"/>
      <c r="D199" s="339"/>
      <c r="E199" s="381">
        <v>312</v>
      </c>
      <c r="F199" s="364" t="s">
        <v>693</v>
      </c>
      <c r="G199" s="382">
        <v>0</v>
      </c>
      <c r="H199" s="382">
        <v>78</v>
      </c>
      <c r="I199" s="382">
        <v>18.52</v>
      </c>
      <c r="J199" s="382">
        <f>Tabulka54246[[#This Row],[Skutečnost k 31.12.2019                    v tis. Kč]]/Tabulka54246[[#This Row],[Upravený rozpočet k 31.12.2019         v tis. Kč]]*100</f>
        <v>23.743589743589745</v>
      </c>
    </row>
    <row r="200" spans="1:11" ht="15" hidden="1" customHeight="1" x14ac:dyDescent="0.25">
      <c r="A200" s="363">
        <v>3113</v>
      </c>
      <c r="B200" s="363">
        <v>6121</v>
      </c>
      <c r="C200" s="192"/>
      <c r="D200" s="339"/>
      <c r="E200" s="381">
        <v>312</v>
      </c>
      <c r="F200" s="364" t="s">
        <v>491</v>
      </c>
      <c r="G200" s="382">
        <v>200</v>
      </c>
      <c r="H200" s="382">
        <v>200</v>
      </c>
      <c r="I200" s="382">
        <v>106.72</v>
      </c>
      <c r="J200" s="382">
        <f>Tabulka54246[[#This Row],[Skutečnost k 31.12.2019                    v tis. Kč]]/Tabulka54246[[#This Row],[Upravený rozpočet k 31.12.2019         v tis. Kč]]*100</f>
        <v>53.36</v>
      </c>
    </row>
    <row r="201" spans="1:11" ht="15" hidden="1" customHeight="1" x14ac:dyDescent="0.25">
      <c r="A201" s="385">
        <v>3113</v>
      </c>
      <c r="B201" s="385">
        <v>6356</v>
      </c>
      <c r="C201" s="386">
        <v>107117968</v>
      </c>
      <c r="D201" s="339"/>
      <c r="E201" s="387">
        <v>312</v>
      </c>
      <c r="F201" s="388" t="s">
        <v>748</v>
      </c>
      <c r="G201" s="389">
        <v>0</v>
      </c>
      <c r="H201" s="389">
        <v>131.13</v>
      </c>
      <c r="I201" s="389">
        <v>131.13</v>
      </c>
      <c r="J201" s="389">
        <f>Tabulka54246[[#This Row],[Skutečnost k 31.12.2019                    v tis. Kč]]/Tabulka54246[[#This Row],[Upravený rozpočet k 31.12.2019         v tis. Kč]]*100</f>
        <v>100</v>
      </c>
    </row>
    <row r="202" spans="1:11" ht="15" hidden="1" customHeight="1" x14ac:dyDescent="0.25">
      <c r="A202" s="385">
        <v>3113</v>
      </c>
      <c r="B202" s="385">
        <v>6356</v>
      </c>
      <c r="C202" s="386">
        <v>107517969</v>
      </c>
      <c r="D202" s="339"/>
      <c r="E202" s="387">
        <v>312</v>
      </c>
      <c r="F202" s="388" t="s">
        <v>747</v>
      </c>
      <c r="G202" s="389">
        <v>0</v>
      </c>
      <c r="H202" s="389">
        <v>2229.1999999999998</v>
      </c>
      <c r="I202" s="389">
        <v>2229.1999999999998</v>
      </c>
      <c r="J202" s="389">
        <f>Tabulka54246[[#This Row],[Skutečnost k 31.12.2019                    v tis. Kč]]/Tabulka54246[[#This Row],[Upravený rozpočet k 31.12.2019         v tis. Kč]]*100</f>
        <v>100</v>
      </c>
    </row>
    <row r="203" spans="1:11" ht="15" hidden="1" customHeight="1" x14ac:dyDescent="0.25">
      <c r="A203" s="363">
        <v>3113</v>
      </c>
      <c r="B203" s="363">
        <v>6451</v>
      </c>
      <c r="C203" s="192"/>
      <c r="D203" s="339"/>
      <c r="E203" s="381">
        <v>312</v>
      </c>
      <c r="F203" s="364" t="s">
        <v>572</v>
      </c>
      <c r="G203" s="382">
        <v>0</v>
      </c>
      <c r="H203" s="382">
        <v>397.37</v>
      </c>
      <c r="I203" s="382">
        <v>397.37</v>
      </c>
      <c r="J203" s="382">
        <f>Tabulka54246[[#This Row],[Skutečnost k 31.12.2019                    v tis. Kč]]/Tabulka54246[[#This Row],[Upravený rozpočet k 31.12.2019         v tis. Kč]]*100</f>
        <v>100</v>
      </c>
    </row>
    <row r="204" spans="1:11" ht="15" hidden="1" customHeight="1" x14ac:dyDescent="0.25">
      <c r="A204" s="363"/>
      <c r="B204" s="363"/>
      <c r="C204" s="192"/>
      <c r="D204" s="688"/>
      <c r="E204" s="381"/>
      <c r="F204" s="228" t="s">
        <v>422</v>
      </c>
      <c r="G204" s="264">
        <f>SUBTOTAL(109,G186:G203)</f>
        <v>0</v>
      </c>
      <c r="H204" s="264">
        <f>SUBTOTAL(109,H186:H203)</f>
        <v>1344.83</v>
      </c>
      <c r="I204" s="264">
        <f>SUBTOTAL(109,I186:I203)</f>
        <v>1342.4099999999999</v>
      </c>
      <c r="J204" s="264">
        <f>Tabulka54246[[#This Row],[Skutečnost k 31.12.2019                    v tis. Kč]]/Tabulka54246[[#This Row],[Upravený rozpočet k 31.12.2019         v tis. Kč]]*100</f>
        <v>99.820051605035573</v>
      </c>
    </row>
    <row r="205" spans="1:11" ht="15" hidden="1" customHeight="1" x14ac:dyDescent="0.25">
      <c r="A205" s="363"/>
      <c r="B205" s="363"/>
      <c r="C205" s="192"/>
      <c r="D205" s="688"/>
      <c r="E205" s="381"/>
      <c r="F205" s="364"/>
      <c r="G205" s="382"/>
      <c r="H205" s="382"/>
      <c r="I205" s="382"/>
      <c r="J205" s="382"/>
    </row>
    <row r="206" spans="1:11" ht="15" hidden="1" customHeight="1" x14ac:dyDescent="0.25">
      <c r="A206" s="363"/>
      <c r="B206" s="363"/>
      <c r="C206" s="192"/>
      <c r="D206" s="688"/>
      <c r="E206" s="381"/>
      <c r="F206" s="228" t="s">
        <v>421</v>
      </c>
      <c r="G206" s="382"/>
      <c r="H206" s="382"/>
      <c r="I206" s="382"/>
      <c r="J206" s="382"/>
    </row>
    <row r="207" spans="1:11" ht="15" hidden="1" customHeight="1" x14ac:dyDescent="0.25">
      <c r="A207" s="348">
        <v>3113</v>
      </c>
      <c r="B207" s="348">
        <v>5331</v>
      </c>
      <c r="C207" s="203"/>
      <c r="D207" s="339"/>
      <c r="E207" s="46">
        <v>313</v>
      </c>
      <c r="F207" s="329" t="s">
        <v>615</v>
      </c>
      <c r="G207" s="343">
        <v>3845</v>
      </c>
      <c r="H207" s="343">
        <v>3946.28</v>
      </c>
      <c r="I207" s="343">
        <v>3946.28</v>
      </c>
      <c r="J207" s="343">
        <f>Tabulka54246[[#This Row],[Skutečnost k 31.12.2019                    v tis. Kč]]/Tabulka54246[[#This Row],[Upravený rozpočet k 31.12.2019         v tis. Kč]]*100</f>
        <v>100</v>
      </c>
    </row>
    <row r="208" spans="1:11" ht="15" hidden="1" customHeight="1" x14ac:dyDescent="0.25">
      <c r="A208" s="348">
        <v>3113</v>
      </c>
      <c r="B208" s="348">
        <v>5331</v>
      </c>
      <c r="C208" s="203"/>
      <c r="D208" s="689">
        <v>111</v>
      </c>
      <c r="E208" s="46">
        <v>313</v>
      </c>
      <c r="F208" s="329" t="s">
        <v>845</v>
      </c>
      <c r="G208" s="343">
        <v>0</v>
      </c>
      <c r="H208" s="343">
        <v>43</v>
      </c>
      <c r="I208" s="343">
        <v>43</v>
      </c>
      <c r="J208" s="343">
        <f>Tabulka54246[[#This Row],[Skutečnost k 31.12.2019                    v tis. Kč]]/Tabulka54246[[#This Row],[Upravený rozpočet k 31.12.2019         v tis. Kč]]*100</f>
        <v>100</v>
      </c>
    </row>
    <row r="209" spans="1:10" ht="15" hidden="1" customHeight="1" x14ac:dyDescent="0.25">
      <c r="A209" s="367">
        <v>3113</v>
      </c>
      <c r="B209" s="367">
        <v>5336</v>
      </c>
      <c r="C209" s="368">
        <v>103133063</v>
      </c>
      <c r="D209" s="339"/>
      <c r="E209" s="369">
        <v>313</v>
      </c>
      <c r="F209" s="370" t="s">
        <v>901</v>
      </c>
      <c r="G209" s="343">
        <v>0</v>
      </c>
      <c r="H209" s="343">
        <v>160.97999999999999</v>
      </c>
      <c r="I209" s="343">
        <v>160.97999999999999</v>
      </c>
      <c r="J209" s="343">
        <f>Tabulka54246[[#This Row],[Skutečnost k 31.12.2019                    v tis. Kč]]/Tabulka54246[[#This Row],[Upravený rozpočet k 31.12.2019         v tis. Kč]]*100</f>
        <v>100</v>
      </c>
    </row>
    <row r="210" spans="1:10" s="22" customFormat="1" ht="15" hidden="1" customHeight="1" x14ac:dyDescent="0.25">
      <c r="A210" s="367">
        <v>3113</v>
      </c>
      <c r="B210" s="367">
        <v>5336</v>
      </c>
      <c r="C210" s="368">
        <v>103533063</v>
      </c>
      <c r="D210" s="339"/>
      <c r="E210" s="369">
        <v>313</v>
      </c>
      <c r="F210" s="370" t="s">
        <v>902</v>
      </c>
      <c r="G210" s="343">
        <v>0</v>
      </c>
      <c r="H210" s="343">
        <v>912.21</v>
      </c>
      <c r="I210" s="343">
        <v>912.21</v>
      </c>
      <c r="J210" s="343">
        <f>Tabulka54246[[#This Row],[Skutečnost k 31.12.2019                    v tis. Kč]]/Tabulka54246[[#This Row],[Upravený rozpočet k 31.12.2019         v tis. Kč]]*100</f>
        <v>100</v>
      </c>
    </row>
    <row r="211" spans="1:10" s="22" customFormat="1" ht="15" hidden="1" customHeight="1" x14ac:dyDescent="0.25">
      <c r="A211" s="367">
        <v>3113</v>
      </c>
      <c r="B211" s="367">
        <v>5336</v>
      </c>
      <c r="C211" s="368">
        <v>107117015</v>
      </c>
      <c r="D211" s="339"/>
      <c r="E211" s="369">
        <v>313</v>
      </c>
      <c r="F211" s="370" t="s">
        <v>745</v>
      </c>
      <c r="G211" s="390">
        <v>0</v>
      </c>
      <c r="H211" s="390">
        <v>14.46</v>
      </c>
      <c r="I211" s="390">
        <v>14.46</v>
      </c>
      <c r="J211" s="390">
        <f>Tabulka54246[[#This Row],[Skutečnost k 31.12.2019                    v tis. Kč]]/Tabulka54246[[#This Row],[Upravený rozpočet k 31.12.2019         v tis. Kč]]*100</f>
        <v>100</v>
      </c>
    </row>
    <row r="212" spans="1:10" s="22" customFormat="1" ht="15" hidden="1" customHeight="1" x14ac:dyDescent="0.25">
      <c r="A212" s="367">
        <v>3113</v>
      </c>
      <c r="B212" s="367">
        <v>5336</v>
      </c>
      <c r="C212" s="368">
        <v>107517016</v>
      </c>
      <c r="D212" s="339"/>
      <c r="E212" s="369">
        <v>313</v>
      </c>
      <c r="F212" s="370" t="s">
        <v>746</v>
      </c>
      <c r="G212" s="390">
        <v>0</v>
      </c>
      <c r="H212" s="390">
        <v>859.43</v>
      </c>
      <c r="I212" s="390">
        <v>859.43</v>
      </c>
      <c r="J212" s="390">
        <f>Tabulka54246[[#This Row],[Skutečnost k 31.12.2019                    v tis. Kč]]/Tabulka54246[[#This Row],[Upravený rozpočet k 31.12.2019         v tis. Kč]]*100</f>
        <v>100</v>
      </c>
    </row>
    <row r="213" spans="1:10" ht="18" hidden="1" customHeight="1" x14ac:dyDescent="0.25">
      <c r="A213" s="348">
        <v>3113</v>
      </c>
      <c r="B213" s="348">
        <v>5651</v>
      </c>
      <c r="C213" s="203"/>
      <c r="D213" s="339"/>
      <c r="E213" s="46">
        <v>313</v>
      </c>
      <c r="F213" s="329" t="s">
        <v>571</v>
      </c>
      <c r="G213" s="343">
        <v>0</v>
      </c>
      <c r="H213" s="343">
        <v>624.28</v>
      </c>
      <c r="I213" s="343">
        <v>624.28</v>
      </c>
      <c r="J213" s="343">
        <f>Tabulka54246[[#This Row],[Skutečnost k 31.12.2019                    v tis. Kč]]/Tabulka54246[[#This Row],[Upravený rozpočet k 31.12.2019         v tis. Kč]]*100</f>
        <v>100</v>
      </c>
    </row>
    <row r="214" spans="1:10" ht="15" hidden="1" customHeight="1" x14ac:dyDescent="0.25">
      <c r="A214" s="363">
        <v>3113</v>
      </c>
      <c r="B214" s="363">
        <v>6122</v>
      </c>
      <c r="C214" s="192"/>
      <c r="D214" s="339"/>
      <c r="E214" s="381">
        <v>313</v>
      </c>
      <c r="F214" s="364" t="s">
        <v>483</v>
      </c>
      <c r="G214" s="382">
        <v>180</v>
      </c>
      <c r="H214" s="382">
        <v>115.39</v>
      </c>
      <c r="I214" s="382">
        <v>115.39</v>
      </c>
      <c r="J214" s="382">
        <f>Tabulka54246[[#This Row],[Skutečnost k 31.12.2019                    v tis. Kč]]/Tabulka54246[[#This Row],[Upravený rozpočet k 31.12.2019         v tis. Kč]]*100</f>
        <v>100</v>
      </c>
    </row>
    <row r="215" spans="1:10" ht="15" hidden="1" customHeight="1" x14ac:dyDescent="0.25">
      <c r="A215" s="385">
        <v>3113</v>
      </c>
      <c r="B215" s="385">
        <v>6356</v>
      </c>
      <c r="C215" s="386">
        <v>107117968</v>
      </c>
      <c r="D215" s="339"/>
      <c r="E215" s="387">
        <v>313</v>
      </c>
      <c r="F215" s="388" t="s">
        <v>744</v>
      </c>
      <c r="G215" s="389">
        <v>0</v>
      </c>
      <c r="H215" s="389">
        <v>211.7</v>
      </c>
      <c r="I215" s="389">
        <v>211.7</v>
      </c>
      <c r="J215" s="389">
        <f>Tabulka54246[[#This Row],[Skutečnost k 31.12.2019                    v tis. Kč]]/Tabulka54246[[#This Row],[Upravený rozpočet k 31.12.2019         v tis. Kč]]*100</f>
        <v>100</v>
      </c>
    </row>
    <row r="216" spans="1:10" ht="18" hidden="1" customHeight="1" x14ac:dyDescent="0.25">
      <c r="A216" s="385">
        <v>3113</v>
      </c>
      <c r="B216" s="385">
        <v>6356</v>
      </c>
      <c r="C216" s="386">
        <v>107517969</v>
      </c>
      <c r="D216" s="339"/>
      <c r="E216" s="387">
        <v>313</v>
      </c>
      <c r="F216" s="388" t="s">
        <v>754</v>
      </c>
      <c r="G216" s="389">
        <v>0</v>
      </c>
      <c r="H216" s="389">
        <v>4631.75</v>
      </c>
      <c r="I216" s="389">
        <v>4631.75</v>
      </c>
      <c r="J216" s="389">
        <f>Tabulka54246[[#This Row],[Skutečnost k 31.12.2019                    v tis. Kč]]/Tabulka54246[[#This Row],[Upravený rozpočet k 31.12.2019         v tis. Kč]]*100</f>
        <v>100</v>
      </c>
    </row>
    <row r="217" spans="1:10" s="96" customFormat="1" ht="15" hidden="1" customHeight="1" x14ac:dyDescent="0.25">
      <c r="A217" s="363">
        <v>3113</v>
      </c>
      <c r="B217" s="363">
        <v>6451</v>
      </c>
      <c r="C217" s="192"/>
      <c r="D217" s="339"/>
      <c r="E217" s="381">
        <v>313</v>
      </c>
      <c r="F217" s="364" t="s">
        <v>572</v>
      </c>
      <c r="G217" s="382">
        <v>0</v>
      </c>
      <c r="H217" s="382">
        <v>1018.01</v>
      </c>
      <c r="I217" s="382">
        <v>1018.01</v>
      </c>
      <c r="J217" s="382">
        <f>Tabulka54246[[#This Row],[Skutečnost k 31.12.2019                    v tis. Kč]]/Tabulka54246[[#This Row],[Upravený rozpočet k 31.12.2019         v tis. Kč]]*100</f>
        <v>100</v>
      </c>
    </row>
    <row r="218" spans="1:10" s="96" customFormat="1" ht="15" hidden="1" customHeight="1" x14ac:dyDescent="0.25">
      <c r="A218" s="344"/>
      <c r="B218" s="344"/>
      <c r="C218" s="251"/>
      <c r="D218" s="688"/>
      <c r="E218" s="345"/>
      <c r="F218" s="228" t="s">
        <v>423</v>
      </c>
      <c r="G218" s="264">
        <f>SUBTOTAL(109,G207:G217)</f>
        <v>0</v>
      </c>
      <c r="H218" s="264">
        <f>SUBTOTAL(109,H207:H217)</f>
        <v>0</v>
      </c>
      <c r="I218" s="264">
        <f>SUBTOTAL(109,I207:I217)</f>
        <v>0</v>
      </c>
      <c r="J218" s="264" t="e">
        <f>Tabulka54246[[#This Row],[Skutečnost k 31.12.2019                    v tis. Kč]]/Tabulka54246[[#This Row],[Upravený rozpočet k 31.12.2019         v tis. Kč]]*100</f>
        <v>#DIV/0!</v>
      </c>
    </row>
    <row r="219" spans="1:10" s="96" customFormat="1" ht="15" hidden="1" customHeight="1" x14ac:dyDescent="0.25">
      <c r="A219" s="45">
        <v>3113</v>
      </c>
      <c r="B219" s="245"/>
      <c r="C219" s="251"/>
      <c r="D219" s="690"/>
      <c r="E219" s="246"/>
      <c r="F219" s="362" t="s">
        <v>440</v>
      </c>
      <c r="G219" s="190">
        <f>G204+G218+G183</f>
        <v>0</v>
      </c>
      <c r="H219" s="190">
        <f>H204+H218+H183</f>
        <v>1344.83</v>
      </c>
      <c r="I219" s="190">
        <f>I204+I218+I183</f>
        <v>1342.4099999999999</v>
      </c>
      <c r="J219" s="190">
        <f>Tabulka54246[[#This Row],[Skutečnost k 31.12.2019                    v tis. Kč]]/Tabulka54246[[#This Row],[Upravený rozpočet k 31.12.2019         v tis. Kč]]*100</f>
        <v>99.820051605035573</v>
      </c>
    </row>
    <row r="220" spans="1:10" s="96" customFormat="1" ht="15" hidden="1" customHeight="1" x14ac:dyDescent="0.25">
      <c r="A220" s="245"/>
      <c r="B220" s="245"/>
      <c r="C220" s="251"/>
      <c r="D220" s="690"/>
      <c r="E220" s="246"/>
      <c r="F220" s="244"/>
      <c r="G220" s="183"/>
      <c r="H220" s="183"/>
      <c r="I220" s="183"/>
      <c r="J220" s="183"/>
    </row>
    <row r="221" spans="1:10" s="96" customFormat="1" ht="15" hidden="1" customHeight="1" x14ac:dyDescent="0.25">
      <c r="A221" s="348">
        <v>3231</v>
      </c>
      <c r="B221" s="348">
        <v>5331</v>
      </c>
      <c r="C221" s="203"/>
      <c r="D221" s="339"/>
      <c r="E221" s="46">
        <v>243</v>
      </c>
      <c r="F221" s="329" t="s">
        <v>646</v>
      </c>
      <c r="G221" s="343">
        <v>492</v>
      </c>
      <c r="H221" s="343">
        <v>492</v>
      </c>
      <c r="I221" s="343">
        <v>492</v>
      </c>
      <c r="J221" s="343">
        <f>Tabulka54246[[#This Row],[Skutečnost k 31.12.2019                    v tis. Kč]]/Tabulka54246[[#This Row],[Upravený rozpočet k 31.12.2019         v tis. Kč]]*100</f>
        <v>100</v>
      </c>
    </row>
    <row r="222" spans="1:10" s="96" customFormat="1" ht="15" hidden="1" customHeight="1" x14ac:dyDescent="0.25">
      <c r="A222" s="348">
        <v>3231</v>
      </c>
      <c r="B222" s="16">
        <v>5331</v>
      </c>
      <c r="C222" s="192"/>
      <c r="D222" s="689">
        <v>111</v>
      </c>
      <c r="E222" s="46">
        <v>243</v>
      </c>
      <c r="F222" s="329" t="s">
        <v>846</v>
      </c>
      <c r="G222" s="343">
        <v>0</v>
      </c>
      <c r="H222" s="343">
        <v>32</v>
      </c>
      <c r="I222" s="343">
        <v>32</v>
      </c>
      <c r="J222" s="343">
        <f>Tabulka54246[[#This Row],[Skutečnost k 31.12.2019                    v tis. Kč]]/Tabulka54246[[#This Row],[Upravený rozpočet k 31.12.2019         v tis. Kč]]*100</f>
        <v>100</v>
      </c>
    </row>
    <row r="223" spans="1:10" s="96" customFormat="1" ht="15" hidden="1" customHeight="1" x14ac:dyDescent="0.25">
      <c r="A223" s="45">
        <v>3231</v>
      </c>
      <c r="B223" s="344"/>
      <c r="C223" s="251"/>
      <c r="D223" s="688"/>
      <c r="E223" s="345"/>
      <c r="F223" s="228" t="s">
        <v>116</v>
      </c>
      <c r="G223" s="264">
        <f>SUM(G221:G222)</f>
        <v>492</v>
      </c>
      <c r="H223" s="264">
        <f>SUM(H221:H222)</f>
        <v>524</v>
      </c>
      <c r="I223" s="264">
        <f>SUM(I221:I222)</f>
        <v>524</v>
      </c>
      <c r="J223" s="264">
        <f>Tabulka54246[[#This Row],[Skutečnost k 31.12.2019                    v tis. Kč]]/Tabulka54246[[#This Row],[Upravený rozpočet k 31.12.2019         v tis. Kč]]*100</f>
        <v>100</v>
      </c>
    </row>
    <row r="224" spans="1:10" s="96" customFormat="1" ht="15" hidden="1" customHeight="1" x14ac:dyDescent="0.25">
      <c r="A224" s="344"/>
      <c r="B224" s="344"/>
      <c r="C224" s="251"/>
      <c r="D224" s="688"/>
      <c r="E224" s="345"/>
      <c r="F224" s="346"/>
      <c r="G224" s="347"/>
      <c r="H224" s="347"/>
      <c r="I224" s="347"/>
      <c r="J224" s="347"/>
    </row>
    <row r="225" spans="1:10" s="96" customFormat="1" ht="15" hidden="1" customHeight="1" x14ac:dyDescent="0.25">
      <c r="A225" s="348">
        <v>3299</v>
      </c>
      <c r="B225" s="348">
        <v>5229</v>
      </c>
      <c r="C225" s="203"/>
      <c r="D225" s="339"/>
      <c r="E225" s="46"/>
      <c r="F225" s="329" t="s">
        <v>584</v>
      </c>
      <c r="G225" s="343">
        <v>0</v>
      </c>
      <c r="H225" s="343">
        <v>3</v>
      </c>
      <c r="I225" s="343">
        <v>3</v>
      </c>
      <c r="J225" s="343">
        <f>Tabulka54246[[#This Row],[Skutečnost k 31.12.2019                    v tis. Kč]]/Tabulka54246[[#This Row],[Upravený rozpočet k 31.12.2019         v tis. Kč]]*100</f>
        <v>100</v>
      </c>
    </row>
    <row r="226" spans="1:10" s="96" customFormat="1" ht="15" hidden="1" customHeight="1" x14ac:dyDescent="0.25">
      <c r="A226" s="45">
        <v>3299</v>
      </c>
      <c r="B226" s="344"/>
      <c r="C226" s="251"/>
      <c r="D226" s="688"/>
      <c r="E226" s="345"/>
      <c r="F226" s="228" t="s">
        <v>579</v>
      </c>
      <c r="G226" s="264">
        <f>SUBTOTAL(109,G224:G225)</f>
        <v>0</v>
      </c>
      <c r="H226" s="264">
        <f>SUBTOTAL(109,H225:H225)</f>
        <v>0</v>
      </c>
      <c r="I226" s="264">
        <f>SUBTOTAL(109,I225:I225)</f>
        <v>0</v>
      </c>
      <c r="J226" s="264" t="e">
        <f>Tabulka54246[[#This Row],[Skutečnost k 31.12.2019                    v tis. Kč]]/Tabulka54246[[#This Row],[Upravený rozpočet k 31.12.2019         v tis. Kč]]*100</f>
        <v>#DIV/0!</v>
      </c>
    </row>
    <row r="227" spans="1:10" s="96" customFormat="1" ht="15" hidden="1" customHeight="1" x14ac:dyDescent="0.25">
      <c r="A227" s="344"/>
      <c r="B227" s="344"/>
      <c r="C227" s="251"/>
      <c r="D227" s="688"/>
      <c r="E227" s="345"/>
      <c r="F227" s="346"/>
      <c r="G227" s="347"/>
      <c r="H227" s="347"/>
      <c r="I227" s="347"/>
      <c r="J227" s="347"/>
    </row>
    <row r="228" spans="1:10" s="96" customFormat="1" ht="15" hidden="1" customHeight="1" x14ac:dyDescent="0.25">
      <c r="A228" s="245"/>
      <c r="B228" s="245"/>
      <c r="C228" s="251"/>
      <c r="D228" s="690"/>
      <c r="E228" s="246"/>
      <c r="F228" s="288" t="s">
        <v>123</v>
      </c>
      <c r="G228" s="391">
        <f>G223+G219+G171+G226</f>
        <v>4469</v>
      </c>
      <c r="H228" s="391">
        <f>H223+H219+H171+H226</f>
        <v>6030.83</v>
      </c>
      <c r="I228" s="391">
        <f>I223+I219+I171+I226</f>
        <v>6014.25</v>
      </c>
      <c r="J228" s="391">
        <f>Tabulka54246[[#This Row],[Skutečnost k 31.12.2019                    v tis. Kč]]/Tabulka54246[[#This Row],[Upravený rozpočet k 31.12.2019         v tis. Kč]]*100</f>
        <v>99.725079300859093</v>
      </c>
    </row>
    <row r="229" spans="1:10" s="96" customFormat="1" ht="15" hidden="1" customHeight="1" x14ac:dyDescent="0.25">
      <c r="A229" s="245"/>
      <c r="B229" s="245"/>
      <c r="C229" s="251"/>
      <c r="D229" s="690"/>
      <c r="E229" s="246"/>
      <c r="F229" s="244"/>
      <c r="G229" s="183"/>
      <c r="H229" s="183"/>
      <c r="I229" s="183"/>
      <c r="J229" s="183"/>
    </row>
    <row r="230" spans="1:10" s="96" customFormat="1" ht="15" hidden="1" customHeight="1" x14ac:dyDescent="0.25">
      <c r="A230" s="245"/>
      <c r="B230" s="245"/>
      <c r="C230" s="251"/>
      <c r="D230" s="690"/>
      <c r="E230" s="246"/>
      <c r="F230" s="288" t="s">
        <v>124</v>
      </c>
      <c r="G230" s="183"/>
      <c r="H230" s="183"/>
      <c r="I230" s="183"/>
      <c r="J230" s="183"/>
    </row>
    <row r="231" spans="1:10" s="96" customFormat="1" ht="15" hidden="1" customHeight="1" x14ac:dyDescent="0.25">
      <c r="A231" s="348">
        <v>3311</v>
      </c>
      <c r="B231" s="16">
        <v>5169</v>
      </c>
      <c r="C231" s="192"/>
      <c r="D231" s="689">
        <v>111</v>
      </c>
      <c r="E231" s="46"/>
      <c r="F231" s="340" t="s">
        <v>847</v>
      </c>
      <c r="G231" s="341">
        <v>0</v>
      </c>
      <c r="H231" s="341">
        <v>100</v>
      </c>
      <c r="I231" s="341">
        <v>100</v>
      </c>
      <c r="J231" s="341">
        <f>Tabulka54246[[#This Row],[Skutečnost k 31.12.2019                    v tis. Kč]]/Tabulka54246[[#This Row],[Upravený rozpočet k 31.12.2019         v tis. Kč]]*100</f>
        <v>100</v>
      </c>
    </row>
    <row r="232" spans="1:10" s="96" customFormat="1" ht="15" hidden="1" customHeight="1" x14ac:dyDescent="0.25">
      <c r="A232" s="348">
        <v>3311</v>
      </c>
      <c r="B232" s="16">
        <v>5222</v>
      </c>
      <c r="C232" s="192"/>
      <c r="D232" s="689">
        <v>2111</v>
      </c>
      <c r="E232" s="46"/>
      <c r="F232" s="340" t="s">
        <v>848</v>
      </c>
      <c r="G232" s="341">
        <v>0</v>
      </c>
      <c r="H232" s="343">
        <v>10</v>
      </c>
      <c r="I232" s="341">
        <v>10</v>
      </c>
      <c r="J232" s="341">
        <f>Tabulka54246[[#This Row],[Skutečnost k 31.12.2019                    v tis. Kč]]/Tabulka54246[[#This Row],[Upravený rozpočet k 31.12.2019         v tis. Kč]]*100</f>
        <v>100</v>
      </c>
    </row>
    <row r="233" spans="1:10" s="96" customFormat="1" ht="13.5" hidden="1" customHeight="1" x14ac:dyDescent="0.25">
      <c r="A233" s="348">
        <v>3311</v>
      </c>
      <c r="B233" s="16">
        <v>5222</v>
      </c>
      <c r="C233" s="192"/>
      <c r="D233" s="689">
        <v>8111</v>
      </c>
      <c r="E233" s="46"/>
      <c r="F233" s="340" t="s">
        <v>849</v>
      </c>
      <c r="G233" s="341">
        <v>0</v>
      </c>
      <c r="H233" s="343">
        <v>5</v>
      </c>
      <c r="I233" s="341">
        <v>5</v>
      </c>
      <c r="J233" s="341">
        <f>Tabulka54246[[#This Row],[Skutečnost k 31.12.2019                    v tis. Kč]]/Tabulka54246[[#This Row],[Upravený rozpočet k 31.12.2019         v tis. Kč]]*100</f>
        <v>100</v>
      </c>
    </row>
    <row r="234" spans="1:10" s="96" customFormat="1" ht="15" hidden="1" customHeight="1" x14ac:dyDescent="0.25">
      <c r="A234" s="363">
        <v>3311</v>
      </c>
      <c r="B234" s="363">
        <v>6322</v>
      </c>
      <c r="C234" s="192"/>
      <c r="D234" s="16"/>
      <c r="E234" s="46"/>
      <c r="F234" s="364" t="s">
        <v>892</v>
      </c>
      <c r="G234" s="449">
        <v>0</v>
      </c>
      <c r="H234" s="449">
        <v>560</v>
      </c>
      <c r="I234" s="449">
        <v>560</v>
      </c>
      <c r="J234" s="449">
        <f>Tabulka54246[[#This Row],[Skutečnost k 31.12.2019                    v tis. Kč]]/Tabulka54246[[#This Row],[Upravený rozpočet k 31.12.2019         v tis. Kč]]*100</f>
        <v>100</v>
      </c>
    </row>
    <row r="235" spans="1:10" s="96" customFormat="1" ht="15" hidden="1" customHeight="1" x14ac:dyDescent="0.25">
      <c r="A235" s="45">
        <v>3311</v>
      </c>
      <c r="B235" s="16"/>
      <c r="C235" s="192"/>
      <c r="D235" s="16"/>
      <c r="E235" s="46"/>
      <c r="F235" s="373" t="s">
        <v>644</v>
      </c>
      <c r="G235" s="356">
        <f>SUBTOTAL(109,G231:G234)</f>
        <v>0</v>
      </c>
      <c r="H235" s="356">
        <f>SUBTOTAL(109,H231:H234)</f>
        <v>0</v>
      </c>
      <c r="I235" s="356">
        <f>SUBTOTAL(109,I231:I234)</f>
        <v>0</v>
      </c>
      <c r="J235" s="356" t="e">
        <f>Tabulka54246[[#This Row],[Skutečnost k 31.12.2019                    v tis. Kč]]/Tabulka54246[[#This Row],[Upravený rozpočet k 31.12.2019         v tis. Kč]]*100</f>
        <v>#DIV/0!</v>
      </c>
    </row>
    <row r="236" spans="1:10" s="96" customFormat="1" ht="15" hidden="1" customHeight="1" x14ac:dyDescent="0.25">
      <c r="A236" s="45"/>
      <c r="B236" s="16"/>
      <c r="C236" s="192"/>
      <c r="D236" s="16"/>
      <c r="E236" s="46"/>
      <c r="F236" s="373"/>
      <c r="G236" s="356"/>
      <c r="H236" s="152"/>
      <c r="I236" s="268"/>
      <c r="J236" s="268"/>
    </row>
    <row r="237" spans="1:10" s="96" customFormat="1" ht="15" hidden="1" customHeight="1" x14ac:dyDescent="0.25">
      <c r="A237" s="367">
        <v>3314</v>
      </c>
      <c r="B237" s="367">
        <v>5336</v>
      </c>
      <c r="C237" s="392">
        <v>34053</v>
      </c>
      <c r="D237" s="369">
        <v>617</v>
      </c>
      <c r="E237" s="369">
        <v>242</v>
      </c>
      <c r="F237" s="370" t="s">
        <v>1425</v>
      </c>
      <c r="G237" s="390">
        <v>0</v>
      </c>
      <c r="H237" s="390">
        <v>26</v>
      </c>
      <c r="I237" s="390">
        <v>26</v>
      </c>
      <c r="J237" s="390">
        <f>Tabulka54246[[#This Row],[Skutečnost k 31.12.2019                    v tis. Kč]]/Tabulka54246[[#This Row],[Upravený rozpočet k 31.12.2019         v tis. Kč]]*100</f>
        <v>100</v>
      </c>
    </row>
    <row r="238" spans="1:10" s="96" customFormat="1" ht="15" hidden="1" customHeight="1" x14ac:dyDescent="0.25">
      <c r="A238" s="45">
        <v>3314</v>
      </c>
      <c r="B238" s="16"/>
      <c r="C238" s="192"/>
      <c r="D238" s="369"/>
      <c r="E238" s="46"/>
      <c r="F238" s="373" t="s">
        <v>697</v>
      </c>
      <c r="G238" s="356">
        <f>SUBTOTAL(109,G237:G237)</f>
        <v>0</v>
      </c>
      <c r="H238" s="356">
        <f>SUBTOTAL(109,H237:H237)</f>
        <v>0</v>
      </c>
      <c r="I238" s="356">
        <f>SUBTOTAL(109,I237:I237)</f>
        <v>0</v>
      </c>
      <c r="J238" s="356" t="e">
        <f>Tabulka54246[[#This Row],[Skutečnost k 31.12.2019                    v tis. Kč]]/Tabulka54246[[#This Row],[Upravený rozpočet k 31.12.2019         v tis. Kč]]*100</f>
        <v>#DIV/0!</v>
      </c>
    </row>
    <row r="239" spans="1:10" s="96" customFormat="1" ht="15" hidden="1" customHeight="1" x14ac:dyDescent="0.25">
      <c r="A239" s="344"/>
      <c r="B239" s="16"/>
      <c r="C239" s="192"/>
      <c r="D239" s="369"/>
      <c r="E239" s="46"/>
      <c r="F239" s="94"/>
      <c r="G239" s="347"/>
      <c r="H239" s="343"/>
      <c r="I239" s="243"/>
      <c r="J239" s="243"/>
    </row>
    <row r="240" spans="1:10" s="96" customFormat="1" ht="15" hidden="1" customHeight="1" x14ac:dyDescent="0.25">
      <c r="A240" s="367">
        <v>3315</v>
      </c>
      <c r="B240" s="367">
        <v>5336</v>
      </c>
      <c r="C240" s="368">
        <v>429</v>
      </c>
      <c r="D240" s="369"/>
      <c r="E240" s="369">
        <v>242</v>
      </c>
      <c r="F240" s="370" t="s">
        <v>617</v>
      </c>
      <c r="G240" s="390">
        <v>0</v>
      </c>
      <c r="H240" s="390">
        <v>37.85</v>
      </c>
      <c r="I240" s="390">
        <v>37.85</v>
      </c>
      <c r="J240" s="390">
        <f>Tabulka54246[[#This Row],[Skutečnost k 31.12.2019                    v tis. Kč]]/Tabulka54246[[#This Row],[Upravený rozpočet k 31.12.2019         v tis. Kč]]*100</f>
        <v>100</v>
      </c>
    </row>
    <row r="241" spans="1:166" s="96" customFormat="1" ht="15" hidden="1" customHeight="1" x14ac:dyDescent="0.25">
      <c r="A241" s="367">
        <v>3315</v>
      </c>
      <c r="B241" s="367">
        <v>5336</v>
      </c>
      <c r="C241" s="392">
        <v>34070</v>
      </c>
      <c r="D241" s="369">
        <v>607</v>
      </c>
      <c r="E241" s="369">
        <v>242</v>
      </c>
      <c r="F241" s="370" t="s">
        <v>1426</v>
      </c>
      <c r="G241" s="390">
        <v>0</v>
      </c>
      <c r="H241" s="390">
        <v>42</v>
      </c>
      <c r="I241" s="390">
        <v>42</v>
      </c>
      <c r="J241" s="390">
        <f>Tabulka54246[[#This Row],[Skutečnost k 31.12.2019                    v tis. Kč]]/Tabulka54246[[#This Row],[Upravený rozpočet k 31.12.2019         v tis. Kč]]*100</f>
        <v>100</v>
      </c>
    </row>
    <row r="242" spans="1:166" s="96" customFormat="1" ht="15" hidden="1" customHeight="1" x14ac:dyDescent="0.25">
      <c r="A242" s="367">
        <v>3315</v>
      </c>
      <c r="B242" s="367">
        <v>5336</v>
      </c>
      <c r="C242" s="392">
        <v>34070</v>
      </c>
      <c r="D242" s="369">
        <v>608</v>
      </c>
      <c r="E242" s="369">
        <v>242</v>
      </c>
      <c r="F242" s="370" t="s">
        <v>1427</v>
      </c>
      <c r="G242" s="390">
        <v>0</v>
      </c>
      <c r="H242" s="390">
        <v>280</v>
      </c>
      <c r="I242" s="390">
        <v>280</v>
      </c>
      <c r="J242" s="390">
        <f>Tabulka54246[[#This Row],[Skutečnost k 31.12.2019                    v tis. Kč]]/Tabulka54246[[#This Row],[Upravený rozpočet k 31.12.2019         v tis. Kč]]*100</f>
        <v>100</v>
      </c>
    </row>
    <row r="243" spans="1:166" s="96" customFormat="1" ht="13.5" hidden="1" customHeight="1" x14ac:dyDescent="0.25">
      <c r="A243" s="385">
        <v>3315</v>
      </c>
      <c r="B243" s="385">
        <v>6356</v>
      </c>
      <c r="C243" s="386">
        <v>429</v>
      </c>
      <c r="D243" s="369"/>
      <c r="E243" s="387">
        <v>242</v>
      </c>
      <c r="F243" s="388" t="s">
        <v>603</v>
      </c>
      <c r="G243" s="389">
        <v>0</v>
      </c>
      <c r="H243" s="389">
        <v>40</v>
      </c>
      <c r="I243" s="389">
        <v>40</v>
      </c>
      <c r="J243" s="389">
        <f>Tabulka54246[[#This Row],[Skutečnost k 31.12.2019                    v tis. Kč]]/Tabulka54246[[#This Row],[Upravený rozpočet k 31.12.2019         v tis. Kč]]*100</f>
        <v>100</v>
      </c>
    </row>
    <row r="244" spans="1:166" s="96" customFormat="1" ht="13.5" hidden="1" customHeight="1" x14ac:dyDescent="0.25">
      <c r="A244" s="45">
        <v>3315</v>
      </c>
      <c r="B244" s="16"/>
      <c r="C244" s="368"/>
      <c r="D244" s="369"/>
      <c r="E244" s="46"/>
      <c r="F244" s="228" t="s">
        <v>616</v>
      </c>
      <c r="G244" s="264">
        <f>SUBTOTAL(109,G240:G243)</f>
        <v>0</v>
      </c>
      <c r="H244" s="264">
        <f>SUBTOTAL(109,H240:H243)</f>
        <v>0</v>
      </c>
      <c r="I244" s="264">
        <f>SUBTOTAL(109,I240:I243)</f>
        <v>0</v>
      </c>
      <c r="J244" s="264" t="e">
        <f>Tabulka54246[[#This Row],[Skutečnost k 31.12.2019                    v tis. Kč]]/Tabulka54246[[#This Row],[Upravený rozpočet k 31.12.2019         v tis. Kč]]*100</f>
        <v>#DIV/0!</v>
      </c>
    </row>
    <row r="245" spans="1:166" s="96" customFormat="1" ht="15" hidden="1" customHeight="1" x14ac:dyDescent="0.25">
      <c r="A245" s="344"/>
      <c r="B245" s="16"/>
      <c r="C245" s="192"/>
      <c r="D245" s="369"/>
      <c r="E245" s="46"/>
      <c r="F245" s="94"/>
      <c r="G245" s="347"/>
      <c r="H245" s="343"/>
      <c r="I245" s="243"/>
      <c r="J245" s="243"/>
    </row>
    <row r="246" spans="1:166" s="96" customFormat="1" ht="15" hidden="1" customHeight="1" x14ac:dyDescent="0.25">
      <c r="A246" s="348">
        <v>3319</v>
      </c>
      <c r="B246" s="348">
        <v>5021</v>
      </c>
      <c r="C246" s="203"/>
      <c r="D246" s="369"/>
      <c r="E246" s="46"/>
      <c r="F246" s="329" t="s">
        <v>125</v>
      </c>
      <c r="G246" s="343">
        <v>28</v>
      </c>
      <c r="H246" s="343">
        <v>28</v>
      </c>
      <c r="I246" s="343">
        <v>28</v>
      </c>
      <c r="J246" s="343">
        <f>Tabulka54246[[#This Row],[Skutečnost k 31.12.2019                    v tis. Kč]]/Tabulka54246[[#This Row],[Upravený rozpočet k 31.12.2019         v tis. Kč]]*100</f>
        <v>100</v>
      </c>
    </row>
    <row r="247" spans="1:166" s="96" customFormat="1" ht="15" hidden="1" customHeight="1" x14ac:dyDescent="0.25">
      <c r="A247" s="367">
        <v>3319</v>
      </c>
      <c r="B247" s="367">
        <v>5336</v>
      </c>
      <c r="C247" s="368">
        <v>428</v>
      </c>
      <c r="D247" s="369">
        <v>601</v>
      </c>
      <c r="E247" s="369">
        <v>241</v>
      </c>
      <c r="F247" s="370" t="s">
        <v>1428</v>
      </c>
      <c r="G247" s="390">
        <v>0</v>
      </c>
      <c r="H247" s="390">
        <v>24.85</v>
      </c>
      <c r="I247" s="390">
        <v>24.85</v>
      </c>
      <c r="J247" s="390">
        <f>Tabulka54246[[#This Row],[Skutečnost k 31.12.2019                    v tis. Kč]]/Tabulka54246[[#This Row],[Upravený rozpočet k 31.12.2019         v tis. Kč]]*100</f>
        <v>100</v>
      </c>
    </row>
    <row r="248" spans="1:166" s="96" customFormat="1" ht="15" hidden="1" customHeight="1" x14ac:dyDescent="0.25">
      <c r="A248" s="367">
        <v>3319</v>
      </c>
      <c r="B248" s="367">
        <v>5336</v>
      </c>
      <c r="C248" s="368">
        <v>428</v>
      </c>
      <c r="D248" s="369">
        <v>619</v>
      </c>
      <c r="E248" s="369">
        <v>241</v>
      </c>
      <c r="F248" s="370" t="s">
        <v>1429</v>
      </c>
      <c r="G248" s="390">
        <v>0</v>
      </c>
      <c r="H248" s="390">
        <v>10</v>
      </c>
      <c r="I248" s="390">
        <v>10</v>
      </c>
      <c r="J248" s="390">
        <f>Tabulka54246[[#This Row],[Skutečnost k 31.12.2019                    v tis. Kč]]/Tabulka54246[[#This Row],[Upravený rozpočet k 31.12.2019         v tis. Kč]]*100</f>
        <v>100</v>
      </c>
    </row>
    <row r="249" spans="1:166" s="96" customFormat="1" ht="15" hidden="1" customHeight="1" x14ac:dyDescent="0.25">
      <c r="A249" s="367">
        <v>3319</v>
      </c>
      <c r="B249" s="367">
        <v>5336</v>
      </c>
      <c r="C249" s="368">
        <v>428</v>
      </c>
      <c r="D249" s="369">
        <v>616</v>
      </c>
      <c r="E249" s="369">
        <v>242</v>
      </c>
      <c r="F249" s="370" t="s">
        <v>1430</v>
      </c>
      <c r="G249" s="390">
        <v>0</v>
      </c>
      <c r="H249" s="390">
        <v>32.81</v>
      </c>
      <c r="I249" s="390">
        <v>32.81</v>
      </c>
      <c r="J249" s="390">
        <f>Tabulka54246[[#This Row],[Skutečnost k 31.12.2019                    v tis. Kč]]/Tabulka54246[[#This Row],[Upravený rozpočet k 31.12.2019         v tis. Kč]]*100</f>
        <v>100</v>
      </c>
    </row>
    <row r="250" spans="1:166" s="96" customFormat="1" ht="15" hidden="1" customHeight="1" x14ac:dyDescent="0.25">
      <c r="A250" s="367">
        <v>3319</v>
      </c>
      <c r="B250" s="367">
        <v>5336</v>
      </c>
      <c r="C250" s="368">
        <v>428</v>
      </c>
      <c r="D250" s="369">
        <v>620</v>
      </c>
      <c r="E250" s="369">
        <v>242</v>
      </c>
      <c r="F250" s="370" t="s">
        <v>1431</v>
      </c>
      <c r="G250" s="390">
        <v>0</v>
      </c>
      <c r="H250" s="390">
        <v>40</v>
      </c>
      <c r="I250" s="390">
        <v>40</v>
      </c>
      <c r="J250" s="390">
        <f>Tabulka54246[[#This Row],[Skutečnost k 31.12.2019                    v tis. Kč]]/Tabulka54246[[#This Row],[Upravený rozpočet k 31.12.2019         v tis. Kč]]*100</f>
        <v>100</v>
      </c>
    </row>
    <row r="251" spans="1:166" s="270" customFormat="1" ht="15" hidden="1" customHeight="1" x14ac:dyDescent="0.25">
      <c r="A251" s="45">
        <v>3319</v>
      </c>
      <c r="B251" s="45"/>
      <c r="C251" s="266"/>
      <c r="D251" s="45"/>
      <c r="E251" s="384"/>
      <c r="F251" s="228" t="s">
        <v>275</v>
      </c>
      <c r="G251" s="264">
        <f>SUM(G246:G250)</f>
        <v>28</v>
      </c>
      <c r="H251" s="264">
        <f>SUM(H246:H250)</f>
        <v>135.66</v>
      </c>
      <c r="I251" s="264">
        <f>SUM(I246:I250)</f>
        <v>135.66</v>
      </c>
      <c r="J251" s="264">
        <f>Tabulka54246[[#This Row],[Skutečnost k 31.12.2019                    v tis. Kč]]/Tabulka54246[[#This Row],[Upravený rozpočet k 31.12.2019         v tis. Kč]]*100</f>
        <v>100</v>
      </c>
      <c r="N251" s="271"/>
      <c r="O251" s="272"/>
      <c r="P251" s="273"/>
      <c r="Q251" s="273"/>
      <c r="R251" s="273"/>
      <c r="S251" s="269"/>
      <c r="T251" s="269"/>
      <c r="U251" s="269"/>
      <c r="V251" s="269"/>
      <c r="W251" s="269"/>
      <c r="AA251" s="271"/>
      <c r="AB251" s="272"/>
      <c r="AC251" s="273"/>
      <c r="AD251" s="273"/>
      <c r="AE251" s="273"/>
      <c r="AF251" s="269"/>
      <c r="AG251" s="269"/>
      <c r="AH251" s="269"/>
      <c r="AI251" s="269"/>
      <c r="AJ251" s="269"/>
      <c r="AN251" s="271"/>
      <c r="AO251" s="272"/>
      <c r="AP251" s="273"/>
      <c r="AQ251" s="273"/>
      <c r="AR251" s="273"/>
      <c r="AS251" s="269"/>
      <c r="AT251" s="269"/>
      <c r="AU251" s="269"/>
      <c r="AV251" s="269"/>
      <c r="AW251" s="269"/>
      <c r="BA251" s="271"/>
      <c r="BB251" s="272"/>
      <c r="BC251" s="273"/>
      <c r="BD251" s="273"/>
      <c r="BE251" s="273"/>
      <c r="BF251" s="269"/>
      <c r="BG251" s="269"/>
      <c r="BH251" s="269"/>
      <c r="BI251" s="269"/>
      <c r="BJ251" s="269"/>
      <c r="BN251" s="271"/>
      <c r="BO251" s="272"/>
      <c r="BP251" s="273"/>
      <c r="BQ251" s="273"/>
      <c r="BR251" s="273"/>
      <c r="BS251" s="269"/>
      <c r="BT251" s="269"/>
      <c r="BU251" s="269"/>
      <c r="BV251" s="269"/>
      <c r="BW251" s="269"/>
      <c r="CA251" s="271"/>
      <c r="CB251" s="272"/>
      <c r="CC251" s="273"/>
      <c r="CD251" s="273"/>
      <c r="CE251" s="273"/>
      <c r="CF251" s="269"/>
      <c r="CG251" s="269"/>
      <c r="CH251" s="269"/>
      <c r="CI251" s="269"/>
      <c r="CJ251" s="269"/>
      <c r="CN251" s="271"/>
      <c r="CO251" s="272"/>
      <c r="CP251" s="273"/>
      <c r="CQ251" s="273"/>
      <c r="CR251" s="273"/>
      <c r="CS251" s="269"/>
      <c r="CT251" s="269"/>
      <c r="CU251" s="269"/>
      <c r="CV251" s="269"/>
      <c r="CW251" s="269"/>
      <c r="DA251" s="271"/>
      <c r="DB251" s="272"/>
      <c r="DC251" s="273"/>
      <c r="DD251" s="273"/>
      <c r="DE251" s="273"/>
      <c r="DF251" s="269"/>
      <c r="DG251" s="269"/>
      <c r="DH251" s="269"/>
      <c r="DI251" s="269"/>
      <c r="DJ251" s="269"/>
      <c r="DN251" s="271"/>
      <c r="DO251" s="272"/>
      <c r="DP251" s="273"/>
      <c r="DQ251" s="273"/>
      <c r="DR251" s="273"/>
      <c r="DS251" s="269"/>
      <c r="DT251" s="269"/>
      <c r="DU251" s="269"/>
      <c r="DV251" s="269"/>
      <c r="DW251" s="269"/>
      <c r="EA251" s="271"/>
      <c r="EB251" s="272"/>
      <c r="EC251" s="273"/>
      <c r="ED251" s="273"/>
      <c r="EE251" s="273"/>
      <c r="EF251" s="269"/>
      <c r="EG251" s="269"/>
      <c r="EH251" s="269"/>
      <c r="EI251" s="269"/>
      <c r="EJ251" s="269"/>
      <c r="EN251" s="271"/>
      <c r="EO251" s="272"/>
      <c r="EP251" s="273"/>
      <c r="EQ251" s="273"/>
      <c r="ER251" s="273"/>
      <c r="ES251" s="269"/>
      <c r="ET251" s="269"/>
      <c r="EU251" s="269"/>
      <c r="EV251" s="269"/>
      <c r="EW251" s="269"/>
      <c r="FA251" s="271"/>
      <c r="FB251" s="272"/>
      <c r="FC251" s="273"/>
      <c r="FD251" s="273"/>
      <c r="FE251" s="273"/>
      <c r="FF251" s="269"/>
      <c r="FG251" s="269"/>
      <c r="FH251" s="269"/>
      <c r="FI251" s="269"/>
      <c r="FJ251" s="269"/>
    </row>
    <row r="252" spans="1:166" s="96" customFormat="1" ht="15" hidden="1" customHeight="1" x14ac:dyDescent="0.25">
      <c r="A252" s="348"/>
      <c r="B252" s="348"/>
      <c r="C252" s="203"/>
      <c r="D252" s="348"/>
      <c r="E252" s="46"/>
      <c r="F252" s="329"/>
      <c r="G252" s="343"/>
      <c r="H252" s="343"/>
      <c r="I252" s="343"/>
      <c r="J252" s="343"/>
    </row>
    <row r="253" spans="1:166" s="96" customFormat="1" ht="15" hidden="1" customHeight="1" x14ac:dyDescent="0.25">
      <c r="A253" s="348"/>
      <c r="B253" s="348"/>
      <c r="C253" s="203"/>
      <c r="D253" s="348"/>
      <c r="E253" s="46"/>
      <c r="F253" s="228" t="s">
        <v>382</v>
      </c>
      <c r="G253" s="343"/>
      <c r="H253" s="343"/>
      <c r="I253" s="343"/>
      <c r="J253" s="343"/>
    </row>
    <row r="254" spans="1:166" s="270" customFormat="1" ht="15" hidden="1" customHeight="1" x14ac:dyDescent="0.25">
      <c r="A254" s="348">
        <v>3322</v>
      </c>
      <c r="B254" s="348">
        <v>5169</v>
      </c>
      <c r="C254" s="203"/>
      <c r="D254" s="339"/>
      <c r="E254" s="46">
        <v>814</v>
      </c>
      <c r="F254" s="329" t="s">
        <v>435</v>
      </c>
      <c r="G254" s="343">
        <v>36.5</v>
      </c>
      <c r="H254" s="343">
        <v>36.5</v>
      </c>
      <c r="I254" s="343">
        <v>21.99</v>
      </c>
      <c r="J254" s="343">
        <f>Tabulka54246[[#This Row],[Skutečnost k 31.12.2019                    v tis. Kč]]/Tabulka54246[[#This Row],[Upravený rozpočet k 31.12.2019         v tis. Kč]]*100</f>
        <v>60.246575342465746</v>
      </c>
      <c r="N254" s="271"/>
      <c r="O254" s="272"/>
      <c r="P254" s="273"/>
      <c r="Q254" s="273"/>
      <c r="R254" s="273"/>
      <c r="S254" s="269"/>
      <c r="T254" s="269"/>
      <c r="U254" s="269"/>
      <c r="V254" s="269"/>
      <c r="W254" s="269"/>
      <c r="AA254" s="271"/>
      <c r="AB254" s="272"/>
      <c r="AC254" s="273"/>
      <c r="AD254" s="273"/>
      <c r="AE254" s="273"/>
      <c r="AF254" s="269"/>
      <c r="AG254" s="269"/>
      <c r="AH254" s="269"/>
      <c r="AI254" s="269"/>
      <c r="AJ254" s="269"/>
      <c r="AN254" s="271"/>
      <c r="AO254" s="272"/>
      <c r="AP254" s="273"/>
      <c r="AQ254" s="273"/>
      <c r="AR254" s="273"/>
      <c r="AS254" s="269"/>
      <c r="AT254" s="269"/>
      <c r="AU254" s="269"/>
      <c r="AV254" s="269"/>
      <c r="AW254" s="269"/>
      <c r="BA254" s="271"/>
      <c r="BB254" s="272"/>
      <c r="BC254" s="273"/>
      <c r="BD254" s="273"/>
      <c r="BE254" s="273"/>
      <c r="BF254" s="269"/>
      <c r="BG254" s="269"/>
      <c r="BH254" s="269"/>
      <c r="BI254" s="269"/>
      <c r="BJ254" s="269"/>
      <c r="BN254" s="271"/>
      <c r="BO254" s="272"/>
      <c r="BP254" s="273"/>
      <c r="BQ254" s="273"/>
      <c r="BR254" s="273"/>
      <c r="BS254" s="269"/>
      <c r="BT254" s="269"/>
      <c r="BU254" s="269"/>
      <c r="BV254" s="269"/>
      <c r="BW254" s="269"/>
      <c r="CA254" s="271"/>
      <c r="CB254" s="272"/>
      <c r="CC254" s="273"/>
      <c r="CD254" s="273"/>
      <c r="CE254" s="273"/>
      <c r="CF254" s="269"/>
      <c r="CG254" s="269"/>
      <c r="CH254" s="269"/>
      <c r="CI254" s="269"/>
      <c r="CJ254" s="269"/>
      <c r="CN254" s="271"/>
      <c r="CO254" s="272"/>
      <c r="CP254" s="273"/>
      <c r="CQ254" s="273"/>
      <c r="CR254" s="273"/>
      <c r="CS254" s="269"/>
      <c r="CT254" s="269"/>
      <c r="CU254" s="269"/>
      <c r="CV254" s="269"/>
      <c r="CW254" s="269"/>
      <c r="DA254" s="271"/>
      <c r="DB254" s="272"/>
      <c r="DC254" s="273"/>
      <c r="DD254" s="273"/>
      <c r="DE254" s="273"/>
      <c r="DF254" s="269"/>
      <c r="DG254" s="269"/>
      <c r="DH254" s="269"/>
      <c r="DI254" s="269"/>
      <c r="DJ254" s="269"/>
      <c r="DN254" s="271"/>
      <c r="DO254" s="272"/>
      <c r="DP254" s="273"/>
      <c r="DQ254" s="273"/>
      <c r="DR254" s="273"/>
      <c r="DS254" s="269"/>
      <c r="DT254" s="269"/>
      <c r="DU254" s="269"/>
      <c r="DV254" s="269"/>
      <c r="DW254" s="269"/>
      <c r="EA254" s="271"/>
      <c r="EB254" s="272"/>
      <c r="EC254" s="273"/>
      <c r="ED254" s="273"/>
      <c r="EE254" s="273"/>
      <c r="EF254" s="269"/>
      <c r="EG254" s="269"/>
      <c r="EH254" s="269"/>
      <c r="EI254" s="269"/>
      <c r="EJ254" s="269"/>
      <c r="EN254" s="271"/>
      <c r="EO254" s="272"/>
      <c r="EP254" s="273"/>
      <c r="EQ254" s="273"/>
      <c r="ER254" s="273"/>
      <c r="ES254" s="269"/>
      <c r="ET254" s="269"/>
      <c r="EU254" s="269"/>
      <c r="EV254" s="269"/>
      <c r="EW254" s="269"/>
      <c r="FA254" s="271"/>
      <c r="FB254" s="272"/>
      <c r="FC254" s="273"/>
      <c r="FD254" s="273"/>
      <c r="FE254" s="273"/>
      <c r="FF254" s="269"/>
      <c r="FG254" s="269"/>
      <c r="FH254" s="269"/>
      <c r="FI254" s="269"/>
      <c r="FJ254" s="269"/>
    </row>
    <row r="255" spans="1:166" s="270" customFormat="1" ht="15" hidden="1" customHeight="1" x14ac:dyDescent="0.25">
      <c r="A255" s="348">
        <v>3322</v>
      </c>
      <c r="B255" s="348">
        <v>5169</v>
      </c>
      <c r="C255" s="203"/>
      <c r="D255" s="339"/>
      <c r="E255" s="46">
        <v>831</v>
      </c>
      <c r="F255" s="329" t="s">
        <v>381</v>
      </c>
      <c r="G255" s="343">
        <v>50</v>
      </c>
      <c r="H255" s="343">
        <v>50</v>
      </c>
      <c r="I255" s="343">
        <v>50</v>
      </c>
      <c r="J255" s="343">
        <f>Tabulka54246[[#This Row],[Skutečnost k 31.12.2019                    v tis. Kč]]/Tabulka54246[[#This Row],[Upravený rozpočet k 31.12.2019         v tis. Kč]]*100</f>
        <v>100</v>
      </c>
      <c r="N255" s="271"/>
      <c r="O255" s="272"/>
      <c r="P255" s="273"/>
      <c r="Q255" s="273"/>
      <c r="R255" s="273"/>
      <c r="S255" s="269"/>
      <c r="T255" s="269"/>
      <c r="U255" s="269"/>
      <c r="V255" s="269"/>
      <c r="W255" s="269"/>
      <c r="AA255" s="271"/>
      <c r="AB255" s="272"/>
      <c r="AC255" s="273"/>
      <c r="AD255" s="273"/>
      <c r="AE255" s="273"/>
      <c r="AF255" s="269"/>
      <c r="AG255" s="269"/>
      <c r="AH255" s="269"/>
      <c r="AI255" s="269"/>
      <c r="AJ255" s="269"/>
      <c r="AN255" s="271"/>
      <c r="AO255" s="272"/>
      <c r="AP255" s="273"/>
      <c r="AQ255" s="273"/>
      <c r="AR255" s="273"/>
      <c r="AS255" s="269"/>
      <c r="AT255" s="269"/>
      <c r="AU255" s="269"/>
      <c r="AV255" s="269"/>
      <c r="AW255" s="269"/>
      <c r="BA255" s="271"/>
      <c r="BB255" s="272"/>
      <c r="BC255" s="273"/>
      <c r="BD255" s="273"/>
      <c r="BE255" s="273"/>
      <c r="BF255" s="269"/>
      <c r="BG255" s="269"/>
      <c r="BH255" s="269"/>
      <c r="BI255" s="269"/>
      <c r="BJ255" s="269"/>
      <c r="BN255" s="271"/>
      <c r="BO255" s="272"/>
      <c r="BP255" s="273"/>
      <c r="BQ255" s="273"/>
      <c r="BR255" s="273"/>
      <c r="BS255" s="269"/>
      <c r="BT255" s="269"/>
      <c r="BU255" s="269"/>
      <c r="BV255" s="269"/>
      <c r="BW255" s="269"/>
      <c r="CA255" s="271"/>
      <c r="CB255" s="272"/>
      <c r="CC255" s="273"/>
      <c r="CD255" s="273"/>
      <c r="CE255" s="273"/>
      <c r="CF255" s="269"/>
      <c r="CG255" s="269"/>
      <c r="CH255" s="269"/>
      <c r="CI255" s="269"/>
      <c r="CJ255" s="269"/>
      <c r="CN255" s="271"/>
      <c r="CO255" s="272"/>
      <c r="CP255" s="273"/>
      <c r="CQ255" s="273"/>
      <c r="CR255" s="273"/>
      <c r="CS255" s="269"/>
      <c r="CT255" s="269"/>
      <c r="CU255" s="269"/>
      <c r="CV255" s="269"/>
      <c r="CW255" s="269"/>
      <c r="DA255" s="271"/>
      <c r="DB255" s="272"/>
      <c r="DC255" s="273"/>
      <c r="DD255" s="273"/>
      <c r="DE255" s="273"/>
      <c r="DF255" s="269"/>
      <c r="DG255" s="269"/>
      <c r="DH255" s="269"/>
      <c r="DI255" s="269"/>
      <c r="DJ255" s="269"/>
      <c r="DN255" s="271"/>
      <c r="DO255" s="272"/>
      <c r="DP255" s="273"/>
      <c r="DQ255" s="273"/>
      <c r="DR255" s="273"/>
      <c r="DS255" s="269"/>
      <c r="DT255" s="269"/>
      <c r="DU255" s="269"/>
      <c r="DV255" s="269"/>
      <c r="DW255" s="269"/>
      <c r="EA255" s="271"/>
      <c r="EB255" s="272"/>
      <c r="EC255" s="273"/>
      <c r="ED255" s="273"/>
      <c r="EE255" s="273"/>
      <c r="EF255" s="269"/>
      <c r="EG255" s="269"/>
      <c r="EH255" s="269"/>
      <c r="EI255" s="269"/>
      <c r="EJ255" s="269"/>
      <c r="EN255" s="271"/>
      <c r="EO255" s="272"/>
      <c r="EP255" s="273"/>
      <c r="EQ255" s="273"/>
      <c r="ER255" s="273"/>
      <c r="ES255" s="269"/>
      <c r="ET255" s="269"/>
      <c r="EU255" s="269"/>
      <c r="EV255" s="269"/>
      <c r="EW255" s="269"/>
      <c r="FA255" s="271"/>
      <c r="FB255" s="272"/>
      <c r="FC255" s="273"/>
      <c r="FD255" s="273"/>
      <c r="FE255" s="273"/>
      <c r="FF255" s="269"/>
      <c r="FG255" s="269"/>
      <c r="FH255" s="269"/>
      <c r="FI255" s="269"/>
      <c r="FJ255" s="269"/>
    </row>
    <row r="256" spans="1:166" s="270" customFormat="1" ht="15" hidden="1" customHeight="1" x14ac:dyDescent="0.25">
      <c r="A256" s="348">
        <v>3322</v>
      </c>
      <c r="B256" s="348">
        <v>5169</v>
      </c>
      <c r="C256" s="203"/>
      <c r="D256" s="339"/>
      <c r="E256" s="46">
        <v>832</v>
      </c>
      <c r="F256" s="329" t="s">
        <v>476</v>
      </c>
      <c r="G256" s="343">
        <v>100</v>
      </c>
      <c r="H256" s="343">
        <v>100</v>
      </c>
      <c r="I256" s="343">
        <v>67.540000000000006</v>
      </c>
      <c r="J256" s="343">
        <f>Tabulka54246[[#This Row],[Skutečnost k 31.12.2019                    v tis. Kč]]/Tabulka54246[[#This Row],[Upravený rozpočet k 31.12.2019         v tis. Kč]]*100</f>
        <v>67.540000000000006</v>
      </c>
      <c r="N256" s="271"/>
      <c r="O256" s="272"/>
      <c r="P256" s="273"/>
      <c r="Q256" s="273"/>
      <c r="R256" s="273"/>
      <c r="S256" s="269"/>
      <c r="T256" s="269"/>
      <c r="U256" s="269"/>
      <c r="V256" s="269"/>
      <c r="W256" s="269"/>
      <c r="AA256" s="271"/>
      <c r="AB256" s="272"/>
      <c r="AC256" s="273"/>
      <c r="AD256" s="273"/>
      <c r="AE256" s="273"/>
      <c r="AF256" s="269"/>
      <c r="AG256" s="269"/>
      <c r="AH256" s="269"/>
      <c r="AI256" s="269"/>
      <c r="AJ256" s="269"/>
      <c r="AN256" s="271"/>
      <c r="AO256" s="272"/>
      <c r="AP256" s="273"/>
      <c r="AQ256" s="273"/>
      <c r="AR256" s="273"/>
      <c r="AS256" s="269"/>
      <c r="AT256" s="269"/>
      <c r="AU256" s="269"/>
      <c r="AV256" s="269"/>
      <c r="AW256" s="269"/>
      <c r="BA256" s="271"/>
      <c r="BB256" s="272"/>
      <c r="BC256" s="273"/>
      <c r="BD256" s="273"/>
      <c r="BE256" s="273"/>
      <c r="BF256" s="269"/>
      <c r="BG256" s="269"/>
      <c r="BH256" s="269"/>
      <c r="BI256" s="269"/>
      <c r="BJ256" s="269"/>
      <c r="BN256" s="271"/>
      <c r="BO256" s="272"/>
      <c r="BP256" s="273"/>
      <c r="BQ256" s="273"/>
      <c r="BR256" s="273"/>
      <c r="BS256" s="269"/>
      <c r="BT256" s="269"/>
      <c r="BU256" s="269"/>
      <c r="BV256" s="269"/>
      <c r="BW256" s="269"/>
      <c r="CA256" s="271"/>
      <c r="CB256" s="272"/>
      <c r="CC256" s="273"/>
      <c r="CD256" s="273"/>
      <c r="CE256" s="273"/>
      <c r="CF256" s="269"/>
      <c r="CG256" s="269"/>
      <c r="CH256" s="269"/>
      <c r="CI256" s="269"/>
      <c r="CJ256" s="269"/>
      <c r="CN256" s="271"/>
      <c r="CO256" s="272"/>
      <c r="CP256" s="273"/>
      <c r="CQ256" s="273"/>
      <c r="CR256" s="273"/>
      <c r="CS256" s="269"/>
      <c r="CT256" s="269"/>
      <c r="CU256" s="269"/>
      <c r="CV256" s="269"/>
      <c r="CW256" s="269"/>
      <c r="DA256" s="271"/>
      <c r="DB256" s="272"/>
      <c r="DC256" s="273"/>
      <c r="DD256" s="273"/>
      <c r="DE256" s="273"/>
      <c r="DF256" s="269"/>
      <c r="DG256" s="269"/>
      <c r="DH256" s="269"/>
      <c r="DI256" s="269"/>
      <c r="DJ256" s="269"/>
      <c r="DN256" s="271"/>
      <c r="DO256" s="272"/>
      <c r="DP256" s="273"/>
      <c r="DQ256" s="273"/>
      <c r="DR256" s="273"/>
      <c r="DS256" s="269"/>
      <c r="DT256" s="269"/>
      <c r="DU256" s="269"/>
      <c r="DV256" s="269"/>
      <c r="DW256" s="269"/>
      <c r="EA256" s="271"/>
      <c r="EB256" s="272"/>
      <c r="EC256" s="273"/>
      <c r="ED256" s="273"/>
      <c r="EE256" s="273"/>
      <c r="EF256" s="269"/>
      <c r="EG256" s="269"/>
      <c r="EH256" s="269"/>
      <c r="EI256" s="269"/>
      <c r="EJ256" s="269"/>
      <c r="EN256" s="271"/>
      <c r="EO256" s="272"/>
      <c r="EP256" s="273"/>
      <c r="EQ256" s="273"/>
      <c r="ER256" s="273"/>
      <c r="ES256" s="269"/>
      <c r="ET256" s="269"/>
      <c r="EU256" s="269"/>
      <c r="EV256" s="269"/>
      <c r="EW256" s="269"/>
      <c r="FA256" s="271"/>
      <c r="FB256" s="272"/>
      <c r="FC256" s="273"/>
      <c r="FD256" s="273"/>
      <c r="FE256" s="273"/>
      <c r="FF256" s="269"/>
      <c r="FG256" s="269"/>
      <c r="FH256" s="269"/>
      <c r="FI256" s="269"/>
      <c r="FJ256" s="269"/>
    </row>
    <row r="257" spans="1:166" s="22" customFormat="1" ht="15" customHeight="1" x14ac:dyDescent="0.25">
      <c r="A257" s="344">
        <v>3322</v>
      </c>
      <c r="B257" s="344">
        <v>5171</v>
      </c>
      <c r="C257" s="251"/>
      <c r="D257" s="339"/>
      <c r="E257" s="345">
        <v>814</v>
      </c>
      <c r="F257" s="346" t="s">
        <v>755</v>
      </c>
      <c r="G257" s="347">
        <v>2650</v>
      </c>
      <c r="H257" s="347">
        <v>3830</v>
      </c>
      <c r="I257" s="347">
        <v>3761.62</v>
      </c>
      <c r="J257" s="347">
        <f>Tabulka54246[[#This Row],[Skutečnost k 31.12.2019                    v tis. Kč]]/Tabulka54246[[#This Row],[Upravený rozpočet k 31.12.2019         v tis. Kč]]*100</f>
        <v>98.214621409921662</v>
      </c>
      <c r="N257" s="83"/>
      <c r="O257" s="88"/>
      <c r="P257" s="60"/>
      <c r="Q257" s="60"/>
      <c r="R257" s="60"/>
      <c r="S257" s="87"/>
      <c r="T257" s="87"/>
      <c r="U257" s="87"/>
      <c r="V257" s="87"/>
      <c r="W257" s="87"/>
      <c r="AA257" s="83"/>
      <c r="AB257" s="88"/>
      <c r="AC257" s="60"/>
      <c r="AD257" s="60"/>
      <c r="AE257" s="60"/>
      <c r="AF257" s="87"/>
      <c r="AG257" s="87"/>
      <c r="AH257" s="87"/>
      <c r="AI257" s="87"/>
      <c r="AJ257" s="87"/>
      <c r="AN257" s="83"/>
      <c r="AO257" s="88"/>
      <c r="AP257" s="60"/>
      <c r="AQ257" s="60"/>
      <c r="AR257" s="60"/>
      <c r="AS257" s="87"/>
      <c r="AT257" s="87"/>
      <c r="AU257" s="87"/>
      <c r="AV257" s="87"/>
      <c r="AW257" s="87"/>
      <c r="BA257" s="83"/>
      <c r="BB257" s="88"/>
      <c r="BC257" s="60"/>
      <c r="BD257" s="60"/>
      <c r="BE257" s="60"/>
      <c r="BF257" s="87"/>
      <c r="BG257" s="87"/>
      <c r="BH257" s="87"/>
      <c r="BI257" s="87"/>
      <c r="BJ257" s="87"/>
      <c r="BN257" s="83"/>
      <c r="BO257" s="88"/>
      <c r="BP257" s="60"/>
      <c r="BQ257" s="60"/>
      <c r="BR257" s="60"/>
      <c r="BS257" s="87"/>
      <c r="BT257" s="87"/>
      <c r="BU257" s="87"/>
      <c r="BV257" s="87"/>
      <c r="BW257" s="87"/>
      <c r="CA257" s="83"/>
      <c r="CB257" s="88"/>
      <c r="CC257" s="60"/>
      <c r="CD257" s="60"/>
      <c r="CE257" s="60"/>
      <c r="CF257" s="87"/>
      <c r="CG257" s="87"/>
      <c r="CH257" s="87"/>
      <c r="CI257" s="87"/>
      <c r="CJ257" s="87"/>
      <c r="CN257" s="83"/>
      <c r="CO257" s="88"/>
      <c r="CP257" s="60"/>
      <c r="CQ257" s="60"/>
      <c r="CR257" s="60"/>
      <c r="CS257" s="87"/>
      <c r="CT257" s="87"/>
      <c r="CU257" s="87"/>
      <c r="CV257" s="87"/>
      <c r="CW257" s="87"/>
      <c r="DA257" s="83"/>
      <c r="DB257" s="88"/>
      <c r="DC257" s="60"/>
      <c r="DD257" s="60"/>
      <c r="DE257" s="60"/>
      <c r="DF257" s="87"/>
      <c r="DG257" s="87"/>
      <c r="DH257" s="87"/>
      <c r="DI257" s="87"/>
      <c r="DJ257" s="87"/>
      <c r="DN257" s="83"/>
      <c r="DO257" s="88"/>
      <c r="DP257" s="60"/>
      <c r="DQ257" s="60"/>
      <c r="DR257" s="60"/>
      <c r="DS257" s="87"/>
      <c r="DT257" s="87"/>
      <c r="DU257" s="87"/>
      <c r="DV257" s="87"/>
      <c r="DW257" s="87"/>
      <c r="EA257" s="83"/>
      <c r="EB257" s="88"/>
      <c r="EC257" s="60"/>
      <c r="ED257" s="60"/>
      <c r="EE257" s="60"/>
      <c r="EF257" s="87"/>
      <c r="EG257" s="87"/>
      <c r="EH257" s="87"/>
      <c r="EI257" s="87"/>
      <c r="EJ257" s="87"/>
      <c r="EN257" s="83"/>
      <c r="EO257" s="88"/>
      <c r="EP257" s="60"/>
      <c r="EQ257" s="60"/>
      <c r="ER257" s="60"/>
      <c r="ES257" s="87"/>
      <c r="ET257" s="87"/>
      <c r="EU257" s="87"/>
      <c r="EV257" s="87"/>
      <c r="EW257" s="87"/>
      <c r="FA257" s="83"/>
      <c r="FB257" s="88"/>
      <c r="FC257" s="60"/>
      <c r="FD257" s="60"/>
      <c r="FE257" s="60"/>
      <c r="FF257" s="87"/>
      <c r="FG257" s="87"/>
      <c r="FH257" s="87"/>
      <c r="FI257" s="87"/>
      <c r="FJ257" s="87"/>
    </row>
    <row r="258" spans="1:166" s="96" customFormat="1" ht="15" customHeight="1" x14ac:dyDescent="0.25">
      <c r="A258" s="344">
        <v>3322</v>
      </c>
      <c r="B258" s="344">
        <v>5171</v>
      </c>
      <c r="C258" s="251"/>
      <c r="D258" s="339"/>
      <c r="E258" s="345">
        <v>878</v>
      </c>
      <c r="F258" s="346" t="s">
        <v>739</v>
      </c>
      <c r="G258" s="347">
        <v>210</v>
      </c>
      <c r="H258" s="347">
        <v>210</v>
      </c>
      <c r="I258" s="347">
        <v>94.77</v>
      </c>
      <c r="J258" s="347">
        <f>Tabulka54246[[#This Row],[Skutečnost k 31.12.2019                    v tis. Kč]]/Tabulka54246[[#This Row],[Upravený rozpočet k 31.12.2019         v tis. Kč]]*100</f>
        <v>45.128571428571426</v>
      </c>
    </row>
    <row r="259" spans="1:166" s="96" customFormat="1" ht="15" customHeight="1" x14ac:dyDescent="0.25">
      <c r="A259" s="367">
        <v>3322</v>
      </c>
      <c r="B259" s="367">
        <v>5171</v>
      </c>
      <c r="C259" s="368">
        <v>457</v>
      </c>
      <c r="D259" s="339"/>
      <c r="E259" s="369">
        <v>878</v>
      </c>
      <c r="F259" s="370" t="s">
        <v>709</v>
      </c>
      <c r="G259" s="390">
        <v>0</v>
      </c>
      <c r="H259" s="390">
        <v>55.23</v>
      </c>
      <c r="I259" s="390">
        <v>55.23</v>
      </c>
      <c r="J259" s="390">
        <f>Tabulka54246[[#This Row],[Skutečnost k 31.12.2019                    v tis. Kč]]/Tabulka54246[[#This Row],[Upravený rozpočet k 31.12.2019         v tis. Kč]]*100</f>
        <v>100</v>
      </c>
    </row>
    <row r="260" spans="1:166" s="96" customFormat="1" ht="15" hidden="1" customHeight="1" x14ac:dyDescent="0.25">
      <c r="A260" s="45">
        <v>3322</v>
      </c>
      <c r="B260" s="45"/>
      <c r="C260" s="266"/>
      <c r="D260" s="45"/>
      <c r="E260" s="384"/>
      <c r="F260" s="228" t="s">
        <v>126</v>
      </c>
      <c r="G260" s="264">
        <f>SUBTOTAL(109,G254:G259)</f>
        <v>2860</v>
      </c>
      <c r="H260" s="264">
        <f>SUBTOTAL(109,H254:H259)</f>
        <v>4095.23</v>
      </c>
      <c r="I260" s="264">
        <f>SUBTOTAL(109,I254:I259)</f>
        <v>3911.62</v>
      </c>
      <c r="J260" s="264">
        <f>Tabulka54246[[#This Row],[Skutečnost k 31.12.2019                    v tis. Kč]]/Tabulka54246[[#This Row],[Upravený rozpočet k 31.12.2019         v tis. Kč]]*100</f>
        <v>95.516491137249915</v>
      </c>
    </row>
    <row r="261" spans="1:166" s="270" customFormat="1" ht="15" hidden="1" customHeight="1" x14ac:dyDescent="0.25">
      <c r="A261" s="344"/>
      <c r="B261" s="344"/>
      <c r="C261" s="251"/>
      <c r="D261" s="688"/>
      <c r="E261" s="345"/>
      <c r="F261" s="346"/>
      <c r="G261" s="343"/>
      <c r="H261" s="347"/>
      <c r="I261" s="347"/>
      <c r="J261" s="347"/>
      <c r="N261" s="271"/>
      <c r="O261" s="272"/>
      <c r="P261" s="273"/>
      <c r="Q261" s="273"/>
      <c r="R261" s="273"/>
      <c r="S261" s="269"/>
      <c r="T261" s="269"/>
      <c r="U261" s="269"/>
      <c r="V261" s="269"/>
      <c r="W261" s="269"/>
      <c r="AA261" s="271"/>
      <c r="AB261" s="272"/>
      <c r="AC261" s="273"/>
      <c r="AD261" s="273"/>
      <c r="AE261" s="273"/>
      <c r="AF261" s="269"/>
      <c r="AG261" s="269"/>
      <c r="AH261" s="269"/>
      <c r="AI261" s="269"/>
      <c r="AJ261" s="269"/>
      <c r="AN261" s="271"/>
      <c r="AO261" s="272"/>
      <c r="AP261" s="273"/>
      <c r="AQ261" s="273"/>
      <c r="AR261" s="273"/>
      <c r="AS261" s="269"/>
      <c r="AT261" s="269"/>
      <c r="AU261" s="269"/>
      <c r="AV261" s="269"/>
      <c r="AW261" s="269"/>
      <c r="BA261" s="271"/>
      <c r="BB261" s="272"/>
      <c r="BC261" s="273"/>
      <c r="BD261" s="273"/>
      <c r="BE261" s="273"/>
      <c r="BF261" s="269"/>
      <c r="BG261" s="269"/>
      <c r="BH261" s="269"/>
      <c r="BI261" s="269"/>
      <c r="BJ261" s="269"/>
      <c r="BN261" s="271"/>
      <c r="BO261" s="272"/>
      <c r="BP261" s="273"/>
      <c r="BQ261" s="273"/>
      <c r="BR261" s="273"/>
      <c r="BS261" s="269"/>
      <c r="BT261" s="269"/>
      <c r="BU261" s="269"/>
      <c r="BV261" s="269"/>
      <c r="BW261" s="269"/>
      <c r="CA261" s="271"/>
      <c r="CB261" s="272"/>
      <c r="CC261" s="273"/>
      <c r="CD261" s="273"/>
      <c r="CE261" s="273"/>
      <c r="CF261" s="269"/>
      <c r="CG261" s="269"/>
      <c r="CH261" s="269"/>
      <c r="CI261" s="269"/>
      <c r="CJ261" s="269"/>
      <c r="CN261" s="271"/>
      <c r="CO261" s="272"/>
      <c r="CP261" s="273"/>
      <c r="CQ261" s="273"/>
      <c r="CR261" s="273"/>
      <c r="CS261" s="269"/>
      <c r="CT261" s="269"/>
      <c r="CU261" s="269"/>
      <c r="CV261" s="269"/>
      <c r="CW261" s="269"/>
      <c r="DA261" s="271"/>
      <c r="DB261" s="272"/>
      <c r="DC261" s="273"/>
      <c r="DD261" s="273"/>
      <c r="DE261" s="273"/>
      <c r="DF261" s="269"/>
      <c r="DG261" s="269"/>
      <c r="DH261" s="269"/>
      <c r="DI261" s="269"/>
      <c r="DJ261" s="269"/>
      <c r="DN261" s="271"/>
      <c r="DO261" s="272"/>
      <c r="DP261" s="273"/>
      <c r="DQ261" s="273"/>
      <c r="DR261" s="273"/>
      <c r="DS261" s="269"/>
      <c r="DT261" s="269"/>
      <c r="DU261" s="269"/>
      <c r="DV261" s="269"/>
      <c r="DW261" s="269"/>
      <c r="EA261" s="271"/>
      <c r="EB261" s="272"/>
      <c r="EC261" s="273"/>
      <c r="ED261" s="273"/>
      <c r="EE261" s="273"/>
      <c r="EF261" s="269"/>
      <c r="EG261" s="269"/>
      <c r="EH261" s="269"/>
      <c r="EI261" s="269"/>
      <c r="EJ261" s="269"/>
      <c r="EN261" s="271"/>
      <c r="EO261" s="272"/>
      <c r="EP261" s="273"/>
      <c r="EQ261" s="273"/>
      <c r="ER261" s="273"/>
      <c r="ES261" s="269"/>
      <c r="ET261" s="269"/>
      <c r="EU261" s="269"/>
      <c r="EV261" s="269"/>
      <c r="EW261" s="269"/>
      <c r="FA261" s="271"/>
      <c r="FB261" s="272"/>
      <c r="FC261" s="273"/>
      <c r="FD261" s="273"/>
      <c r="FE261" s="273"/>
      <c r="FF261" s="269"/>
      <c r="FG261" s="269"/>
      <c r="FH261" s="269"/>
      <c r="FI261" s="269"/>
      <c r="FJ261" s="269"/>
    </row>
    <row r="262" spans="1:166" s="270" customFormat="1" ht="15" hidden="1" customHeight="1" x14ac:dyDescent="0.25">
      <c r="A262" s="283">
        <v>3326</v>
      </c>
      <c r="B262" s="348">
        <v>5137</v>
      </c>
      <c r="C262" s="192"/>
      <c r="D262" s="16"/>
      <c r="E262" s="46"/>
      <c r="F262" s="329" t="s">
        <v>1448</v>
      </c>
      <c r="G262" s="343">
        <v>0</v>
      </c>
      <c r="H262" s="343">
        <v>3.69</v>
      </c>
      <c r="I262" s="343">
        <v>3.69</v>
      </c>
      <c r="J262" s="343">
        <f>Tabulka54246[[#This Row],[Skutečnost k 31.12.2019                    v tis. Kč]]/Tabulka54246[[#This Row],[Upravený rozpočet k 31.12.2019         v tis. Kč]]*100</f>
        <v>100</v>
      </c>
      <c r="N262" s="271"/>
      <c r="O262" s="272"/>
      <c r="P262" s="273"/>
      <c r="Q262" s="273"/>
      <c r="R262" s="273"/>
      <c r="S262" s="269"/>
      <c r="T262" s="269"/>
      <c r="U262" s="269"/>
      <c r="V262" s="269"/>
      <c r="W262" s="269"/>
      <c r="AA262" s="271"/>
      <c r="AB262" s="272"/>
      <c r="AC262" s="273"/>
      <c r="AD262" s="273"/>
      <c r="AE262" s="273"/>
      <c r="AF262" s="269"/>
      <c r="AG262" s="269"/>
      <c r="AH262" s="269"/>
      <c r="AI262" s="269"/>
      <c r="AJ262" s="269"/>
      <c r="AN262" s="271"/>
      <c r="AO262" s="272"/>
      <c r="AP262" s="273"/>
      <c r="AQ262" s="273"/>
      <c r="AR262" s="273"/>
      <c r="AS262" s="269"/>
      <c r="AT262" s="269"/>
      <c r="AU262" s="269"/>
      <c r="AV262" s="269"/>
      <c r="AW262" s="269"/>
      <c r="BA262" s="271"/>
      <c r="BB262" s="272"/>
      <c r="BC262" s="273"/>
      <c r="BD262" s="273"/>
      <c r="BE262" s="273"/>
      <c r="BF262" s="269"/>
      <c r="BG262" s="269"/>
      <c r="BH262" s="269"/>
      <c r="BI262" s="269"/>
      <c r="BJ262" s="269"/>
      <c r="BN262" s="271"/>
      <c r="BO262" s="272"/>
      <c r="BP262" s="273"/>
      <c r="BQ262" s="273"/>
      <c r="BR262" s="273"/>
      <c r="BS262" s="269"/>
      <c r="BT262" s="269"/>
      <c r="BU262" s="269"/>
      <c r="BV262" s="269"/>
      <c r="BW262" s="269"/>
      <c r="CA262" s="271"/>
      <c r="CB262" s="272"/>
      <c r="CC262" s="273"/>
      <c r="CD262" s="273"/>
      <c r="CE262" s="273"/>
      <c r="CF262" s="269"/>
      <c r="CG262" s="269"/>
      <c r="CH262" s="269"/>
      <c r="CI262" s="269"/>
      <c r="CJ262" s="269"/>
      <c r="CN262" s="271"/>
      <c r="CO262" s="272"/>
      <c r="CP262" s="273"/>
      <c r="CQ262" s="273"/>
      <c r="CR262" s="273"/>
      <c r="CS262" s="269"/>
      <c r="CT262" s="269"/>
      <c r="CU262" s="269"/>
      <c r="CV262" s="269"/>
      <c r="CW262" s="269"/>
      <c r="DA262" s="271"/>
      <c r="DB262" s="272"/>
      <c r="DC262" s="273"/>
      <c r="DD262" s="273"/>
      <c r="DE262" s="273"/>
      <c r="DF262" s="269"/>
      <c r="DG262" s="269"/>
      <c r="DH262" s="269"/>
      <c r="DI262" s="269"/>
      <c r="DJ262" s="269"/>
      <c r="DN262" s="271"/>
      <c r="DO262" s="272"/>
      <c r="DP262" s="273"/>
      <c r="DQ262" s="273"/>
      <c r="DR262" s="273"/>
      <c r="DS262" s="269"/>
      <c r="DT262" s="269"/>
      <c r="DU262" s="269"/>
      <c r="DV262" s="269"/>
      <c r="DW262" s="269"/>
      <c r="EA262" s="271"/>
      <c r="EB262" s="272"/>
      <c r="EC262" s="273"/>
      <c r="ED262" s="273"/>
      <c r="EE262" s="273"/>
      <c r="EF262" s="269"/>
      <c r="EG262" s="269"/>
      <c r="EH262" s="269"/>
      <c r="EI262" s="269"/>
      <c r="EJ262" s="269"/>
      <c r="EN262" s="271"/>
      <c r="EO262" s="272"/>
      <c r="EP262" s="273"/>
      <c r="EQ262" s="273"/>
      <c r="ER262" s="273"/>
      <c r="ES262" s="269"/>
      <c r="ET262" s="269"/>
      <c r="EU262" s="269"/>
      <c r="EV262" s="269"/>
      <c r="EW262" s="269"/>
      <c r="FA262" s="271"/>
      <c r="FB262" s="272"/>
      <c r="FC262" s="273"/>
      <c r="FD262" s="273"/>
      <c r="FE262" s="273"/>
      <c r="FF262" s="269"/>
      <c r="FG262" s="269"/>
      <c r="FH262" s="269"/>
      <c r="FI262" s="269"/>
      <c r="FJ262" s="269"/>
    </row>
    <row r="263" spans="1:166" s="270" customFormat="1" ht="15" hidden="1" customHeight="1" x14ac:dyDescent="0.25">
      <c r="A263" s="348">
        <v>3326</v>
      </c>
      <c r="B263" s="348">
        <v>5139</v>
      </c>
      <c r="C263" s="203"/>
      <c r="D263" s="383"/>
      <c r="E263" s="46"/>
      <c r="F263" s="329" t="s">
        <v>1433</v>
      </c>
      <c r="G263" s="343">
        <v>10</v>
      </c>
      <c r="H263" s="343">
        <v>18</v>
      </c>
      <c r="I263" s="343">
        <v>14.98</v>
      </c>
      <c r="J263" s="343">
        <f>Tabulka54246[[#This Row],[Skutečnost k 31.12.2019                    v tis. Kč]]/Tabulka54246[[#This Row],[Upravený rozpočet k 31.12.2019         v tis. Kč]]*100</f>
        <v>83.222222222222214</v>
      </c>
      <c r="N263" s="271"/>
      <c r="O263" s="272"/>
      <c r="P263" s="273"/>
      <c r="Q263" s="273"/>
      <c r="R263" s="273"/>
      <c r="S263" s="269"/>
      <c r="T263" s="269"/>
      <c r="U263" s="269"/>
      <c r="V263" s="269"/>
      <c r="W263" s="269"/>
      <c r="AA263" s="271"/>
      <c r="AB263" s="272"/>
      <c r="AC263" s="273"/>
      <c r="AD263" s="273"/>
      <c r="AE263" s="273"/>
      <c r="AF263" s="269"/>
      <c r="AG263" s="269"/>
      <c r="AH263" s="269"/>
      <c r="AI263" s="269"/>
      <c r="AJ263" s="269"/>
      <c r="AN263" s="271"/>
      <c r="AO263" s="272"/>
      <c r="AP263" s="273"/>
      <c r="AQ263" s="273"/>
      <c r="AR263" s="273"/>
      <c r="AS263" s="269"/>
      <c r="AT263" s="269"/>
      <c r="AU263" s="269"/>
      <c r="AV263" s="269"/>
      <c r="AW263" s="269"/>
      <c r="BA263" s="271"/>
      <c r="BB263" s="272"/>
      <c r="BC263" s="273"/>
      <c r="BD263" s="273"/>
      <c r="BE263" s="273"/>
      <c r="BF263" s="269"/>
      <c r="BG263" s="269"/>
      <c r="BH263" s="269"/>
      <c r="BI263" s="269"/>
      <c r="BJ263" s="269"/>
      <c r="BN263" s="271"/>
      <c r="BO263" s="272"/>
      <c r="BP263" s="273"/>
      <c r="BQ263" s="273"/>
      <c r="BR263" s="273"/>
      <c r="BS263" s="269"/>
      <c r="BT263" s="269"/>
      <c r="BU263" s="269"/>
      <c r="BV263" s="269"/>
      <c r="BW263" s="269"/>
      <c r="CA263" s="271"/>
      <c r="CB263" s="272"/>
      <c r="CC263" s="273"/>
      <c r="CD263" s="273"/>
      <c r="CE263" s="273"/>
      <c r="CF263" s="269"/>
      <c r="CG263" s="269"/>
      <c r="CH263" s="269"/>
      <c r="CI263" s="269"/>
      <c r="CJ263" s="269"/>
      <c r="CN263" s="271"/>
      <c r="CO263" s="272"/>
      <c r="CP263" s="273"/>
      <c r="CQ263" s="273"/>
      <c r="CR263" s="273"/>
      <c r="CS263" s="269"/>
      <c r="CT263" s="269"/>
      <c r="CU263" s="269"/>
      <c r="CV263" s="269"/>
      <c r="CW263" s="269"/>
      <c r="DA263" s="271"/>
      <c r="DB263" s="272"/>
      <c r="DC263" s="273"/>
      <c r="DD263" s="273"/>
      <c r="DE263" s="273"/>
      <c r="DF263" s="269"/>
      <c r="DG263" s="269"/>
      <c r="DH263" s="269"/>
      <c r="DI263" s="269"/>
      <c r="DJ263" s="269"/>
      <c r="DN263" s="271"/>
      <c r="DO263" s="272"/>
      <c r="DP263" s="273"/>
      <c r="DQ263" s="273"/>
      <c r="DR263" s="273"/>
      <c r="DS263" s="269"/>
      <c r="DT263" s="269"/>
      <c r="DU263" s="269"/>
      <c r="DV263" s="269"/>
      <c r="DW263" s="269"/>
      <c r="EA263" s="271"/>
      <c r="EB263" s="272"/>
      <c r="EC263" s="273"/>
      <c r="ED263" s="273"/>
      <c r="EE263" s="273"/>
      <c r="EF263" s="269"/>
      <c r="EG263" s="269"/>
      <c r="EH263" s="269"/>
      <c r="EI263" s="269"/>
      <c r="EJ263" s="269"/>
      <c r="EN263" s="271"/>
      <c r="EO263" s="272"/>
      <c r="EP263" s="273"/>
      <c r="EQ263" s="273"/>
      <c r="ER263" s="273"/>
      <c r="ES263" s="269"/>
      <c r="ET263" s="269"/>
      <c r="EU263" s="269"/>
      <c r="EV263" s="269"/>
      <c r="EW263" s="269"/>
      <c r="FA263" s="271"/>
      <c r="FB263" s="272"/>
      <c r="FC263" s="273"/>
      <c r="FD263" s="273"/>
      <c r="FE263" s="273"/>
      <c r="FF263" s="269"/>
      <c r="FG263" s="269"/>
      <c r="FH263" s="269"/>
      <c r="FI263" s="269"/>
      <c r="FJ263" s="269"/>
    </row>
    <row r="264" spans="1:166" s="270" customFormat="1" ht="15" hidden="1" customHeight="1" x14ac:dyDescent="0.25">
      <c r="A264" s="348">
        <v>3326</v>
      </c>
      <c r="B264" s="348">
        <v>5169</v>
      </c>
      <c r="C264" s="333"/>
      <c r="D264" s="691"/>
      <c r="E264" s="334"/>
      <c r="F264" s="329" t="s">
        <v>1449</v>
      </c>
      <c r="G264" s="343">
        <v>0</v>
      </c>
      <c r="H264" s="343">
        <v>20</v>
      </c>
      <c r="I264" s="343">
        <v>20</v>
      </c>
      <c r="J264" s="343">
        <f>Tabulka54246[[#This Row],[Skutečnost k 31.12.2019                    v tis. Kč]]/Tabulka54246[[#This Row],[Upravený rozpočet k 31.12.2019         v tis. Kč]]*100</f>
        <v>100</v>
      </c>
      <c r="N264" s="271"/>
      <c r="O264" s="272"/>
      <c r="P264" s="273"/>
      <c r="Q264" s="273"/>
      <c r="R264" s="273"/>
      <c r="S264" s="269"/>
      <c r="T264" s="269"/>
      <c r="U264" s="269"/>
      <c r="V264" s="269"/>
      <c r="W264" s="269"/>
      <c r="AA264" s="271"/>
      <c r="AB264" s="272"/>
      <c r="AC264" s="273"/>
      <c r="AD264" s="273"/>
      <c r="AE264" s="273"/>
      <c r="AF264" s="269"/>
      <c r="AG264" s="269"/>
      <c r="AH264" s="269"/>
      <c r="AI264" s="269"/>
      <c r="AJ264" s="269"/>
      <c r="AN264" s="271"/>
      <c r="AO264" s="272"/>
      <c r="AP264" s="273"/>
      <c r="AQ264" s="273"/>
      <c r="AR264" s="273"/>
      <c r="AS264" s="269"/>
      <c r="AT264" s="269"/>
      <c r="AU264" s="269"/>
      <c r="AV264" s="269"/>
      <c r="AW264" s="269"/>
      <c r="BA264" s="271"/>
      <c r="BB264" s="272"/>
      <c r="BC264" s="273"/>
      <c r="BD264" s="273"/>
      <c r="BE264" s="273"/>
      <c r="BF264" s="269"/>
      <c r="BG264" s="269"/>
      <c r="BH264" s="269"/>
      <c r="BI264" s="269"/>
      <c r="BJ264" s="269"/>
      <c r="BN264" s="271"/>
      <c r="BO264" s="272"/>
      <c r="BP264" s="273"/>
      <c r="BQ264" s="273"/>
      <c r="BR264" s="273"/>
      <c r="BS264" s="269"/>
      <c r="BT264" s="269"/>
      <c r="BU264" s="269"/>
      <c r="BV264" s="269"/>
      <c r="BW264" s="269"/>
      <c r="CA264" s="271"/>
      <c r="CB264" s="272"/>
      <c r="CC264" s="273"/>
      <c r="CD264" s="273"/>
      <c r="CE264" s="273"/>
      <c r="CF264" s="269"/>
      <c r="CG264" s="269"/>
      <c r="CH264" s="269"/>
      <c r="CI264" s="269"/>
      <c r="CJ264" s="269"/>
      <c r="CN264" s="271"/>
      <c r="CO264" s="272"/>
      <c r="CP264" s="273"/>
      <c r="CQ264" s="273"/>
      <c r="CR264" s="273"/>
      <c r="CS264" s="269"/>
      <c r="CT264" s="269"/>
      <c r="CU264" s="269"/>
      <c r="CV264" s="269"/>
      <c r="CW264" s="269"/>
      <c r="DA264" s="271"/>
      <c r="DB264" s="272"/>
      <c r="DC264" s="273"/>
      <c r="DD264" s="273"/>
      <c r="DE264" s="273"/>
      <c r="DF264" s="269"/>
      <c r="DG264" s="269"/>
      <c r="DH264" s="269"/>
      <c r="DI264" s="269"/>
      <c r="DJ264" s="269"/>
      <c r="DN264" s="271"/>
      <c r="DO264" s="272"/>
      <c r="DP264" s="273"/>
      <c r="DQ264" s="273"/>
      <c r="DR264" s="273"/>
      <c r="DS264" s="269"/>
      <c r="DT264" s="269"/>
      <c r="DU264" s="269"/>
      <c r="DV264" s="269"/>
      <c r="DW264" s="269"/>
      <c r="EA264" s="271"/>
      <c r="EB264" s="272"/>
      <c r="EC264" s="273"/>
      <c r="ED264" s="273"/>
      <c r="EE264" s="273"/>
      <c r="EF264" s="269"/>
      <c r="EG264" s="269"/>
      <c r="EH264" s="269"/>
      <c r="EI264" s="269"/>
      <c r="EJ264" s="269"/>
      <c r="EN264" s="271"/>
      <c r="EO264" s="272"/>
      <c r="EP264" s="273"/>
      <c r="EQ264" s="273"/>
      <c r="ER264" s="273"/>
      <c r="ES264" s="269"/>
      <c r="ET264" s="269"/>
      <c r="EU264" s="269"/>
      <c r="EV264" s="269"/>
      <c r="EW264" s="269"/>
      <c r="FA264" s="271"/>
      <c r="FB264" s="272"/>
      <c r="FC264" s="273"/>
      <c r="FD264" s="273"/>
      <c r="FE264" s="273"/>
      <c r="FF264" s="269"/>
      <c r="FG264" s="269"/>
      <c r="FH264" s="269"/>
      <c r="FI264" s="269"/>
      <c r="FJ264" s="269"/>
    </row>
    <row r="265" spans="1:166" s="270" customFormat="1" ht="15" customHeight="1" x14ac:dyDescent="0.25">
      <c r="A265" s="344">
        <v>3326</v>
      </c>
      <c r="B265" s="344">
        <v>5171</v>
      </c>
      <c r="C265" s="251"/>
      <c r="D265" s="339"/>
      <c r="E265" s="345"/>
      <c r="F265" s="346" t="s">
        <v>1450</v>
      </c>
      <c r="G265" s="347">
        <v>100</v>
      </c>
      <c r="H265" s="347">
        <v>76.31</v>
      </c>
      <c r="I265" s="347">
        <v>69.02</v>
      </c>
      <c r="J265" s="347">
        <f>Tabulka54246[[#This Row],[Skutečnost k 31.12.2019                    v tis. Kč]]/Tabulka54246[[#This Row],[Upravený rozpočet k 31.12.2019         v tis. Kč]]*100</f>
        <v>90.446861486043758</v>
      </c>
      <c r="N265" s="271"/>
      <c r="O265" s="272"/>
      <c r="P265" s="273"/>
      <c r="Q265" s="273"/>
      <c r="R265" s="273"/>
      <c r="S265" s="269"/>
      <c r="T265" s="269"/>
      <c r="U265" s="269"/>
      <c r="V265" s="269"/>
      <c r="W265" s="269"/>
      <c r="AA265" s="271"/>
      <c r="AB265" s="272"/>
      <c r="AC265" s="273"/>
      <c r="AD265" s="273"/>
      <c r="AE265" s="273"/>
      <c r="AF265" s="269"/>
      <c r="AG265" s="269"/>
      <c r="AH265" s="269"/>
      <c r="AI265" s="269"/>
      <c r="AJ265" s="269"/>
      <c r="AN265" s="271"/>
      <c r="AO265" s="272"/>
      <c r="AP265" s="273"/>
      <c r="AQ265" s="273"/>
      <c r="AR265" s="273"/>
      <c r="AS265" s="269"/>
      <c r="AT265" s="269"/>
      <c r="AU265" s="269"/>
      <c r="AV265" s="269"/>
      <c r="AW265" s="269"/>
      <c r="BA265" s="271"/>
      <c r="BB265" s="272"/>
      <c r="BC265" s="273"/>
      <c r="BD265" s="273"/>
      <c r="BE265" s="273"/>
      <c r="BF265" s="269"/>
      <c r="BG265" s="269"/>
      <c r="BH265" s="269"/>
      <c r="BI265" s="269"/>
      <c r="BJ265" s="269"/>
      <c r="BN265" s="271"/>
      <c r="BO265" s="272"/>
      <c r="BP265" s="273"/>
      <c r="BQ265" s="273"/>
      <c r="BR265" s="273"/>
      <c r="BS265" s="269"/>
      <c r="BT265" s="269"/>
      <c r="BU265" s="269"/>
      <c r="BV265" s="269"/>
      <c r="BW265" s="269"/>
      <c r="CA265" s="271"/>
      <c r="CB265" s="272"/>
      <c r="CC265" s="273"/>
      <c r="CD265" s="273"/>
      <c r="CE265" s="273"/>
      <c r="CF265" s="269"/>
      <c r="CG265" s="269"/>
      <c r="CH265" s="269"/>
      <c r="CI265" s="269"/>
      <c r="CJ265" s="269"/>
      <c r="CN265" s="271"/>
      <c r="CO265" s="272"/>
      <c r="CP265" s="273"/>
      <c r="CQ265" s="273"/>
      <c r="CR265" s="273"/>
      <c r="CS265" s="269"/>
      <c r="CT265" s="269"/>
      <c r="CU265" s="269"/>
      <c r="CV265" s="269"/>
      <c r="CW265" s="269"/>
      <c r="DA265" s="271"/>
      <c r="DB265" s="272"/>
      <c r="DC265" s="273"/>
      <c r="DD265" s="273"/>
      <c r="DE265" s="273"/>
      <c r="DF265" s="269"/>
      <c r="DG265" s="269"/>
      <c r="DH265" s="269"/>
      <c r="DI265" s="269"/>
      <c r="DJ265" s="269"/>
      <c r="DN265" s="271"/>
      <c r="DO265" s="272"/>
      <c r="DP265" s="273"/>
      <c r="DQ265" s="273"/>
      <c r="DR265" s="273"/>
      <c r="DS265" s="269"/>
      <c r="DT265" s="269"/>
      <c r="DU265" s="269"/>
      <c r="DV265" s="269"/>
      <c r="DW265" s="269"/>
      <c r="EA265" s="271"/>
      <c r="EB265" s="272"/>
      <c r="EC265" s="273"/>
      <c r="ED265" s="273"/>
      <c r="EE265" s="273"/>
      <c r="EF265" s="269"/>
      <c r="EG265" s="269"/>
      <c r="EH265" s="269"/>
      <c r="EI265" s="269"/>
      <c r="EJ265" s="269"/>
      <c r="EN265" s="271"/>
      <c r="EO265" s="272"/>
      <c r="EP265" s="273"/>
      <c r="EQ265" s="273"/>
      <c r="ER265" s="273"/>
      <c r="ES265" s="269"/>
      <c r="ET265" s="269"/>
      <c r="EU265" s="269"/>
      <c r="EV265" s="269"/>
      <c r="EW265" s="269"/>
      <c r="FA265" s="271"/>
      <c r="FB265" s="272"/>
      <c r="FC265" s="273"/>
      <c r="FD265" s="273"/>
      <c r="FE265" s="273"/>
      <c r="FF265" s="269"/>
      <c r="FG265" s="269"/>
      <c r="FH265" s="269"/>
      <c r="FI265" s="269"/>
      <c r="FJ265" s="269"/>
    </row>
    <row r="266" spans="1:166" s="96" customFormat="1" ht="15" customHeight="1" x14ac:dyDescent="0.25">
      <c r="A266" s="344">
        <v>3326</v>
      </c>
      <c r="B266" s="344">
        <v>5171</v>
      </c>
      <c r="C266" s="251"/>
      <c r="D266" s="339"/>
      <c r="E266" s="345">
        <v>683</v>
      </c>
      <c r="F266" s="346" t="s">
        <v>740</v>
      </c>
      <c r="G266" s="347">
        <v>0</v>
      </c>
      <c r="H266" s="347">
        <v>15</v>
      </c>
      <c r="I266" s="347">
        <v>15</v>
      </c>
      <c r="J266" s="347">
        <f>Tabulka54246[[#This Row],[Skutečnost k 31.12.2019                    v tis. Kč]]/Tabulka54246[[#This Row],[Upravený rozpočet k 31.12.2019         v tis. Kč]]*100</f>
        <v>100</v>
      </c>
    </row>
    <row r="267" spans="1:166" s="96" customFormat="1" ht="15" customHeight="1" x14ac:dyDescent="0.25">
      <c r="A267" s="367">
        <v>3326</v>
      </c>
      <c r="B267" s="367">
        <v>5171</v>
      </c>
      <c r="C267" s="368">
        <v>457</v>
      </c>
      <c r="D267" s="339"/>
      <c r="E267" s="369">
        <v>683</v>
      </c>
      <c r="F267" s="370" t="s">
        <v>741</v>
      </c>
      <c r="G267" s="390">
        <v>0</v>
      </c>
      <c r="H267" s="390">
        <v>20</v>
      </c>
      <c r="I267" s="390">
        <v>20</v>
      </c>
      <c r="J267" s="390">
        <f>Tabulka54246[[#This Row],[Skutečnost k 31.12.2019                    v tis. Kč]]/Tabulka54246[[#This Row],[Upravený rozpočet k 31.12.2019         v tis. Kč]]*100</f>
        <v>100</v>
      </c>
    </row>
    <row r="268" spans="1:166" s="96" customFormat="1" ht="13.5" hidden="1" customHeight="1" x14ac:dyDescent="0.25">
      <c r="A268" s="45">
        <v>3326</v>
      </c>
      <c r="B268" s="45"/>
      <c r="C268" s="266"/>
      <c r="D268" s="45"/>
      <c r="E268" s="384"/>
      <c r="F268" s="394" t="s">
        <v>850</v>
      </c>
      <c r="G268" s="264">
        <f>SUBTOTAL(109,G262:G267)</f>
        <v>100</v>
      </c>
      <c r="H268" s="264">
        <f>SUBTOTAL(109,H262:H267)</f>
        <v>111.31</v>
      </c>
      <c r="I268" s="264">
        <f>SUBTOTAL(109,I262:I267)</f>
        <v>104.02</v>
      </c>
      <c r="J268" s="264">
        <f>Tabulka54246[[#This Row],[Skutečnost k 31.12.2019                    v tis. Kč]]/Tabulka54246[[#This Row],[Upravený rozpočet k 31.12.2019         v tis. Kč]]*100</f>
        <v>93.450723205462211</v>
      </c>
    </row>
    <row r="269" spans="1:166" s="96" customFormat="1" ht="15" hidden="1" customHeight="1" x14ac:dyDescent="0.25">
      <c r="A269" s="45"/>
      <c r="B269" s="16"/>
      <c r="C269" s="192"/>
      <c r="D269" s="16"/>
      <c r="E269" s="46"/>
      <c r="F269" s="395"/>
      <c r="G269" s="264"/>
      <c r="H269" s="343"/>
      <c r="I269" s="243"/>
      <c r="J269" s="243"/>
    </row>
    <row r="270" spans="1:166" ht="15" hidden="1" customHeight="1" x14ac:dyDescent="0.25">
      <c r="A270" s="367">
        <v>3329</v>
      </c>
      <c r="B270" s="367">
        <v>5336</v>
      </c>
      <c r="C270" s="392">
        <v>34013</v>
      </c>
      <c r="D270" s="339"/>
      <c r="E270" s="369">
        <v>242</v>
      </c>
      <c r="F270" s="370" t="s">
        <v>738</v>
      </c>
      <c r="G270" s="396">
        <v>0</v>
      </c>
      <c r="H270" s="396">
        <v>106</v>
      </c>
      <c r="I270" s="396">
        <v>106</v>
      </c>
      <c r="J270" s="396">
        <f>Tabulka54246[[#This Row],[Skutečnost k 31.12.2019                    v tis. Kč]]/Tabulka54246[[#This Row],[Upravený rozpočet k 31.12.2019         v tis. Kč]]*100</f>
        <v>100</v>
      </c>
    </row>
    <row r="271" spans="1:166" ht="15" hidden="1" customHeight="1" x14ac:dyDescent="0.25">
      <c r="A271" s="45">
        <v>3329</v>
      </c>
      <c r="B271" s="16"/>
      <c r="C271" s="192"/>
      <c r="D271" s="286"/>
      <c r="E271" s="46"/>
      <c r="F271" s="228" t="s">
        <v>737</v>
      </c>
      <c r="G271" s="264">
        <f>SUBTOTAL(109,G270:G270)</f>
        <v>0</v>
      </c>
      <c r="H271" s="264">
        <f t="shared" ref="H271:I271" si="2">SUBTOTAL(109,H270:H270)</f>
        <v>0</v>
      </c>
      <c r="I271" s="264">
        <f t="shared" si="2"/>
        <v>0</v>
      </c>
      <c r="J271" s="264" t="e">
        <f>Tabulka54246[[#This Row],[Skutečnost k 31.12.2019                    v tis. Kč]]/Tabulka54246[[#This Row],[Upravený rozpočet k 31.12.2019         v tis. Kč]]*100</f>
        <v>#DIV/0!</v>
      </c>
    </row>
    <row r="272" spans="1:166" ht="13.5" hidden="1" customHeight="1" x14ac:dyDescent="0.25">
      <c r="A272" s="344"/>
      <c r="B272" s="344"/>
      <c r="C272" s="251"/>
      <c r="D272" s="339"/>
      <c r="E272" s="345"/>
      <c r="F272" s="346"/>
      <c r="G272" s="347"/>
      <c r="H272" s="347"/>
      <c r="I272" s="347"/>
      <c r="J272" s="347"/>
    </row>
    <row r="273" spans="1:166" s="96" customFormat="1" ht="15" hidden="1" customHeight="1" x14ac:dyDescent="0.25">
      <c r="A273" s="348">
        <v>3349</v>
      </c>
      <c r="B273" s="348">
        <v>5169</v>
      </c>
      <c r="C273" s="203"/>
      <c r="D273" s="339"/>
      <c r="E273" s="46"/>
      <c r="F273" s="329" t="s">
        <v>1432</v>
      </c>
      <c r="G273" s="343">
        <v>175</v>
      </c>
      <c r="H273" s="343">
        <v>140.88999999999999</v>
      </c>
      <c r="I273" s="343">
        <v>90.6</v>
      </c>
      <c r="J273" s="343">
        <f>Tabulka54246[[#This Row],[Skutečnost k 31.12.2019                    v tis. Kč]]/Tabulka54246[[#This Row],[Upravený rozpočet k 31.12.2019         v tis. Kč]]*100</f>
        <v>64.305486549790615</v>
      </c>
    </row>
    <row r="274" spans="1:166" s="270" customFormat="1" ht="15" hidden="1" customHeight="1" x14ac:dyDescent="0.25">
      <c r="A274" s="45">
        <v>3349</v>
      </c>
      <c r="B274" s="45"/>
      <c r="C274" s="266"/>
      <c r="D274" s="415"/>
      <c r="E274" s="384"/>
      <c r="F274" s="228" t="s">
        <v>585</v>
      </c>
      <c r="G274" s="264">
        <f>SUM(G273:G273)</f>
        <v>175</v>
      </c>
      <c r="H274" s="264">
        <f>SUM(H273:H273)</f>
        <v>140.88999999999999</v>
      </c>
      <c r="I274" s="264">
        <f>SUM(I273:I273)</f>
        <v>90.6</v>
      </c>
      <c r="J274" s="264">
        <f>Tabulka54246[[#This Row],[Skutečnost k 31.12.2019                    v tis. Kč]]/Tabulka54246[[#This Row],[Upravený rozpočet k 31.12.2019         v tis. Kč]]*100</f>
        <v>64.305486549790615</v>
      </c>
      <c r="N274" s="271"/>
      <c r="O274" s="272"/>
      <c r="P274" s="273"/>
      <c r="Q274" s="273"/>
      <c r="R274" s="273"/>
      <c r="S274" s="269"/>
      <c r="T274" s="269"/>
      <c r="U274" s="269"/>
      <c r="V274" s="269"/>
      <c r="W274" s="269"/>
      <c r="AA274" s="271"/>
      <c r="AB274" s="272"/>
      <c r="AC274" s="273"/>
      <c r="AD274" s="273"/>
      <c r="AE274" s="273"/>
      <c r="AF274" s="269"/>
      <c r="AG274" s="269"/>
      <c r="AH274" s="269"/>
      <c r="AI274" s="269"/>
      <c r="AJ274" s="269"/>
      <c r="AN274" s="271"/>
      <c r="AO274" s="272"/>
      <c r="AP274" s="273"/>
      <c r="AQ274" s="273"/>
      <c r="AR274" s="273"/>
      <c r="AS274" s="269"/>
      <c r="AT274" s="269"/>
      <c r="AU274" s="269"/>
      <c r="AV274" s="269"/>
      <c r="AW274" s="269"/>
      <c r="BA274" s="271"/>
      <c r="BB274" s="272"/>
      <c r="BC274" s="273"/>
      <c r="BD274" s="273"/>
      <c r="BE274" s="273"/>
      <c r="BF274" s="269"/>
      <c r="BG274" s="269"/>
      <c r="BH274" s="269"/>
      <c r="BI274" s="269"/>
      <c r="BJ274" s="269"/>
      <c r="BN274" s="271"/>
      <c r="BO274" s="272"/>
      <c r="BP274" s="273"/>
      <c r="BQ274" s="273"/>
      <c r="BR274" s="273"/>
      <c r="BS274" s="269"/>
      <c r="BT274" s="269"/>
      <c r="BU274" s="269"/>
      <c r="BV274" s="269"/>
      <c r="BW274" s="269"/>
      <c r="CA274" s="271"/>
      <c r="CB274" s="272"/>
      <c r="CC274" s="273"/>
      <c r="CD274" s="273"/>
      <c r="CE274" s="273"/>
      <c r="CF274" s="269"/>
      <c r="CG274" s="269"/>
      <c r="CH274" s="269"/>
      <c r="CI274" s="269"/>
      <c r="CJ274" s="269"/>
      <c r="CN274" s="271"/>
      <c r="CO274" s="272"/>
      <c r="CP274" s="273"/>
      <c r="CQ274" s="273"/>
      <c r="CR274" s="273"/>
      <c r="CS274" s="269"/>
      <c r="CT274" s="269"/>
      <c r="CU274" s="269"/>
      <c r="CV274" s="269"/>
      <c r="CW274" s="269"/>
      <c r="DA274" s="271"/>
      <c r="DB274" s="272"/>
      <c r="DC274" s="273"/>
      <c r="DD274" s="273"/>
      <c r="DE274" s="273"/>
      <c r="DF274" s="269"/>
      <c r="DG274" s="269"/>
      <c r="DH274" s="269"/>
      <c r="DI274" s="269"/>
      <c r="DJ274" s="269"/>
      <c r="DN274" s="271"/>
      <c r="DO274" s="272"/>
      <c r="DP274" s="273"/>
      <c r="DQ274" s="273"/>
      <c r="DR274" s="273"/>
      <c r="DS274" s="269"/>
      <c r="DT274" s="269"/>
      <c r="DU274" s="269"/>
      <c r="DV274" s="269"/>
      <c r="DW274" s="269"/>
      <c r="EA274" s="271"/>
      <c r="EB274" s="272"/>
      <c r="EC274" s="273"/>
      <c r="ED274" s="273"/>
      <c r="EE274" s="273"/>
      <c r="EF274" s="269"/>
      <c r="EG274" s="269"/>
      <c r="EH274" s="269"/>
      <c r="EI274" s="269"/>
      <c r="EJ274" s="269"/>
      <c r="EN274" s="271"/>
      <c r="EO274" s="272"/>
      <c r="EP274" s="273"/>
      <c r="EQ274" s="273"/>
      <c r="ER274" s="273"/>
      <c r="ES274" s="269"/>
      <c r="ET274" s="269"/>
      <c r="EU274" s="269"/>
      <c r="EV274" s="269"/>
      <c r="EW274" s="269"/>
      <c r="FA274" s="271"/>
      <c r="FB274" s="272"/>
      <c r="FC274" s="273"/>
      <c r="FD274" s="273"/>
      <c r="FE274" s="273"/>
      <c r="FF274" s="269"/>
      <c r="FG274" s="269"/>
      <c r="FH274" s="269"/>
      <c r="FI274" s="269"/>
      <c r="FJ274" s="269"/>
    </row>
    <row r="275" spans="1:166" s="96" customFormat="1" ht="15" hidden="1" customHeight="1" x14ac:dyDescent="0.25">
      <c r="A275" s="245"/>
      <c r="B275" s="245"/>
      <c r="C275" s="251"/>
      <c r="D275" s="694"/>
      <c r="E275" s="246"/>
      <c r="F275" s="244"/>
      <c r="G275" s="183"/>
      <c r="H275" s="183"/>
      <c r="I275" s="183"/>
      <c r="J275" s="183"/>
    </row>
    <row r="276" spans="1:166" s="96" customFormat="1" ht="15" hidden="1" customHeight="1" x14ac:dyDescent="0.25">
      <c r="A276" s="245"/>
      <c r="B276" s="245"/>
      <c r="C276" s="251"/>
      <c r="D276" s="694"/>
      <c r="E276" s="246"/>
      <c r="F276" s="362" t="s">
        <v>271</v>
      </c>
      <c r="G276" s="183"/>
      <c r="H276" s="183"/>
      <c r="I276" s="183"/>
      <c r="J276" s="183"/>
    </row>
    <row r="277" spans="1:166" s="96" customFormat="1" ht="15" hidden="1" customHeight="1" x14ac:dyDescent="0.25">
      <c r="A277" s="348">
        <v>3392</v>
      </c>
      <c r="B277" s="348">
        <v>5331</v>
      </c>
      <c r="C277" s="203"/>
      <c r="D277" s="383"/>
      <c r="E277" s="46">
        <v>242</v>
      </c>
      <c r="F277" s="329" t="s">
        <v>827</v>
      </c>
      <c r="G277" s="343">
        <v>10298</v>
      </c>
      <c r="H277" s="343">
        <v>10906.01</v>
      </c>
      <c r="I277" s="343">
        <v>10906.01</v>
      </c>
      <c r="J277" s="343">
        <f>Tabulka54246[[#This Row],[Skutečnost k 31.12.2019                    v tis. Kč]]/Tabulka54246[[#This Row],[Upravený rozpočet k 31.12.2019         v tis. Kč]]*100</f>
        <v>100</v>
      </c>
    </row>
    <row r="278" spans="1:166" s="96" customFormat="1" ht="15" hidden="1" customHeight="1" x14ac:dyDescent="0.25">
      <c r="A278" s="348">
        <v>3392</v>
      </c>
      <c r="B278" s="348">
        <v>5331</v>
      </c>
      <c r="C278" s="203"/>
      <c r="D278" s="689">
        <v>111</v>
      </c>
      <c r="E278" s="46">
        <v>242</v>
      </c>
      <c r="F278" s="329" t="s">
        <v>851</v>
      </c>
      <c r="G278" s="343">
        <v>0</v>
      </c>
      <c r="H278" s="343">
        <v>120</v>
      </c>
      <c r="I278" s="343">
        <v>120</v>
      </c>
      <c r="J278" s="343">
        <f>Tabulka54246[[#This Row],[Skutečnost k 31.12.2019                    v tis. Kč]]/Tabulka54246[[#This Row],[Upravený rozpočet k 31.12.2019         v tis. Kč]]*100</f>
        <v>100</v>
      </c>
    </row>
    <row r="279" spans="1:166" s="96" customFormat="1" ht="15" hidden="1" customHeight="1" x14ac:dyDescent="0.25">
      <c r="A279" s="348">
        <v>3392</v>
      </c>
      <c r="B279" s="348">
        <v>5331</v>
      </c>
      <c r="C279" s="203"/>
      <c r="D279" s="689">
        <v>111</v>
      </c>
      <c r="E279" s="46">
        <v>242</v>
      </c>
      <c r="F279" s="329" t="s">
        <v>852</v>
      </c>
      <c r="G279" s="343">
        <v>0</v>
      </c>
      <c r="H279" s="343">
        <v>30</v>
      </c>
      <c r="I279" s="343">
        <v>30</v>
      </c>
      <c r="J279" s="343">
        <f>Tabulka54246[[#This Row],[Skutečnost k 31.12.2019                    v tis. Kč]]/Tabulka54246[[#This Row],[Upravený rozpočet k 31.12.2019         v tis. Kč]]*100</f>
        <v>100</v>
      </c>
    </row>
    <row r="280" spans="1:166" s="96" customFormat="1" ht="15" hidden="1" customHeight="1" x14ac:dyDescent="0.25">
      <c r="A280" s="348">
        <v>3392</v>
      </c>
      <c r="B280" s="10">
        <v>5331</v>
      </c>
      <c r="C280" s="192"/>
      <c r="D280" s="689">
        <v>5111</v>
      </c>
      <c r="E280" s="46">
        <v>242</v>
      </c>
      <c r="F280" s="329" t="s">
        <v>909</v>
      </c>
      <c r="G280" s="343">
        <v>0</v>
      </c>
      <c r="H280" s="343">
        <v>4</v>
      </c>
      <c r="I280" s="343">
        <v>4</v>
      </c>
      <c r="J280" s="343">
        <f>Tabulka54246[[#This Row],[Skutečnost k 31.12.2019                    v tis. Kč]]/Tabulka54246[[#This Row],[Upravený rozpočet k 31.12.2019         v tis. Kč]]*100</f>
        <v>100</v>
      </c>
    </row>
    <row r="281" spans="1:166" s="96" customFormat="1" ht="15" hidden="1" customHeight="1" x14ac:dyDescent="0.25">
      <c r="A281" s="367">
        <v>3392</v>
      </c>
      <c r="B281" s="367">
        <v>5336</v>
      </c>
      <c r="C281" s="392">
        <v>34070</v>
      </c>
      <c r="D281" s="369">
        <v>621</v>
      </c>
      <c r="E281" s="369">
        <v>242</v>
      </c>
      <c r="F281" s="370" t="s">
        <v>1347</v>
      </c>
      <c r="G281" s="396">
        <v>0</v>
      </c>
      <c r="H281" s="396">
        <v>46</v>
      </c>
      <c r="I281" s="396">
        <v>46</v>
      </c>
      <c r="J281" s="396">
        <f>Tabulka54246[[#This Row],[Skutečnost k 31.12.2019                    v tis. Kč]]/Tabulka54246[[#This Row],[Upravený rozpočet k 31.12.2019         v tis. Kč]]*100</f>
        <v>100</v>
      </c>
    </row>
    <row r="282" spans="1:166" s="96" customFormat="1" ht="15" hidden="1" customHeight="1" x14ac:dyDescent="0.25">
      <c r="A282" s="45">
        <v>3392</v>
      </c>
      <c r="B282" s="45"/>
      <c r="C282" s="266"/>
      <c r="D282" s="45"/>
      <c r="E282" s="384"/>
      <c r="F282" s="228" t="s">
        <v>127</v>
      </c>
      <c r="G282" s="264">
        <f>SUBTOTAL(109,G277:G281)</f>
        <v>0</v>
      </c>
      <c r="H282" s="264">
        <f t="shared" ref="H282:I282" si="3">SUBTOTAL(109,H277:H281)</f>
        <v>0</v>
      </c>
      <c r="I282" s="264">
        <f t="shared" si="3"/>
        <v>0</v>
      </c>
      <c r="J282" s="264" t="e">
        <f>Tabulka54246[[#This Row],[Skutečnost k 31.12.2019                    v tis. Kč]]/Tabulka54246[[#This Row],[Upravený rozpočet k 31.12.2019         v tis. Kč]]*100</f>
        <v>#DIV/0!</v>
      </c>
    </row>
    <row r="283" spans="1:166" s="270" customFormat="1" ht="15" hidden="1" customHeight="1" x14ac:dyDescent="0.25">
      <c r="A283" s="45"/>
      <c r="B283" s="16"/>
      <c r="C283" s="192"/>
      <c r="D283" s="16"/>
      <c r="E283" s="46"/>
      <c r="F283" s="228"/>
      <c r="G283" s="264"/>
      <c r="H283" s="343"/>
      <c r="I283" s="243"/>
      <c r="J283" s="243"/>
      <c r="N283" s="271"/>
      <c r="O283" s="272"/>
      <c r="P283" s="273"/>
      <c r="Q283" s="273"/>
      <c r="R283" s="273"/>
      <c r="S283" s="269"/>
      <c r="T283" s="269"/>
      <c r="U283" s="269"/>
      <c r="V283" s="269"/>
      <c r="W283" s="269"/>
      <c r="AA283" s="271"/>
      <c r="AB283" s="272"/>
      <c r="AC283" s="273"/>
      <c r="AD283" s="273"/>
      <c r="AE283" s="273"/>
      <c r="AF283" s="269"/>
      <c r="AG283" s="269"/>
      <c r="AH283" s="269"/>
      <c r="AI283" s="269"/>
      <c r="AJ283" s="269"/>
      <c r="AN283" s="271"/>
      <c r="AO283" s="272"/>
      <c r="AP283" s="273"/>
      <c r="AQ283" s="273"/>
      <c r="AR283" s="273"/>
      <c r="AS283" s="269"/>
      <c r="AT283" s="269"/>
      <c r="AU283" s="269"/>
      <c r="AV283" s="269"/>
      <c r="AW283" s="269"/>
      <c r="BA283" s="271"/>
      <c r="BB283" s="272"/>
      <c r="BC283" s="273"/>
      <c r="BD283" s="273"/>
      <c r="BE283" s="273"/>
      <c r="BF283" s="269"/>
      <c r="BG283" s="269"/>
      <c r="BH283" s="269"/>
      <c r="BI283" s="269"/>
      <c r="BJ283" s="269"/>
      <c r="BN283" s="271"/>
      <c r="BO283" s="272"/>
      <c r="BP283" s="273"/>
      <c r="BQ283" s="273"/>
      <c r="BR283" s="273"/>
      <c r="BS283" s="269"/>
      <c r="BT283" s="269"/>
      <c r="BU283" s="269"/>
      <c r="BV283" s="269"/>
      <c r="BW283" s="269"/>
      <c r="CA283" s="271"/>
      <c r="CB283" s="272"/>
      <c r="CC283" s="273"/>
      <c r="CD283" s="273"/>
      <c r="CE283" s="273"/>
      <c r="CF283" s="269"/>
      <c r="CG283" s="269"/>
      <c r="CH283" s="269"/>
      <c r="CI283" s="269"/>
      <c r="CJ283" s="269"/>
      <c r="CN283" s="271"/>
      <c r="CO283" s="272"/>
      <c r="CP283" s="273"/>
      <c r="CQ283" s="273"/>
      <c r="CR283" s="273"/>
      <c r="CS283" s="269"/>
      <c r="CT283" s="269"/>
      <c r="CU283" s="269"/>
      <c r="CV283" s="269"/>
      <c r="CW283" s="269"/>
      <c r="DA283" s="271"/>
      <c r="DB283" s="272"/>
      <c r="DC283" s="273"/>
      <c r="DD283" s="273"/>
      <c r="DE283" s="273"/>
      <c r="DF283" s="269"/>
      <c r="DG283" s="269"/>
      <c r="DH283" s="269"/>
      <c r="DI283" s="269"/>
      <c r="DJ283" s="269"/>
      <c r="DN283" s="271"/>
      <c r="DO283" s="272"/>
      <c r="DP283" s="273"/>
      <c r="DQ283" s="273"/>
      <c r="DR283" s="273"/>
      <c r="DS283" s="269"/>
      <c r="DT283" s="269"/>
      <c r="DU283" s="269"/>
      <c r="DV283" s="269"/>
      <c r="DW283" s="269"/>
      <c r="EA283" s="271"/>
      <c r="EB283" s="272"/>
      <c r="EC283" s="273"/>
      <c r="ED283" s="273"/>
      <c r="EE283" s="273"/>
      <c r="EF283" s="269"/>
      <c r="EG283" s="269"/>
      <c r="EH283" s="269"/>
      <c r="EI283" s="269"/>
      <c r="EJ283" s="269"/>
      <c r="EN283" s="271"/>
      <c r="EO283" s="272"/>
      <c r="EP283" s="273"/>
      <c r="EQ283" s="273"/>
      <c r="ER283" s="273"/>
      <c r="ES283" s="269"/>
      <c r="ET283" s="269"/>
      <c r="EU283" s="269"/>
      <c r="EV283" s="269"/>
      <c r="EW283" s="269"/>
      <c r="FA283" s="271"/>
      <c r="FB283" s="272"/>
      <c r="FC283" s="273"/>
      <c r="FD283" s="273"/>
      <c r="FE283" s="273"/>
      <c r="FF283" s="269"/>
      <c r="FG283" s="269"/>
      <c r="FH283" s="269"/>
      <c r="FI283" s="269"/>
      <c r="FJ283" s="269"/>
    </row>
    <row r="284" spans="1:166" s="96" customFormat="1" ht="15.75" hidden="1" customHeight="1" x14ac:dyDescent="0.25">
      <c r="A284" s="45"/>
      <c r="B284" s="16"/>
      <c r="C284" s="192"/>
      <c r="D284" s="286"/>
      <c r="E284" s="46"/>
      <c r="F284" s="228" t="s">
        <v>257</v>
      </c>
      <c r="G284" s="264"/>
      <c r="H284" s="343"/>
      <c r="I284" s="243"/>
      <c r="J284" s="243"/>
    </row>
    <row r="285" spans="1:166" s="96" customFormat="1" ht="15" hidden="1" customHeight="1" x14ac:dyDescent="0.25">
      <c r="A285" s="348">
        <v>3399</v>
      </c>
      <c r="B285" s="348">
        <v>5175</v>
      </c>
      <c r="C285" s="203"/>
      <c r="D285" s="383"/>
      <c r="E285" s="46"/>
      <c r="F285" s="329" t="s">
        <v>122</v>
      </c>
      <c r="G285" s="343">
        <v>1</v>
      </c>
      <c r="H285" s="343">
        <v>1</v>
      </c>
      <c r="I285" s="343">
        <v>0.52</v>
      </c>
      <c r="J285" s="343">
        <f>Tabulka54246[[#This Row],[Skutečnost k 31.12.2019                    v tis. Kč]]/Tabulka54246[[#This Row],[Upravený rozpočet k 31.12.2019         v tis. Kč]]*100</f>
        <v>52</v>
      </c>
    </row>
    <row r="286" spans="1:166" s="96" customFormat="1" ht="15" hidden="1" customHeight="1" x14ac:dyDescent="0.25">
      <c r="A286" s="348">
        <v>3399</v>
      </c>
      <c r="B286" s="348">
        <v>5194</v>
      </c>
      <c r="C286" s="203"/>
      <c r="D286" s="383"/>
      <c r="E286" s="46"/>
      <c r="F286" s="329" t="s">
        <v>129</v>
      </c>
      <c r="G286" s="343">
        <v>44</v>
      </c>
      <c r="H286" s="343">
        <v>62.15</v>
      </c>
      <c r="I286" s="343">
        <v>56.63</v>
      </c>
      <c r="J286" s="343">
        <f>Tabulka54246[[#This Row],[Skutečnost k 31.12.2019                    v tis. Kč]]/Tabulka54246[[#This Row],[Upravený rozpočet k 31.12.2019         v tis. Kč]]*100</f>
        <v>91.118262268704754</v>
      </c>
    </row>
    <row r="287" spans="1:166" s="96" customFormat="1" ht="15" hidden="1" customHeight="1" x14ac:dyDescent="0.25">
      <c r="A287" s="348">
        <v>3399</v>
      </c>
      <c r="B287" s="16">
        <v>5169</v>
      </c>
      <c r="C287" s="192"/>
      <c r="D287" s="685">
        <v>112</v>
      </c>
      <c r="E287" s="46">
        <v>370</v>
      </c>
      <c r="F287" s="329" t="s">
        <v>853</v>
      </c>
      <c r="G287" s="343">
        <v>0</v>
      </c>
      <c r="H287" s="343">
        <v>6</v>
      </c>
      <c r="I287" s="343">
        <v>6</v>
      </c>
      <c r="J287" s="343">
        <f>Tabulka54246[[#This Row],[Skutečnost k 31.12.2019                    v tis. Kč]]/Tabulka54246[[#This Row],[Upravený rozpočet k 31.12.2019         v tis. Kč]]*100</f>
        <v>100</v>
      </c>
    </row>
    <row r="288" spans="1:166" s="96" customFormat="1" ht="14.25" hidden="1" customHeight="1" x14ac:dyDescent="0.25">
      <c r="A288" s="348">
        <v>3399</v>
      </c>
      <c r="B288" s="16">
        <v>5169</v>
      </c>
      <c r="C288" s="192"/>
      <c r="D288" s="685">
        <v>112</v>
      </c>
      <c r="E288" s="46">
        <v>343</v>
      </c>
      <c r="F288" s="329" t="s">
        <v>1434</v>
      </c>
      <c r="G288" s="343">
        <v>0</v>
      </c>
      <c r="H288" s="343">
        <v>7.13</v>
      </c>
      <c r="I288" s="343">
        <v>7.13</v>
      </c>
      <c r="J288" s="343">
        <f>Tabulka54246[[#This Row],[Skutečnost k 31.12.2019                    v tis. Kč]]/Tabulka54246[[#This Row],[Upravený rozpočet k 31.12.2019         v tis. Kč]]*100</f>
        <v>100</v>
      </c>
    </row>
    <row r="289" spans="1:10" s="96" customFormat="1" ht="14.25" hidden="1" customHeight="1" x14ac:dyDescent="0.25">
      <c r="A289" s="348">
        <v>3399</v>
      </c>
      <c r="B289" s="16">
        <v>5169</v>
      </c>
      <c r="C289" s="192"/>
      <c r="D289" s="457">
        <v>3121</v>
      </c>
      <c r="E289" s="46"/>
      <c r="F289" s="329" t="s">
        <v>1451</v>
      </c>
      <c r="G289" s="343">
        <v>0</v>
      </c>
      <c r="H289" s="343">
        <v>30</v>
      </c>
      <c r="I289" s="343">
        <v>30</v>
      </c>
      <c r="J289" s="343">
        <f>Tabulka54246[[#This Row],[Skutečnost k 31.12.2019                    v tis. Kč]]/Tabulka54246[[#This Row],[Upravený rozpočet k 31.12.2019         v tis. Kč]]*100</f>
        <v>100</v>
      </c>
    </row>
    <row r="290" spans="1:10" s="96" customFormat="1" ht="15" hidden="1" customHeight="1" x14ac:dyDescent="0.25">
      <c r="A290" s="348"/>
      <c r="B290" s="16"/>
      <c r="C290" s="192"/>
      <c r="D290" s="16"/>
      <c r="E290" s="46"/>
      <c r="F290" s="397" t="s">
        <v>156</v>
      </c>
      <c r="G290" s="398">
        <f>SUBTOTAL(109,G285:G289)</f>
        <v>0</v>
      </c>
      <c r="H290" s="398">
        <f>SUBTOTAL(109,H285:H289)</f>
        <v>0</v>
      </c>
      <c r="I290" s="398">
        <f>SUBTOTAL(109,I285:I289)</f>
        <v>0</v>
      </c>
      <c r="J290" s="398" t="e">
        <f>Tabulka54246[[#This Row],[Skutečnost k 31.12.2019                    v tis. Kč]]/Tabulka54246[[#This Row],[Upravený rozpočet k 31.12.2019         v tis. Kč]]*100</f>
        <v>#DIV/0!</v>
      </c>
    </row>
    <row r="291" spans="1:10" s="96" customFormat="1" ht="15" hidden="1" customHeight="1" x14ac:dyDescent="0.25">
      <c r="A291" s="348"/>
      <c r="B291" s="16"/>
      <c r="C291" s="192"/>
      <c r="D291" s="16"/>
      <c r="E291" s="46"/>
      <c r="F291" s="397"/>
      <c r="G291" s="343"/>
      <c r="H291" s="343"/>
      <c r="I291" s="243"/>
      <c r="J291" s="243"/>
    </row>
    <row r="292" spans="1:10" s="96" customFormat="1" ht="15" hidden="1" customHeight="1" x14ac:dyDescent="0.25">
      <c r="A292" s="348"/>
      <c r="B292" s="16"/>
      <c r="C292" s="192"/>
      <c r="D292" s="16"/>
      <c r="E292" s="46"/>
      <c r="F292" s="399" t="s">
        <v>618</v>
      </c>
      <c r="G292" s="343"/>
      <c r="H292" s="343"/>
      <c r="I292" s="243"/>
      <c r="J292" s="243"/>
    </row>
    <row r="293" spans="1:10" s="96" customFormat="1" ht="15" hidden="1" customHeight="1" x14ac:dyDescent="0.25">
      <c r="A293" s="16">
        <v>3399</v>
      </c>
      <c r="B293" s="16">
        <v>5169</v>
      </c>
      <c r="C293" s="16"/>
      <c r="D293" s="695">
        <v>111</v>
      </c>
      <c r="E293" s="46">
        <v>267</v>
      </c>
      <c r="F293" s="329" t="s">
        <v>649</v>
      </c>
      <c r="G293" s="343">
        <v>0</v>
      </c>
      <c r="H293" s="343">
        <v>48.4</v>
      </c>
      <c r="I293" s="343">
        <v>48.4</v>
      </c>
      <c r="J293" s="343">
        <f>Tabulka54246[[#This Row],[Skutečnost k 31.12.2019                    v tis. Kč]]/Tabulka54246[[#This Row],[Upravený rozpočet k 31.12.2019         v tis. Kč]]*100</f>
        <v>100</v>
      </c>
    </row>
    <row r="294" spans="1:10" s="96" customFormat="1" ht="15" hidden="1" customHeight="1" x14ac:dyDescent="0.25">
      <c r="A294" s="16">
        <v>3399</v>
      </c>
      <c r="B294" s="16">
        <v>5169</v>
      </c>
      <c r="C294" s="16"/>
      <c r="D294" s="695">
        <v>111</v>
      </c>
      <c r="E294" s="46">
        <v>271</v>
      </c>
      <c r="F294" s="340" t="s">
        <v>650</v>
      </c>
      <c r="G294" s="341">
        <v>0</v>
      </c>
      <c r="H294" s="341">
        <v>36.299999999999997</v>
      </c>
      <c r="I294" s="343">
        <v>36.299999999999997</v>
      </c>
      <c r="J294" s="343">
        <f>Tabulka54246[[#This Row],[Skutečnost k 31.12.2019                    v tis. Kč]]/Tabulka54246[[#This Row],[Upravený rozpočet k 31.12.2019         v tis. Kč]]*100</f>
        <v>100</v>
      </c>
    </row>
    <row r="295" spans="1:10" s="96" customFormat="1" ht="15" hidden="1" customHeight="1" x14ac:dyDescent="0.25">
      <c r="A295" s="16">
        <v>3399</v>
      </c>
      <c r="B295" s="16">
        <v>5169</v>
      </c>
      <c r="C295" s="16"/>
      <c r="D295" s="695">
        <v>111</v>
      </c>
      <c r="E295" s="46">
        <v>272</v>
      </c>
      <c r="F295" s="340" t="s">
        <v>619</v>
      </c>
      <c r="G295" s="341">
        <v>0</v>
      </c>
      <c r="H295" s="341">
        <v>12.5</v>
      </c>
      <c r="I295" s="343">
        <v>12.5</v>
      </c>
      <c r="J295" s="343">
        <f>Tabulka54246[[#This Row],[Skutečnost k 31.12.2019                    v tis. Kč]]/Tabulka54246[[#This Row],[Upravený rozpočet k 31.12.2019         v tis. Kč]]*100</f>
        <v>100</v>
      </c>
    </row>
    <row r="296" spans="1:10" s="96" customFormat="1" ht="15" hidden="1" customHeight="1" x14ac:dyDescent="0.25">
      <c r="A296" s="16">
        <v>3399</v>
      </c>
      <c r="B296" s="16">
        <v>5169</v>
      </c>
      <c r="C296" s="16"/>
      <c r="D296" s="695">
        <v>111</v>
      </c>
      <c r="E296" s="46">
        <v>273</v>
      </c>
      <c r="F296" s="340" t="s">
        <v>620</v>
      </c>
      <c r="G296" s="341">
        <v>0</v>
      </c>
      <c r="H296" s="341">
        <v>10</v>
      </c>
      <c r="I296" s="343">
        <v>10</v>
      </c>
      <c r="J296" s="343">
        <f>Tabulka54246[[#This Row],[Skutečnost k 31.12.2019                    v tis. Kč]]/Tabulka54246[[#This Row],[Upravený rozpočet k 31.12.2019         v tis. Kč]]*100</f>
        <v>100</v>
      </c>
    </row>
    <row r="297" spans="1:10" s="96" customFormat="1" ht="15" hidden="1" customHeight="1" x14ac:dyDescent="0.25">
      <c r="A297" s="16">
        <v>3399</v>
      </c>
      <c r="B297" s="16">
        <v>5169</v>
      </c>
      <c r="C297" s="16"/>
      <c r="D297" s="695">
        <v>111</v>
      </c>
      <c r="E297" s="46">
        <v>274</v>
      </c>
      <c r="F297" s="340" t="s">
        <v>621</v>
      </c>
      <c r="G297" s="341">
        <v>0</v>
      </c>
      <c r="H297" s="341">
        <v>15</v>
      </c>
      <c r="I297" s="343">
        <v>15</v>
      </c>
      <c r="J297" s="343">
        <f>Tabulka54246[[#This Row],[Skutečnost k 31.12.2019                    v tis. Kč]]/Tabulka54246[[#This Row],[Upravený rozpočet k 31.12.2019         v tis. Kč]]*100</f>
        <v>100</v>
      </c>
    </row>
    <row r="298" spans="1:10" s="96" customFormat="1" ht="17.100000000000001" hidden="1" customHeight="1" x14ac:dyDescent="0.25">
      <c r="A298" s="16">
        <v>3399</v>
      </c>
      <c r="B298" s="16">
        <v>5169</v>
      </c>
      <c r="C298" s="16"/>
      <c r="D298" s="695">
        <v>111</v>
      </c>
      <c r="E298" s="46">
        <v>275</v>
      </c>
      <c r="F298" s="340" t="s">
        <v>622</v>
      </c>
      <c r="G298" s="341">
        <v>0</v>
      </c>
      <c r="H298" s="341">
        <v>10</v>
      </c>
      <c r="I298" s="343">
        <v>10</v>
      </c>
      <c r="J298" s="343">
        <f>Tabulka54246[[#This Row],[Skutečnost k 31.12.2019                    v tis. Kč]]/Tabulka54246[[#This Row],[Upravený rozpočet k 31.12.2019         v tis. Kč]]*100</f>
        <v>100</v>
      </c>
    </row>
    <row r="299" spans="1:10" s="96" customFormat="1" ht="17.100000000000001" hidden="1" customHeight="1" x14ac:dyDescent="0.25">
      <c r="A299" s="16">
        <v>3399</v>
      </c>
      <c r="B299" s="16">
        <v>5169</v>
      </c>
      <c r="C299" s="16"/>
      <c r="D299" s="695">
        <v>111</v>
      </c>
      <c r="E299" s="46">
        <v>281</v>
      </c>
      <c r="F299" s="340" t="s">
        <v>623</v>
      </c>
      <c r="G299" s="341">
        <v>0</v>
      </c>
      <c r="H299" s="341">
        <v>65</v>
      </c>
      <c r="I299" s="343">
        <v>65</v>
      </c>
      <c r="J299" s="343">
        <f>Tabulka54246[[#This Row],[Skutečnost k 31.12.2019                    v tis. Kč]]/Tabulka54246[[#This Row],[Upravený rozpočet k 31.12.2019         v tis. Kč]]*100</f>
        <v>100</v>
      </c>
    </row>
    <row r="300" spans="1:10" s="96" customFormat="1" ht="17.100000000000001" hidden="1" customHeight="1" x14ac:dyDescent="0.25">
      <c r="A300" s="16">
        <v>3399</v>
      </c>
      <c r="B300" s="16">
        <v>5169</v>
      </c>
      <c r="C300" s="16"/>
      <c r="D300" s="695">
        <v>111</v>
      </c>
      <c r="E300" s="46">
        <v>282</v>
      </c>
      <c r="F300" s="340" t="s">
        <v>637</v>
      </c>
      <c r="G300" s="341">
        <v>0</v>
      </c>
      <c r="H300" s="341">
        <v>5</v>
      </c>
      <c r="I300" s="343">
        <v>5</v>
      </c>
      <c r="J300" s="343">
        <f>Tabulka54246[[#This Row],[Skutečnost k 31.12.2019                    v tis. Kč]]/Tabulka54246[[#This Row],[Upravený rozpočet k 31.12.2019         v tis. Kč]]*100</f>
        <v>100</v>
      </c>
    </row>
    <row r="301" spans="1:10" s="96" customFormat="1" ht="17.100000000000001" hidden="1" customHeight="1" x14ac:dyDescent="0.25">
      <c r="A301" s="16">
        <v>3399</v>
      </c>
      <c r="B301" s="16">
        <v>5169</v>
      </c>
      <c r="C301" s="16"/>
      <c r="D301" s="695">
        <v>111</v>
      </c>
      <c r="E301" s="46">
        <v>285</v>
      </c>
      <c r="F301" s="340" t="s">
        <v>624</v>
      </c>
      <c r="G301" s="341">
        <v>0</v>
      </c>
      <c r="H301" s="341">
        <v>26</v>
      </c>
      <c r="I301" s="343">
        <v>26</v>
      </c>
      <c r="J301" s="343">
        <f>Tabulka54246[[#This Row],[Skutečnost k 31.12.2019                    v tis. Kč]]/Tabulka54246[[#This Row],[Upravený rozpočet k 31.12.2019         v tis. Kč]]*100</f>
        <v>100</v>
      </c>
    </row>
    <row r="302" spans="1:10" s="96" customFormat="1" ht="15" hidden="1" customHeight="1" x14ac:dyDescent="0.25">
      <c r="A302" s="16">
        <v>3399</v>
      </c>
      <c r="B302" s="16">
        <v>5169</v>
      </c>
      <c r="C302" s="16"/>
      <c r="D302" s="695">
        <v>111</v>
      </c>
      <c r="E302" s="46">
        <v>289</v>
      </c>
      <c r="F302" s="340" t="s">
        <v>625</v>
      </c>
      <c r="G302" s="341">
        <v>0</v>
      </c>
      <c r="H302" s="341">
        <v>6.5</v>
      </c>
      <c r="I302" s="343">
        <v>6.5</v>
      </c>
      <c r="J302" s="343">
        <f>Tabulka54246[[#This Row],[Skutečnost k 31.12.2019                    v tis. Kč]]/Tabulka54246[[#This Row],[Upravený rozpočet k 31.12.2019         v tis. Kč]]*100</f>
        <v>100</v>
      </c>
    </row>
    <row r="303" spans="1:10" s="96" customFormat="1" ht="15" hidden="1" customHeight="1" x14ac:dyDescent="0.25">
      <c r="A303" s="16">
        <v>3399</v>
      </c>
      <c r="B303" s="16">
        <v>5169</v>
      </c>
      <c r="C303" s="16"/>
      <c r="D303" s="695">
        <v>111</v>
      </c>
      <c r="E303" s="46">
        <v>293</v>
      </c>
      <c r="F303" s="340" t="s">
        <v>651</v>
      </c>
      <c r="G303" s="341">
        <v>0</v>
      </c>
      <c r="H303" s="341">
        <v>4.84</v>
      </c>
      <c r="I303" s="343">
        <v>4.84</v>
      </c>
      <c r="J303" s="343">
        <f>Tabulka54246[[#This Row],[Skutečnost k 31.12.2019                    v tis. Kč]]/Tabulka54246[[#This Row],[Upravený rozpočet k 31.12.2019         v tis. Kč]]*100</f>
        <v>100</v>
      </c>
    </row>
    <row r="304" spans="1:10" s="96" customFormat="1" ht="12.75" hidden="1" customHeight="1" x14ac:dyDescent="0.25">
      <c r="A304" s="16">
        <v>3399</v>
      </c>
      <c r="B304" s="16">
        <v>5169</v>
      </c>
      <c r="C304" s="16"/>
      <c r="D304" s="695">
        <v>111</v>
      </c>
      <c r="E304" s="46">
        <v>298</v>
      </c>
      <c r="F304" s="340" t="s">
        <v>638</v>
      </c>
      <c r="G304" s="341">
        <v>0</v>
      </c>
      <c r="H304" s="341">
        <v>22</v>
      </c>
      <c r="I304" s="343">
        <v>22</v>
      </c>
      <c r="J304" s="343">
        <f>Tabulka54246[[#This Row],[Skutečnost k 31.12.2019                    v tis. Kč]]/Tabulka54246[[#This Row],[Upravený rozpočet k 31.12.2019         v tis. Kč]]*100</f>
        <v>100</v>
      </c>
    </row>
    <row r="305" spans="1:10" s="96" customFormat="1" ht="15" hidden="1" customHeight="1" x14ac:dyDescent="0.25">
      <c r="A305" s="16">
        <v>3399</v>
      </c>
      <c r="B305" s="16">
        <v>5169</v>
      </c>
      <c r="C305" s="16"/>
      <c r="D305" s="695">
        <v>111</v>
      </c>
      <c r="E305" s="46">
        <v>311</v>
      </c>
      <c r="F305" s="340" t="s">
        <v>639</v>
      </c>
      <c r="G305" s="341">
        <v>0</v>
      </c>
      <c r="H305" s="343">
        <v>39</v>
      </c>
      <c r="I305" s="343">
        <v>39</v>
      </c>
      <c r="J305" s="343">
        <f>Tabulka54246[[#This Row],[Skutečnost k 31.12.2019                    v tis. Kč]]/Tabulka54246[[#This Row],[Upravený rozpočet k 31.12.2019         v tis. Kč]]*100</f>
        <v>100</v>
      </c>
    </row>
    <row r="306" spans="1:10" s="96" customFormat="1" ht="15" hidden="1" customHeight="1" x14ac:dyDescent="0.25">
      <c r="A306" s="16">
        <v>3399</v>
      </c>
      <c r="B306" s="16">
        <v>5169</v>
      </c>
      <c r="C306" s="16"/>
      <c r="D306" s="695">
        <v>111</v>
      </c>
      <c r="E306" s="46">
        <v>314</v>
      </c>
      <c r="F306" s="340" t="s">
        <v>640</v>
      </c>
      <c r="G306" s="341">
        <v>0</v>
      </c>
      <c r="H306" s="341">
        <v>9</v>
      </c>
      <c r="I306" s="343">
        <v>9</v>
      </c>
      <c r="J306" s="343">
        <f>Tabulka54246[[#This Row],[Skutečnost k 31.12.2019                    v tis. Kč]]/Tabulka54246[[#This Row],[Upravený rozpočet k 31.12.2019         v tis. Kč]]*100</f>
        <v>100</v>
      </c>
    </row>
    <row r="307" spans="1:10" s="96" customFormat="1" ht="15" hidden="1" customHeight="1" x14ac:dyDescent="0.25">
      <c r="A307" s="16">
        <v>3399</v>
      </c>
      <c r="B307" s="16">
        <v>5169</v>
      </c>
      <c r="C307" s="16"/>
      <c r="D307" s="695">
        <v>111</v>
      </c>
      <c r="E307" s="46">
        <v>321</v>
      </c>
      <c r="F307" s="340" t="s">
        <v>641</v>
      </c>
      <c r="G307" s="341">
        <v>0</v>
      </c>
      <c r="H307" s="341">
        <v>24</v>
      </c>
      <c r="I307" s="343">
        <v>24</v>
      </c>
      <c r="J307" s="343">
        <f>Tabulka54246[[#This Row],[Skutečnost k 31.12.2019                    v tis. Kč]]/Tabulka54246[[#This Row],[Upravený rozpočet k 31.12.2019         v tis. Kč]]*100</f>
        <v>100</v>
      </c>
    </row>
    <row r="308" spans="1:10" s="96" customFormat="1" ht="15" hidden="1" customHeight="1" x14ac:dyDescent="0.25">
      <c r="A308" s="16">
        <v>3399</v>
      </c>
      <c r="B308" s="16">
        <v>5169</v>
      </c>
      <c r="C308" s="16"/>
      <c r="D308" s="695">
        <v>111</v>
      </c>
      <c r="E308" s="46">
        <v>322</v>
      </c>
      <c r="F308" s="340" t="s">
        <v>642</v>
      </c>
      <c r="G308" s="341">
        <v>0</v>
      </c>
      <c r="H308" s="341">
        <v>11</v>
      </c>
      <c r="I308" s="343">
        <v>11</v>
      </c>
      <c r="J308" s="343">
        <f>Tabulka54246[[#This Row],[Skutečnost k 31.12.2019                    v tis. Kč]]/Tabulka54246[[#This Row],[Upravený rozpočet k 31.12.2019         v tis. Kč]]*100</f>
        <v>100</v>
      </c>
    </row>
    <row r="309" spans="1:10" s="96" customFormat="1" ht="15" hidden="1" customHeight="1" x14ac:dyDescent="0.25">
      <c r="A309" s="16">
        <v>3399</v>
      </c>
      <c r="B309" s="16">
        <v>5169</v>
      </c>
      <c r="C309" s="16"/>
      <c r="D309" s="695">
        <v>111</v>
      </c>
      <c r="E309" s="46">
        <v>323</v>
      </c>
      <c r="F309" s="340" t="s">
        <v>626</v>
      </c>
      <c r="G309" s="341">
        <v>0</v>
      </c>
      <c r="H309" s="341">
        <v>5</v>
      </c>
      <c r="I309" s="343">
        <v>5</v>
      </c>
      <c r="J309" s="343">
        <f>Tabulka54246[[#This Row],[Skutečnost k 31.12.2019                    v tis. Kč]]/Tabulka54246[[#This Row],[Upravený rozpočet k 31.12.2019         v tis. Kč]]*100</f>
        <v>100</v>
      </c>
    </row>
    <row r="310" spans="1:10" s="96" customFormat="1" ht="15" hidden="1" customHeight="1" x14ac:dyDescent="0.25">
      <c r="A310" s="16">
        <v>3399</v>
      </c>
      <c r="B310" s="16">
        <v>5169</v>
      </c>
      <c r="C310" s="16"/>
      <c r="D310" s="695">
        <v>111</v>
      </c>
      <c r="E310" s="46">
        <v>326</v>
      </c>
      <c r="F310" s="340" t="s">
        <v>627</v>
      </c>
      <c r="G310" s="341">
        <v>0</v>
      </c>
      <c r="H310" s="341">
        <v>22</v>
      </c>
      <c r="I310" s="343">
        <v>22</v>
      </c>
      <c r="J310" s="343">
        <f>Tabulka54246[[#This Row],[Skutečnost k 31.12.2019                    v tis. Kč]]/Tabulka54246[[#This Row],[Upravený rozpočet k 31.12.2019         v tis. Kč]]*100</f>
        <v>100</v>
      </c>
    </row>
    <row r="311" spans="1:10" s="96" customFormat="1" ht="15" hidden="1" customHeight="1" x14ac:dyDescent="0.25">
      <c r="A311" s="16">
        <v>3399</v>
      </c>
      <c r="B311" s="16">
        <v>5169</v>
      </c>
      <c r="C311" s="16"/>
      <c r="D311" s="695">
        <v>111</v>
      </c>
      <c r="E311" s="46">
        <v>327</v>
      </c>
      <c r="F311" s="340" t="s">
        <v>643</v>
      </c>
      <c r="G311" s="341">
        <v>0</v>
      </c>
      <c r="H311" s="341">
        <v>35</v>
      </c>
      <c r="I311" s="343">
        <v>35</v>
      </c>
      <c r="J311" s="343">
        <f>Tabulka54246[[#This Row],[Skutečnost k 31.12.2019                    v tis. Kč]]/Tabulka54246[[#This Row],[Upravený rozpočet k 31.12.2019         v tis. Kč]]*100</f>
        <v>100</v>
      </c>
    </row>
    <row r="312" spans="1:10" s="96" customFormat="1" ht="15" hidden="1" customHeight="1" x14ac:dyDescent="0.25">
      <c r="A312" s="16">
        <v>3399</v>
      </c>
      <c r="B312" s="16">
        <v>5169</v>
      </c>
      <c r="C312" s="16"/>
      <c r="D312" s="695">
        <v>111</v>
      </c>
      <c r="E312" s="46">
        <v>329</v>
      </c>
      <c r="F312" s="340" t="s">
        <v>647</v>
      </c>
      <c r="G312" s="341">
        <v>0</v>
      </c>
      <c r="H312" s="341">
        <v>30</v>
      </c>
      <c r="I312" s="343">
        <v>30</v>
      </c>
      <c r="J312" s="343">
        <f>Tabulka54246[[#This Row],[Skutečnost k 31.12.2019                    v tis. Kč]]/Tabulka54246[[#This Row],[Upravený rozpočet k 31.12.2019         v tis. Kč]]*100</f>
        <v>100</v>
      </c>
    </row>
    <row r="313" spans="1:10" s="96" customFormat="1" ht="15" hidden="1" customHeight="1" x14ac:dyDescent="0.25">
      <c r="A313" s="16">
        <v>3399</v>
      </c>
      <c r="B313" s="16">
        <v>5169</v>
      </c>
      <c r="C313" s="16"/>
      <c r="D313" s="695">
        <v>111</v>
      </c>
      <c r="E313" s="46">
        <v>330</v>
      </c>
      <c r="F313" s="340" t="s">
        <v>628</v>
      </c>
      <c r="G313" s="341">
        <v>0</v>
      </c>
      <c r="H313" s="341">
        <v>4</v>
      </c>
      <c r="I313" s="343">
        <v>4</v>
      </c>
      <c r="J313" s="343">
        <f>Tabulka54246[[#This Row],[Skutečnost k 31.12.2019                    v tis. Kč]]/Tabulka54246[[#This Row],[Upravený rozpočet k 31.12.2019         v tis. Kč]]*100</f>
        <v>100</v>
      </c>
    </row>
    <row r="314" spans="1:10" s="96" customFormat="1" ht="15" hidden="1" customHeight="1" x14ac:dyDescent="0.25">
      <c r="A314" s="16">
        <v>3399</v>
      </c>
      <c r="B314" s="16">
        <v>5169</v>
      </c>
      <c r="C314" s="16"/>
      <c r="D314" s="695">
        <v>111</v>
      </c>
      <c r="E314" s="46">
        <v>331</v>
      </c>
      <c r="F314" s="340" t="s">
        <v>629</v>
      </c>
      <c r="G314" s="341">
        <v>0</v>
      </c>
      <c r="H314" s="341">
        <v>6</v>
      </c>
      <c r="I314" s="343">
        <v>6</v>
      </c>
      <c r="J314" s="343">
        <f>Tabulka54246[[#This Row],[Skutečnost k 31.12.2019                    v tis. Kč]]/Tabulka54246[[#This Row],[Upravený rozpočet k 31.12.2019         v tis. Kč]]*100</f>
        <v>100</v>
      </c>
    </row>
    <row r="315" spans="1:10" s="96" customFormat="1" ht="15" hidden="1" customHeight="1" x14ac:dyDescent="0.25">
      <c r="A315" s="16">
        <v>3399</v>
      </c>
      <c r="B315" s="16">
        <v>5169</v>
      </c>
      <c r="C315" s="16"/>
      <c r="D315" s="695">
        <v>111</v>
      </c>
      <c r="E315" s="46">
        <v>332</v>
      </c>
      <c r="F315" s="340" t="s">
        <v>648</v>
      </c>
      <c r="G315" s="341">
        <v>0</v>
      </c>
      <c r="H315" s="341">
        <v>96.8</v>
      </c>
      <c r="I315" s="343">
        <v>96.8</v>
      </c>
      <c r="J315" s="343">
        <f>Tabulka54246[[#This Row],[Skutečnost k 31.12.2019                    v tis. Kč]]/Tabulka54246[[#This Row],[Upravený rozpočet k 31.12.2019         v tis. Kč]]*100</f>
        <v>100</v>
      </c>
    </row>
    <row r="316" spans="1:10" s="96" customFormat="1" ht="15" hidden="1" customHeight="1" x14ac:dyDescent="0.25">
      <c r="A316" s="16">
        <v>3399</v>
      </c>
      <c r="B316" s="16">
        <v>5169</v>
      </c>
      <c r="C316" s="16"/>
      <c r="D316" s="695">
        <v>111</v>
      </c>
      <c r="E316" s="46">
        <v>333</v>
      </c>
      <c r="F316" s="340" t="s">
        <v>630</v>
      </c>
      <c r="G316" s="341">
        <v>0</v>
      </c>
      <c r="H316" s="341">
        <v>45</v>
      </c>
      <c r="I316" s="343">
        <v>45</v>
      </c>
      <c r="J316" s="343">
        <f>Tabulka54246[[#This Row],[Skutečnost k 31.12.2019                    v tis. Kč]]/Tabulka54246[[#This Row],[Upravený rozpočet k 31.12.2019         v tis. Kč]]*100</f>
        <v>100</v>
      </c>
    </row>
    <row r="317" spans="1:10" s="96" customFormat="1" ht="15" hidden="1" customHeight="1" x14ac:dyDescent="0.25">
      <c r="A317" s="16">
        <v>3399</v>
      </c>
      <c r="B317" s="16">
        <v>5169</v>
      </c>
      <c r="C317" s="16"/>
      <c r="D317" s="695">
        <v>111</v>
      </c>
      <c r="E317" s="46">
        <v>335</v>
      </c>
      <c r="F317" s="340" t="s">
        <v>631</v>
      </c>
      <c r="G317" s="341">
        <v>0</v>
      </c>
      <c r="H317" s="341">
        <v>65</v>
      </c>
      <c r="I317" s="343">
        <v>65</v>
      </c>
      <c r="J317" s="343">
        <f>Tabulka54246[[#This Row],[Skutečnost k 31.12.2019                    v tis. Kč]]/Tabulka54246[[#This Row],[Upravený rozpočet k 31.12.2019         v tis. Kč]]*100</f>
        <v>100</v>
      </c>
    </row>
    <row r="318" spans="1:10" s="96" customFormat="1" ht="15" hidden="1" customHeight="1" x14ac:dyDescent="0.25">
      <c r="A318" s="16">
        <v>3399</v>
      </c>
      <c r="B318" s="16">
        <v>5169</v>
      </c>
      <c r="C318" s="16"/>
      <c r="D318" s="695">
        <v>111</v>
      </c>
      <c r="E318" s="46">
        <v>337</v>
      </c>
      <c r="F318" s="340" t="s">
        <v>632</v>
      </c>
      <c r="G318" s="341">
        <v>0</v>
      </c>
      <c r="H318" s="341">
        <v>20</v>
      </c>
      <c r="I318" s="343">
        <v>20</v>
      </c>
      <c r="J318" s="343">
        <f>Tabulka54246[[#This Row],[Skutečnost k 31.12.2019                    v tis. Kč]]/Tabulka54246[[#This Row],[Upravený rozpočet k 31.12.2019         v tis. Kč]]*100</f>
        <v>100</v>
      </c>
    </row>
    <row r="319" spans="1:10" s="96" customFormat="1" ht="15" hidden="1" customHeight="1" x14ac:dyDescent="0.25">
      <c r="A319" s="16">
        <v>3399</v>
      </c>
      <c r="B319" s="16">
        <v>5169</v>
      </c>
      <c r="C319" s="16"/>
      <c r="D319" s="695">
        <v>111</v>
      </c>
      <c r="E319" s="46">
        <v>339</v>
      </c>
      <c r="F319" s="340" t="s">
        <v>633</v>
      </c>
      <c r="G319" s="341">
        <v>0</v>
      </c>
      <c r="H319" s="341">
        <v>9</v>
      </c>
      <c r="I319" s="343">
        <v>9</v>
      </c>
      <c r="J319" s="343">
        <f>Tabulka54246[[#This Row],[Skutečnost k 31.12.2019                    v tis. Kč]]/Tabulka54246[[#This Row],[Upravený rozpočet k 31.12.2019         v tis. Kč]]*100</f>
        <v>100</v>
      </c>
    </row>
    <row r="320" spans="1:10" s="96" customFormat="1" ht="15" hidden="1" customHeight="1" x14ac:dyDescent="0.25">
      <c r="A320" s="16">
        <v>3399</v>
      </c>
      <c r="B320" s="16">
        <v>5169</v>
      </c>
      <c r="C320" s="16"/>
      <c r="D320" s="695">
        <v>111</v>
      </c>
      <c r="E320" s="46">
        <v>340</v>
      </c>
      <c r="F320" s="340" t="s">
        <v>652</v>
      </c>
      <c r="G320" s="341">
        <v>0</v>
      </c>
      <c r="H320" s="341">
        <v>12.1</v>
      </c>
      <c r="I320" s="343">
        <v>12.1</v>
      </c>
      <c r="J320" s="343">
        <f>Tabulka54246[[#This Row],[Skutečnost k 31.12.2019                    v tis. Kč]]/Tabulka54246[[#This Row],[Upravený rozpočet k 31.12.2019         v tis. Kč]]*100</f>
        <v>100</v>
      </c>
    </row>
    <row r="321" spans="1:10" s="96" customFormat="1" ht="15" hidden="1" customHeight="1" x14ac:dyDescent="0.25">
      <c r="A321" s="16">
        <v>3399</v>
      </c>
      <c r="B321" s="16">
        <v>5169</v>
      </c>
      <c r="C321" s="16"/>
      <c r="D321" s="695">
        <v>111</v>
      </c>
      <c r="E321" s="46">
        <v>341</v>
      </c>
      <c r="F321" s="340" t="s">
        <v>653</v>
      </c>
      <c r="G321" s="341">
        <v>0</v>
      </c>
      <c r="H321" s="343">
        <v>12.1</v>
      </c>
      <c r="I321" s="343">
        <v>12.1</v>
      </c>
      <c r="J321" s="343">
        <f>Tabulka54246[[#This Row],[Skutečnost k 31.12.2019                    v tis. Kč]]/Tabulka54246[[#This Row],[Upravený rozpočet k 31.12.2019         v tis. Kč]]*100</f>
        <v>100</v>
      </c>
    </row>
    <row r="322" spans="1:10" s="96" customFormat="1" ht="15" hidden="1" customHeight="1" x14ac:dyDescent="0.25">
      <c r="A322" s="16">
        <v>3399</v>
      </c>
      <c r="B322" s="16">
        <v>5169</v>
      </c>
      <c r="C322" s="16"/>
      <c r="D322" s="695">
        <v>111</v>
      </c>
      <c r="E322" s="46">
        <v>343</v>
      </c>
      <c r="F322" s="340" t="s">
        <v>634</v>
      </c>
      <c r="G322" s="341">
        <v>0</v>
      </c>
      <c r="H322" s="341">
        <v>11.5</v>
      </c>
      <c r="I322" s="343">
        <v>11.5</v>
      </c>
      <c r="J322" s="343">
        <f>Tabulka54246[[#This Row],[Skutečnost k 31.12.2019                    v tis. Kč]]/Tabulka54246[[#This Row],[Upravený rozpočet k 31.12.2019         v tis. Kč]]*100</f>
        <v>100</v>
      </c>
    </row>
    <row r="323" spans="1:10" s="96" customFormat="1" ht="15" hidden="1" customHeight="1" x14ac:dyDescent="0.25">
      <c r="A323" s="16">
        <v>3399</v>
      </c>
      <c r="B323" s="16">
        <v>5169</v>
      </c>
      <c r="C323" s="16"/>
      <c r="D323" s="695">
        <v>111</v>
      </c>
      <c r="E323" s="46">
        <v>344</v>
      </c>
      <c r="F323" s="340" t="s">
        <v>635</v>
      </c>
      <c r="G323" s="341">
        <v>0</v>
      </c>
      <c r="H323" s="341">
        <v>35</v>
      </c>
      <c r="I323" s="343">
        <v>35</v>
      </c>
      <c r="J323" s="343">
        <f>Tabulka54246[[#This Row],[Skutečnost k 31.12.2019                    v tis. Kč]]/Tabulka54246[[#This Row],[Upravený rozpočet k 31.12.2019         v tis. Kč]]*100</f>
        <v>100</v>
      </c>
    </row>
    <row r="324" spans="1:10" s="96" customFormat="1" ht="15" hidden="1" customHeight="1" x14ac:dyDescent="0.25">
      <c r="A324" s="16">
        <v>3399</v>
      </c>
      <c r="B324" s="16">
        <v>5169</v>
      </c>
      <c r="C324" s="16"/>
      <c r="D324" s="695">
        <v>111</v>
      </c>
      <c r="E324" s="46">
        <v>348</v>
      </c>
      <c r="F324" s="340" t="s">
        <v>636</v>
      </c>
      <c r="G324" s="341">
        <v>0</v>
      </c>
      <c r="H324" s="341">
        <v>15</v>
      </c>
      <c r="I324" s="343">
        <v>15</v>
      </c>
      <c r="J324" s="343">
        <f>Tabulka54246[[#This Row],[Skutečnost k 31.12.2019                    v tis. Kč]]/Tabulka54246[[#This Row],[Upravený rozpočet k 31.12.2019         v tis. Kč]]*100</f>
        <v>100</v>
      </c>
    </row>
    <row r="325" spans="1:10" s="96" customFormat="1" ht="15" hidden="1" customHeight="1" x14ac:dyDescent="0.25">
      <c r="A325" s="16">
        <v>3399</v>
      </c>
      <c r="B325" s="16">
        <v>5169</v>
      </c>
      <c r="C325" s="16"/>
      <c r="D325" s="695">
        <v>111</v>
      </c>
      <c r="E325" s="46">
        <v>360</v>
      </c>
      <c r="F325" s="340" t="s">
        <v>654</v>
      </c>
      <c r="G325" s="341">
        <v>0</v>
      </c>
      <c r="H325" s="343">
        <v>50</v>
      </c>
      <c r="I325" s="343">
        <v>50</v>
      </c>
      <c r="J325" s="343">
        <f>Tabulka54246[[#This Row],[Skutečnost k 31.12.2019                    v tis. Kč]]/Tabulka54246[[#This Row],[Upravený rozpočet k 31.12.2019         v tis. Kč]]*100</f>
        <v>100</v>
      </c>
    </row>
    <row r="326" spans="1:10" s="96" customFormat="1" ht="15" hidden="1" customHeight="1" x14ac:dyDescent="0.25">
      <c r="A326" s="16">
        <v>3399</v>
      </c>
      <c r="B326" s="16">
        <v>5169</v>
      </c>
      <c r="C326" s="16"/>
      <c r="D326" s="695">
        <v>111</v>
      </c>
      <c r="E326" s="46">
        <v>367</v>
      </c>
      <c r="F326" s="340" t="s">
        <v>655</v>
      </c>
      <c r="G326" s="341">
        <v>0</v>
      </c>
      <c r="H326" s="343">
        <v>15</v>
      </c>
      <c r="I326" s="343">
        <v>15</v>
      </c>
      <c r="J326" s="343">
        <f>Tabulka54246[[#This Row],[Skutečnost k 31.12.2019                    v tis. Kč]]/Tabulka54246[[#This Row],[Upravený rozpočet k 31.12.2019         v tis. Kč]]*100</f>
        <v>100</v>
      </c>
    </row>
    <row r="327" spans="1:10" s="96" customFormat="1" ht="15" hidden="1" customHeight="1" x14ac:dyDescent="0.25">
      <c r="A327" s="16">
        <v>3399</v>
      </c>
      <c r="B327" s="16">
        <v>5222</v>
      </c>
      <c r="C327" s="192"/>
      <c r="D327" s="695" t="s">
        <v>725</v>
      </c>
      <c r="E327" s="46">
        <v>333</v>
      </c>
      <c r="F327" s="340" t="s">
        <v>854</v>
      </c>
      <c r="G327" s="341">
        <v>0</v>
      </c>
      <c r="H327" s="343">
        <v>15</v>
      </c>
      <c r="I327" s="343">
        <v>15</v>
      </c>
      <c r="J327" s="343">
        <f>Tabulka54246[[#This Row],[Skutečnost k 31.12.2019                    v tis. Kč]]/Tabulka54246[[#This Row],[Upravený rozpočet k 31.12.2019         v tis. Kč]]*100</f>
        <v>100</v>
      </c>
    </row>
    <row r="328" spans="1:10" s="96" customFormat="1" ht="15" hidden="1" customHeight="1" x14ac:dyDescent="0.25">
      <c r="A328" s="10">
        <v>3399</v>
      </c>
      <c r="B328" s="16">
        <v>5222</v>
      </c>
      <c r="C328" s="192"/>
      <c r="D328" s="695" t="s">
        <v>903</v>
      </c>
      <c r="E328" s="46">
        <v>371</v>
      </c>
      <c r="F328" s="340" t="s">
        <v>925</v>
      </c>
      <c r="G328" s="341">
        <v>0</v>
      </c>
      <c r="H328" s="341">
        <v>13.8</v>
      </c>
      <c r="I328" s="343">
        <v>13.8</v>
      </c>
      <c r="J328" s="343">
        <f>Tabulka54246[[#This Row],[Skutečnost k 31.12.2019                    v tis. Kč]]/Tabulka54246[[#This Row],[Upravený rozpočet k 31.12.2019         v tis. Kč]]*100</f>
        <v>100</v>
      </c>
    </row>
    <row r="329" spans="1:10" s="96" customFormat="1" ht="15" hidden="1" customHeight="1" x14ac:dyDescent="0.25">
      <c r="A329" s="10">
        <v>3399</v>
      </c>
      <c r="B329" s="16">
        <v>5222</v>
      </c>
      <c r="C329" s="192"/>
      <c r="D329" s="695" t="s">
        <v>904</v>
      </c>
      <c r="E329" s="46">
        <v>343</v>
      </c>
      <c r="F329" s="340" t="s">
        <v>926</v>
      </c>
      <c r="G329" s="341">
        <v>0</v>
      </c>
      <c r="H329" s="343">
        <v>5</v>
      </c>
      <c r="I329" s="343">
        <v>5</v>
      </c>
      <c r="J329" s="343">
        <f>Tabulka54246[[#This Row],[Skutečnost k 31.12.2019                    v tis. Kč]]/Tabulka54246[[#This Row],[Upravený rozpočet k 31.12.2019         v tis. Kč]]*100</f>
        <v>100</v>
      </c>
    </row>
    <row r="330" spans="1:10" s="96" customFormat="1" ht="15" hidden="1" customHeight="1" x14ac:dyDescent="0.25">
      <c r="A330" s="16">
        <v>3399</v>
      </c>
      <c r="B330" s="16">
        <v>5222</v>
      </c>
      <c r="C330" s="192"/>
      <c r="D330" s="695" t="s">
        <v>727</v>
      </c>
      <c r="E330" s="46">
        <v>328</v>
      </c>
      <c r="F330" s="340" t="s">
        <v>855</v>
      </c>
      <c r="G330" s="341">
        <v>0</v>
      </c>
      <c r="H330" s="343">
        <v>2</v>
      </c>
      <c r="I330" s="343">
        <v>2</v>
      </c>
      <c r="J330" s="343">
        <f>Tabulka54246[[#This Row],[Skutečnost k 31.12.2019                    v tis. Kč]]/Tabulka54246[[#This Row],[Upravený rozpočet k 31.12.2019         v tis. Kč]]*100</f>
        <v>100</v>
      </c>
    </row>
    <row r="331" spans="1:10" s="96" customFormat="1" ht="15" hidden="1" customHeight="1" x14ac:dyDescent="0.25">
      <c r="A331" s="16">
        <v>3399</v>
      </c>
      <c r="B331" s="16">
        <v>5222</v>
      </c>
      <c r="C331" s="192"/>
      <c r="D331" s="695" t="s">
        <v>727</v>
      </c>
      <c r="E331" s="46">
        <v>360</v>
      </c>
      <c r="F331" s="340" t="s">
        <v>856</v>
      </c>
      <c r="G331" s="341">
        <v>0</v>
      </c>
      <c r="H331" s="343">
        <v>4</v>
      </c>
      <c r="I331" s="343">
        <v>4</v>
      </c>
      <c r="J331" s="343">
        <f>Tabulka54246[[#This Row],[Skutečnost k 31.12.2019                    v tis. Kč]]/Tabulka54246[[#This Row],[Upravený rozpočet k 31.12.2019         v tis. Kč]]*100</f>
        <v>100</v>
      </c>
    </row>
    <row r="332" spans="1:10" s="96" customFormat="1" ht="15" hidden="1" customHeight="1" x14ac:dyDescent="0.25">
      <c r="A332" s="16">
        <v>3399</v>
      </c>
      <c r="B332" s="16">
        <v>5212</v>
      </c>
      <c r="C332" s="192"/>
      <c r="D332" s="695" t="s">
        <v>774</v>
      </c>
      <c r="E332" s="46">
        <v>267</v>
      </c>
      <c r="F332" s="340" t="s">
        <v>857</v>
      </c>
      <c r="G332" s="341">
        <v>0</v>
      </c>
      <c r="H332" s="343">
        <v>2</v>
      </c>
      <c r="I332" s="343">
        <v>2</v>
      </c>
      <c r="J332" s="343">
        <f>Tabulka54246[[#This Row],[Skutečnost k 31.12.2019                    v tis. Kč]]/Tabulka54246[[#This Row],[Upravený rozpočet k 31.12.2019         v tis. Kč]]*100</f>
        <v>100</v>
      </c>
    </row>
    <row r="333" spans="1:10" s="96" customFormat="1" ht="15" hidden="1" customHeight="1" x14ac:dyDescent="0.25">
      <c r="A333" s="16">
        <v>3399</v>
      </c>
      <c r="B333" s="16">
        <v>5222</v>
      </c>
      <c r="C333" s="192"/>
      <c r="D333" s="695" t="s">
        <v>774</v>
      </c>
      <c r="E333" s="46">
        <v>326</v>
      </c>
      <c r="F333" s="340" t="s">
        <v>858</v>
      </c>
      <c r="G333" s="341">
        <v>0</v>
      </c>
      <c r="H333" s="343">
        <v>2</v>
      </c>
      <c r="I333" s="343">
        <v>2</v>
      </c>
      <c r="J333" s="343">
        <f>Tabulka54246[[#This Row],[Skutečnost k 31.12.2019                    v tis. Kč]]/Tabulka54246[[#This Row],[Upravený rozpočet k 31.12.2019         v tis. Kč]]*100</f>
        <v>100</v>
      </c>
    </row>
    <row r="334" spans="1:10" s="96" customFormat="1" ht="15" hidden="1" customHeight="1" x14ac:dyDescent="0.25">
      <c r="A334" s="10">
        <v>3399</v>
      </c>
      <c r="B334" s="16">
        <v>5222</v>
      </c>
      <c r="C334" s="192"/>
      <c r="D334" s="695" t="s">
        <v>774</v>
      </c>
      <c r="E334" s="46">
        <v>328</v>
      </c>
      <c r="F334" s="340" t="s">
        <v>927</v>
      </c>
      <c r="G334" s="341">
        <v>0</v>
      </c>
      <c r="H334" s="343">
        <v>2</v>
      </c>
      <c r="I334" s="343">
        <v>2</v>
      </c>
      <c r="J334" s="343">
        <f>Tabulka54246[[#This Row],[Skutečnost k 31.12.2019                    v tis. Kč]]/Tabulka54246[[#This Row],[Upravený rozpočet k 31.12.2019         v tis. Kč]]*100</f>
        <v>100</v>
      </c>
    </row>
    <row r="335" spans="1:10" s="96" customFormat="1" ht="15" hidden="1" customHeight="1" x14ac:dyDescent="0.25">
      <c r="A335" s="10">
        <v>3399</v>
      </c>
      <c r="B335" s="16">
        <v>5222</v>
      </c>
      <c r="C335" s="192"/>
      <c r="D335" s="695" t="s">
        <v>774</v>
      </c>
      <c r="E335" s="46">
        <v>343</v>
      </c>
      <c r="F335" s="340" t="s">
        <v>928</v>
      </c>
      <c r="G335" s="341">
        <v>0</v>
      </c>
      <c r="H335" s="343">
        <v>3</v>
      </c>
      <c r="I335" s="343">
        <v>3</v>
      </c>
      <c r="J335" s="343">
        <f>Tabulka54246[[#This Row],[Skutečnost k 31.12.2019                    v tis. Kč]]/Tabulka54246[[#This Row],[Upravený rozpočet k 31.12.2019         v tis. Kč]]*100</f>
        <v>100</v>
      </c>
    </row>
    <row r="336" spans="1:10" s="96" customFormat="1" ht="15" hidden="1" customHeight="1" x14ac:dyDescent="0.25">
      <c r="A336" s="10">
        <v>3399</v>
      </c>
      <c r="B336" s="16">
        <v>5222</v>
      </c>
      <c r="C336" s="192"/>
      <c r="D336" s="695" t="s">
        <v>774</v>
      </c>
      <c r="E336" s="46">
        <v>344</v>
      </c>
      <c r="F336" s="340" t="s">
        <v>929</v>
      </c>
      <c r="G336" s="341">
        <v>0</v>
      </c>
      <c r="H336" s="343">
        <v>1</v>
      </c>
      <c r="I336" s="343">
        <v>1</v>
      </c>
      <c r="J336" s="343">
        <f>Tabulka54246[[#This Row],[Skutečnost k 31.12.2019                    v tis. Kč]]/Tabulka54246[[#This Row],[Upravený rozpočet k 31.12.2019         v tis. Kč]]*100</f>
        <v>100</v>
      </c>
    </row>
    <row r="337" spans="1:10" s="96" customFormat="1" ht="15" hidden="1" customHeight="1" x14ac:dyDescent="0.25">
      <c r="A337" s="16">
        <v>3399</v>
      </c>
      <c r="B337" s="16">
        <v>5222</v>
      </c>
      <c r="C337" s="192"/>
      <c r="D337" s="695" t="s">
        <v>726</v>
      </c>
      <c r="E337" s="46">
        <v>367</v>
      </c>
      <c r="F337" s="340" t="s">
        <v>859</v>
      </c>
      <c r="G337" s="341">
        <v>0</v>
      </c>
      <c r="H337" s="343">
        <v>5</v>
      </c>
      <c r="I337" s="343">
        <v>5</v>
      </c>
      <c r="J337" s="343">
        <f>Tabulka54246[[#This Row],[Skutečnost k 31.12.2019                    v tis. Kč]]/Tabulka54246[[#This Row],[Upravený rozpočet k 31.12.2019         v tis. Kč]]*100</f>
        <v>100</v>
      </c>
    </row>
    <row r="338" spans="1:10" s="96" customFormat="1" ht="15" hidden="1" customHeight="1" x14ac:dyDescent="0.25">
      <c r="A338" s="16">
        <v>3399</v>
      </c>
      <c r="B338" s="16">
        <v>5222</v>
      </c>
      <c r="C338" s="192"/>
      <c r="D338" s="695" t="s">
        <v>724</v>
      </c>
      <c r="E338" s="46">
        <v>327</v>
      </c>
      <c r="F338" s="340" t="s">
        <v>860</v>
      </c>
      <c r="G338" s="341">
        <v>0</v>
      </c>
      <c r="H338" s="343">
        <v>11.29</v>
      </c>
      <c r="I338" s="343">
        <v>11.29</v>
      </c>
      <c r="J338" s="343">
        <f>Tabulka54246[[#This Row],[Skutečnost k 31.12.2019                    v tis. Kč]]/Tabulka54246[[#This Row],[Upravený rozpočet k 31.12.2019         v tis. Kč]]*100</f>
        <v>100</v>
      </c>
    </row>
    <row r="339" spans="1:10" s="96" customFormat="1" ht="15" hidden="1" customHeight="1" x14ac:dyDescent="0.25">
      <c r="A339" s="348"/>
      <c r="B339" s="16"/>
      <c r="C339" s="192"/>
      <c r="D339" s="16"/>
      <c r="E339" s="46"/>
      <c r="F339" s="400" t="s">
        <v>656</v>
      </c>
      <c r="G339" s="401">
        <f>SUBTOTAL(109,G293:G338)</f>
        <v>0</v>
      </c>
      <c r="H339" s="401">
        <f>SUBTOTAL(109,H293:H338)</f>
        <v>0</v>
      </c>
      <c r="I339" s="401">
        <f>SUBTOTAL(109,I293:I338)</f>
        <v>0</v>
      </c>
      <c r="J339" s="401" t="e">
        <f>Tabulka54246[[#This Row],[Skutečnost k 31.12.2019                    v tis. Kč]]/Tabulka54246[[#This Row],[Upravený rozpočet k 31.12.2019         v tis. Kč]]*100</f>
        <v>#DIV/0!</v>
      </c>
    </row>
    <row r="340" spans="1:10" s="96" customFormat="1" ht="15" hidden="1" customHeight="1" x14ac:dyDescent="0.25">
      <c r="A340" s="45">
        <v>3399</v>
      </c>
      <c r="B340" s="45"/>
      <c r="C340" s="266"/>
      <c r="D340" s="45"/>
      <c r="E340" s="46"/>
      <c r="F340" s="228" t="s">
        <v>257</v>
      </c>
      <c r="G340" s="264">
        <f>G339+G290</f>
        <v>0</v>
      </c>
      <c r="H340" s="264">
        <f>H339+H290</f>
        <v>0</v>
      </c>
      <c r="I340" s="264">
        <f>I339+I290</f>
        <v>0</v>
      </c>
      <c r="J340" s="264" t="e">
        <f>Tabulka54246[[#This Row],[Skutečnost k 31.12.2019                    v tis. Kč]]/Tabulka54246[[#This Row],[Upravený rozpočet k 31.12.2019         v tis. Kč]]*100</f>
        <v>#DIV/0!</v>
      </c>
    </row>
    <row r="341" spans="1:10" s="96" customFormat="1" ht="15" hidden="1" customHeight="1" x14ac:dyDescent="0.25">
      <c r="A341" s="245"/>
      <c r="B341" s="245"/>
      <c r="C341" s="251"/>
      <c r="D341" s="690"/>
      <c r="E341" s="47"/>
      <c r="F341" s="288" t="s">
        <v>130</v>
      </c>
      <c r="G341" s="391">
        <f>G340+G282+G274+G268+G271+G260+G251+G244+G238+G235</f>
        <v>3163</v>
      </c>
      <c r="H341" s="391">
        <f>H340+H282+H274+H268+H271+H260+H251+H244+H238+H235</f>
        <v>4483.09</v>
      </c>
      <c r="I341" s="391">
        <f>I340+I282+I274+I268+I271+I260+I251+I244+I238+I235</f>
        <v>4241.8999999999996</v>
      </c>
      <c r="J341" s="391">
        <f>Tabulka54246[[#This Row],[Skutečnost k 31.12.2019                    v tis. Kč]]/Tabulka54246[[#This Row],[Upravený rozpočet k 31.12.2019         v tis. Kč]]*100</f>
        <v>94.620005398062489</v>
      </c>
    </row>
    <row r="342" spans="1:10" s="96" customFormat="1" ht="15" hidden="1" customHeight="1" x14ac:dyDescent="0.25">
      <c r="A342" s="245"/>
      <c r="B342" s="245"/>
      <c r="C342" s="251"/>
      <c r="D342" s="690"/>
      <c r="E342" s="47"/>
      <c r="F342" s="244"/>
      <c r="G342" s="183"/>
      <c r="H342" s="183"/>
      <c r="I342" s="183"/>
      <c r="J342" s="183"/>
    </row>
    <row r="343" spans="1:10" s="96" customFormat="1" ht="15" hidden="1" customHeight="1" x14ac:dyDescent="0.25">
      <c r="A343" s="245"/>
      <c r="B343" s="245"/>
      <c r="C343" s="251"/>
      <c r="D343" s="694"/>
      <c r="E343" s="47"/>
      <c r="F343" s="288" t="s">
        <v>131</v>
      </c>
      <c r="G343" s="183"/>
      <c r="H343" s="183"/>
      <c r="I343" s="183"/>
      <c r="J343" s="183"/>
    </row>
    <row r="344" spans="1:10" s="96" customFormat="1" ht="15" hidden="1" customHeight="1" x14ac:dyDescent="0.25">
      <c r="A344" s="348">
        <v>3412</v>
      </c>
      <c r="B344" s="348">
        <v>5137</v>
      </c>
      <c r="C344" s="203"/>
      <c r="D344" s="339"/>
      <c r="E344" s="46">
        <v>230</v>
      </c>
      <c r="F344" s="329" t="s">
        <v>465</v>
      </c>
      <c r="G344" s="343">
        <v>10</v>
      </c>
      <c r="H344" s="343">
        <v>10</v>
      </c>
      <c r="I344" s="343">
        <v>9.99</v>
      </c>
      <c r="J344" s="343">
        <f>Tabulka54246[[#This Row],[Skutečnost k 31.12.2019                    v tis. Kč]]/Tabulka54246[[#This Row],[Upravený rozpočet k 31.12.2019         v tis. Kč]]*100</f>
        <v>99.9</v>
      </c>
    </row>
    <row r="345" spans="1:10" s="96" customFormat="1" ht="15" hidden="1" customHeight="1" x14ac:dyDescent="0.25">
      <c r="A345" s="348">
        <v>3412</v>
      </c>
      <c r="B345" s="348">
        <v>5137</v>
      </c>
      <c r="C345" s="203"/>
      <c r="D345" s="339"/>
      <c r="E345" s="46">
        <v>834</v>
      </c>
      <c r="F345" s="329" t="s">
        <v>1452</v>
      </c>
      <c r="G345" s="343">
        <v>85</v>
      </c>
      <c r="H345" s="343">
        <v>85</v>
      </c>
      <c r="I345" s="343">
        <v>84.88</v>
      </c>
      <c r="J345" s="343">
        <f>Tabulka54246[[#This Row],[Skutečnost k 31.12.2019                    v tis. Kč]]/Tabulka54246[[#This Row],[Upravený rozpočet k 31.12.2019         v tis. Kč]]*100</f>
        <v>99.858823529411751</v>
      </c>
    </row>
    <row r="346" spans="1:10" s="96" customFormat="1" ht="15" hidden="1" customHeight="1" x14ac:dyDescent="0.25">
      <c r="A346" s="348">
        <v>3412</v>
      </c>
      <c r="B346" s="348">
        <v>5137</v>
      </c>
      <c r="C346" s="203"/>
      <c r="D346" s="339"/>
      <c r="E346" s="46">
        <v>834</v>
      </c>
      <c r="F346" s="329" t="s">
        <v>499</v>
      </c>
      <c r="G346" s="343">
        <v>28</v>
      </c>
      <c r="H346" s="343">
        <v>28</v>
      </c>
      <c r="I346" s="343">
        <v>0</v>
      </c>
      <c r="J346" s="343">
        <f>Tabulka54246[[#This Row],[Skutečnost k 31.12.2019                    v tis. Kč]]/Tabulka54246[[#This Row],[Upravený rozpočet k 31.12.2019         v tis. Kč]]*100</f>
        <v>0</v>
      </c>
    </row>
    <row r="347" spans="1:10" s="96" customFormat="1" ht="15" hidden="1" customHeight="1" x14ac:dyDescent="0.25">
      <c r="A347" s="348">
        <v>3412</v>
      </c>
      <c r="B347" s="348">
        <v>5169</v>
      </c>
      <c r="C347" s="203"/>
      <c r="D347" s="339"/>
      <c r="E347" s="46">
        <v>230</v>
      </c>
      <c r="F347" s="329" t="s">
        <v>132</v>
      </c>
      <c r="G347" s="343">
        <v>2037.32</v>
      </c>
      <c r="H347" s="343">
        <v>2035.3</v>
      </c>
      <c r="I347" s="343">
        <v>2027.83</v>
      </c>
      <c r="J347" s="343">
        <f>Tabulka54246[[#This Row],[Skutečnost k 31.12.2019                    v tis. Kč]]/Tabulka54246[[#This Row],[Upravený rozpočet k 31.12.2019         v tis. Kč]]*100</f>
        <v>99.632977939370122</v>
      </c>
    </row>
    <row r="348" spans="1:10" s="96" customFormat="1" ht="15" hidden="1" customHeight="1" x14ac:dyDescent="0.25">
      <c r="A348" s="348">
        <v>3412</v>
      </c>
      <c r="B348" s="348">
        <v>5169</v>
      </c>
      <c r="C348" s="203"/>
      <c r="D348" s="339"/>
      <c r="E348" s="46">
        <v>231</v>
      </c>
      <c r="F348" s="329" t="s">
        <v>265</v>
      </c>
      <c r="G348" s="343">
        <v>905.45</v>
      </c>
      <c r="H348" s="343">
        <v>996.07</v>
      </c>
      <c r="I348" s="343">
        <v>996.07</v>
      </c>
      <c r="J348" s="343">
        <f>Tabulka54246[[#This Row],[Skutečnost k 31.12.2019                    v tis. Kč]]/Tabulka54246[[#This Row],[Upravený rozpočet k 31.12.2019         v tis. Kč]]*100</f>
        <v>100</v>
      </c>
    </row>
    <row r="349" spans="1:10" s="96" customFormat="1" ht="15" customHeight="1" x14ac:dyDescent="0.25">
      <c r="A349" s="344">
        <v>3412</v>
      </c>
      <c r="B349" s="344">
        <v>5171</v>
      </c>
      <c r="C349" s="251"/>
      <c r="D349" s="339"/>
      <c r="E349" s="345">
        <v>355</v>
      </c>
      <c r="F349" s="346" t="s">
        <v>547</v>
      </c>
      <c r="G349" s="347">
        <v>50</v>
      </c>
      <c r="H349" s="347">
        <v>102.47</v>
      </c>
      <c r="I349" s="347">
        <v>102.47</v>
      </c>
      <c r="J349" s="347">
        <f>Tabulka54246[[#This Row],[Skutečnost k 31.12.2019                    v tis. Kč]]/Tabulka54246[[#This Row],[Upravený rozpočet k 31.12.2019         v tis. Kč]]*100</f>
        <v>100</v>
      </c>
    </row>
    <row r="350" spans="1:10" s="96" customFormat="1" ht="15" customHeight="1" x14ac:dyDescent="0.25">
      <c r="A350" s="344">
        <v>3412</v>
      </c>
      <c r="B350" s="344">
        <v>5171</v>
      </c>
      <c r="C350" s="251"/>
      <c r="D350" s="339"/>
      <c r="E350" s="345">
        <v>641</v>
      </c>
      <c r="F350" s="346" t="s">
        <v>706</v>
      </c>
      <c r="G350" s="347">
        <v>0</v>
      </c>
      <c r="H350" s="347">
        <v>30.29</v>
      </c>
      <c r="I350" s="347">
        <v>30.29</v>
      </c>
      <c r="J350" s="347">
        <f>Tabulka54246[[#This Row],[Skutečnost k 31.12.2019                    v tis. Kč]]/Tabulka54246[[#This Row],[Upravený rozpočet k 31.12.2019         v tis. Kč]]*100</f>
        <v>100</v>
      </c>
    </row>
    <row r="351" spans="1:10" s="96" customFormat="1" ht="15" customHeight="1" x14ac:dyDescent="0.25">
      <c r="A351" s="367">
        <v>3412</v>
      </c>
      <c r="B351" s="367">
        <v>5171</v>
      </c>
      <c r="C351" s="368">
        <v>416</v>
      </c>
      <c r="D351" s="339"/>
      <c r="E351" s="369">
        <v>641</v>
      </c>
      <c r="F351" s="402" t="s">
        <v>742</v>
      </c>
      <c r="G351" s="390">
        <v>0</v>
      </c>
      <c r="H351" s="390">
        <v>109.05</v>
      </c>
      <c r="I351" s="390">
        <v>109.05</v>
      </c>
      <c r="J351" s="390">
        <f>Tabulka54246[[#This Row],[Skutečnost k 31.12.2019                    v tis. Kč]]/Tabulka54246[[#This Row],[Upravený rozpočet k 31.12.2019         v tis. Kč]]*100</f>
        <v>100</v>
      </c>
    </row>
    <row r="352" spans="1:10" s="96" customFormat="1" ht="15" customHeight="1" x14ac:dyDescent="0.25">
      <c r="A352" s="344">
        <v>3412</v>
      </c>
      <c r="B352" s="344">
        <v>5171</v>
      </c>
      <c r="C352" s="251"/>
      <c r="D352" s="339">
        <v>14</v>
      </c>
      <c r="E352" s="345">
        <v>641</v>
      </c>
      <c r="F352" s="346" t="s">
        <v>1435</v>
      </c>
      <c r="G352" s="347">
        <v>0</v>
      </c>
      <c r="H352" s="347">
        <v>146.22999999999999</v>
      </c>
      <c r="I352" s="347">
        <v>146.22999999999999</v>
      </c>
      <c r="J352" s="347">
        <f>Tabulka54246[[#This Row],[Skutečnost k 31.12.2019                    v tis. Kč]]/Tabulka54246[[#This Row],[Upravený rozpočet k 31.12.2019         v tis. Kč]]*100</f>
        <v>100</v>
      </c>
    </row>
    <row r="353" spans="1:10" s="96" customFormat="1" ht="15" customHeight="1" x14ac:dyDescent="0.25">
      <c r="A353" s="344">
        <v>3412</v>
      </c>
      <c r="B353" s="344">
        <v>5171</v>
      </c>
      <c r="C353" s="344"/>
      <c r="D353" s="339"/>
      <c r="E353" s="345">
        <v>643</v>
      </c>
      <c r="F353" s="346" t="s">
        <v>461</v>
      </c>
      <c r="G353" s="347">
        <v>0</v>
      </c>
      <c r="H353" s="347">
        <v>89.09</v>
      </c>
      <c r="I353" s="347">
        <v>57.47</v>
      </c>
      <c r="J353" s="347">
        <f>Tabulka54246[[#This Row],[Skutečnost k 31.12.2019                    v tis. Kč]]/Tabulka54246[[#This Row],[Upravený rozpočet k 31.12.2019         v tis. Kč]]*100</f>
        <v>64.507801100011221</v>
      </c>
    </row>
    <row r="354" spans="1:10" s="96" customFormat="1" ht="15" hidden="1" customHeight="1" x14ac:dyDescent="0.25">
      <c r="A354" s="367">
        <v>3412</v>
      </c>
      <c r="B354" s="367">
        <v>5336</v>
      </c>
      <c r="C354" s="368">
        <v>416</v>
      </c>
      <c r="D354" s="369">
        <v>604</v>
      </c>
      <c r="E354" s="369">
        <v>241</v>
      </c>
      <c r="F354" s="403" t="s">
        <v>1436</v>
      </c>
      <c r="G354" s="390">
        <v>0</v>
      </c>
      <c r="H354" s="390">
        <v>100</v>
      </c>
      <c r="I354" s="390">
        <v>100</v>
      </c>
      <c r="J354" s="390">
        <f>Tabulka54246[[#This Row],[Skutečnost k 31.12.2019                    v tis. Kč]]/Tabulka54246[[#This Row],[Upravený rozpočet k 31.12.2019         v tis. Kč]]*100</f>
        <v>100</v>
      </c>
    </row>
    <row r="355" spans="1:10" s="96" customFormat="1" ht="15" hidden="1" customHeight="1" x14ac:dyDescent="0.25">
      <c r="A355" s="363">
        <v>3412</v>
      </c>
      <c r="B355" s="363">
        <v>6121</v>
      </c>
      <c r="C355" s="192"/>
      <c r="D355" s="339"/>
      <c r="E355" s="404">
        <v>867</v>
      </c>
      <c r="F355" s="364" t="s">
        <v>573</v>
      </c>
      <c r="G355" s="382">
        <v>0</v>
      </c>
      <c r="H355" s="382">
        <v>9.68</v>
      </c>
      <c r="I355" s="382">
        <v>9.68</v>
      </c>
      <c r="J355" s="382">
        <f>Tabulka54246[[#This Row],[Skutečnost k 31.12.2019                    v tis. Kč]]/Tabulka54246[[#This Row],[Upravený rozpočet k 31.12.2019         v tis. Kč]]*100</f>
        <v>100</v>
      </c>
    </row>
    <row r="356" spans="1:10" s="96" customFormat="1" ht="15" hidden="1" customHeight="1" x14ac:dyDescent="0.25">
      <c r="A356" s="45">
        <v>3412</v>
      </c>
      <c r="B356" s="45"/>
      <c r="C356" s="266"/>
      <c r="D356" s="45"/>
      <c r="E356" s="369"/>
      <c r="F356" s="228" t="s">
        <v>133</v>
      </c>
      <c r="G356" s="264">
        <f>SUBTOTAL(109,G344:G355)</f>
        <v>50</v>
      </c>
      <c r="H356" s="264">
        <f>SUBTOTAL(109,H344:H355)</f>
        <v>477.13</v>
      </c>
      <c r="I356" s="264">
        <f>SUBTOTAL(109,I344:I355)</f>
        <v>445.51</v>
      </c>
      <c r="J356" s="264">
        <f>Tabulka54246[[#This Row],[Skutečnost k 31.12.2019                    v tis. Kč]]/Tabulka54246[[#This Row],[Upravený rozpočet k 31.12.2019         v tis. Kč]]*100</f>
        <v>93.372875316999554</v>
      </c>
    </row>
    <row r="357" spans="1:10" s="96" customFormat="1" ht="15" hidden="1" customHeight="1" x14ac:dyDescent="0.25">
      <c r="A357" s="45"/>
      <c r="B357" s="45"/>
      <c r="C357" s="266"/>
      <c r="D357" s="45"/>
      <c r="E357" s="369"/>
      <c r="F357" s="228"/>
      <c r="G357" s="264"/>
      <c r="H357" s="264"/>
      <c r="I357" s="264"/>
      <c r="J357" s="264"/>
    </row>
    <row r="358" spans="1:10" s="96" customFormat="1" ht="15" hidden="1" customHeight="1" x14ac:dyDescent="0.25">
      <c r="A358" s="45"/>
      <c r="B358" s="45"/>
      <c r="C358" s="266"/>
      <c r="D358" s="45"/>
      <c r="E358" s="369"/>
      <c r="F358" s="399" t="s">
        <v>657</v>
      </c>
      <c r="G358" s="264"/>
      <c r="H358" s="264"/>
      <c r="I358" s="264"/>
      <c r="J358" s="264"/>
    </row>
    <row r="359" spans="1:10" s="96" customFormat="1" ht="15" hidden="1" customHeight="1" x14ac:dyDescent="0.25">
      <c r="A359" s="16">
        <v>3419</v>
      </c>
      <c r="B359" s="16">
        <v>5169</v>
      </c>
      <c r="C359" s="16"/>
      <c r="D359" s="695">
        <v>111</v>
      </c>
      <c r="E359" s="46">
        <v>301</v>
      </c>
      <c r="F359" s="340" t="s">
        <v>658</v>
      </c>
      <c r="G359" s="343">
        <v>0</v>
      </c>
      <c r="H359" s="343">
        <v>101.5</v>
      </c>
      <c r="I359" s="343">
        <v>101.5</v>
      </c>
      <c r="J359" s="343">
        <f>Tabulka54246[[#This Row],[Skutečnost k 31.12.2019                    v tis. Kč]]/Tabulka54246[[#This Row],[Upravený rozpočet k 31.12.2019         v tis. Kč]]*100</f>
        <v>100</v>
      </c>
    </row>
    <row r="360" spans="1:10" s="96" customFormat="1" ht="15" hidden="1" customHeight="1" x14ac:dyDescent="0.25">
      <c r="A360" s="16">
        <v>3419</v>
      </c>
      <c r="B360" s="16">
        <v>5169</v>
      </c>
      <c r="C360" s="16"/>
      <c r="D360" s="695">
        <v>111</v>
      </c>
      <c r="E360" s="46">
        <v>302</v>
      </c>
      <c r="F360" s="15" t="s">
        <v>670</v>
      </c>
      <c r="G360" s="343">
        <v>0</v>
      </c>
      <c r="H360" s="343">
        <v>174.24</v>
      </c>
      <c r="I360" s="343">
        <v>174.24</v>
      </c>
      <c r="J360" s="343">
        <f>Tabulka54246[[#This Row],[Skutečnost k 31.12.2019                    v tis. Kč]]/Tabulka54246[[#This Row],[Upravený rozpočet k 31.12.2019         v tis. Kč]]*100</f>
        <v>100</v>
      </c>
    </row>
    <row r="361" spans="1:10" s="96" customFormat="1" ht="15" hidden="1" customHeight="1" x14ac:dyDescent="0.25">
      <c r="A361" s="16">
        <v>3419</v>
      </c>
      <c r="B361" s="16">
        <v>5169</v>
      </c>
      <c r="C361" s="16"/>
      <c r="D361" s="695">
        <v>111</v>
      </c>
      <c r="E361" s="46">
        <v>305</v>
      </c>
      <c r="F361" s="15" t="s">
        <v>660</v>
      </c>
      <c r="G361" s="343">
        <v>0</v>
      </c>
      <c r="H361" s="343">
        <v>18</v>
      </c>
      <c r="I361" s="343">
        <v>18</v>
      </c>
      <c r="J361" s="343">
        <f>Tabulka54246[[#This Row],[Skutečnost k 31.12.2019                    v tis. Kč]]/Tabulka54246[[#This Row],[Upravený rozpočet k 31.12.2019         v tis. Kč]]*100</f>
        <v>100</v>
      </c>
    </row>
    <row r="362" spans="1:10" s="96" customFormat="1" ht="15" hidden="1" customHeight="1" x14ac:dyDescent="0.25">
      <c r="A362" s="16">
        <v>3419</v>
      </c>
      <c r="B362" s="16">
        <v>5169</v>
      </c>
      <c r="C362" s="16"/>
      <c r="D362" s="695">
        <v>111</v>
      </c>
      <c r="E362" s="46">
        <v>306</v>
      </c>
      <c r="F362" s="15" t="s">
        <v>661</v>
      </c>
      <c r="G362" s="343">
        <v>0</v>
      </c>
      <c r="H362" s="343">
        <v>7</v>
      </c>
      <c r="I362" s="343">
        <v>7</v>
      </c>
      <c r="J362" s="343">
        <f>Tabulka54246[[#This Row],[Skutečnost k 31.12.2019                    v tis. Kč]]/Tabulka54246[[#This Row],[Upravený rozpočet k 31.12.2019         v tis. Kč]]*100</f>
        <v>100</v>
      </c>
    </row>
    <row r="363" spans="1:10" s="96" customFormat="1" ht="17.100000000000001" hidden="1" customHeight="1" x14ac:dyDescent="0.25">
      <c r="A363" s="16">
        <v>3419</v>
      </c>
      <c r="B363" s="16">
        <v>5169</v>
      </c>
      <c r="C363" s="16"/>
      <c r="D363" s="695">
        <v>111</v>
      </c>
      <c r="E363" s="46">
        <v>307</v>
      </c>
      <c r="F363" s="15" t="s">
        <v>662</v>
      </c>
      <c r="G363" s="343">
        <v>0</v>
      </c>
      <c r="H363" s="343">
        <v>6.5</v>
      </c>
      <c r="I363" s="343">
        <v>6.5</v>
      </c>
      <c r="J363" s="343">
        <f>Tabulka54246[[#This Row],[Skutečnost k 31.12.2019                    v tis. Kč]]/Tabulka54246[[#This Row],[Upravený rozpočet k 31.12.2019         v tis. Kč]]*100</f>
        <v>100</v>
      </c>
    </row>
    <row r="364" spans="1:10" s="96" customFormat="1" ht="16.5" hidden="1" customHeight="1" x14ac:dyDescent="0.25">
      <c r="A364" s="16">
        <v>3419</v>
      </c>
      <c r="B364" s="16">
        <v>5169</v>
      </c>
      <c r="C364" s="16"/>
      <c r="D364" s="695">
        <v>111</v>
      </c>
      <c r="E364" s="46">
        <v>308</v>
      </c>
      <c r="F364" s="15" t="s">
        <v>671</v>
      </c>
      <c r="G364" s="343">
        <v>0</v>
      </c>
      <c r="H364" s="343">
        <v>20</v>
      </c>
      <c r="I364" s="343">
        <v>20</v>
      </c>
      <c r="J364" s="343">
        <f>Tabulka54246[[#This Row],[Skutečnost k 31.12.2019                    v tis. Kč]]/Tabulka54246[[#This Row],[Upravený rozpočet k 31.12.2019         v tis. Kč]]*100</f>
        <v>100</v>
      </c>
    </row>
    <row r="365" spans="1:10" s="96" customFormat="1" ht="15" hidden="1" customHeight="1" x14ac:dyDescent="0.25">
      <c r="A365" s="16">
        <v>3419</v>
      </c>
      <c r="B365" s="16">
        <v>5169</v>
      </c>
      <c r="C365" s="16"/>
      <c r="D365" s="695">
        <v>111</v>
      </c>
      <c r="E365" s="46">
        <v>309</v>
      </c>
      <c r="F365" s="15" t="s">
        <v>663</v>
      </c>
      <c r="G365" s="343">
        <v>0</v>
      </c>
      <c r="H365" s="343">
        <v>16.5</v>
      </c>
      <c r="I365" s="343">
        <v>16.5</v>
      </c>
      <c r="J365" s="343">
        <f>Tabulka54246[[#This Row],[Skutečnost k 31.12.2019                    v tis. Kč]]/Tabulka54246[[#This Row],[Upravený rozpočet k 31.12.2019         v tis. Kč]]*100</f>
        <v>100</v>
      </c>
    </row>
    <row r="366" spans="1:10" s="96" customFormat="1" ht="15" hidden="1" customHeight="1" x14ac:dyDescent="0.25">
      <c r="A366" s="16">
        <v>3419</v>
      </c>
      <c r="B366" s="16">
        <v>5169</v>
      </c>
      <c r="C366" s="16"/>
      <c r="D366" s="695">
        <v>111</v>
      </c>
      <c r="E366" s="46">
        <v>315</v>
      </c>
      <c r="F366" s="15" t="s">
        <v>664</v>
      </c>
      <c r="G366" s="343">
        <v>0</v>
      </c>
      <c r="H366" s="343">
        <v>15.5</v>
      </c>
      <c r="I366" s="343">
        <v>15.5</v>
      </c>
      <c r="J366" s="343">
        <f>Tabulka54246[[#This Row],[Skutečnost k 31.12.2019                    v tis. Kč]]/Tabulka54246[[#This Row],[Upravený rozpočet k 31.12.2019         v tis. Kč]]*100</f>
        <v>100</v>
      </c>
    </row>
    <row r="367" spans="1:10" s="96" customFormat="1" ht="15" hidden="1" customHeight="1" x14ac:dyDescent="0.25">
      <c r="A367" s="16">
        <v>3419</v>
      </c>
      <c r="B367" s="16">
        <v>5169</v>
      </c>
      <c r="C367" s="16"/>
      <c r="D367" s="695">
        <v>111</v>
      </c>
      <c r="E367" s="46">
        <v>318</v>
      </c>
      <c r="F367" s="15" t="s">
        <v>665</v>
      </c>
      <c r="G367" s="343">
        <v>0</v>
      </c>
      <c r="H367" s="343">
        <v>20</v>
      </c>
      <c r="I367" s="343">
        <v>20</v>
      </c>
      <c r="J367" s="343">
        <f>Tabulka54246[[#This Row],[Skutečnost k 31.12.2019                    v tis. Kč]]/Tabulka54246[[#This Row],[Upravený rozpočet k 31.12.2019         v tis. Kč]]*100</f>
        <v>100</v>
      </c>
    </row>
    <row r="368" spans="1:10" s="96" customFormat="1" ht="15" hidden="1" customHeight="1" x14ac:dyDescent="0.25">
      <c r="A368" s="16">
        <v>3419</v>
      </c>
      <c r="B368" s="16">
        <v>5169</v>
      </c>
      <c r="C368" s="16"/>
      <c r="D368" s="695">
        <v>111</v>
      </c>
      <c r="E368" s="46">
        <v>319</v>
      </c>
      <c r="F368" s="15" t="s">
        <v>666</v>
      </c>
      <c r="G368" s="343">
        <v>0</v>
      </c>
      <c r="H368" s="343">
        <v>18</v>
      </c>
      <c r="I368" s="343">
        <v>18</v>
      </c>
      <c r="J368" s="343">
        <f>Tabulka54246[[#This Row],[Skutečnost k 31.12.2019                    v tis. Kč]]/Tabulka54246[[#This Row],[Upravený rozpočet k 31.12.2019         v tis. Kč]]*100</f>
        <v>100</v>
      </c>
    </row>
    <row r="369" spans="1:166" s="270" customFormat="1" ht="15" hidden="1" customHeight="1" x14ac:dyDescent="0.25">
      <c r="A369" s="16">
        <v>3419</v>
      </c>
      <c r="B369" s="16">
        <v>5169</v>
      </c>
      <c r="C369" s="16"/>
      <c r="D369" s="695">
        <v>111</v>
      </c>
      <c r="E369" s="46">
        <v>328</v>
      </c>
      <c r="F369" s="15" t="s">
        <v>667</v>
      </c>
      <c r="G369" s="343">
        <v>0</v>
      </c>
      <c r="H369" s="343">
        <v>50</v>
      </c>
      <c r="I369" s="343">
        <v>50</v>
      </c>
      <c r="J369" s="343">
        <f>Tabulka54246[[#This Row],[Skutečnost k 31.12.2019                    v tis. Kč]]/Tabulka54246[[#This Row],[Upravený rozpočet k 31.12.2019         v tis. Kč]]*100</f>
        <v>100</v>
      </c>
      <c r="N369" s="271"/>
      <c r="O369" s="272"/>
      <c r="P369" s="273"/>
      <c r="Q369" s="273"/>
      <c r="R369" s="273"/>
      <c r="S369" s="269"/>
      <c r="T369" s="269"/>
      <c r="U369" s="269"/>
      <c r="V369" s="269"/>
      <c r="W369" s="269"/>
      <c r="AA369" s="271"/>
      <c r="AB369" s="272"/>
      <c r="AC369" s="273"/>
      <c r="AD369" s="273"/>
      <c r="AE369" s="273"/>
      <c r="AF369" s="269"/>
      <c r="AG369" s="269"/>
      <c r="AH369" s="269"/>
      <c r="AI369" s="269"/>
      <c r="AJ369" s="269"/>
      <c r="AN369" s="271"/>
      <c r="AO369" s="272"/>
      <c r="AP369" s="273"/>
      <c r="AQ369" s="273"/>
      <c r="AR369" s="273"/>
      <c r="AS369" s="269"/>
      <c r="AT369" s="269"/>
      <c r="AU369" s="269"/>
      <c r="AV369" s="269"/>
      <c r="AW369" s="269"/>
      <c r="BA369" s="271"/>
      <c r="BB369" s="272"/>
      <c r="BC369" s="273"/>
      <c r="BD369" s="273"/>
      <c r="BE369" s="273"/>
      <c r="BF369" s="269"/>
      <c r="BG369" s="269"/>
      <c r="BH369" s="269"/>
      <c r="BI369" s="269"/>
      <c r="BJ369" s="269"/>
      <c r="BN369" s="271"/>
      <c r="BO369" s="272"/>
      <c r="BP369" s="273"/>
      <c r="BQ369" s="273"/>
      <c r="BR369" s="273"/>
      <c r="BS369" s="269"/>
      <c r="BT369" s="269"/>
      <c r="BU369" s="269"/>
      <c r="BV369" s="269"/>
      <c r="BW369" s="269"/>
      <c r="CA369" s="271"/>
      <c r="CB369" s="272"/>
      <c r="CC369" s="273"/>
      <c r="CD369" s="273"/>
      <c r="CE369" s="273"/>
      <c r="CF369" s="269"/>
      <c r="CG369" s="269"/>
      <c r="CH369" s="269"/>
      <c r="CI369" s="269"/>
      <c r="CJ369" s="269"/>
      <c r="CN369" s="271"/>
      <c r="CO369" s="272"/>
      <c r="CP369" s="273"/>
      <c r="CQ369" s="273"/>
      <c r="CR369" s="273"/>
      <c r="CS369" s="269"/>
      <c r="CT369" s="269"/>
      <c r="CU369" s="269"/>
      <c r="CV369" s="269"/>
      <c r="CW369" s="269"/>
      <c r="DA369" s="271"/>
      <c r="DB369" s="272"/>
      <c r="DC369" s="273"/>
      <c r="DD369" s="273"/>
      <c r="DE369" s="273"/>
      <c r="DF369" s="269"/>
      <c r="DG369" s="269"/>
      <c r="DH369" s="269"/>
      <c r="DI369" s="269"/>
      <c r="DJ369" s="269"/>
      <c r="DN369" s="271"/>
      <c r="DO369" s="272"/>
      <c r="DP369" s="273"/>
      <c r="DQ369" s="273"/>
      <c r="DR369" s="273"/>
      <c r="DS369" s="269"/>
      <c r="DT369" s="269"/>
      <c r="DU369" s="269"/>
      <c r="DV369" s="269"/>
      <c r="DW369" s="269"/>
      <c r="EA369" s="271"/>
      <c r="EB369" s="272"/>
      <c r="EC369" s="273"/>
      <c r="ED369" s="273"/>
      <c r="EE369" s="273"/>
      <c r="EF369" s="269"/>
      <c r="EG369" s="269"/>
      <c r="EH369" s="269"/>
      <c r="EI369" s="269"/>
      <c r="EJ369" s="269"/>
      <c r="EN369" s="271"/>
      <c r="EO369" s="272"/>
      <c r="EP369" s="273"/>
      <c r="EQ369" s="273"/>
      <c r="ER369" s="273"/>
      <c r="ES369" s="269"/>
      <c r="ET369" s="269"/>
      <c r="EU369" s="269"/>
      <c r="EV369" s="269"/>
      <c r="EW369" s="269"/>
      <c r="FA369" s="271"/>
      <c r="FB369" s="272"/>
      <c r="FC369" s="273"/>
      <c r="FD369" s="273"/>
      <c r="FE369" s="273"/>
      <c r="FF369" s="269"/>
      <c r="FG369" s="269"/>
      <c r="FH369" s="269"/>
      <c r="FI369" s="269"/>
      <c r="FJ369" s="269"/>
    </row>
    <row r="370" spans="1:166" s="270" customFormat="1" ht="15" hidden="1" customHeight="1" x14ac:dyDescent="0.25">
      <c r="A370" s="16">
        <v>3419</v>
      </c>
      <c r="B370" s="16">
        <v>5169</v>
      </c>
      <c r="C370" s="16"/>
      <c r="D370" s="695">
        <v>111</v>
      </c>
      <c r="E370" s="46">
        <v>342</v>
      </c>
      <c r="F370" s="15" t="s">
        <v>668</v>
      </c>
      <c r="G370" s="343">
        <v>0</v>
      </c>
      <c r="H370" s="343">
        <v>5</v>
      </c>
      <c r="I370" s="343">
        <v>5</v>
      </c>
      <c r="J370" s="343">
        <f>Tabulka54246[[#This Row],[Skutečnost k 31.12.2019                    v tis. Kč]]/Tabulka54246[[#This Row],[Upravený rozpočet k 31.12.2019         v tis. Kč]]*100</f>
        <v>100</v>
      </c>
      <c r="N370" s="271"/>
      <c r="O370" s="272"/>
      <c r="P370" s="273"/>
      <c r="Q370" s="273"/>
      <c r="R370" s="273"/>
      <c r="S370" s="269"/>
      <c r="T370" s="269"/>
      <c r="U370" s="269"/>
      <c r="V370" s="269"/>
      <c r="W370" s="269"/>
      <c r="AA370" s="271"/>
      <c r="AB370" s="272"/>
      <c r="AC370" s="273"/>
      <c r="AD370" s="273"/>
      <c r="AE370" s="273"/>
      <c r="AF370" s="269"/>
      <c r="AG370" s="269"/>
      <c r="AH370" s="269"/>
      <c r="AI370" s="269"/>
      <c r="AJ370" s="269"/>
      <c r="AN370" s="271"/>
      <c r="AO370" s="272"/>
      <c r="AP370" s="273"/>
      <c r="AQ370" s="273"/>
      <c r="AR370" s="273"/>
      <c r="AS370" s="269"/>
      <c r="AT370" s="269"/>
      <c r="AU370" s="269"/>
      <c r="AV370" s="269"/>
      <c r="AW370" s="269"/>
      <c r="BA370" s="271"/>
      <c r="BB370" s="272"/>
      <c r="BC370" s="273"/>
      <c r="BD370" s="273"/>
      <c r="BE370" s="273"/>
      <c r="BF370" s="269"/>
      <c r="BG370" s="269"/>
      <c r="BH370" s="269"/>
      <c r="BI370" s="269"/>
      <c r="BJ370" s="269"/>
      <c r="BN370" s="271"/>
      <c r="BO370" s="272"/>
      <c r="BP370" s="273"/>
      <c r="BQ370" s="273"/>
      <c r="BR370" s="273"/>
      <c r="BS370" s="269"/>
      <c r="BT370" s="269"/>
      <c r="BU370" s="269"/>
      <c r="BV370" s="269"/>
      <c r="BW370" s="269"/>
      <c r="CA370" s="271"/>
      <c r="CB370" s="272"/>
      <c r="CC370" s="273"/>
      <c r="CD370" s="273"/>
      <c r="CE370" s="273"/>
      <c r="CF370" s="269"/>
      <c r="CG370" s="269"/>
      <c r="CH370" s="269"/>
      <c r="CI370" s="269"/>
      <c r="CJ370" s="269"/>
      <c r="CN370" s="271"/>
      <c r="CO370" s="272"/>
      <c r="CP370" s="273"/>
      <c r="CQ370" s="273"/>
      <c r="CR370" s="273"/>
      <c r="CS370" s="269"/>
      <c r="CT370" s="269"/>
      <c r="CU370" s="269"/>
      <c r="CV370" s="269"/>
      <c r="CW370" s="269"/>
      <c r="DA370" s="271"/>
      <c r="DB370" s="272"/>
      <c r="DC370" s="273"/>
      <c r="DD370" s="273"/>
      <c r="DE370" s="273"/>
      <c r="DF370" s="269"/>
      <c r="DG370" s="269"/>
      <c r="DH370" s="269"/>
      <c r="DI370" s="269"/>
      <c r="DJ370" s="269"/>
      <c r="DN370" s="271"/>
      <c r="DO370" s="272"/>
      <c r="DP370" s="273"/>
      <c r="DQ370" s="273"/>
      <c r="DR370" s="273"/>
      <c r="DS370" s="269"/>
      <c r="DT370" s="269"/>
      <c r="DU370" s="269"/>
      <c r="DV370" s="269"/>
      <c r="DW370" s="269"/>
      <c r="EA370" s="271"/>
      <c r="EB370" s="272"/>
      <c r="EC370" s="273"/>
      <c r="ED370" s="273"/>
      <c r="EE370" s="273"/>
      <c r="EF370" s="269"/>
      <c r="EG370" s="269"/>
      <c r="EH370" s="269"/>
      <c r="EI370" s="269"/>
      <c r="EJ370" s="269"/>
      <c r="EN370" s="271"/>
      <c r="EO370" s="272"/>
      <c r="EP370" s="273"/>
      <c r="EQ370" s="273"/>
      <c r="ER370" s="273"/>
      <c r="ES370" s="269"/>
      <c r="ET370" s="269"/>
      <c r="EU370" s="269"/>
      <c r="EV370" s="269"/>
      <c r="EW370" s="269"/>
      <c r="FA370" s="271"/>
      <c r="FB370" s="272"/>
      <c r="FC370" s="273"/>
      <c r="FD370" s="273"/>
      <c r="FE370" s="273"/>
      <c r="FF370" s="269"/>
      <c r="FG370" s="269"/>
      <c r="FH370" s="269"/>
      <c r="FI370" s="269"/>
      <c r="FJ370" s="269"/>
    </row>
    <row r="371" spans="1:166" s="270" customFormat="1" ht="15" hidden="1" customHeight="1" x14ac:dyDescent="0.25">
      <c r="A371" s="16">
        <v>3419</v>
      </c>
      <c r="B371" s="16">
        <v>5169</v>
      </c>
      <c r="C371" s="192"/>
      <c r="D371" s="695" t="s">
        <v>696</v>
      </c>
      <c r="E371" s="46">
        <v>366</v>
      </c>
      <c r="F371" s="15" t="s">
        <v>672</v>
      </c>
      <c r="G371" s="343">
        <v>0</v>
      </c>
      <c r="H371" s="343">
        <v>25</v>
      </c>
      <c r="I371" s="343">
        <v>25</v>
      </c>
      <c r="J371" s="343">
        <f>Tabulka54246[[#This Row],[Skutečnost k 31.12.2019                    v tis. Kč]]/Tabulka54246[[#This Row],[Upravený rozpočet k 31.12.2019         v tis. Kč]]*100</f>
        <v>100</v>
      </c>
      <c r="N371" s="271"/>
      <c r="O371" s="272"/>
      <c r="P371" s="273"/>
      <c r="Q371" s="273"/>
      <c r="R371" s="273"/>
      <c r="S371" s="269"/>
      <c r="T371" s="269"/>
      <c r="U371" s="269"/>
      <c r="V371" s="269"/>
      <c r="W371" s="269"/>
      <c r="AA371" s="271"/>
      <c r="AB371" s="272"/>
      <c r="AC371" s="273"/>
      <c r="AD371" s="273"/>
      <c r="AE371" s="273"/>
      <c r="AF371" s="269"/>
      <c r="AG371" s="269"/>
      <c r="AH371" s="269"/>
      <c r="AI371" s="269"/>
      <c r="AJ371" s="269"/>
      <c r="AN371" s="271"/>
      <c r="AO371" s="272"/>
      <c r="AP371" s="273"/>
      <c r="AQ371" s="273"/>
      <c r="AR371" s="273"/>
      <c r="AS371" s="269"/>
      <c r="AT371" s="269"/>
      <c r="AU371" s="269"/>
      <c r="AV371" s="269"/>
      <c r="AW371" s="269"/>
      <c r="BA371" s="271"/>
      <c r="BB371" s="272"/>
      <c r="BC371" s="273"/>
      <c r="BD371" s="273"/>
      <c r="BE371" s="273"/>
      <c r="BF371" s="269"/>
      <c r="BG371" s="269"/>
      <c r="BH371" s="269"/>
      <c r="BI371" s="269"/>
      <c r="BJ371" s="269"/>
      <c r="BN371" s="271"/>
      <c r="BO371" s="272"/>
      <c r="BP371" s="273"/>
      <c r="BQ371" s="273"/>
      <c r="BR371" s="273"/>
      <c r="BS371" s="269"/>
      <c r="BT371" s="269"/>
      <c r="BU371" s="269"/>
      <c r="BV371" s="269"/>
      <c r="BW371" s="269"/>
      <c r="CA371" s="271"/>
      <c r="CB371" s="272"/>
      <c r="CC371" s="273"/>
      <c r="CD371" s="273"/>
      <c r="CE371" s="273"/>
      <c r="CF371" s="269"/>
      <c r="CG371" s="269"/>
      <c r="CH371" s="269"/>
      <c r="CI371" s="269"/>
      <c r="CJ371" s="269"/>
      <c r="CN371" s="271"/>
      <c r="CO371" s="272"/>
      <c r="CP371" s="273"/>
      <c r="CQ371" s="273"/>
      <c r="CR371" s="273"/>
      <c r="CS371" s="269"/>
      <c r="CT371" s="269"/>
      <c r="CU371" s="269"/>
      <c r="CV371" s="269"/>
      <c r="CW371" s="269"/>
      <c r="DA371" s="271"/>
      <c r="DB371" s="272"/>
      <c r="DC371" s="273"/>
      <c r="DD371" s="273"/>
      <c r="DE371" s="273"/>
      <c r="DF371" s="269"/>
      <c r="DG371" s="269"/>
      <c r="DH371" s="269"/>
      <c r="DI371" s="269"/>
      <c r="DJ371" s="269"/>
      <c r="DN371" s="271"/>
      <c r="DO371" s="272"/>
      <c r="DP371" s="273"/>
      <c r="DQ371" s="273"/>
      <c r="DR371" s="273"/>
      <c r="DS371" s="269"/>
      <c r="DT371" s="269"/>
      <c r="DU371" s="269"/>
      <c r="DV371" s="269"/>
      <c r="DW371" s="269"/>
      <c r="EA371" s="271"/>
      <c r="EB371" s="272"/>
      <c r="EC371" s="273"/>
      <c r="ED371" s="273"/>
      <c r="EE371" s="273"/>
      <c r="EF371" s="269"/>
      <c r="EG371" s="269"/>
      <c r="EH371" s="269"/>
      <c r="EI371" s="269"/>
      <c r="EJ371" s="269"/>
      <c r="EN371" s="271"/>
      <c r="EO371" s="272"/>
      <c r="EP371" s="273"/>
      <c r="EQ371" s="273"/>
      <c r="ER371" s="273"/>
      <c r="ES371" s="269"/>
      <c r="ET371" s="269"/>
      <c r="EU371" s="269"/>
      <c r="EV371" s="269"/>
      <c r="EW371" s="269"/>
      <c r="FA371" s="271"/>
      <c r="FB371" s="272"/>
      <c r="FC371" s="273"/>
      <c r="FD371" s="273"/>
      <c r="FE371" s="273"/>
      <c r="FF371" s="269"/>
      <c r="FG371" s="269"/>
      <c r="FH371" s="269"/>
      <c r="FI371" s="269"/>
      <c r="FJ371" s="269"/>
    </row>
    <row r="372" spans="1:166" s="270" customFormat="1" ht="15" hidden="1" customHeight="1" x14ac:dyDescent="0.25">
      <c r="A372" s="16">
        <v>3419</v>
      </c>
      <c r="B372" s="16">
        <v>5222</v>
      </c>
      <c r="C372" s="192"/>
      <c r="D372" s="695" t="s">
        <v>725</v>
      </c>
      <c r="E372" s="46">
        <v>315</v>
      </c>
      <c r="F372" s="15" t="s">
        <v>861</v>
      </c>
      <c r="G372" s="343">
        <v>0</v>
      </c>
      <c r="H372" s="343">
        <v>10</v>
      </c>
      <c r="I372" s="343">
        <v>10</v>
      </c>
      <c r="J372" s="343">
        <f>Tabulka54246[[#This Row],[Skutečnost k 31.12.2019                    v tis. Kč]]/Tabulka54246[[#This Row],[Upravený rozpočet k 31.12.2019         v tis. Kč]]*100</f>
        <v>100</v>
      </c>
      <c r="N372" s="271"/>
      <c r="O372" s="272"/>
      <c r="P372" s="273"/>
      <c r="Q372" s="273"/>
      <c r="R372" s="273"/>
      <c r="S372" s="269"/>
      <c r="T372" s="269"/>
      <c r="U372" s="269"/>
      <c r="V372" s="269"/>
      <c r="W372" s="269"/>
      <c r="AA372" s="271"/>
      <c r="AB372" s="272"/>
      <c r="AC372" s="273"/>
      <c r="AD372" s="273"/>
      <c r="AE372" s="273"/>
      <c r="AF372" s="269"/>
      <c r="AG372" s="269"/>
      <c r="AH372" s="269"/>
      <c r="AI372" s="269"/>
      <c r="AJ372" s="269"/>
      <c r="AN372" s="271"/>
      <c r="AO372" s="272"/>
      <c r="AP372" s="273"/>
      <c r="AQ372" s="273"/>
      <c r="AR372" s="273"/>
      <c r="AS372" s="269"/>
      <c r="AT372" s="269"/>
      <c r="AU372" s="269"/>
      <c r="AV372" s="269"/>
      <c r="AW372" s="269"/>
      <c r="BA372" s="271"/>
      <c r="BB372" s="272"/>
      <c r="BC372" s="273"/>
      <c r="BD372" s="273"/>
      <c r="BE372" s="273"/>
      <c r="BF372" s="269"/>
      <c r="BG372" s="269"/>
      <c r="BH372" s="269"/>
      <c r="BI372" s="269"/>
      <c r="BJ372" s="269"/>
      <c r="BN372" s="271"/>
      <c r="BO372" s="272"/>
      <c r="BP372" s="273"/>
      <c r="BQ372" s="273"/>
      <c r="BR372" s="273"/>
      <c r="BS372" s="269"/>
      <c r="BT372" s="269"/>
      <c r="BU372" s="269"/>
      <c r="BV372" s="269"/>
      <c r="BW372" s="269"/>
      <c r="CA372" s="271"/>
      <c r="CB372" s="272"/>
      <c r="CC372" s="273"/>
      <c r="CD372" s="273"/>
      <c r="CE372" s="273"/>
      <c r="CF372" s="269"/>
      <c r="CG372" s="269"/>
      <c r="CH372" s="269"/>
      <c r="CI372" s="269"/>
      <c r="CJ372" s="269"/>
      <c r="CN372" s="271"/>
      <c r="CO372" s="272"/>
      <c r="CP372" s="273"/>
      <c r="CQ372" s="273"/>
      <c r="CR372" s="273"/>
      <c r="CS372" s="269"/>
      <c r="CT372" s="269"/>
      <c r="CU372" s="269"/>
      <c r="CV372" s="269"/>
      <c r="CW372" s="269"/>
      <c r="DA372" s="271"/>
      <c r="DB372" s="272"/>
      <c r="DC372" s="273"/>
      <c r="DD372" s="273"/>
      <c r="DE372" s="273"/>
      <c r="DF372" s="269"/>
      <c r="DG372" s="269"/>
      <c r="DH372" s="269"/>
      <c r="DI372" s="269"/>
      <c r="DJ372" s="269"/>
      <c r="DN372" s="271"/>
      <c r="DO372" s="272"/>
      <c r="DP372" s="273"/>
      <c r="DQ372" s="273"/>
      <c r="DR372" s="273"/>
      <c r="DS372" s="269"/>
      <c r="DT372" s="269"/>
      <c r="DU372" s="269"/>
      <c r="DV372" s="269"/>
      <c r="DW372" s="269"/>
      <c r="EA372" s="271"/>
      <c r="EB372" s="272"/>
      <c r="EC372" s="273"/>
      <c r="ED372" s="273"/>
      <c r="EE372" s="273"/>
      <c r="EF372" s="269"/>
      <c r="EG372" s="269"/>
      <c r="EH372" s="269"/>
      <c r="EI372" s="269"/>
      <c r="EJ372" s="269"/>
      <c r="EN372" s="271"/>
      <c r="EO372" s="272"/>
      <c r="EP372" s="273"/>
      <c r="EQ372" s="273"/>
      <c r="ER372" s="273"/>
      <c r="ES372" s="269"/>
      <c r="ET372" s="269"/>
      <c r="EU372" s="269"/>
      <c r="EV372" s="269"/>
      <c r="EW372" s="269"/>
      <c r="FA372" s="271"/>
      <c r="FB372" s="272"/>
      <c r="FC372" s="273"/>
      <c r="FD372" s="273"/>
      <c r="FE372" s="273"/>
      <c r="FF372" s="269"/>
      <c r="FG372" s="269"/>
      <c r="FH372" s="269"/>
      <c r="FI372" s="269"/>
      <c r="FJ372" s="269"/>
    </row>
    <row r="373" spans="1:166" s="270" customFormat="1" ht="15" hidden="1" customHeight="1" x14ac:dyDescent="0.25">
      <c r="A373" s="16">
        <v>3419</v>
      </c>
      <c r="B373" s="16">
        <v>5222</v>
      </c>
      <c r="C373" s="192"/>
      <c r="D373" s="695" t="s">
        <v>910</v>
      </c>
      <c r="E373" s="46">
        <v>274</v>
      </c>
      <c r="F373" s="15" t="s">
        <v>911</v>
      </c>
      <c r="G373" s="343">
        <v>0</v>
      </c>
      <c r="H373" s="343">
        <v>5</v>
      </c>
      <c r="I373" s="343">
        <v>5</v>
      </c>
      <c r="J373" s="343">
        <f>Tabulka54246[[#This Row],[Skutečnost k 31.12.2019                    v tis. Kč]]/Tabulka54246[[#This Row],[Upravený rozpočet k 31.12.2019         v tis. Kč]]*100</f>
        <v>100</v>
      </c>
      <c r="N373" s="271"/>
      <c r="O373" s="272"/>
      <c r="P373" s="273"/>
      <c r="Q373" s="273"/>
      <c r="R373" s="273"/>
      <c r="S373" s="269"/>
      <c r="T373" s="269"/>
      <c r="U373" s="269"/>
      <c r="V373" s="269"/>
      <c r="W373" s="269"/>
      <c r="AA373" s="271"/>
      <c r="AB373" s="272"/>
      <c r="AC373" s="273"/>
      <c r="AD373" s="273"/>
      <c r="AE373" s="273"/>
      <c r="AF373" s="269"/>
      <c r="AG373" s="269"/>
      <c r="AH373" s="269"/>
      <c r="AI373" s="269"/>
      <c r="AJ373" s="269"/>
      <c r="AN373" s="271"/>
      <c r="AO373" s="272"/>
      <c r="AP373" s="273"/>
      <c r="AQ373" s="273"/>
      <c r="AR373" s="273"/>
      <c r="AS373" s="269"/>
      <c r="AT373" s="269"/>
      <c r="AU373" s="269"/>
      <c r="AV373" s="269"/>
      <c r="AW373" s="269"/>
      <c r="BA373" s="271"/>
      <c r="BB373" s="272"/>
      <c r="BC373" s="273"/>
      <c r="BD373" s="273"/>
      <c r="BE373" s="273"/>
      <c r="BF373" s="269"/>
      <c r="BG373" s="269"/>
      <c r="BH373" s="269"/>
      <c r="BI373" s="269"/>
      <c r="BJ373" s="269"/>
      <c r="BN373" s="271"/>
      <c r="BO373" s="272"/>
      <c r="BP373" s="273"/>
      <c r="BQ373" s="273"/>
      <c r="BR373" s="273"/>
      <c r="BS373" s="269"/>
      <c r="BT373" s="269"/>
      <c r="BU373" s="269"/>
      <c r="BV373" s="269"/>
      <c r="BW373" s="269"/>
      <c r="CA373" s="271"/>
      <c r="CB373" s="272"/>
      <c r="CC373" s="273"/>
      <c r="CD373" s="273"/>
      <c r="CE373" s="273"/>
      <c r="CF373" s="269"/>
      <c r="CG373" s="269"/>
      <c r="CH373" s="269"/>
      <c r="CI373" s="269"/>
      <c r="CJ373" s="269"/>
      <c r="CN373" s="271"/>
      <c r="CO373" s="272"/>
      <c r="CP373" s="273"/>
      <c r="CQ373" s="273"/>
      <c r="CR373" s="273"/>
      <c r="CS373" s="269"/>
      <c r="CT373" s="269"/>
      <c r="CU373" s="269"/>
      <c r="CV373" s="269"/>
      <c r="CW373" s="269"/>
      <c r="DA373" s="271"/>
      <c r="DB373" s="272"/>
      <c r="DC373" s="273"/>
      <c r="DD373" s="273"/>
      <c r="DE373" s="273"/>
      <c r="DF373" s="269"/>
      <c r="DG373" s="269"/>
      <c r="DH373" s="269"/>
      <c r="DI373" s="269"/>
      <c r="DJ373" s="269"/>
      <c r="DN373" s="271"/>
      <c r="DO373" s="272"/>
      <c r="DP373" s="273"/>
      <c r="DQ373" s="273"/>
      <c r="DR373" s="273"/>
      <c r="DS373" s="269"/>
      <c r="DT373" s="269"/>
      <c r="DU373" s="269"/>
      <c r="DV373" s="269"/>
      <c r="DW373" s="269"/>
      <c r="EA373" s="271"/>
      <c r="EB373" s="272"/>
      <c r="EC373" s="273"/>
      <c r="ED373" s="273"/>
      <c r="EE373" s="273"/>
      <c r="EF373" s="269"/>
      <c r="EG373" s="269"/>
      <c r="EH373" s="269"/>
      <c r="EI373" s="269"/>
      <c r="EJ373" s="269"/>
      <c r="EN373" s="271"/>
      <c r="EO373" s="272"/>
      <c r="EP373" s="273"/>
      <c r="EQ373" s="273"/>
      <c r="ER373" s="273"/>
      <c r="ES373" s="269"/>
      <c r="ET373" s="269"/>
      <c r="EU373" s="269"/>
      <c r="EV373" s="269"/>
      <c r="EW373" s="269"/>
      <c r="FA373" s="271"/>
      <c r="FB373" s="272"/>
      <c r="FC373" s="273"/>
      <c r="FD373" s="273"/>
      <c r="FE373" s="273"/>
      <c r="FF373" s="269"/>
      <c r="FG373" s="269"/>
      <c r="FH373" s="269"/>
      <c r="FI373" s="269"/>
      <c r="FJ373" s="269"/>
    </row>
    <row r="374" spans="1:166" s="96" customFormat="1" ht="15" hidden="1" customHeight="1" x14ac:dyDescent="0.25">
      <c r="A374" s="16">
        <v>3419</v>
      </c>
      <c r="B374" s="16">
        <v>5222</v>
      </c>
      <c r="C374" s="192"/>
      <c r="D374" s="695" t="s">
        <v>910</v>
      </c>
      <c r="E374" s="46">
        <v>305</v>
      </c>
      <c r="F374" s="15" t="s">
        <v>912</v>
      </c>
      <c r="G374" s="343">
        <v>0</v>
      </c>
      <c r="H374" s="343">
        <v>5</v>
      </c>
      <c r="I374" s="343">
        <v>5</v>
      </c>
      <c r="J374" s="343">
        <f>Tabulka54246[[#This Row],[Skutečnost k 31.12.2019                    v tis. Kč]]/Tabulka54246[[#This Row],[Upravený rozpočet k 31.12.2019         v tis. Kč]]*100</f>
        <v>100</v>
      </c>
    </row>
    <row r="375" spans="1:166" ht="15.75" hidden="1" customHeight="1" x14ac:dyDescent="0.25">
      <c r="A375" s="10">
        <v>3419</v>
      </c>
      <c r="B375" s="16">
        <v>5222</v>
      </c>
      <c r="C375" s="192"/>
      <c r="D375" s="695" t="s">
        <v>904</v>
      </c>
      <c r="E375" s="46">
        <v>314</v>
      </c>
      <c r="F375" s="15" t="s">
        <v>1453</v>
      </c>
      <c r="G375" s="343">
        <v>0</v>
      </c>
      <c r="H375" s="343">
        <v>5</v>
      </c>
      <c r="I375" s="343">
        <v>5</v>
      </c>
      <c r="J375" s="343">
        <f>Tabulka54246[[#This Row],[Skutečnost k 31.12.2019                    v tis. Kč]]/Tabulka54246[[#This Row],[Upravený rozpočet k 31.12.2019         v tis. Kč]]*100</f>
        <v>100</v>
      </c>
    </row>
    <row r="376" spans="1:166" ht="15.75" hidden="1" customHeight="1" x14ac:dyDescent="0.25">
      <c r="A376" s="16">
        <v>3419</v>
      </c>
      <c r="B376" s="16">
        <v>5492</v>
      </c>
      <c r="C376" s="192"/>
      <c r="D376" s="695" t="s">
        <v>724</v>
      </c>
      <c r="E376" s="46">
        <v>368</v>
      </c>
      <c r="F376" s="15" t="s">
        <v>862</v>
      </c>
      <c r="G376" s="343">
        <v>0</v>
      </c>
      <c r="H376" s="343">
        <v>10</v>
      </c>
      <c r="I376" s="343">
        <v>10</v>
      </c>
      <c r="J376" s="343">
        <f>Tabulka54246[[#This Row],[Skutečnost k 31.12.2019                    v tis. Kč]]/Tabulka54246[[#This Row],[Upravený rozpočet k 31.12.2019         v tis. Kč]]*100</f>
        <v>100</v>
      </c>
    </row>
    <row r="377" spans="1:166" ht="15.75" hidden="1" customHeight="1" x14ac:dyDescent="0.25">
      <c r="A377" s="405"/>
      <c r="B377" s="16"/>
      <c r="C377" s="16"/>
      <c r="D377" s="16"/>
      <c r="E377" s="369"/>
      <c r="F377" s="399" t="s">
        <v>828</v>
      </c>
      <c r="G377" s="406">
        <f>SUBTOTAL(109,G359:G376)</f>
        <v>0</v>
      </c>
      <c r="H377" s="406">
        <f>SUBTOTAL(109,H359:H376)</f>
        <v>0</v>
      </c>
      <c r="I377" s="406">
        <f>SUBTOTAL(109,I359:I376)</f>
        <v>0</v>
      </c>
      <c r="J377" s="406" t="e">
        <f>Tabulka54246[[#This Row],[Skutečnost k 31.12.2019                    v tis. Kč]]/Tabulka54246[[#This Row],[Upravený rozpočet k 31.12.2019         v tis. Kč]]*100</f>
        <v>#DIV/0!</v>
      </c>
    </row>
    <row r="378" spans="1:166" ht="15.75" hidden="1" customHeight="1" x14ac:dyDescent="0.25">
      <c r="A378" s="45"/>
      <c r="B378" s="45"/>
      <c r="C378" s="266"/>
      <c r="D378" s="45"/>
      <c r="E378" s="369"/>
      <c r="F378" s="228"/>
      <c r="G378" s="264"/>
      <c r="H378" s="264"/>
      <c r="I378" s="264"/>
      <c r="J378" s="264"/>
    </row>
    <row r="379" spans="1:166" ht="15.75" hidden="1" customHeight="1" x14ac:dyDescent="0.25">
      <c r="A379" s="348">
        <v>3419</v>
      </c>
      <c r="B379" s="348">
        <v>5901</v>
      </c>
      <c r="C379" s="203"/>
      <c r="D379" s="383"/>
      <c r="E379" s="369"/>
      <c r="F379" s="94" t="s">
        <v>404</v>
      </c>
      <c r="G379" s="343">
        <v>1100</v>
      </c>
      <c r="H379" s="343">
        <v>0</v>
      </c>
      <c r="I379" s="343">
        <v>0</v>
      </c>
      <c r="J379" s="343">
        <v>0</v>
      </c>
    </row>
    <row r="380" spans="1:166" ht="15.75" hidden="1" customHeight="1" x14ac:dyDescent="0.25">
      <c r="A380" s="16">
        <v>3419</v>
      </c>
      <c r="B380" s="16">
        <v>5222</v>
      </c>
      <c r="C380" s="16"/>
      <c r="D380" s="16">
        <v>221</v>
      </c>
      <c r="E380" s="46">
        <v>300</v>
      </c>
      <c r="F380" s="354" t="s">
        <v>863</v>
      </c>
      <c r="G380" s="343">
        <v>0</v>
      </c>
      <c r="H380" s="343">
        <v>33</v>
      </c>
      <c r="I380" s="343">
        <v>33</v>
      </c>
      <c r="J380" s="343">
        <f>Tabulka54246[[#This Row],[Skutečnost k 31.12.2019                    v tis. Kč]]/Tabulka54246[[#This Row],[Upravený rozpočet k 31.12.2019         v tis. Kč]]*100</f>
        <v>100</v>
      </c>
    </row>
    <row r="381" spans="1:166" ht="15.75" hidden="1" customHeight="1" x14ac:dyDescent="0.25">
      <c r="A381" s="16">
        <v>3419</v>
      </c>
      <c r="B381" s="16">
        <v>5222</v>
      </c>
      <c r="C381" s="16"/>
      <c r="D381" s="16">
        <v>221</v>
      </c>
      <c r="E381" s="46">
        <v>331</v>
      </c>
      <c r="F381" s="340" t="s">
        <v>669</v>
      </c>
      <c r="G381" s="343">
        <v>0</v>
      </c>
      <c r="H381" s="343">
        <v>27</v>
      </c>
      <c r="I381" s="343">
        <v>27</v>
      </c>
      <c r="J381" s="343">
        <f>Tabulka54246[[#This Row],[Skutečnost k 31.12.2019                    v tis. Kč]]/Tabulka54246[[#This Row],[Upravený rozpočet k 31.12.2019         v tis. Kč]]*100</f>
        <v>100</v>
      </c>
    </row>
    <row r="382" spans="1:166" ht="15.75" hidden="1" customHeight="1" x14ac:dyDescent="0.25">
      <c r="A382" s="16">
        <v>3419</v>
      </c>
      <c r="B382" s="16">
        <v>5222</v>
      </c>
      <c r="C382" s="16"/>
      <c r="D382" s="348">
        <v>222</v>
      </c>
      <c r="E382" s="46">
        <v>301</v>
      </c>
      <c r="F382" s="15" t="s">
        <v>673</v>
      </c>
      <c r="G382" s="343">
        <v>0</v>
      </c>
      <c r="H382" s="343">
        <v>215</v>
      </c>
      <c r="I382" s="343">
        <v>215</v>
      </c>
      <c r="J382" s="343">
        <f>Tabulka54246[[#This Row],[Skutečnost k 31.12.2019                    v tis. Kč]]/Tabulka54246[[#This Row],[Upravený rozpočet k 31.12.2019         v tis. Kč]]*100</f>
        <v>100</v>
      </c>
    </row>
    <row r="383" spans="1:166" ht="15.75" hidden="1" customHeight="1" x14ac:dyDescent="0.25">
      <c r="A383" s="16">
        <v>3419</v>
      </c>
      <c r="B383" s="16">
        <v>5222</v>
      </c>
      <c r="C383" s="16"/>
      <c r="D383" s="348">
        <v>222</v>
      </c>
      <c r="E383" s="46">
        <v>302</v>
      </c>
      <c r="F383" s="15" t="s">
        <v>659</v>
      </c>
      <c r="G383" s="343">
        <v>0</v>
      </c>
      <c r="H383" s="343">
        <v>205</v>
      </c>
      <c r="I383" s="343">
        <v>205</v>
      </c>
      <c r="J383" s="343">
        <f>Tabulka54246[[#This Row],[Skutečnost k 31.12.2019                    v tis. Kč]]/Tabulka54246[[#This Row],[Upravený rozpočet k 31.12.2019         v tis. Kč]]*100</f>
        <v>100</v>
      </c>
    </row>
    <row r="384" spans="1:166" ht="15.75" hidden="1" customHeight="1" x14ac:dyDescent="0.25">
      <c r="A384" s="16">
        <v>3419</v>
      </c>
      <c r="B384" s="16">
        <v>5222</v>
      </c>
      <c r="C384" s="16"/>
      <c r="D384" s="348">
        <v>222</v>
      </c>
      <c r="E384" s="46">
        <v>304</v>
      </c>
      <c r="F384" s="15" t="s">
        <v>674</v>
      </c>
      <c r="G384" s="343">
        <v>0</v>
      </c>
      <c r="H384" s="343">
        <v>95</v>
      </c>
      <c r="I384" s="343">
        <v>95</v>
      </c>
      <c r="J384" s="343">
        <f>Tabulka54246[[#This Row],[Skutečnost k 31.12.2019                    v tis. Kč]]/Tabulka54246[[#This Row],[Upravený rozpočet k 31.12.2019         v tis. Kč]]*100</f>
        <v>100</v>
      </c>
    </row>
    <row r="385" spans="1:10" ht="15.75" hidden="1" customHeight="1" x14ac:dyDescent="0.25">
      <c r="A385" s="16">
        <v>3419</v>
      </c>
      <c r="B385" s="16">
        <v>5222</v>
      </c>
      <c r="C385" s="16"/>
      <c r="D385" s="348">
        <v>222</v>
      </c>
      <c r="E385" s="46">
        <v>305</v>
      </c>
      <c r="F385" s="15" t="s">
        <v>676</v>
      </c>
      <c r="G385" s="343">
        <v>0</v>
      </c>
      <c r="H385" s="343">
        <v>25</v>
      </c>
      <c r="I385" s="343">
        <v>25</v>
      </c>
      <c r="J385" s="343">
        <f>Tabulka54246[[#This Row],[Skutečnost k 31.12.2019                    v tis. Kč]]/Tabulka54246[[#This Row],[Upravený rozpočet k 31.12.2019         v tis. Kč]]*100</f>
        <v>100</v>
      </c>
    </row>
    <row r="386" spans="1:10" ht="15.75" hidden="1" customHeight="1" x14ac:dyDescent="0.25">
      <c r="A386" s="16">
        <v>3419</v>
      </c>
      <c r="B386" s="16">
        <v>5222</v>
      </c>
      <c r="C386" s="16"/>
      <c r="D386" s="348">
        <v>222</v>
      </c>
      <c r="E386" s="46">
        <v>307</v>
      </c>
      <c r="F386" s="15" t="s">
        <v>677</v>
      </c>
      <c r="G386" s="343">
        <v>0</v>
      </c>
      <c r="H386" s="343">
        <v>15</v>
      </c>
      <c r="I386" s="343">
        <v>15</v>
      </c>
      <c r="J386" s="343">
        <f>Tabulka54246[[#This Row],[Skutečnost k 31.12.2019                    v tis. Kč]]/Tabulka54246[[#This Row],[Upravený rozpočet k 31.12.2019         v tis. Kč]]*100</f>
        <v>100</v>
      </c>
    </row>
    <row r="387" spans="1:10" ht="15.75" hidden="1" customHeight="1" x14ac:dyDescent="0.25">
      <c r="A387" s="16">
        <v>3419</v>
      </c>
      <c r="B387" s="16">
        <v>5222</v>
      </c>
      <c r="C387" s="16"/>
      <c r="D387" s="348">
        <v>222</v>
      </c>
      <c r="E387" s="46">
        <v>308</v>
      </c>
      <c r="F387" s="407" t="s">
        <v>671</v>
      </c>
      <c r="G387" s="343">
        <v>0</v>
      </c>
      <c r="H387" s="343">
        <v>60</v>
      </c>
      <c r="I387" s="343">
        <v>60</v>
      </c>
      <c r="J387" s="343">
        <f>Tabulka54246[[#This Row],[Skutečnost k 31.12.2019                    v tis. Kč]]/Tabulka54246[[#This Row],[Upravený rozpočet k 31.12.2019         v tis. Kč]]*100</f>
        <v>100</v>
      </c>
    </row>
    <row r="388" spans="1:10" ht="15.75" hidden="1" customHeight="1" x14ac:dyDescent="0.25">
      <c r="A388" s="16">
        <v>3419</v>
      </c>
      <c r="B388" s="16">
        <v>5222</v>
      </c>
      <c r="C388" s="16"/>
      <c r="D388" s="348">
        <v>222</v>
      </c>
      <c r="E388" s="46">
        <v>309</v>
      </c>
      <c r="F388" s="15" t="s">
        <v>663</v>
      </c>
      <c r="G388" s="343">
        <v>0</v>
      </c>
      <c r="H388" s="343">
        <v>25</v>
      </c>
      <c r="I388" s="343">
        <v>25</v>
      </c>
      <c r="J388" s="343">
        <f>Tabulka54246[[#This Row],[Skutečnost k 31.12.2019                    v tis. Kč]]/Tabulka54246[[#This Row],[Upravený rozpočet k 31.12.2019         v tis. Kč]]*100</f>
        <v>100</v>
      </c>
    </row>
    <row r="389" spans="1:10" ht="15.75" hidden="1" customHeight="1" x14ac:dyDescent="0.25">
      <c r="A389" s="16">
        <v>3419</v>
      </c>
      <c r="B389" s="16">
        <v>5222</v>
      </c>
      <c r="C389" s="16"/>
      <c r="D389" s="348">
        <v>222</v>
      </c>
      <c r="E389" s="46">
        <v>311</v>
      </c>
      <c r="F389" s="340" t="s">
        <v>639</v>
      </c>
      <c r="G389" s="343">
        <v>0</v>
      </c>
      <c r="H389" s="343">
        <v>25</v>
      </c>
      <c r="I389" s="343">
        <v>25</v>
      </c>
      <c r="J389" s="343">
        <f>Tabulka54246[[#This Row],[Skutečnost k 31.12.2019                    v tis. Kč]]/Tabulka54246[[#This Row],[Upravený rozpočet k 31.12.2019         v tis. Kč]]*100</f>
        <v>100</v>
      </c>
    </row>
    <row r="390" spans="1:10" ht="15.75" hidden="1" customHeight="1" x14ac:dyDescent="0.25">
      <c r="A390" s="16">
        <v>3419</v>
      </c>
      <c r="B390" s="16">
        <v>5222</v>
      </c>
      <c r="C390" s="16"/>
      <c r="D390" s="348">
        <v>222</v>
      </c>
      <c r="E390" s="46">
        <v>315</v>
      </c>
      <c r="F390" s="15" t="s">
        <v>664</v>
      </c>
      <c r="G390" s="343">
        <v>0</v>
      </c>
      <c r="H390" s="343">
        <v>35</v>
      </c>
      <c r="I390" s="343">
        <v>35</v>
      </c>
      <c r="J390" s="343">
        <f>Tabulka54246[[#This Row],[Skutečnost k 31.12.2019                    v tis. Kč]]/Tabulka54246[[#This Row],[Upravený rozpočet k 31.12.2019         v tis. Kč]]*100</f>
        <v>100</v>
      </c>
    </row>
    <row r="391" spans="1:10" ht="15.75" hidden="1" customHeight="1" x14ac:dyDescent="0.25">
      <c r="A391" s="16">
        <v>3419</v>
      </c>
      <c r="B391" s="16">
        <v>5222</v>
      </c>
      <c r="C391" s="16"/>
      <c r="D391" s="348">
        <v>222</v>
      </c>
      <c r="E391" s="46">
        <v>319</v>
      </c>
      <c r="F391" s="15" t="s">
        <v>666</v>
      </c>
      <c r="G391" s="343">
        <v>0</v>
      </c>
      <c r="H391" s="343">
        <v>100</v>
      </c>
      <c r="I391" s="343">
        <v>100</v>
      </c>
      <c r="J391" s="343">
        <f>Tabulka54246[[#This Row],[Skutečnost k 31.12.2019                    v tis. Kč]]/Tabulka54246[[#This Row],[Upravený rozpočet k 31.12.2019         v tis. Kč]]*100</f>
        <v>100</v>
      </c>
    </row>
    <row r="392" spans="1:10" ht="15.75" hidden="1" customHeight="1" x14ac:dyDescent="0.25">
      <c r="A392" s="16">
        <v>3419</v>
      </c>
      <c r="B392" s="16">
        <v>5222</v>
      </c>
      <c r="C392" s="16"/>
      <c r="D392" s="348">
        <v>223</v>
      </c>
      <c r="E392" s="46">
        <v>301</v>
      </c>
      <c r="F392" s="15" t="s">
        <v>673</v>
      </c>
      <c r="G392" s="343">
        <v>0</v>
      </c>
      <c r="H392" s="343">
        <v>70</v>
      </c>
      <c r="I392" s="343">
        <v>70</v>
      </c>
      <c r="J392" s="343">
        <f>Tabulka54246[[#This Row],[Skutečnost k 31.12.2019                    v tis. Kč]]/Tabulka54246[[#This Row],[Upravený rozpočet k 31.12.2019         v tis. Kč]]*100</f>
        <v>100</v>
      </c>
    </row>
    <row r="393" spans="1:10" ht="15.75" hidden="1" customHeight="1" x14ac:dyDescent="0.25">
      <c r="A393" s="348">
        <v>3419</v>
      </c>
      <c r="B393" s="348">
        <v>5222</v>
      </c>
      <c r="C393" s="348"/>
      <c r="D393" s="348">
        <v>223</v>
      </c>
      <c r="E393" s="46">
        <v>302</v>
      </c>
      <c r="F393" s="15" t="s">
        <v>659</v>
      </c>
      <c r="G393" s="343">
        <v>0</v>
      </c>
      <c r="H393" s="343">
        <v>65</v>
      </c>
      <c r="I393" s="343">
        <v>61.75</v>
      </c>
      <c r="J393" s="343">
        <f>Tabulka54246[[#This Row],[Skutečnost k 31.12.2019                    v tis. Kč]]/Tabulka54246[[#This Row],[Upravený rozpočet k 31.12.2019         v tis. Kč]]*100</f>
        <v>95</v>
      </c>
    </row>
    <row r="394" spans="1:10" ht="15.75" hidden="1" customHeight="1" x14ac:dyDescent="0.25">
      <c r="A394" s="348">
        <v>3419</v>
      </c>
      <c r="B394" s="348">
        <v>5222</v>
      </c>
      <c r="C394" s="348"/>
      <c r="D394" s="348">
        <v>223</v>
      </c>
      <c r="E394" s="46">
        <v>303</v>
      </c>
      <c r="F394" s="329" t="s">
        <v>675</v>
      </c>
      <c r="G394" s="343">
        <v>0</v>
      </c>
      <c r="H394" s="343">
        <v>70</v>
      </c>
      <c r="I394" s="343">
        <v>70</v>
      </c>
      <c r="J394" s="343">
        <f>Tabulka54246[[#This Row],[Skutečnost k 31.12.2019                    v tis. Kč]]/Tabulka54246[[#This Row],[Upravený rozpočet k 31.12.2019         v tis. Kč]]*100</f>
        <v>100</v>
      </c>
    </row>
    <row r="395" spans="1:10" ht="15.75" hidden="1" customHeight="1" x14ac:dyDescent="0.25">
      <c r="A395" s="348">
        <v>3419</v>
      </c>
      <c r="B395" s="348">
        <v>5222</v>
      </c>
      <c r="C395" s="348"/>
      <c r="D395" s="348">
        <v>223</v>
      </c>
      <c r="E395" s="46">
        <v>309</v>
      </c>
      <c r="F395" s="329" t="s">
        <v>663</v>
      </c>
      <c r="G395" s="343">
        <v>0</v>
      </c>
      <c r="H395" s="343">
        <v>20</v>
      </c>
      <c r="I395" s="343">
        <v>20</v>
      </c>
      <c r="J395" s="343">
        <f>Tabulka54246[[#This Row],[Skutečnost k 31.12.2019                    v tis. Kč]]/Tabulka54246[[#This Row],[Upravený rozpočet k 31.12.2019         v tis. Kč]]*100</f>
        <v>100</v>
      </c>
    </row>
    <row r="396" spans="1:10" ht="15.75" hidden="1" customHeight="1" x14ac:dyDescent="0.25">
      <c r="A396" s="348">
        <v>3419</v>
      </c>
      <c r="B396" s="348">
        <v>5222</v>
      </c>
      <c r="C396" s="192"/>
      <c r="D396" s="348">
        <v>223</v>
      </c>
      <c r="E396" s="46">
        <v>309</v>
      </c>
      <c r="F396" s="329" t="s">
        <v>574</v>
      </c>
      <c r="G396" s="343">
        <v>9</v>
      </c>
      <c r="H396" s="343">
        <v>9</v>
      </c>
      <c r="I396" s="343">
        <v>9</v>
      </c>
      <c r="J396" s="343">
        <f>Tabulka54246[[#This Row],[Skutečnost k 31.12.2019                    v tis. Kč]]/Tabulka54246[[#This Row],[Upravený rozpočet k 31.12.2019         v tis. Kč]]*100</f>
        <v>100</v>
      </c>
    </row>
    <row r="397" spans="1:10" ht="15.75" hidden="1" customHeight="1" x14ac:dyDescent="0.25">
      <c r="A397" s="348">
        <v>3419</v>
      </c>
      <c r="B397" s="348">
        <v>5222</v>
      </c>
      <c r="C397" s="348"/>
      <c r="D397" s="348">
        <v>223</v>
      </c>
      <c r="E397" s="46">
        <v>315</v>
      </c>
      <c r="F397" s="329" t="s">
        <v>723</v>
      </c>
      <c r="G397" s="343">
        <v>0</v>
      </c>
      <c r="H397" s="343">
        <v>15</v>
      </c>
      <c r="I397" s="343">
        <v>15</v>
      </c>
      <c r="J397" s="343">
        <f>Tabulka54246[[#This Row],[Skutečnost k 31.12.2019                    v tis. Kč]]/Tabulka54246[[#This Row],[Upravený rozpočet k 31.12.2019         v tis. Kč]]*100</f>
        <v>100</v>
      </c>
    </row>
    <row r="398" spans="1:10" ht="13.5" hidden="1" customHeight="1" x14ac:dyDescent="0.25">
      <c r="A398" s="408"/>
      <c r="B398" s="408"/>
      <c r="C398" s="408"/>
      <c r="D398" s="408"/>
      <c r="E398" s="369"/>
      <c r="F398" s="94" t="s">
        <v>430</v>
      </c>
      <c r="G398" s="265">
        <f>SUBTOTAL(109,G379:G397)</f>
        <v>0</v>
      </c>
      <c r="H398" s="265">
        <f>SUBTOTAL(109,H379:H397)</f>
        <v>0</v>
      </c>
      <c r="I398" s="265">
        <f>SUBTOTAL(109,I379:I397)</f>
        <v>0</v>
      </c>
      <c r="J398" s="265" t="e">
        <f>Tabulka54246[[#This Row],[Skutečnost k 31.12.2019                    v tis. Kč]]/Tabulka54246[[#This Row],[Upravený rozpočet k 31.12.2019         v tis. Kč]]*100</f>
        <v>#DIV/0!</v>
      </c>
    </row>
    <row r="399" spans="1:10" ht="15" hidden="1" customHeight="1" x14ac:dyDescent="0.25">
      <c r="A399" s="408"/>
      <c r="B399" s="16"/>
      <c r="C399" s="192"/>
      <c r="D399" s="16"/>
      <c r="E399" s="369"/>
      <c r="F399" s="94"/>
      <c r="G399" s="265"/>
      <c r="H399" s="343"/>
      <c r="I399" s="265"/>
      <c r="J399" s="265"/>
    </row>
    <row r="400" spans="1:10" ht="15" hidden="1" customHeight="1" x14ac:dyDescent="0.25">
      <c r="A400" s="405">
        <v>3419</v>
      </c>
      <c r="B400" s="16"/>
      <c r="C400" s="16"/>
      <c r="D400" s="688"/>
      <c r="E400" s="369"/>
      <c r="F400" s="354" t="s">
        <v>134</v>
      </c>
      <c r="G400" s="289">
        <f>G398+G377</f>
        <v>0</v>
      </c>
      <c r="H400" s="289">
        <f>H398+H377</f>
        <v>0</v>
      </c>
      <c r="I400" s="289">
        <f>I398+I377</f>
        <v>0</v>
      </c>
      <c r="J400" s="289" t="e">
        <f>Tabulka54246[[#This Row],[Skutečnost k 31.12.2019                    v tis. Kč]]/Tabulka54246[[#This Row],[Upravený rozpočet k 31.12.2019         v tis. Kč]]*100</f>
        <v>#DIV/0!</v>
      </c>
    </row>
    <row r="401" spans="1:10" ht="15" hidden="1" customHeight="1" x14ac:dyDescent="0.25">
      <c r="A401" s="348"/>
      <c r="B401" s="16"/>
      <c r="C401" s="192"/>
      <c r="D401" s="16"/>
      <c r="E401" s="369"/>
      <c r="F401" s="329"/>
      <c r="G401" s="343"/>
      <c r="H401" s="343"/>
      <c r="I401" s="243"/>
      <c r="J401" s="243"/>
    </row>
    <row r="402" spans="1:10" ht="15" hidden="1" customHeight="1" x14ac:dyDescent="0.25">
      <c r="A402" s="348">
        <v>3421</v>
      </c>
      <c r="B402" s="348">
        <v>5123</v>
      </c>
      <c r="C402" s="203"/>
      <c r="D402" s="339"/>
      <c r="E402" s="409">
        <v>355</v>
      </c>
      <c r="F402" s="329" t="s">
        <v>783</v>
      </c>
      <c r="G402" s="343">
        <v>8</v>
      </c>
      <c r="H402" s="343">
        <v>0</v>
      </c>
      <c r="I402" s="343">
        <v>0</v>
      </c>
      <c r="J402" s="343">
        <v>0</v>
      </c>
    </row>
    <row r="403" spans="1:10" ht="15" hidden="1" customHeight="1" x14ac:dyDescent="0.25">
      <c r="A403" s="348">
        <v>3421</v>
      </c>
      <c r="B403" s="348">
        <v>5137</v>
      </c>
      <c r="C403" s="203"/>
      <c r="D403" s="339"/>
      <c r="E403" s="409">
        <v>355</v>
      </c>
      <c r="F403" s="329" t="s">
        <v>245</v>
      </c>
      <c r="G403" s="343">
        <v>192</v>
      </c>
      <c r="H403" s="343">
        <v>28.39</v>
      </c>
      <c r="I403" s="343">
        <v>28.39</v>
      </c>
      <c r="J403" s="343">
        <f>Tabulka54246[[#This Row],[Skutečnost k 31.12.2019                    v tis. Kč]]/Tabulka54246[[#This Row],[Upravený rozpočet k 31.12.2019         v tis. Kč]]*100</f>
        <v>100</v>
      </c>
    </row>
    <row r="404" spans="1:10" ht="15" hidden="1" customHeight="1" x14ac:dyDescent="0.25">
      <c r="A404" s="348">
        <v>3421</v>
      </c>
      <c r="B404" s="348">
        <v>5139</v>
      </c>
      <c r="C404" s="203"/>
      <c r="D404" s="339"/>
      <c r="E404" s="409">
        <v>355</v>
      </c>
      <c r="F404" s="329" t="s">
        <v>482</v>
      </c>
      <c r="G404" s="343">
        <v>10</v>
      </c>
      <c r="H404" s="343">
        <v>10</v>
      </c>
      <c r="I404" s="343">
        <v>4.16</v>
      </c>
      <c r="J404" s="343">
        <f>Tabulka54246[[#This Row],[Skutečnost k 31.12.2019                    v tis. Kč]]/Tabulka54246[[#This Row],[Upravený rozpočet k 31.12.2019         v tis. Kč]]*100</f>
        <v>41.6</v>
      </c>
    </row>
    <row r="405" spans="1:10" ht="15" hidden="1" customHeight="1" x14ac:dyDescent="0.25">
      <c r="A405" s="348">
        <v>3421</v>
      </c>
      <c r="B405" s="348">
        <v>5169</v>
      </c>
      <c r="C405" s="203"/>
      <c r="D405" s="339"/>
      <c r="E405" s="409">
        <v>355</v>
      </c>
      <c r="F405" s="329" t="s">
        <v>1455</v>
      </c>
      <c r="G405" s="343">
        <v>140</v>
      </c>
      <c r="H405" s="343">
        <v>39.35</v>
      </c>
      <c r="I405" s="343">
        <v>39.35</v>
      </c>
      <c r="J405" s="343">
        <f>Tabulka54246[[#This Row],[Skutečnost k 31.12.2019                    v tis. Kč]]/Tabulka54246[[#This Row],[Upravený rozpočet k 31.12.2019         v tis. Kč]]*100</f>
        <v>100</v>
      </c>
    </row>
    <row r="406" spans="1:10" ht="15" customHeight="1" x14ac:dyDescent="0.25">
      <c r="A406" s="344">
        <v>3421</v>
      </c>
      <c r="B406" s="344">
        <v>5171</v>
      </c>
      <c r="C406" s="251"/>
      <c r="D406" s="339"/>
      <c r="E406" s="345">
        <v>355</v>
      </c>
      <c r="F406" s="346" t="s">
        <v>380</v>
      </c>
      <c r="G406" s="347">
        <v>450</v>
      </c>
      <c r="H406" s="347">
        <v>458.19</v>
      </c>
      <c r="I406" s="347">
        <v>452.6</v>
      </c>
      <c r="J406" s="347">
        <f>Tabulka54246[[#This Row],[Skutečnost k 31.12.2019                    v tis. Kč]]/Tabulka54246[[#This Row],[Upravený rozpočet k 31.12.2019         v tis. Kč]]*100</f>
        <v>98.779982103494191</v>
      </c>
    </row>
    <row r="407" spans="1:10" ht="15" customHeight="1" x14ac:dyDescent="0.25">
      <c r="A407" s="344">
        <v>3421</v>
      </c>
      <c r="B407" s="344">
        <v>5171</v>
      </c>
      <c r="C407" s="251"/>
      <c r="D407" s="339"/>
      <c r="E407" s="369"/>
      <c r="F407" s="346" t="s">
        <v>461</v>
      </c>
      <c r="G407" s="347">
        <v>130</v>
      </c>
      <c r="H407" s="347">
        <v>0</v>
      </c>
      <c r="I407" s="347">
        <v>0</v>
      </c>
      <c r="J407" s="347">
        <v>0</v>
      </c>
    </row>
    <row r="408" spans="1:10" ht="15" hidden="1" customHeight="1" x14ac:dyDescent="0.25">
      <c r="A408" s="348">
        <v>3421</v>
      </c>
      <c r="B408" s="348">
        <v>5331</v>
      </c>
      <c r="C408" s="203"/>
      <c r="D408" s="339"/>
      <c r="E408" s="409">
        <v>241</v>
      </c>
      <c r="F408" s="329" t="s">
        <v>322</v>
      </c>
      <c r="G408" s="343">
        <v>1248</v>
      </c>
      <c r="H408" s="343">
        <v>1248</v>
      </c>
      <c r="I408" s="343">
        <v>1248</v>
      </c>
      <c r="J408" s="343">
        <f>Tabulka54246[[#This Row],[Skutečnost k 31.12.2019                    v tis. Kč]]/Tabulka54246[[#This Row],[Upravený rozpočet k 31.12.2019         v tis. Kč]]*100</f>
        <v>100</v>
      </c>
    </row>
    <row r="409" spans="1:10" ht="15" hidden="1" customHeight="1" x14ac:dyDescent="0.25">
      <c r="A409" s="348">
        <v>3421</v>
      </c>
      <c r="B409" s="348">
        <v>5331</v>
      </c>
      <c r="C409" s="203"/>
      <c r="D409" s="689">
        <v>111</v>
      </c>
      <c r="E409" s="409">
        <v>241</v>
      </c>
      <c r="F409" s="329" t="s">
        <v>864</v>
      </c>
      <c r="G409" s="343">
        <v>0</v>
      </c>
      <c r="H409" s="343">
        <v>62.9</v>
      </c>
      <c r="I409" s="343">
        <v>62.9</v>
      </c>
      <c r="J409" s="343">
        <f>Tabulka54246[[#This Row],[Skutečnost k 31.12.2019                    v tis. Kč]]/Tabulka54246[[#This Row],[Upravený rozpočet k 31.12.2019         v tis. Kč]]*100</f>
        <v>100</v>
      </c>
    </row>
    <row r="410" spans="1:10" ht="15" hidden="1" customHeight="1" x14ac:dyDescent="0.25">
      <c r="A410" s="348">
        <v>3421</v>
      </c>
      <c r="B410" s="348">
        <v>5331</v>
      </c>
      <c r="C410" s="203"/>
      <c r="D410" s="689">
        <v>8111</v>
      </c>
      <c r="E410" s="409">
        <v>241</v>
      </c>
      <c r="F410" s="15" t="s">
        <v>1454</v>
      </c>
      <c r="G410" s="343">
        <v>0</v>
      </c>
      <c r="H410" s="343">
        <v>10</v>
      </c>
      <c r="I410" s="343">
        <v>10</v>
      </c>
      <c r="J410" s="343">
        <f>Tabulka54246[[#This Row],[Skutečnost k 31.12.2019                    v tis. Kč]]/Tabulka54246[[#This Row],[Upravený rozpočet k 31.12.2019         v tis. Kč]]*100</f>
        <v>100</v>
      </c>
    </row>
    <row r="411" spans="1:10" ht="15" hidden="1" customHeight="1" x14ac:dyDescent="0.25">
      <c r="A411" s="367">
        <v>3421</v>
      </c>
      <c r="B411" s="367">
        <v>5336</v>
      </c>
      <c r="C411" s="368">
        <v>415</v>
      </c>
      <c r="D411" s="369">
        <v>602</v>
      </c>
      <c r="E411" s="369">
        <v>241</v>
      </c>
      <c r="F411" s="370" t="s">
        <v>1331</v>
      </c>
      <c r="G411" s="390">
        <v>0</v>
      </c>
      <c r="H411" s="390">
        <v>20</v>
      </c>
      <c r="I411" s="390">
        <v>20</v>
      </c>
      <c r="J411" s="390">
        <f>Tabulka54246[[#This Row],[Skutečnost k 31.12.2019                    v tis. Kč]]/Tabulka54246[[#This Row],[Upravený rozpočet k 31.12.2019         v tis. Kč]]*100</f>
        <v>100</v>
      </c>
    </row>
    <row r="412" spans="1:10" ht="15" hidden="1" customHeight="1" x14ac:dyDescent="0.25">
      <c r="A412" s="367">
        <v>3421</v>
      </c>
      <c r="B412" s="367">
        <v>5336</v>
      </c>
      <c r="C412" s="368">
        <v>415</v>
      </c>
      <c r="D412" s="369">
        <v>603</v>
      </c>
      <c r="E412" s="369">
        <v>241</v>
      </c>
      <c r="F412" s="370" t="s">
        <v>1330</v>
      </c>
      <c r="G412" s="390">
        <v>0</v>
      </c>
      <c r="H412" s="390">
        <v>28</v>
      </c>
      <c r="I412" s="390">
        <v>28</v>
      </c>
      <c r="J412" s="390">
        <f>Tabulka54246[[#This Row],[Skutečnost k 31.12.2019                    v tis. Kč]]/Tabulka54246[[#This Row],[Upravený rozpočet k 31.12.2019         v tis. Kč]]*100</f>
        <v>100</v>
      </c>
    </row>
    <row r="413" spans="1:10" ht="15" hidden="1" customHeight="1" x14ac:dyDescent="0.25">
      <c r="A413" s="367">
        <v>3421</v>
      </c>
      <c r="B413" s="367">
        <v>5336</v>
      </c>
      <c r="C413" s="368">
        <v>150</v>
      </c>
      <c r="D413" s="369">
        <v>622</v>
      </c>
      <c r="E413" s="369">
        <v>241</v>
      </c>
      <c r="F413" s="370" t="s">
        <v>1437</v>
      </c>
      <c r="G413" s="390">
        <v>0</v>
      </c>
      <c r="H413" s="390">
        <v>21</v>
      </c>
      <c r="I413" s="390">
        <v>21</v>
      </c>
      <c r="J413" s="390">
        <f>Tabulka54246[[#This Row],[Skutečnost k 31.12.2019                    v tis. Kč]]/Tabulka54246[[#This Row],[Upravený rozpočet k 31.12.2019         v tis. Kč]]*100</f>
        <v>100</v>
      </c>
    </row>
    <row r="414" spans="1:10" ht="15" hidden="1" customHeight="1" x14ac:dyDescent="0.25">
      <c r="A414" s="367">
        <v>3421</v>
      </c>
      <c r="B414" s="367">
        <v>5336</v>
      </c>
      <c r="C414" s="392">
        <v>33064</v>
      </c>
      <c r="D414" s="369">
        <v>622</v>
      </c>
      <c r="E414" s="369">
        <v>241</v>
      </c>
      <c r="F414" s="370" t="s">
        <v>1438</v>
      </c>
      <c r="G414" s="390">
        <v>0</v>
      </c>
      <c r="H414" s="390">
        <v>49</v>
      </c>
      <c r="I414" s="390">
        <v>49</v>
      </c>
      <c r="J414" s="390">
        <f>Tabulka54246[[#This Row],[Skutečnost k 31.12.2019                    v tis. Kč]]/Tabulka54246[[#This Row],[Upravený rozpočet k 31.12.2019         v tis. Kč]]*100</f>
        <v>100</v>
      </c>
    </row>
    <row r="415" spans="1:10" ht="15" hidden="1" customHeight="1" x14ac:dyDescent="0.25">
      <c r="A415" s="367">
        <v>3421</v>
      </c>
      <c r="B415" s="367">
        <v>5336</v>
      </c>
      <c r="C415" s="368">
        <v>104113013</v>
      </c>
      <c r="D415" s="339"/>
      <c r="E415" s="369">
        <v>241</v>
      </c>
      <c r="F415" s="370" t="s">
        <v>756</v>
      </c>
      <c r="G415" s="390">
        <v>0</v>
      </c>
      <c r="H415" s="390">
        <v>30.98</v>
      </c>
      <c r="I415" s="390">
        <v>30.98</v>
      </c>
      <c r="J415" s="390">
        <f>Tabulka54246[[#This Row],[Skutečnost k 31.12.2019                    v tis. Kč]]/Tabulka54246[[#This Row],[Upravený rozpočet k 31.12.2019         v tis. Kč]]*100</f>
        <v>100</v>
      </c>
    </row>
    <row r="416" spans="1:10" ht="15" hidden="1" customHeight="1" x14ac:dyDescent="0.25">
      <c r="A416" s="367">
        <v>3421</v>
      </c>
      <c r="B416" s="367">
        <v>5336</v>
      </c>
      <c r="C416" s="368">
        <v>104513013</v>
      </c>
      <c r="D416" s="339"/>
      <c r="E416" s="369">
        <v>241</v>
      </c>
      <c r="F416" s="370" t="s">
        <v>757</v>
      </c>
      <c r="G416" s="390">
        <v>0</v>
      </c>
      <c r="H416" s="390">
        <v>175.58</v>
      </c>
      <c r="I416" s="390">
        <v>175.58</v>
      </c>
      <c r="J416" s="390">
        <f>Tabulka54246[[#This Row],[Skutečnost k 31.12.2019                    v tis. Kč]]/Tabulka54246[[#This Row],[Upravený rozpočet k 31.12.2019         v tis. Kč]]*100</f>
        <v>100</v>
      </c>
    </row>
    <row r="417" spans="1:166" ht="15" hidden="1" customHeight="1" x14ac:dyDescent="0.25">
      <c r="A417" s="363">
        <v>3421</v>
      </c>
      <c r="B417" s="363">
        <v>6121</v>
      </c>
      <c r="C417" s="192"/>
      <c r="D417" s="339"/>
      <c r="E417" s="363">
        <v>515</v>
      </c>
      <c r="F417" s="364" t="s">
        <v>1461</v>
      </c>
      <c r="G417" s="382">
        <v>105</v>
      </c>
      <c r="H417" s="382">
        <v>722.99</v>
      </c>
      <c r="I417" s="382">
        <v>722.99</v>
      </c>
      <c r="J417" s="382">
        <f>Tabulka54246[[#This Row],[Skutečnost k 31.12.2019                    v tis. Kč]]/Tabulka54246[[#This Row],[Upravený rozpočet k 31.12.2019         v tis. Kč]]*100</f>
        <v>100</v>
      </c>
    </row>
    <row r="418" spans="1:166" ht="15" hidden="1" customHeight="1" x14ac:dyDescent="0.25">
      <c r="A418" s="363">
        <v>3421</v>
      </c>
      <c r="B418" s="363">
        <v>6121</v>
      </c>
      <c r="C418" s="192"/>
      <c r="D418" s="339"/>
      <c r="E418" s="363">
        <v>516</v>
      </c>
      <c r="F418" s="364" t="s">
        <v>711</v>
      </c>
      <c r="G418" s="382">
        <v>0</v>
      </c>
      <c r="H418" s="382">
        <v>182</v>
      </c>
      <c r="I418" s="382">
        <v>180.08</v>
      </c>
      <c r="J418" s="382">
        <f>Tabulka54246[[#This Row],[Skutečnost k 31.12.2019                    v tis. Kč]]/Tabulka54246[[#This Row],[Upravený rozpočet k 31.12.2019         v tis. Kč]]*100</f>
        <v>98.945054945054949</v>
      </c>
    </row>
    <row r="419" spans="1:166" ht="14.25" hidden="1" customHeight="1" x14ac:dyDescent="0.25">
      <c r="A419" s="363">
        <v>3421</v>
      </c>
      <c r="B419" s="363">
        <v>6351</v>
      </c>
      <c r="C419" s="192"/>
      <c r="D419" s="339"/>
      <c r="E419" s="363">
        <v>241</v>
      </c>
      <c r="F419" s="364" t="s">
        <v>492</v>
      </c>
      <c r="G419" s="382">
        <v>205.7</v>
      </c>
      <c r="H419" s="382">
        <v>205.7</v>
      </c>
      <c r="I419" s="382">
        <v>205.7</v>
      </c>
      <c r="J419" s="382">
        <f>Tabulka54246[[#This Row],[Skutečnost k 31.12.2019                    v tis. Kč]]/Tabulka54246[[#This Row],[Upravený rozpočet k 31.12.2019         v tis. Kč]]*100</f>
        <v>100</v>
      </c>
    </row>
    <row r="420" spans="1:166" ht="15" hidden="1" customHeight="1" x14ac:dyDescent="0.25">
      <c r="A420" s="45">
        <v>3421</v>
      </c>
      <c r="B420" s="45"/>
      <c r="C420" s="203"/>
      <c r="D420" s="348"/>
      <c r="E420" s="369"/>
      <c r="F420" s="228" t="s">
        <v>135</v>
      </c>
      <c r="G420" s="264">
        <f>SUBTOTAL(109,G402:G419)</f>
        <v>580</v>
      </c>
      <c r="H420" s="264">
        <f>SUBTOTAL(109,H402:H419)</f>
        <v>458.19</v>
      </c>
      <c r="I420" s="264">
        <f>SUBTOTAL(109,I402:I419)</f>
        <v>452.6</v>
      </c>
      <c r="J420" s="264">
        <f>Tabulka54246[[#This Row],[Skutečnost k 31.12.2019                    v tis. Kč]]/Tabulka54246[[#This Row],[Upravený rozpočet k 31.12.2019         v tis. Kč]]*100</f>
        <v>98.779982103494191</v>
      </c>
    </row>
    <row r="421" spans="1:166" ht="15" hidden="1" customHeight="1" x14ac:dyDescent="0.25">
      <c r="A421" s="45"/>
      <c r="B421" s="16"/>
      <c r="C421" s="192"/>
      <c r="D421" s="16"/>
      <c r="E421" s="46"/>
      <c r="F421" s="228"/>
      <c r="G421" s="264"/>
      <c r="H421" s="343"/>
      <c r="I421" s="264"/>
      <c r="J421" s="264"/>
    </row>
    <row r="422" spans="1:166" ht="13.5" hidden="1" customHeight="1" x14ac:dyDescent="0.25">
      <c r="A422" s="186"/>
      <c r="B422" s="186"/>
      <c r="C422" s="192"/>
      <c r="D422" s="690"/>
      <c r="E422" s="252"/>
      <c r="F422" s="288" t="s">
        <v>136</v>
      </c>
      <c r="G422" s="190">
        <f>G420+G400+G356</f>
        <v>630</v>
      </c>
      <c r="H422" s="190">
        <f>H420+H400+H356</f>
        <v>935.31999999999994</v>
      </c>
      <c r="I422" s="190">
        <f>I420+I400+I356</f>
        <v>898.11</v>
      </c>
      <c r="J422" s="190">
        <f>Tabulka54246[[#This Row],[Skutečnost k 31.12.2019                    v tis. Kč]]/Tabulka54246[[#This Row],[Upravený rozpočet k 31.12.2019         v tis. Kč]]*100</f>
        <v>96.021682418851313</v>
      </c>
    </row>
    <row r="423" spans="1:166" s="102" customFormat="1" ht="15" hidden="1" customHeight="1" x14ac:dyDescent="0.25">
      <c r="A423" s="186"/>
      <c r="B423" s="186"/>
      <c r="C423" s="192"/>
      <c r="D423" s="690"/>
      <c r="E423" s="252"/>
      <c r="F423" s="184"/>
      <c r="G423" s="182"/>
      <c r="H423" s="182"/>
      <c r="I423" s="182"/>
      <c r="J423" s="182"/>
      <c r="O423" s="115"/>
      <c r="P423" s="99"/>
      <c r="Q423" s="99"/>
      <c r="R423" s="99"/>
      <c r="S423" s="114"/>
      <c r="T423" s="114"/>
      <c r="U423" s="114"/>
      <c r="V423" s="114"/>
      <c r="W423" s="114"/>
      <c r="AB423" s="115"/>
      <c r="AC423" s="99"/>
      <c r="AD423" s="99"/>
      <c r="AE423" s="99"/>
      <c r="AF423" s="114"/>
      <c r="AG423" s="114"/>
      <c r="AH423" s="114"/>
      <c r="AI423" s="114"/>
      <c r="AJ423" s="114"/>
      <c r="AO423" s="115"/>
      <c r="AP423" s="99"/>
      <c r="AQ423" s="99"/>
      <c r="AR423" s="99"/>
      <c r="AS423" s="114"/>
      <c r="AT423" s="114"/>
      <c r="AU423" s="114"/>
      <c r="AV423" s="114"/>
      <c r="AW423" s="114"/>
      <c r="BB423" s="115"/>
      <c r="BC423" s="99"/>
      <c r="BD423" s="99"/>
      <c r="BE423" s="99"/>
      <c r="BF423" s="114"/>
      <c r="BG423" s="114"/>
      <c r="BH423" s="114"/>
      <c r="BI423" s="114"/>
      <c r="BJ423" s="114"/>
      <c r="BO423" s="115"/>
      <c r="BP423" s="99"/>
      <c r="BQ423" s="99"/>
      <c r="BR423" s="99"/>
      <c r="BS423" s="114"/>
      <c r="BT423" s="114"/>
      <c r="BU423" s="114"/>
      <c r="BV423" s="114"/>
      <c r="BW423" s="114"/>
      <c r="CB423" s="115"/>
      <c r="CC423" s="99"/>
      <c r="CD423" s="99"/>
      <c r="CE423" s="99"/>
      <c r="CF423" s="114"/>
      <c r="CG423" s="114"/>
      <c r="CH423" s="114"/>
      <c r="CI423" s="114"/>
      <c r="CJ423" s="114"/>
      <c r="CO423" s="115"/>
      <c r="CP423" s="99"/>
      <c r="CQ423" s="99"/>
      <c r="CR423" s="99"/>
      <c r="CS423" s="114"/>
      <c r="CT423" s="114"/>
      <c r="CU423" s="114"/>
      <c r="CV423" s="114"/>
      <c r="CW423" s="114"/>
      <c r="DB423" s="115"/>
      <c r="DC423" s="99"/>
      <c r="DD423" s="99"/>
      <c r="DE423" s="99"/>
      <c r="DF423" s="114"/>
      <c r="DG423" s="114"/>
      <c r="DH423" s="114"/>
      <c r="DI423" s="114"/>
      <c r="DJ423" s="114"/>
      <c r="DO423" s="115"/>
      <c r="DP423" s="99"/>
      <c r="DQ423" s="99"/>
      <c r="DR423" s="99"/>
      <c r="DS423" s="114"/>
      <c r="DT423" s="114"/>
      <c r="DU423" s="114"/>
      <c r="DV423" s="114"/>
      <c r="DW423" s="114"/>
      <c r="EB423" s="115"/>
      <c r="EC423" s="99"/>
      <c r="ED423" s="99"/>
      <c r="EE423" s="99"/>
      <c r="EF423" s="114"/>
      <c r="EG423" s="114"/>
      <c r="EH423" s="114"/>
      <c r="EI423" s="114"/>
      <c r="EJ423" s="114"/>
      <c r="EO423" s="115"/>
      <c r="EP423" s="99"/>
      <c r="EQ423" s="99"/>
      <c r="ER423" s="99"/>
      <c r="ES423" s="114"/>
      <c r="ET423" s="114"/>
      <c r="EU423" s="114"/>
      <c r="EV423" s="114"/>
      <c r="EW423" s="114"/>
      <c r="FB423" s="115"/>
      <c r="FC423" s="99"/>
      <c r="FD423" s="99"/>
      <c r="FE423" s="99"/>
      <c r="FF423" s="114"/>
      <c r="FG423" s="114"/>
      <c r="FH423" s="114"/>
      <c r="FI423" s="114"/>
      <c r="FJ423" s="114"/>
    </row>
    <row r="424" spans="1:166" s="102" customFormat="1" ht="15" hidden="1" customHeight="1" x14ac:dyDescent="0.25">
      <c r="A424" s="186"/>
      <c r="B424" s="186"/>
      <c r="C424" s="192"/>
      <c r="D424" s="690"/>
      <c r="E424" s="252"/>
      <c r="F424" s="288" t="s">
        <v>137</v>
      </c>
      <c r="G424" s="182"/>
      <c r="H424" s="182"/>
      <c r="I424" s="182"/>
      <c r="J424" s="182"/>
      <c r="O424" s="115"/>
      <c r="P424" s="99"/>
      <c r="Q424" s="99"/>
      <c r="R424" s="99"/>
      <c r="S424" s="114"/>
      <c r="T424" s="114"/>
      <c r="U424" s="114"/>
      <c r="V424" s="114"/>
      <c r="W424" s="114"/>
      <c r="AB424" s="115"/>
      <c r="AC424" s="99"/>
      <c r="AD424" s="99"/>
      <c r="AE424" s="99"/>
      <c r="AF424" s="114"/>
      <c r="AG424" s="114"/>
      <c r="AH424" s="114"/>
      <c r="AI424" s="114"/>
      <c r="AJ424" s="114"/>
      <c r="AO424" s="115"/>
      <c r="AP424" s="99"/>
      <c r="AQ424" s="99"/>
      <c r="AR424" s="99"/>
      <c r="AS424" s="114"/>
      <c r="AT424" s="114"/>
      <c r="AU424" s="114"/>
      <c r="AV424" s="114"/>
      <c r="AW424" s="114"/>
      <c r="BB424" s="115"/>
      <c r="BC424" s="99"/>
      <c r="BD424" s="99"/>
      <c r="BE424" s="99"/>
      <c r="BF424" s="114"/>
      <c r="BG424" s="114"/>
      <c r="BH424" s="114"/>
      <c r="BI424" s="114"/>
      <c r="BJ424" s="114"/>
      <c r="BO424" s="115"/>
      <c r="BP424" s="99"/>
      <c r="BQ424" s="99"/>
      <c r="BR424" s="99"/>
      <c r="BS424" s="114"/>
      <c r="BT424" s="114"/>
      <c r="BU424" s="114"/>
      <c r="BV424" s="114"/>
      <c r="BW424" s="114"/>
      <c r="CB424" s="115"/>
      <c r="CC424" s="99"/>
      <c r="CD424" s="99"/>
      <c r="CE424" s="99"/>
      <c r="CF424" s="114"/>
      <c r="CG424" s="114"/>
      <c r="CH424" s="114"/>
      <c r="CI424" s="114"/>
      <c r="CJ424" s="114"/>
      <c r="CO424" s="115"/>
      <c r="CP424" s="99"/>
      <c r="CQ424" s="99"/>
      <c r="CR424" s="99"/>
      <c r="CS424" s="114"/>
      <c r="CT424" s="114"/>
      <c r="CU424" s="114"/>
      <c r="CV424" s="114"/>
      <c r="CW424" s="114"/>
      <c r="DB424" s="115"/>
      <c r="DC424" s="99"/>
      <c r="DD424" s="99"/>
      <c r="DE424" s="99"/>
      <c r="DF424" s="114"/>
      <c r="DG424" s="114"/>
      <c r="DH424" s="114"/>
      <c r="DI424" s="114"/>
      <c r="DJ424" s="114"/>
      <c r="DO424" s="115"/>
      <c r="DP424" s="99"/>
      <c r="DQ424" s="99"/>
      <c r="DR424" s="99"/>
      <c r="DS424" s="114"/>
      <c r="DT424" s="114"/>
      <c r="DU424" s="114"/>
      <c r="DV424" s="114"/>
      <c r="DW424" s="114"/>
      <c r="EB424" s="115"/>
      <c r="EC424" s="99"/>
      <c r="ED424" s="99"/>
      <c r="EE424" s="99"/>
      <c r="EF424" s="114"/>
      <c r="EG424" s="114"/>
      <c r="EH424" s="114"/>
      <c r="EI424" s="114"/>
      <c r="EJ424" s="114"/>
      <c r="EO424" s="115"/>
      <c r="EP424" s="99"/>
      <c r="EQ424" s="99"/>
      <c r="ER424" s="99"/>
      <c r="ES424" s="114"/>
      <c r="ET424" s="114"/>
      <c r="EU424" s="114"/>
      <c r="EV424" s="114"/>
      <c r="EW424" s="114"/>
      <c r="FB424" s="115"/>
      <c r="FC424" s="99"/>
      <c r="FD424" s="99"/>
      <c r="FE424" s="99"/>
      <c r="FF424" s="114"/>
      <c r="FG424" s="114"/>
      <c r="FH424" s="114"/>
      <c r="FI424" s="114"/>
      <c r="FJ424" s="114"/>
    </row>
    <row r="425" spans="1:166" s="102" customFormat="1" ht="15" hidden="1" customHeight="1" x14ac:dyDescent="0.25">
      <c r="A425" s="367">
        <v>3513</v>
      </c>
      <c r="B425" s="367">
        <v>5336</v>
      </c>
      <c r="C425" s="368">
        <v>732</v>
      </c>
      <c r="D425" s="339"/>
      <c r="E425" s="369">
        <v>244</v>
      </c>
      <c r="F425" s="370" t="s">
        <v>762</v>
      </c>
      <c r="G425" s="390">
        <v>0</v>
      </c>
      <c r="H425" s="390">
        <v>837.34</v>
      </c>
      <c r="I425" s="390">
        <v>837.34</v>
      </c>
      <c r="J425" s="390">
        <f>Tabulka54246[[#This Row],[Skutečnost k 31.12.2019                    v tis. Kč]]/Tabulka54246[[#This Row],[Upravený rozpočet k 31.12.2019         v tis. Kč]]*100</f>
        <v>100</v>
      </c>
      <c r="O425" s="115"/>
      <c r="P425" s="99"/>
      <c r="Q425" s="99"/>
      <c r="R425" s="99"/>
      <c r="S425" s="114"/>
      <c r="T425" s="114"/>
      <c r="U425" s="114"/>
      <c r="V425" s="114"/>
      <c r="W425" s="114"/>
      <c r="AB425" s="115"/>
      <c r="AC425" s="99"/>
      <c r="AD425" s="99"/>
      <c r="AE425" s="99"/>
      <c r="AF425" s="114"/>
      <c r="AG425" s="114"/>
      <c r="AH425" s="114"/>
      <c r="AI425" s="114"/>
      <c r="AJ425" s="114"/>
      <c r="AO425" s="115"/>
      <c r="AP425" s="99"/>
      <c r="AQ425" s="99"/>
      <c r="AR425" s="99"/>
      <c r="AS425" s="114"/>
      <c r="AT425" s="114"/>
      <c r="AU425" s="114"/>
      <c r="AV425" s="114"/>
      <c r="AW425" s="114"/>
      <c r="BB425" s="115"/>
      <c r="BC425" s="99"/>
      <c r="BD425" s="99"/>
      <c r="BE425" s="99"/>
      <c r="BF425" s="114"/>
      <c r="BG425" s="114"/>
      <c r="BH425" s="114"/>
      <c r="BI425" s="114"/>
      <c r="BJ425" s="114"/>
      <c r="BO425" s="115"/>
      <c r="BP425" s="99"/>
      <c r="BQ425" s="99"/>
      <c r="BR425" s="99"/>
      <c r="BS425" s="114"/>
      <c r="BT425" s="114"/>
      <c r="BU425" s="114"/>
      <c r="BV425" s="114"/>
      <c r="BW425" s="114"/>
      <c r="CB425" s="115"/>
      <c r="CC425" s="99"/>
      <c r="CD425" s="99"/>
      <c r="CE425" s="99"/>
      <c r="CF425" s="114"/>
      <c r="CG425" s="114"/>
      <c r="CH425" s="114"/>
      <c r="CI425" s="114"/>
      <c r="CJ425" s="114"/>
      <c r="CO425" s="115"/>
      <c r="CP425" s="99"/>
      <c r="CQ425" s="99"/>
      <c r="CR425" s="99"/>
      <c r="CS425" s="114"/>
      <c r="CT425" s="114"/>
      <c r="CU425" s="114"/>
      <c r="CV425" s="114"/>
      <c r="CW425" s="114"/>
      <c r="DB425" s="115"/>
      <c r="DC425" s="99"/>
      <c r="DD425" s="99"/>
      <c r="DE425" s="99"/>
      <c r="DF425" s="114"/>
      <c r="DG425" s="114"/>
      <c r="DH425" s="114"/>
      <c r="DI425" s="114"/>
      <c r="DJ425" s="114"/>
      <c r="DO425" s="115"/>
      <c r="DP425" s="99"/>
      <c r="DQ425" s="99"/>
      <c r="DR425" s="99"/>
      <c r="DS425" s="114"/>
      <c r="DT425" s="114"/>
      <c r="DU425" s="114"/>
      <c r="DV425" s="114"/>
      <c r="DW425" s="114"/>
      <c r="EB425" s="115"/>
      <c r="EC425" s="99"/>
      <c r="ED425" s="99"/>
      <c r="EE425" s="99"/>
      <c r="EF425" s="114"/>
      <c r="EG425" s="114"/>
      <c r="EH425" s="114"/>
      <c r="EI425" s="114"/>
      <c r="EJ425" s="114"/>
      <c r="EO425" s="115"/>
      <c r="EP425" s="99"/>
      <c r="EQ425" s="99"/>
      <c r="ER425" s="99"/>
      <c r="ES425" s="114"/>
      <c r="ET425" s="114"/>
      <c r="EU425" s="114"/>
      <c r="EV425" s="114"/>
      <c r="EW425" s="114"/>
      <c r="FB425" s="115"/>
      <c r="FC425" s="99"/>
      <c r="FD425" s="99"/>
      <c r="FE425" s="99"/>
      <c r="FF425" s="114"/>
      <c r="FG425" s="114"/>
      <c r="FH425" s="114"/>
      <c r="FI425" s="114"/>
      <c r="FJ425" s="114"/>
    </row>
    <row r="426" spans="1:166" s="22" customFormat="1" ht="15" hidden="1" customHeight="1" x14ac:dyDescent="0.25">
      <c r="A426" s="363">
        <v>3513</v>
      </c>
      <c r="B426" s="363">
        <v>6122</v>
      </c>
      <c r="C426" s="192"/>
      <c r="D426" s="339"/>
      <c r="E426" s="46"/>
      <c r="F426" s="393" t="s">
        <v>1439</v>
      </c>
      <c r="G426" s="449">
        <v>0</v>
      </c>
      <c r="H426" s="449">
        <v>0.2</v>
      </c>
      <c r="I426" s="449">
        <v>0.2</v>
      </c>
      <c r="J426" s="449">
        <f>Tabulka54246[[#This Row],[Skutečnost k 31.12.2019                    v tis. Kč]]/Tabulka54246[[#This Row],[Upravený rozpočet k 31.12.2019         v tis. Kč]]*100</f>
        <v>100</v>
      </c>
      <c r="N426" s="83"/>
      <c r="O426" s="88"/>
      <c r="P426" s="60"/>
      <c r="Q426" s="60"/>
      <c r="R426" s="60"/>
      <c r="S426" s="87"/>
      <c r="T426" s="87"/>
      <c r="U426" s="87"/>
      <c r="V426" s="87"/>
      <c r="W426" s="87"/>
      <c r="AA426" s="83"/>
      <c r="AB426" s="88"/>
      <c r="AC426" s="60"/>
      <c r="AD426" s="60"/>
      <c r="AE426" s="60"/>
      <c r="AF426" s="87"/>
      <c r="AG426" s="87"/>
      <c r="AH426" s="87"/>
      <c r="AI426" s="87"/>
      <c r="AJ426" s="87"/>
      <c r="AN426" s="83"/>
      <c r="AO426" s="88"/>
      <c r="AP426" s="60"/>
      <c r="AQ426" s="60"/>
      <c r="AR426" s="60"/>
      <c r="AS426" s="87"/>
      <c r="AT426" s="87"/>
      <c r="AU426" s="87"/>
      <c r="AV426" s="87"/>
      <c r="AW426" s="87"/>
      <c r="BA426" s="83"/>
      <c r="BB426" s="88"/>
      <c r="BC426" s="60"/>
      <c r="BD426" s="60"/>
      <c r="BE426" s="60"/>
      <c r="BF426" s="87"/>
      <c r="BG426" s="87"/>
      <c r="BH426" s="87"/>
      <c r="BI426" s="87"/>
      <c r="BJ426" s="87"/>
      <c r="BN426" s="83"/>
      <c r="BO426" s="88"/>
      <c r="BP426" s="60"/>
      <c r="BQ426" s="60"/>
      <c r="BR426" s="60"/>
      <c r="BS426" s="87"/>
      <c r="BT426" s="87"/>
      <c r="BU426" s="87"/>
      <c r="BV426" s="87"/>
      <c r="BW426" s="87"/>
      <c r="CA426" s="83"/>
      <c r="CB426" s="88"/>
      <c r="CC426" s="60"/>
      <c r="CD426" s="60"/>
      <c r="CE426" s="60"/>
      <c r="CF426" s="87"/>
      <c r="CG426" s="87"/>
      <c r="CH426" s="87"/>
      <c r="CI426" s="87"/>
      <c r="CJ426" s="87"/>
      <c r="CN426" s="83"/>
      <c r="CO426" s="88"/>
      <c r="CP426" s="60"/>
      <c r="CQ426" s="60"/>
      <c r="CR426" s="60"/>
      <c r="CS426" s="87"/>
      <c r="CT426" s="87"/>
      <c r="CU426" s="87"/>
      <c r="CV426" s="87"/>
      <c r="CW426" s="87"/>
      <c r="DA426" s="83"/>
      <c r="DB426" s="88"/>
      <c r="DC426" s="60"/>
      <c r="DD426" s="60"/>
      <c r="DE426" s="60"/>
      <c r="DF426" s="87"/>
      <c r="DG426" s="87"/>
      <c r="DH426" s="87"/>
      <c r="DI426" s="87"/>
      <c r="DJ426" s="87"/>
      <c r="DN426" s="83"/>
      <c r="DO426" s="88"/>
      <c r="DP426" s="60"/>
      <c r="DQ426" s="60"/>
      <c r="DR426" s="60"/>
      <c r="DS426" s="87"/>
      <c r="DT426" s="87"/>
      <c r="DU426" s="87"/>
      <c r="DV426" s="87"/>
      <c r="DW426" s="87"/>
      <c r="EA426" s="83"/>
      <c r="EB426" s="88"/>
      <c r="EC426" s="60"/>
      <c r="ED426" s="60"/>
      <c r="EE426" s="60"/>
      <c r="EF426" s="87"/>
      <c r="EG426" s="87"/>
      <c r="EH426" s="87"/>
      <c r="EI426" s="87"/>
      <c r="EJ426" s="87"/>
      <c r="EN426" s="83"/>
      <c r="EO426" s="88"/>
      <c r="EP426" s="60"/>
      <c r="EQ426" s="60"/>
      <c r="ER426" s="60"/>
      <c r="ES426" s="87"/>
      <c r="ET426" s="87"/>
      <c r="EU426" s="87"/>
      <c r="EV426" s="87"/>
      <c r="EW426" s="87"/>
      <c r="FA426" s="83"/>
      <c r="FB426" s="88"/>
      <c r="FC426" s="60"/>
      <c r="FD426" s="60"/>
      <c r="FE426" s="60"/>
      <c r="FF426" s="87"/>
      <c r="FG426" s="87"/>
      <c r="FH426" s="87"/>
      <c r="FI426" s="87"/>
      <c r="FJ426" s="87"/>
    </row>
    <row r="427" spans="1:166" s="22" customFormat="1" ht="15" hidden="1" customHeight="1" x14ac:dyDescent="0.25">
      <c r="A427" s="363">
        <v>3513</v>
      </c>
      <c r="B427" s="363">
        <v>6122</v>
      </c>
      <c r="C427" s="192"/>
      <c r="D427" s="696">
        <v>3122</v>
      </c>
      <c r="E427" s="46"/>
      <c r="F427" s="393" t="s">
        <v>913</v>
      </c>
      <c r="G427" s="449">
        <v>0</v>
      </c>
      <c r="H427" s="449">
        <v>60</v>
      </c>
      <c r="I427" s="449">
        <v>60</v>
      </c>
      <c r="J427" s="449">
        <f>Tabulka54246[[#This Row],[Skutečnost k 31.12.2019                    v tis. Kč]]/Tabulka54246[[#This Row],[Upravený rozpočet k 31.12.2019         v tis. Kč]]*100</f>
        <v>100</v>
      </c>
      <c r="N427" s="83"/>
      <c r="O427" s="88"/>
      <c r="P427" s="60"/>
      <c r="Q427" s="60"/>
      <c r="R427" s="60"/>
      <c r="S427" s="87"/>
      <c r="T427" s="87"/>
      <c r="U427" s="87"/>
      <c r="V427" s="87"/>
      <c r="W427" s="87"/>
      <c r="AA427" s="83"/>
      <c r="AB427" s="88"/>
      <c r="AC427" s="60"/>
      <c r="AD427" s="60"/>
      <c r="AE427" s="60"/>
      <c r="AF427" s="87"/>
      <c r="AG427" s="87"/>
      <c r="AH427" s="87"/>
      <c r="AI427" s="87"/>
      <c r="AJ427" s="87"/>
      <c r="AN427" s="83"/>
      <c r="AO427" s="88"/>
      <c r="AP427" s="60"/>
      <c r="AQ427" s="60"/>
      <c r="AR427" s="60"/>
      <c r="AS427" s="87"/>
      <c r="AT427" s="87"/>
      <c r="AU427" s="87"/>
      <c r="AV427" s="87"/>
      <c r="AW427" s="87"/>
      <c r="BA427" s="83"/>
      <c r="BB427" s="88"/>
      <c r="BC427" s="60"/>
      <c r="BD427" s="60"/>
      <c r="BE427" s="60"/>
      <c r="BF427" s="87"/>
      <c r="BG427" s="87"/>
      <c r="BH427" s="87"/>
      <c r="BI427" s="87"/>
      <c r="BJ427" s="87"/>
      <c r="BN427" s="83"/>
      <c r="BO427" s="88"/>
      <c r="BP427" s="60"/>
      <c r="BQ427" s="60"/>
      <c r="BR427" s="60"/>
      <c r="BS427" s="87"/>
      <c r="BT427" s="87"/>
      <c r="BU427" s="87"/>
      <c r="BV427" s="87"/>
      <c r="BW427" s="87"/>
      <c r="CA427" s="83"/>
      <c r="CB427" s="88"/>
      <c r="CC427" s="60"/>
      <c r="CD427" s="60"/>
      <c r="CE427" s="60"/>
      <c r="CF427" s="87"/>
      <c r="CG427" s="87"/>
      <c r="CH427" s="87"/>
      <c r="CI427" s="87"/>
      <c r="CJ427" s="87"/>
      <c r="CN427" s="83"/>
      <c r="CO427" s="88"/>
      <c r="CP427" s="60"/>
      <c r="CQ427" s="60"/>
      <c r="CR427" s="60"/>
      <c r="CS427" s="87"/>
      <c r="CT427" s="87"/>
      <c r="CU427" s="87"/>
      <c r="CV427" s="87"/>
      <c r="CW427" s="87"/>
      <c r="DA427" s="83"/>
      <c r="DB427" s="88"/>
      <c r="DC427" s="60"/>
      <c r="DD427" s="60"/>
      <c r="DE427" s="60"/>
      <c r="DF427" s="87"/>
      <c r="DG427" s="87"/>
      <c r="DH427" s="87"/>
      <c r="DI427" s="87"/>
      <c r="DJ427" s="87"/>
      <c r="DN427" s="83"/>
      <c r="DO427" s="88"/>
      <c r="DP427" s="60"/>
      <c r="DQ427" s="60"/>
      <c r="DR427" s="60"/>
      <c r="DS427" s="87"/>
      <c r="DT427" s="87"/>
      <c r="DU427" s="87"/>
      <c r="DV427" s="87"/>
      <c r="DW427" s="87"/>
      <c r="EA427" s="83"/>
      <c r="EB427" s="88"/>
      <c r="EC427" s="60"/>
      <c r="ED427" s="60"/>
      <c r="EE427" s="60"/>
      <c r="EF427" s="87"/>
      <c r="EG427" s="87"/>
      <c r="EH427" s="87"/>
      <c r="EI427" s="87"/>
      <c r="EJ427" s="87"/>
      <c r="EN427" s="83"/>
      <c r="EO427" s="88"/>
      <c r="EP427" s="60"/>
      <c r="EQ427" s="60"/>
      <c r="ER427" s="60"/>
      <c r="ES427" s="87"/>
      <c r="ET427" s="87"/>
      <c r="EU427" s="87"/>
      <c r="EV427" s="87"/>
      <c r="EW427" s="87"/>
      <c r="FA427" s="83"/>
      <c r="FB427" s="88"/>
      <c r="FC427" s="60"/>
      <c r="FD427" s="60"/>
      <c r="FE427" s="60"/>
      <c r="FF427" s="87"/>
      <c r="FG427" s="87"/>
      <c r="FH427" s="87"/>
      <c r="FI427" s="87"/>
      <c r="FJ427" s="87"/>
    </row>
    <row r="428" spans="1:166" s="22" customFormat="1" ht="12.75" hidden="1" customHeight="1" x14ac:dyDescent="0.25">
      <c r="A428" s="45">
        <v>3513</v>
      </c>
      <c r="B428" s="45"/>
      <c r="C428" s="203"/>
      <c r="D428" s="348"/>
      <c r="E428" s="46"/>
      <c r="F428" s="228" t="s">
        <v>575</v>
      </c>
      <c r="G428" s="264">
        <f>SUBTOTAL(109,G425:G427)</f>
        <v>0</v>
      </c>
      <c r="H428" s="264">
        <f t="shared" ref="H428:I428" si="4">SUBTOTAL(109,H425:H427)</f>
        <v>0</v>
      </c>
      <c r="I428" s="264">
        <f t="shared" si="4"/>
        <v>0</v>
      </c>
      <c r="J428" s="264" t="e">
        <f>Tabulka54246[[#This Row],[Skutečnost k 31.12.2019                    v tis. Kč]]/Tabulka54246[[#This Row],[Upravený rozpočet k 31.12.2019         v tis. Kč]]*100</f>
        <v>#DIV/0!</v>
      </c>
      <c r="N428" s="83"/>
      <c r="O428" s="88"/>
      <c r="P428" s="60"/>
      <c r="Q428" s="60"/>
      <c r="R428" s="60"/>
      <c r="S428" s="87"/>
      <c r="T428" s="87"/>
      <c r="U428" s="87"/>
      <c r="V428" s="87"/>
      <c r="W428" s="87"/>
      <c r="AA428" s="83"/>
      <c r="AB428" s="88"/>
      <c r="AC428" s="60"/>
      <c r="AD428" s="60"/>
      <c r="AE428" s="60"/>
      <c r="AF428" s="87"/>
      <c r="AG428" s="87"/>
      <c r="AH428" s="87"/>
      <c r="AI428" s="87"/>
      <c r="AJ428" s="87"/>
      <c r="AN428" s="83"/>
      <c r="AO428" s="88"/>
      <c r="AP428" s="60"/>
      <c r="AQ428" s="60"/>
      <c r="AR428" s="60"/>
      <c r="AS428" s="87"/>
      <c r="AT428" s="87"/>
      <c r="AU428" s="87"/>
      <c r="AV428" s="87"/>
      <c r="AW428" s="87"/>
      <c r="BA428" s="83"/>
      <c r="BB428" s="88"/>
      <c r="BC428" s="60"/>
      <c r="BD428" s="60"/>
      <c r="BE428" s="60"/>
      <c r="BF428" s="87"/>
      <c r="BG428" s="87"/>
      <c r="BH428" s="87"/>
      <c r="BI428" s="87"/>
      <c r="BJ428" s="87"/>
      <c r="BN428" s="83"/>
      <c r="BO428" s="88"/>
      <c r="BP428" s="60"/>
      <c r="BQ428" s="60"/>
      <c r="BR428" s="60"/>
      <c r="BS428" s="87"/>
      <c r="BT428" s="87"/>
      <c r="BU428" s="87"/>
      <c r="BV428" s="87"/>
      <c r="BW428" s="87"/>
      <c r="CA428" s="83"/>
      <c r="CB428" s="88"/>
      <c r="CC428" s="60"/>
      <c r="CD428" s="60"/>
      <c r="CE428" s="60"/>
      <c r="CF428" s="87"/>
      <c r="CG428" s="87"/>
      <c r="CH428" s="87"/>
      <c r="CI428" s="87"/>
      <c r="CJ428" s="87"/>
      <c r="CN428" s="83"/>
      <c r="CO428" s="88"/>
      <c r="CP428" s="60"/>
      <c r="CQ428" s="60"/>
      <c r="CR428" s="60"/>
      <c r="CS428" s="87"/>
      <c r="CT428" s="87"/>
      <c r="CU428" s="87"/>
      <c r="CV428" s="87"/>
      <c r="CW428" s="87"/>
      <c r="DA428" s="83"/>
      <c r="DB428" s="88"/>
      <c r="DC428" s="60"/>
      <c r="DD428" s="60"/>
      <c r="DE428" s="60"/>
      <c r="DF428" s="87"/>
      <c r="DG428" s="87"/>
      <c r="DH428" s="87"/>
      <c r="DI428" s="87"/>
      <c r="DJ428" s="87"/>
      <c r="DN428" s="83"/>
      <c r="DO428" s="88"/>
      <c r="DP428" s="60"/>
      <c r="DQ428" s="60"/>
      <c r="DR428" s="60"/>
      <c r="DS428" s="87"/>
      <c r="DT428" s="87"/>
      <c r="DU428" s="87"/>
      <c r="DV428" s="87"/>
      <c r="DW428" s="87"/>
      <c r="EA428" s="83"/>
      <c r="EB428" s="88"/>
      <c r="EC428" s="60"/>
      <c r="ED428" s="60"/>
      <c r="EE428" s="60"/>
      <c r="EF428" s="87"/>
      <c r="EG428" s="87"/>
      <c r="EH428" s="87"/>
      <c r="EI428" s="87"/>
      <c r="EJ428" s="87"/>
      <c r="EN428" s="83"/>
      <c r="EO428" s="88"/>
      <c r="EP428" s="60"/>
      <c r="EQ428" s="60"/>
      <c r="ER428" s="60"/>
      <c r="ES428" s="87"/>
      <c r="ET428" s="87"/>
      <c r="EU428" s="87"/>
      <c r="EV428" s="87"/>
      <c r="EW428" s="87"/>
      <c r="FA428" s="83"/>
      <c r="FB428" s="88"/>
      <c r="FC428" s="60"/>
      <c r="FD428" s="60"/>
      <c r="FE428" s="60"/>
      <c r="FF428" s="87"/>
      <c r="FG428" s="87"/>
      <c r="FH428" s="87"/>
      <c r="FI428" s="87"/>
      <c r="FJ428" s="87"/>
    </row>
    <row r="429" spans="1:166" s="22" customFormat="1" ht="12.75" hidden="1" customHeight="1" x14ac:dyDescent="0.25">
      <c r="A429" s="363"/>
      <c r="B429" s="363"/>
      <c r="C429" s="192"/>
      <c r="D429" s="688"/>
      <c r="E429" s="46"/>
      <c r="F429" s="364"/>
      <c r="G429" s="382"/>
      <c r="H429" s="382"/>
      <c r="I429" s="382"/>
      <c r="J429" s="382"/>
      <c r="N429" s="83"/>
      <c r="O429" s="88"/>
      <c r="P429" s="60"/>
      <c r="Q429" s="60"/>
      <c r="R429" s="60"/>
      <c r="S429" s="87"/>
      <c r="T429" s="87"/>
      <c r="U429" s="87"/>
      <c r="V429" s="87"/>
      <c r="W429" s="87"/>
      <c r="AA429" s="83"/>
      <c r="AB429" s="88"/>
      <c r="AC429" s="60"/>
      <c r="AD429" s="60"/>
      <c r="AE429" s="60"/>
      <c r="AF429" s="87"/>
      <c r="AG429" s="87"/>
      <c r="AH429" s="87"/>
      <c r="AI429" s="87"/>
      <c r="AJ429" s="87"/>
      <c r="AN429" s="83"/>
      <c r="AO429" s="88"/>
      <c r="AP429" s="60"/>
      <c r="AQ429" s="60"/>
      <c r="AR429" s="60"/>
      <c r="AS429" s="87"/>
      <c r="AT429" s="87"/>
      <c r="AU429" s="87"/>
      <c r="AV429" s="87"/>
      <c r="AW429" s="87"/>
      <c r="BA429" s="83"/>
      <c r="BB429" s="88"/>
      <c r="BC429" s="60"/>
      <c r="BD429" s="60"/>
      <c r="BE429" s="60"/>
      <c r="BF429" s="87"/>
      <c r="BG429" s="87"/>
      <c r="BH429" s="87"/>
      <c r="BI429" s="87"/>
      <c r="BJ429" s="87"/>
      <c r="BN429" s="83"/>
      <c r="BO429" s="88"/>
      <c r="BP429" s="60"/>
      <c r="BQ429" s="60"/>
      <c r="BR429" s="60"/>
      <c r="BS429" s="87"/>
      <c r="BT429" s="87"/>
      <c r="BU429" s="87"/>
      <c r="BV429" s="87"/>
      <c r="BW429" s="87"/>
      <c r="CA429" s="83"/>
      <c r="CB429" s="88"/>
      <c r="CC429" s="60"/>
      <c r="CD429" s="60"/>
      <c r="CE429" s="60"/>
      <c r="CF429" s="87"/>
      <c r="CG429" s="87"/>
      <c r="CH429" s="87"/>
      <c r="CI429" s="87"/>
      <c r="CJ429" s="87"/>
      <c r="CN429" s="83"/>
      <c r="CO429" s="88"/>
      <c r="CP429" s="60"/>
      <c r="CQ429" s="60"/>
      <c r="CR429" s="60"/>
      <c r="CS429" s="87"/>
      <c r="CT429" s="87"/>
      <c r="CU429" s="87"/>
      <c r="CV429" s="87"/>
      <c r="CW429" s="87"/>
      <c r="DA429" s="83"/>
      <c r="DB429" s="88"/>
      <c r="DC429" s="60"/>
      <c r="DD429" s="60"/>
      <c r="DE429" s="60"/>
      <c r="DF429" s="87"/>
      <c r="DG429" s="87"/>
      <c r="DH429" s="87"/>
      <c r="DI429" s="87"/>
      <c r="DJ429" s="87"/>
      <c r="DN429" s="83"/>
      <c r="DO429" s="88"/>
      <c r="DP429" s="60"/>
      <c r="DQ429" s="60"/>
      <c r="DR429" s="60"/>
      <c r="DS429" s="87"/>
      <c r="DT429" s="87"/>
      <c r="DU429" s="87"/>
      <c r="DV429" s="87"/>
      <c r="DW429" s="87"/>
      <c r="EA429" s="83"/>
      <c r="EB429" s="88"/>
      <c r="EC429" s="60"/>
      <c r="ED429" s="60"/>
      <c r="EE429" s="60"/>
      <c r="EF429" s="87"/>
      <c r="EG429" s="87"/>
      <c r="EH429" s="87"/>
      <c r="EI429" s="87"/>
      <c r="EJ429" s="87"/>
      <c r="EN429" s="83"/>
      <c r="EO429" s="88"/>
      <c r="EP429" s="60"/>
      <c r="EQ429" s="60"/>
      <c r="ER429" s="60"/>
      <c r="ES429" s="87"/>
      <c r="ET429" s="87"/>
      <c r="EU429" s="87"/>
      <c r="EV429" s="87"/>
      <c r="EW429" s="87"/>
      <c r="FA429" s="83"/>
      <c r="FB429" s="88"/>
      <c r="FC429" s="60"/>
      <c r="FD429" s="60"/>
      <c r="FE429" s="60"/>
      <c r="FF429" s="87"/>
      <c r="FG429" s="87"/>
      <c r="FH429" s="87"/>
      <c r="FI429" s="87"/>
      <c r="FJ429" s="87"/>
    </row>
    <row r="430" spans="1:166" s="22" customFormat="1" ht="15" hidden="1" customHeight="1" x14ac:dyDescent="0.25">
      <c r="A430" s="348">
        <v>3519</v>
      </c>
      <c r="B430" s="348">
        <v>5169</v>
      </c>
      <c r="C430" s="203"/>
      <c r="D430" s="339"/>
      <c r="E430" s="46"/>
      <c r="F430" s="329" t="s">
        <v>580</v>
      </c>
      <c r="G430" s="343">
        <v>0</v>
      </c>
      <c r="H430" s="343">
        <v>23.5</v>
      </c>
      <c r="I430" s="343">
        <v>23.5</v>
      </c>
      <c r="J430" s="343">
        <f>Tabulka54246[[#This Row],[Skutečnost k 31.12.2019                    v tis. Kč]]/Tabulka54246[[#This Row],[Upravený rozpočet k 31.12.2019         v tis. Kč]]*100</f>
        <v>100</v>
      </c>
      <c r="N430" s="83"/>
      <c r="O430" s="88"/>
      <c r="P430" s="60"/>
      <c r="Q430" s="60"/>
      <c r="R430" s="60"/>
      <c r="S430" s="87"/>
      <c r="T430" s="87"/>
      <c r="U430" s="87"/>
      <c r="V430" s="87"/>
      <c r="W430" s="87"/>
      <c r="AA430" s="83"/>
      <c r="AB430" s="88"/>
      <c r="AC430" s="60"/>
      <c r="AD430" s="60"/>
      <c r="AE430" s="60"/>
      <c r="AF430" s="87"/>
      <c r="AG430" s="87"/>
      <c r="AH430" s="87"/>
      <c r="AI430" s="87"/>
      <c r="AJ430" s="87"/>
      <c r="AN430" s="83"/>
      <c r="AO430" s="88"/>
      <c r="AP430" s="60"/>
      <c r="AQ430" s="60"/>
      <c r="AR430" s="60"/>
      <c r="AS430" s="87"/>
      <c r="AT430" s="87"/>
      <c r="AU430" s="87"/>
      <c r="AV430" s="87"/>
      <c r="AW430" s="87"/>
      <c r="BA430" s="83"/>
      <c r="BB430" s="88"/>
      <c r="BC430" s="60"/>
      <c r="BD430" s="60"/>
      <c r="BE430" s="60"/>
      <c r="BF430" s="87"/>
      <c r="BG430" s="87"/>
      <c r="BH430" s="87"/>
      <c r="BI430" s="87"/>
      <c r="BJ430" s="87"/>
      <c r="BN430" s="83"/>
      <c r="BO430" s="88"/>
      <c r="BP430" s="60"/>
      <c r="BQ430" s="60"/>
      <c r="BR430" s="60"/>
      <c r="BS430" s="87"/>
      <c r="BT430" s="87"/>
      <c r="BU430" s="87"/>
      <c r="BV430" s="87"/>
      <c r="BW430" s="87"/>
      <c r="CA430" s="83"/>
      <c r="CB430" s="88"/>
      <c r="CC430" s="60"/>
      <c r="CD430" s="60"/>
      <c r="CE430" s="60"/>
      <c r="CF430" s="87"/>
      <c r="CG430" s="87"/>
      <c r="CH430" s="87"/>
      <c r="CI430" s="87"/>
      <c r="CJ430" s="87"/>
      <c r="CN430" s="83"/>
      <c r="CO430" s="88"/>
      <c r="CP430" s="60"/>
      <c r="CQ430" s="60"/>
      <c r="CR430" s="60"/>
      <c r="CS430" s="87"/>
      <c r="CT430" s="87"/>
      <c r="CU430" s="87"/>
      <c r="CV430" s="87"/>
      <c r="CW430" s="87"/>
      <c r="DA430" s="83"/>
      <c r="DB430" s="88"/>
      <c r="DC430" s="60"/>
      <c r="DD430" s="60"/>
      <c r="DE430" s="60"/>
      <c r="DF430" s="87"/>
      <c r="DG430" s="87"/>
      <c r="DH430" s="87"/>
      <c r="DI430" s="87"/>
      <c r="DJ430" s="87"/>
      <c r="DN430" s="83"/>
      <c r="DO430" s="88"/>
      <c r="DP430" s="60"/>
      <c r="DQ430" s="60"/>
      <c r="DR430" s="60"/>
      <c r="DS430" s="87"/>
      <c r="DT430" s="87"/>
      <c r="DU430" s="87"/>
      <c r="DV430" s="87"/>
      <c r="DW430" s="87"/>
      <c r="EA430" s="83"/>
      <c r="EB430" s="88"/>
      <c r="EC430" s="60"/>
      <c r="ED430" s="60"/>
      <c r="EE430" s="60"/>
      <c r="EF430" s="87"/>
      <c r="EG430" s="87"/>
      <c r="EH430" s="87"/>
      <c r="EI430" s="87"/>
      <c r="EJ430" s="87"/>
      <c r="EN430" s="83"/>
      <c r="EO430" s="88"/>
      <c r="EP430" s="60"/>
      <c r="EQ430" s="60"/>
      <c r="ER430" s="60"/>
      <c r="ES430" s="87"/>
      <c r="ET430" s="87"/>
      <c r="EU430" s="87"/>
      <c r="EV430" s="87"/>
      <c r="EW430" s="87"/>
      <c r="FA430" s="83"/>
      <c r="FB430" s="88"/>
      <c r="FC430" s="60"/>
      <c r="FD430" s="60"/>
      <c r="FE430" s="60"/>
      <c r="FF430" s="87"/>
      <c r="FG430" s="87"/>
      <c r="FH430" s="87"/>
      <c r="FI430" s="87"/>
      <c r="FJ430" s="87"/>
    </row>
    <row r="431" spans="1:166" s="22" customFormat="1" ht="15" hidden="1" customHeight="1" x14ac:dyDescent="0.25">
      <c r="A431" s="348">
        <v>3519</v>
      </c>
      <c r="B431" s="348">
        <v>5331</v>
      </c>
      <c r="C431" s="203"/>
      <c r="D431" s="339"/>
      <c r="E431" s="46">
        <v>244</v>
      </c>
      <c r="F431" s="329" t="s">
        <v>411</v>
      </c>
      <c r="G431" s="343">
        <v>1705</v>
      </c>
      <c r="H431" s="343">
        <v>1705</v>
      </c>
      <c r="I431" s="343">
        <v>1705</v>
      </c>
      <c r="J431" s="343">
        <f>Tabulka54246[[#This Row],[Skutečnost k 31.12.2019                    v tis. Kč]]/Tabulka54246[[#This Row],[Upravený rozpočet k 31.12.2019         v tis. Kč]]*100</f>
        <v>100</v>
      </c>
      <c r="N431" s="83"/>
      <c r="O431" s="88"/>
      <c r="P431" s="60"/>
      <c r="Q431" s="60"/>
      <c r="R431" s="60"/>
      <c r="S431" s="87"/>
      <c r="T431" s="87"/>
      <c r="U431" s="87"/>
      <c r="V431" s="87"/>
      <c r="W431" s="87"/>
      <c r="AA431" s="83"/>
      <c r="AB431" s="88"/>
      <c r="AC431" s="60"/>
      <c r="AD431" s="60"/>
      <c r="AE431" s="60"/>
      <c r="AF431" s="87"/>
      <c r="AG431" s="87"/>
      <c r="AH431" s="87"/>
      <c r="AI431" s="87"/>
      <c r="AJ431" s="87"/>
      <c r="AN431" s="83"/>
      <c r="AO431" s="88"/>
      <c r="AP431" s="60"/>
      <c r="AQ431" s="60"/>
      <c r="AR431" s="60"/>
      <c r="AS431" s="87"/>
      <c r="AT431" s="87"/>
      <c r="AU431" s="87"/>
      <c r="AV431" s="87"/>
      <c r="AW431" s="87"/>
      <c r="BA431" s="83"/>
      <c r="BB431" s="88"/>
      <c r="BC431" s="60"/>
      <c r="BD431" s="60"/>
      <c r="BE431" s="60"/>
      <c r="BF431" s="87"/>
      <c r="BG431" s="87"/>
      <c r="BH431" s="87"/>
      <c r="BI431" s="87"/>
      <c r="BJ431" s="87"/>
      <c r="BN431" s="83"/>
      <c r="BO431" s="88"/>
      <c r="BP431" s="60"/>
      <c r="BQ431" s="60"/>
      <c r="BR431" s="60"/>
      <c r="BS431" s="87"/>
      <c r="BT431" s="87"/>
      <c r="BU431" s="87"/>
      <c r="BV431" s="87"/>
      <c r="BW431" s="87"/>
      <c r="CA431" s="83"/>
      <c r="CB431" s="88"/>
      <c r="CC431" s="60"/>
      <c r="CD431" s="60"/>
      <c r="CE431" s="60"/>
      <c r="CF431" s="87"/>
      <c r="CG431" s="87"/>
      <c r="CH431" s="87"/>
      <c r="CI431" s="87"/>
      <c r="CJ431" s="87"/>
      <c r="CN431" s="83"/>
      <c r="CO431" s="88"/>
      <c r="CP431" s="60"/>
      <c r="CQ431" s="60"/>
      <c r="CR431" s="60"/>
      <c r="CS431" s="87"/>
      <c r="CT431" s="87"/>
      <c r="CU431" s="87"/>
      <c r="CV431" s="87"/>
      <c r="CW431" s="87"/>
      <c r="DA431" s="83"/>
      <c r="DB431" s="88"/>
      <c r="DC431" s="60"/>
      <c r="DD431" s="60"/>
      <c r="DE431" s="60"/>
      <c r="DF431" s="87"/>
      <c r="DG431" s="87"/>
      <c r="DH431" s="87"/>
      <c r="DI431" s="87"/>
      <c r="DJ431" s="87"/>
      <c r="DN431" s="83"/>
      <c r="DO431" s="88"/>
      <c r="DP431" s="60"/>
      <c r="DQ431" s="60"/>
      <c r="DR431" s="60"/>
      <c r="DS431" s="87"/>
      <c r="DT431" s="87"/>
      <c r="DU431" s="87"/>
      <c r="DV431" s="87"/>
      <c r="DW431" s="87"/>
      <c r="EA431" s="83"/>
      <c r="EB431" s="88"/>
      <c r="EC431" s="60"/>
      <c r="ED431" s="60"/>
      <c r="EE431" s="60"/>
      <c r="EF431" s="87"/>
      <c r="EG431" s="87"/>
      <c r="EH431" s="87"/>
      <c r="EI431" s="87"/>
      <c r="EJ431" s="87"/>
      <c r="EN431" s="83"/>
      <c r="EO431" s="88"/>
      <c r="EP431" s="60"/>
      <c r="EQ431" s="60"/>
      <c r="ER431" s="60"/>
      <c r="ES431" s="87"/>
      <c r="ET431" s="87"/>
      <c r="EU431" s="87"/>
      <c r="EV431" s="87"/>
      <c r="EW431" s="87"/>
      <c r="FA431" s="83"/>
      <c r="FB431" s="88"/>
      <c r="FC431" s="60"/>
      <c r="FD431" s="60"/>
      <c r="FE431" s="60"/>
      <c r="FF431" s="87"/>
      <c r="FG431" s="87"/>
      <c r="FH431" s="87"/>
      <c r="FI431" s="87"/>
      <c r="FJ431" s="87"/>
    </row>
    <row r="432" spans="1:166" s="22" customFormat="1" ht="15" hidden="1" customHeight="1" x14ac:dyDescent="0.25">
      <c r="A432" s="45">
        <v>3519</v>
      </c>
      <c r="B432" s="45"/>
      <c r="C432" s="203"/>
      <c r="D432" s="348"/>
      <c r="E432" s="46"/>
      <c r="F432" s="228" t="s">
        <v>138</v>
      </c>
      <c r="G432" s="264">
        <f>SUM(G430:G431)</f>
        <v>1705</v>
      </c>
      <c r="H432" s="264">
        <f>SUM(H430:H431)</f>
        <v>1728.5</v>
      </c>
      <c r="I432" s="264">
        <f>SUM(I430:I431)</f>
        <v>1728.5</v>
      </c>
      <c r="J432" s="264">
        <f>Tabulka54246[[#This Row],[Skutečnost k 31.12.2019                    v tis. Kč]]/Tabulka54246[[#This Row],[Upravený rozpočet k 31.12.2019         v tis. Kč]]*100</f>
        <v>100</v>
      </c>
      <c r="N432" s="83"/>
      <c r="O432" s="88"/>
      <c r="P432" s="60"/>
      <c r="Q432" s="60"/>
      <c r="R432" s="60"/>
      <c r="S432" s="87"/>
      <c r="T432" s="87"/>
      <c r="U432" s="87"/>
      <c r="V432" s="87"/>
      <c r="W432" s="87"/>
      <c r="AA432" s="83"/>
      <c r="AB432" s="88"/>
      <c r="AC432" s="60"/>
      <c r="AD432" s="60"/>
      <c r="AE432" s="60"/>
      <c r="AF432" s="87"/>
      <c r="AG432" s="87"/>
      <c r="AH432" s="87"/>
      <c r="AI432" s="87"/>
      <c r="AJ432" s="87"/>
      <c r="AN432" s="83"/>
      <c r="AO432" s="88"/>
      <c r="AP432" s="60"/>
      <c r="AQ432" s="60"/>
      <c r="AR432" s="60"/>
      <c r="AS432" s="87"/>
      <c r="AT432" s="87"/>
      <c r="AU432" s="87"/>
      <c r="AV432" s="87"/>
      <c r="AW432" s="87"/>
      <c r="BA432" s="83"/>
      <c r="BB432" s="88"/>
      <c r="BC432" s="60"/>
      <c r="BD432" s="60"/>
      <c r="BE432" s="60"/>
      <c r="BF432" s="87"/>
      <c r="BG432" s="87"/>
      <c r="BH432" s="87"/>
      <c r="BI432" s="87"/>
      <c r="BJ432" s="87"/>
      <c r="BN432" s="83"/>
      <c r="BO432" s="88"/>
      <c r="BP432" s="60"/>
      <c r="BQ432" s="60"/>
      <c r="BR432" s="60"/>
      <c r="BS432" s="87"/>
      <c r="BT432" s="87"/>
      <c r="BU432" s="87"/>
      <c r="BV432" s="87"/>
      <c r="BW432" s="87"/>
      <c r="CA432" s="83"/>
      <c r="CB432" s="88"/>
      <c r="CC432" s="60"/>
      <c r="CD432" s="60"/>
      <c r="CE432" s="60"/>
      <c r="CF432" s="87"/>
      <c r="CG432" s="87"/>
      <c r="CH432" s="87"/>
      <c r="CI432" s="87"/>
      <c r="CJ432" s="87"/>
      <c r="CN432" s="83"/>
      <c r="CO432" s="88"/>
      <c r="CP432" s="60"/>
      <c r="CQ432" s="60"/>
      <c r="CR432" s="60"/>
      <c r="CS432" s="87"/>
      <c r="CT432" s="87"/>
      <c r="CU432" s="87"/>
      <c r="CV432" s="87"/>
      <c r="CW432" s="87"/>
      <c r="DA432" s="83"/>
      <c r="DB432" s="88"/>
      <c r="DC432" s="60"/>
      <c r="DD432" s="60"/>
      <c r="DE432" s="60"/>
      <c r="DF432" s="87"/>
      <c r="DG432" s="87"/>
      <c r="DH432" s="87"/>
      <c r="DI432" s="87"/>
      <c r="DJ432" s="87"/>
      <c r="DN432" s="83"/>
      <c r="DO432" s="88"/>
      <c r="DP432" s="60"/>
      <c r="DQ432" s="60"/>
      <c r="DR432" s="60"/>
      <c r="DS432" s="87"/>
      <c r="DT432" s="87"/>
      <c r="DU432" s="87"/>
      <c r="DV432" s="87"/>
      <c r="DW432" s="87"/>
      <c r="EA432" s="83"/>
      <c r="EB432" s="88"/>
      <c r="EC432" s="60"/>
      <c r="ED432" s="60"/>
      <c r="EE432" s="60"/>
      <c r="EF432" s="87"/>
      <c r="EG432" s="87"/>
      <c r="EH432" s="87"/>
      <c r="EI432" s="87"/>
      <c r="EJ432" s="87"/>
      <c r="EN432" s="83"/>
      <c r="EO432" s="88"/>
      <c r="EP432" s="60"/>
      <c r="EQ432" s="60"/>
      <c r="ER432" s="60"/>
      <c r="ES432" s="87"/>
      <c r="ET432" s="87"/>
      <c r="EU432" s="87"/>
      <c r="EV432" s="87"/>
      <c r="EW432" s="87"/>
      <c r="FA432" s="83"/>
      <c r="FB432" s="88"/>
      <c r="FC432" s="60"/>
      <c r="FD432" s="60"/>
      <c r="FE432" s="60"/>
      <c r="FF432" s="87"/>
      <c r="FG432" s="87"/>
      <c r="FH432" s="87"/>
      <c r="FI432" s="87"/>
      <c r="FJ432" s="87"/>
    </row>
    <row r="433" spans="1:166" s="276" customFormat="1" ht="15" hidden="1" customHeight="1" x14ac:dyDescent="0.25">
      <c r="A433" s="186"/>
      <c r="B433" s="186"/>
      <c r="C433" s="192"/>
      <c r="D433" s="690"/>
      <c r="E433" s="47"/>
      <c r="F433" s="288" t="s">
        <v>139</v>
      </c>
      <c r="G433" s="391">
        <f>G432+G428</f>
        <v>1705</v>
      </c>
      <c r="H433" s="391">
        <f>H432+H428</f>
        <v>1728.5</v>
      </c>
      <c r="I433" s="391">
        <f>I432+I428</f>
        <v>1728.5</v>
      </c>
      <c r="J433" s="264">
        <f>Tabulka54246[[#This Row],[Skutečnost k 31.12.2019                    v tis. Kč]]/Tabulka54246[[#This Row],[Upravený rozpočet k 31.12.2019         v tis. Kč]]*100</f>
        <v>100</v>
      </c>
      <c r="N433" s="83"/>
      <c r="O433" s="277"/>
      <c r="P433" s="60"/>
      <c r="Q433" s="60"/>
      <c r="R433" s="60"/>
      <c r="S433" s="275"/>
      <c r="T433" s="275"/>
      <c r="U433" s="275"/>
      <c r="V433" s="275"/>
      <c r="W433" s="275"/>
      <c r="AA433" s="83"/>
      <c r="AB433" s="277"/>
      <c r="AC433" s="60"/>
      <c r="AD433" s="60"/>
      <c r="AE433" s="60"/>
      <c r="AF433" s="275"/>
      <c r="AG433" s="275"/>
      <c r="AH433" s="275"/>
      <c r="AI433" s="275"/>
      <c r="AJ433" s="275"/>
      <c r="AN433" s="83"/>
      <c r="AO433" s="277"/>
      <c r="AP433" s="60"/>
      <c r="AQ433" s="60"/>
      <c r="AR433" s="60"/>
      <c r="AS433" s="275"/>
      <c r="AT433" s="275"/>
      <c r="AU433" s="275"/>
      <c r="AV433" s="275"/>
      <c r="AW433" s="275"/>
      <c r="BA433" s="83"/>
      <c r="BB433" s="277"/>
      <c r="BC433" s="60"/>
      <c r="BD433" s="60"/>
      <c r="BE433" s="60"/>
      <c r="BF433" s="275"/>
      <c r="BG433" s="275"/>
      <c r="BH433" s="275"/>
      <c r="BI433" s="275"/>
      <c r="BJ433" s="275"/>
      <c r="BN433" s="83"/>
      <c r="BO433" s="277"/>
      <c r="BP433" s="60"/>
      <c r="BQ433" s="60"/>
      <c r="BR433" s="60"/>
      <c r="BS433" s="275"/>
      <c r="BT433" s="275"/>
      <c r="BU433" s="275"/>
      <c r="BV433" s="275"/>
      <c r="BW433" s="275"/>
      <c r="CA433" s="83"/>
      <c r="CB433" s="277"/>
      <c r="CC433" s="60"/>
      <c r="CD433" s="60"/>
      <c r="CE433" s="60"/>
      <c r="CF433" s="275"/>
      <c r="CG433" s="275"/>
      <c r="CH433" s="275"/>
      <c r="CI433" s="275"/>
      <c r="CJ433" s="275"/>
      <c r="CN433" s="83"/>
      <c r="CO433" s="277"/>
      <c r="CP433" s="60"/>
      <c r="CQ433" s="60"/>
      <c r="CR433" s="60"/>
      <c r="CS433" s="275"/>
      <c r="CT433" s="275"/>
      <c r="CU433" s="275"/>
      <c r="CV433" s="275"/>
      <c r="CW433" s="275"/>
      <c r="DA433" s="83"/>
      <c r="DB433" s="277"/>
      <c r="DC433" s="60"/>
      <c r="DD433" s="60"/>
      <c r="DE433" s="60"/>
      <c r="DF433" s="275"/>
      <c r="DG433" s="275"/>
      <c r="DH433" s="275"/>
      <c r="DI433" s="275"/>
      <c r="DJ433" s="275"/>
      <c r="DN433" s="83"/>
      <c r="DO433" s="277"/>
      <c r="DP433" s="60"/>
      <c r="DQ433" s="60"/>
      <c r="DR433" s="60"/>
      <c r="DS433" s="275"/>
      <c r="DT433" s="275"/>
      <c r="DU433" s="275"/>
      <c r="DV433" s="275"/>
      <c r="DW433" s="275"/>
      <c r="EA433" s="83"/>
      <c r="EB433" s="277"/>
      <c r="EC433" s="60"/>
      <c r="ED433" s="60"/>
      <c r="EE433" s="60"/>
      <c r="EF433" s="275"/>
      <c r="EG433" s="275"/>
      <c r="EH433" s="275"/>
      <c r="EI433" s="275"/>
      <c r="EJ433" s="275"/>
      <c r="EN433" s="83"/>
      <c r="EO433" s="277"/>
      <c r="EP433" s="60"/>
      <c r="EQ433" s="60"/>
      <c r="ER433" s="60"/>
      <c r="ES433" s="275"/>
      <c r="ET433" s="275"/>
      <c r="EU433" s="275"/>
      <c r="EV433" s="275"/>
      <c r="EW433" s="275"/>
      <c r="FA433" s="83"/>
      <c r="FB433" s="277"/>
      <c r="FC433" s="60"/>
      <c r="FD433" s="60"/>
      <c r="FE433" s="60"/>
      <c r="FF433" s="275"/>
      <c r="FG433" s="275"/>
      <c r="FH433" s="275"/>
      <c r="FI433" s="275"/>
      <c r="FJ433" s="275"/>
    </row>
    <row r="434" spans="1:166" s="276" customFormat="1" ht="15" hidden="1" customHeight="1" x14ac:dyDescent="0.25">
      <c r="A434" s="186"/>
      <c r="B434" s="186"/>
      <c r="C434" s="192"/>
      <c r="D434" s="690"/>
      <c r="E434" s="47"/>
      <c r="F434" s="184"/>
      <c r="G434" s="182"/>
      <c r="H434" s="182"/>
      <c r="I434" s="182"/>
      <c r="J434" s="182"/>
      <c r="N434" s="83"/>
      <c r="O434" s="277"/>
      <c r="P434" s="60"/>
      <c r="Q434" s="60"/>
      <c r="R434" s="60"/>
      <c r="S434" s="275"/>
      <c r="T434" s="275"/>
      <c r="U434" s="275"/>
      <c r="V434" s="275"/>
      <c r="W434" s="275"/>
      <c r="AA434" s="83"/>
      <c r="AB434" s="277"/>
      <c r="AC434" s="60"/>
      <c r="AD434" s="60"/>
      <c r="AE434" s="60"/>
      <c r="AF434" s="275"/>
      <c r="AG434" s="275"/>
      <c r="AH434" s="275"/>
      <c r="AI434" s="275"/>
      <c r="AJ434" s="275"/>
      <c r="AN434" s="83"/>
      <c r="AO434" s="277"/>
      <c r="AP434" s="60"/>
      <c r="AQ434" s="60"/>
      <c r="AR434" s="60"/>
      <c r="AS434" s="275"/>
      <c r="AT434" s="275"/>
      <c r="AU434" s="275"/>
      <c r="AV434" s="275"/>
      <c r="AW434" s="275"/>
      <c r="BA434" s="83"/>
      <c r="BB434" s="277"/>
      <c r="BC434" s="60"/>
      <c r="BD434" s="60"/>
      <c r="BE434" s="60"/>
      <c r="BF434" s="275"/>
      <c r="BG434" s="275"/>
      <c r="BH434" s="275"/>
      <c r="BI434" s="275"/>
      <c r="BJ434" s="275"/>
      <c r="BN434" s="83"/>
      <c r="BO434" s="277"/>
      <c r="BP434" s="60"/>
      <c r="BQ434" s="60"/>
      <c r="BR434" s="60"/>
      <c r="BS434" s="275"/>
      <c r="BT434" s="275"/>
      <c r="BU434" s="275"/>
      <c r="BV434" s="275"/>
      <c r="BW434" s="275"/>
      <c r="CA434" s="83"/>
      <c r="CB434" s="277"/>
      <c r="CC434" s="60"/>
      <c r="CD434" s="60"/>
      <c r="CE434" s="60"/>
      <c r="CF434" s="275"/>
      <c r="CG434" s="275"/>
      <c r="CH434" s="275"/>
      <c r="CI434" s="275"/>
      <c r="CJ434" s="275"/>
      <c r="CN434" s="83"/>
      <c r="CO434" s="277"/>
      <c r="CP434" s="60"/>
      <c r="CQ434" s="60"/>
      <c r="CR434" s="60"/>
      <c r="CS434" s="275"/>
      <c r="CT434" s="275"/>
      <c r="CU434" s="275"/>
      <c r="CV434" s="275"/>
      <c r="CW434" s="275"/>
      <c r="DA434" s="83"/>
      <c r="DB434" s="277"/>
      <c r="DC434" s="60"/>
      <c r="DD434" s="60"/>
      <c r="DE434" s="60"/>
      <c r="DF434" s="275"/>
      <c r="DG434" s="275"/>
      <c r="DH434" s="275"/>
      <c r="DI434" s="275"/>
      <c r="DJ434" s="275"/>
      <c r="DN434" s="83"/>
      <c r="DO434" s="277"/>
      <c r="DP434" s="60"/>
      <c r="DQ434" s="60"/>
      <c r="DR434" s="60"/>
      <c r="DS434" s="275"/>
      <c r="DT434" s="275"/>
      <c r="DU434" s="275"/>
      <c r="DV434" s="275"/>
      <c r="DW434" s="275"/>
      <c r="EA434" s="83"/>
      <c r="EB434" s="277"/>
      <c r="EC434" s="60"/>
      <c r="ED434" s="60"/>
      <c r="EE434" s="60"/>
      <c r="EF434" s="275"/>
      <c r="EG434" s="275"/>
      <c r="EH434" s="275"/>
      <c r="EI434" s="275"/>
      <c r="EJ434" s="275"/>
      <c r="EN434" s="83"/>
      <c r="EO434" s="277"/>
      <c r="EP434" s="60"/>
      <c r="EQ434" s="60"/>
      <c r="ER434" s="60"/>
      <c r="ES434" s="275"/>
      <c r="ET434" s="275"/>
      <c r="EU434" s="275"/>
      <c r="EV434" s="275"/>
      <c r="EW434" s="275"/>
      <c r="FA434" s="83"/>
      <c r="FB434" s="277"/>
      <c r="FC434" s="60"/>
      <c r="FD434" s="60"/>
      <c r="FE434" s="60"/>
      <c r="FF434" s="275"/>
      <c r="FG434" s="275"/>
      <c r="FH434" s="275"/>
      <c r="FI434" s="275"/>
      <c r="FJ434" s="275"/>
    </row>
    <row r="435" spans="1:166" s="276" customFormat="1" ht="15" hidden="1" customHeight="1" x14ac:dyDescent="0.25">
      <c r="A435" s="186"/>
      <c r="B435" s="186"/>
      <c r="C435" s="192"/>
      <c r="D435" s="690"/>
      <c r="E435" s="47"/>
      <c r="F435" s="288" t="s">
        <v>140</v>
      </c>
      <c r="G435" s="182"/>
      <c r="H435" s="182"/>
      <c r="I435" s="182"/>
      <c r="J435" s="182"/>
      <c r="N435" s="83"/>
      <c r="O435" s="277"/>
      <c r="P435" s="60"/>
      <c r="Q435" s="60"/>
      <c r="R435" s="60"/>
      <c r="S435" s="275"/>
      <c r="T435" s="275"/>
      <c r="U435" s="275"/>
      <c r="V435" s="275"/>
      <c r="W435" s="275"/>
      <c r="AA435" s="83"/>
      <c r="AB435" s="277"/>
      <c r="AC435" s="60"/>
      <c r="AD435" s="60"/>
      <c r="AE435" s="60"/>
      <c r="AF435" s="275"/>
      <c r="AG435" s="275"/>
      <c r="AH435" s="275"/>
      <c r="AI435" s="275"/>
      <c r="AJ435" s="275"/>
      <c r="AN435" s="83"/>
      <c r="AO435" s="277"/>
      <c r="AP435" s="60"/>
      <c r="AQ435" s="60"/>
      <c r="AR435" s="60"/>
      <c r="AS435" s="275"/>
      <c r="AT435" s="275"/>
      <c r="AU435" s="275"/>
      <c r="AV435" s="275"/>
      <c r="AW435" s="275"/>
      <c r="BA435" s="83"/>
      <c r="BB435" s="277"/>
      <c r="BC435" s="60"/>
      <c r="BD435" s="60"/>
      <c r="BE435" s="60"/>
      <c r="BF435" s="275"/>
      <c r="BG435" s="275"/>
      <c r="BH435" s="275"/>
      <c r="BI435" s="275"/>
      <c r="BJ435" s="275"/>
      <c r="BN435" s="83"/>
      <c r="BO435" s="277"/>
      <c r="BP435" s="60"/>
      <c r="BQ435" s="60"/>
      <c r="BR435" s="60"/>
      <c r="BS435" s="275"/>
      <c r="BT435" s="275"/>
      <c r="BU435" s="275"/>
      <c r="BV435" s="275"/>
      <c r="BW435" s="275"/>
      <c r="CA435" s="83"/>
      <c r="CB435" s="277"/>
      <c r="CC435" s="60"/>
      <c r="CD435" s="60"/>
      <c r="CE435" s="60"/>
      <c r="CF435" s="275"/>
      <c r="CG435" s="275"/>
      <c r="CH435" s="275"/>
      <c r="CI435" s="275"/>
      <c r="CJ435" s="275"/>
      <c r="CN435" s="83"/>
      <c r="CO435" s="277"/>
      <c r="CP435" s="60"/>
      <c r="CQ435" s="60"/>
      <c r="CR435" s="60"/>
      <c r="CS435" s="275"/>
      <c r="CT435" s="275"/>
      <c r="CU435" s="275"/>
      <c r="CV435" s="275"/>
      <c r="CW435" s="275"/>
      <c r="DA435" s="83"/>
      <c r="DB435" s="277"/>
      <c r="DC435" s="60"/>
      <c r="DD435" s="60"/>
      <c r="DE435" s="60"/>
      <c r="DF435" s="275"/>
      <c r="DG435" s="275"/>
      <c r="DH435" s="275"/>
      <c r="DI435" s="275"/>
      <c r="DJ435" s="275"/>
      <c r="DN435" s="83"/>
      <c r="DO435" s="277"/>
      <c r="DP435" s="60"/>
      <c r="DQ435" s="60"/>
      <c r="DR435" s="60"/>
      <c r="DS435" s="275"/>
      <c r="DT435" s="275"/>
      <c r="DU435" s="275"/>
      <c r="DV435" s="275"/>
      <c r="DW435" s="275"/>
      <c r="EA435" s="83"/>
      <c r="EB435" s="277"/>
      <c r="EC435" s="60"/>
      <c r="ED435" s="60"/>
      <c r="EE435" s="60"/>
      <c r="EF435" s="275"/>
      <c r="EG435" s="275"/>
      <c r="EH435" s="275"/>
      <c r="EI435" s="275"/>
      <c r="EJ435" s="275"/>
      <c r="EN435" s="83"/>
      <c r="EO435" s="277"/>
      <c r="EP435" s="60"/>
      <c r="EQ435" s="60"/>
      <c r="ER435" s="60"/>
      <c r="ES435" s="275"/>
      <c r="ET435" s="275"/>
      <c r="EU435" s="275"/>
      <c r="EV435" s="275"/>
      <c r="EW435" s="275"/>
      <c r="FA435" s="83"/>
      <c r="FB435" s="277"/>
      <c r="FC435" s="60"/>
      <c r="FD435" s="60"/>
      <c r="FE435" s="60"/>
      <c r="FF435" s="275"/>
      <c r="FG435" s="275"/>
      <c r="FH435" s="275"/>
      <c r="FI435" s="275"/>
      <c r="FJ435" s="275"/>
    </row>
    <row r="436" spans="1:166" s="276" customFormat="1" ht="15" hidden="1" customHeight="1" x14ac:dyDescent="0.25">
      <c r="A436" s="363"/>
      <c r="B436" s="16"/>
      <c r="C436" s="192"/>
      <c r="D436" s="16"/>
      <c r="E436" s="46"/>
      <c r="F436" s="228" t="s">
        <v>548</v>
      </c>
      <c r="G436" s="382"/>
      <c r="H436" s="343"/>
      <c r="I436" s="243"/>
      <c r="J436" s="243"/>
      <c r="N436" s="83"/>
      <c r="O436" s="277"/>
      <c r="P436" s="60"/>
      <c r="Q436" s="60"/>
      <c r="R436" s="60"/>
      <c r="S436" s="275"/>
      <c r="T436" s="275"/>
      <c r="U436" s="275"/>
      <c r="V436" s="275"/>
      <c r="W436" s="275"/>
      <c r="AA436" s="83"/>
      <c r="AB436" s="277"/>
      <c r="AC436" s="60"/>
      <c r="AD436" s="60"/>
      <c r="AE436" s="60"/>
      <c r="AF436" s="275"/>
      <c r="AG436" s="275"/>
      <c r="AH436" s="275"/>
      <c r="AI436" s="275"/>
      <c r="AJ436" s="275"/>
      <c r="AN436" s="83"/>
      <c r="AO436" s="277"/>
      <c r="AP436" s="60"/>
      <c r="AQ436" s="60"/>
      <c r="AR436" s="60"/>
      <c r="AS436" s="275"/>
      <c r="AT436" s="275"/>
      <c r="AU436" s="275"/>
      <c r="AV436" s="275"/>
      <c r="AW436" s="275"/>
      <c r="BA436" s="83"/>
      <c r="BB436" s="277"/>
      <c r="BC436" s="60"/>
      <c r="BD436" s="60"/>
      <c r="BE436" s="60"/>
      <c r="BF436" s="275"/>
      <c r="BG436" s="275"/>
      <c r="BH436" s="275"/>
      <c r="BI436" s="275"/>
      <c r="BJ436" s="275"/>
      <c r="BN436" s="83"/>
      <c r="BO436" s="277"/>
      <c r="BP436" s="60"/>
      <c r="BQ436" s="60"/>
      <c r="BR436" s="60"/>
      <c r="BS436" s="275"/>
      <c r="BT436" s="275"/>
      <c r="BU436" s="275"/>
      <c r="BV436" s="275"/>
      <c r="BW436" s="275"/>
      <c r="CA436" s="83"/>
      <c r="CB436" s="277"/>
      <c r="CC436" s="60"/>
      <c r="CD436" s="60"/>
      <c r="CE436" s="60"/>
      <c r="CF436" s="275"/>
      <c r="CG436" s="275"/>
      <c r="CH436" s="275"/>
      <c r="CI436" s="275"/>
      <c r="CJ436" s="275"/>
      <c r="CN436" s="83"/>
      <c r="CO436" s="277"/>
      <c r="CP436" s="60"/>
      <c r="CQ436" s="60"/>
      <c r="CR436" s="60"/>
      <c r="CS436" s="275"/>
      <c r="CT436" s="275"/>
      <c r="CU436" s="275"/>
      <c r="CV436" s="275"/>
      <c r="CW436" s="275"/>
      <c r="DA436" s="83"/>
      <c r="DB436" s="277"/>
      <c r="DC436" s="60"/>
      <c r="DD436" s="60"/>
      <c r="DE436" s="60"/>
      <c r="DF436" s="275"/>
      <c r="DG436" s="275"/>
      <c r="DH436" s="275"/>
      <c r="DI436" s="275"/>
      <c r="DJ436" s="275"/>
      <c r="DN436" s="83"/>
      <c r="DO436" s="277"/>
      <c r="DP436" s="60"/>
      <c r="DQ436" s="60"/>
      <c r="DR436" s="60"/>
      <c r="DS436" s="275"/>
      <c r="DT436" s="275"/>
      <c r="DU436" s="275"/>
      <c r="DV436" s="275"/>
      <c r="DW436" s="275"/>
      <c r="EA436" s="83"/>
      <c r="EB436" s="277"/>
      <c r="EC436" s="60"/>
      <c r="ED436" s="60"/>
      <c r="EE436" s="60"/>
      <c r="EF436" s="275"/>
      <c r="EG436" s="275"/>
      <c r="EH436" s="275"/>
      <c r="EI436" s="275"/>
      <c r="EJ436" s="275"/>
      <c r="EN436" s="83"/>
      <c r="EO436" s="277"/>
      <c r="EP436" s="60"/>
      <c r="EQ436" s="60"/>
      <c r="ER436" s="60"/>
      <c r="ES436" s="275"/>
      <c r="ET436" s="275"/>
      <c r="EU436" s="275"/>
      <c r="EV436" s="275"/>
      <c r="EW436" s="275"/>
      <c r="FA436" s="83"/>
      <c r="FB436" s="277"/>
      <c r="FC436" s="60"/>
      <c r="FD436" s="60"/>
      <c r="FE436" s="60"/>
      <c r="FF436" s="275"/>
      <c r="FG436" s="275"/>
      <c r="FH436" s="275"/>
      <c r="FI436" s="275"/>
      <c r="FJ436" s="275"/>
    </row>
    <row r="437" spans="1:166" s="22" customFormat="1" ht="15" hidden="1" customHeight="1" x14ac:dyDescent="0.25">
      <c r="A437" s="348">
        <v>3612</v>
      </c>
      <c r="B437" s="348">
        <v>5021</v>
      </c>
      <c r="C437" s="203"/>
      <c r="D437" s="339"/>
      <c r="E437" s="46"/>
      <c r="F437" s="329" t="s">
        <v>93</v>
      </c>
      <c r="G437" s="343">
        <v>28.8</v>
      </c>
      <c r="H437" s="343">
        <v>0</v>
      </c>
      <c r="I437" s="343">
        <v>0</v>
      </c>
      <c r="J437" s="343">
        <v>0</v>
      </c>
      <c r="N437" s="83"/>
      <c r="O437" s="88"/>
      <c r="P437" s="60"/>
      <c r="Q437" s="60"/>
      <c r="R437" s="60"/>
      <c r="S437" s="87"/>
      <c r="T437" s="87"/>
      <c r="U437" s="87"/>
      <c r="V437" s="87"/>
      <c r="W437" s="87"/>
      <c r="AA437" s="83"/>
      <c r="AB437" s="88"/>
      <c r="AC437" s="60"/>
      <c r="AD437" s="60"/>
      <c r="AE437" s="60"/>
      <c r="AF437" s="87"/>
      <c r="AG437" s="87"/>
      <c r="AH437" s="87"/>
      <c r="AI437" s="87"/>
      <c r="AJ437" s="87"/>
      <c r="AN437" s="83"/>
      <c r="AO437" s="88"/>
      <c r="AP437" s="60"/>
      <c r="AQ437" s="60"/>
      <c r="AR437" s="60"/>
      <c r="AS437" s="87"/>
      <c r="AT437" s="87"/>
      <c r="AU437" s="87"/>
      <c r="AV437" s="87"/>
      <c r="AW437" s="87"/>
      <c r="BA437" s="83"/>
      <c r="BB437" s="88"/>
      <c r="BC437" s="60"/>
      <c r="BD437" s="60"/>
      <c r="BE437" s="60"/>
      <c r="BF437" s="87"/>
      <c r="BG437" s="87"/>
      <c r="BH437" s="87"/>
      <c r="BI437" s="87"/>
      <c r="BJ437" s="87"/>
      <c r="BN437" s="83"/>
      <c r="BO437" s="88"/>
      <c r="BP437" s="60"/>
      <c r="BQ437" s="60"/>
      <c r="BR437" s="60"/>
      <c r="BS437" s="87"/>
      <c r="BT437" s="87"/>
      <c r="BU437" s="87"/>
      <c r="BV437" s="87"/>
      <c r="BW437" s="87"/>
      <c r="CA437" s="83"/>
      <c r="CB437" s="88"/>
      <c r="CC437" s="60"/>
      <c r="CD437" s="60"/>
      <c r="CE437" s="60"/>
      <c r="CF437" s="87"/>
      <c r="CG437" s="87"/>
      <c r="CH437" s="87"/>
      <c r="CI437" s="87"/>
      <c r="CJ437" s="87"/>
      <c r="CN437" s="83"/>
      <c r="CO437" s="88"/>
      <c r="CP437" s="60"/>
      <c r="CQ437" s="60"/>
      <c r="CR437" s="60"/>
      <c r="CS437" s="87"/>
      <c r="CT437" s="87"/>
      <c r="CU437" s="87"/>
      <c r="CV437" s="87"/>
      <c r="CW437" s="87"/>
      <c r="DA437" s="83"/>
      <c r="DB437" s="88"/>
      <c r="DC437" s="60"/>
      <c r="DD437" s="60"/>
      <c r="DE437" s="60"/>
      <c r="DF437" s="87"/>
      <c r="DG437" s="87"/>
      <c r="DH437" s="87"/>
      <c r="DI437" s="87"/>
      <c r="DJ437" s="87"/>
      <c r="DN437" s="83"/>
      <c r="DO437" s="88"/>
      <c r="DP437" s="60"/>
      <c r="DQ437" s="60"/>
      <c r="DR437" s="60"/>
      <c r="DS437" s="87"/>
      <c r="DT437" s="87"/>
      <c r="DU437" s="87"/>
      <c r="DV437" s="87"/>
      <c r="DW437" s="87"/>
      <c r="EA437" s="83"/>
      <c r="EB437" s="88"/>
      <c r="EC437" s="60"/>
      <c r="ED437" s="60"/>
      <c r="EE437" s="60"/>
      <c r="EF437" s="87"/>
      <c r="EG437" s="87"/>
      <c r="EH437" s="87"/>
      <c r="EI437" s="87"/>
      <c r="EJ437" s="87"/>
      <c r="EN437" s="83"/>
      <c r="EO437" s="88"/>
      <c r="EP437" s="60"/>
      <c r="EQ437" s="60"/>
      <c r="ER437" s="60"/>
      <c r="ES437" s="87"/>
      <c r="ET437" s="87"/>
      <c r="EU437" s="87"/>
      <c r="EV437" s="87"/>
      <c r="EW437" s="87"/>
      <c r="FA437" s="83"/>
      <c r="FB437" s="88"/>
      <c r="FC437" s="60"/>
      <c r="FD437" s="60"/>
      <c r="FE437" s="60"/>
      <c r="FF437" s="87"/>
      <c r="FG437" s="87"/>
      <c r="FH437" s="87"/>
      <c r="FI437" s="87"/>
      <c r="FJ437" s="87"/>
    </row>
    <row r="438" spans="1:166" s="22" customFormat="1" ht="15" hidden="1" customHeight="1" x14ac:dyDescent="0.25">
      <c r="A438" s="348">
        <v>3612</v>
      </c>
      <c r="B438" s="348">
        <v>5169</v>
      </c>
      <c r="C438" s="203"/>
      <c r="D438" s="339"/>
      <c r="E438" s="46"/>
      <c r="F438" s="329" t="s">
        <v>141</v>
      </c>
      <c r="G438" s="343">
        <v>25</v>
      </c>
      <c r="H438" s="343">
        <v>25</v>
      </c>
      <c r="I438" s="343">
        <v>18</v>
      </c>
      <c r="J438" s="343">
        <f>Tabulka54246[[#This Row],[Skutečnost k 31.12.2019                    v tis. Kč]]/Tabulka54246[[#This Row],[Upravený rozpočet k 31.12.2019         v tis. Kč]]*100</f>
        <v>72</v>
      </c>
      <c r="N438" s="83"/>
      <c r="O438" s="88"/>
      <c r="P438" s="60"/>
      <c r="Q438" s="60"/>
      <c r="R438" s="60"/>
      <c r="S438" s="87"/>
      <c r="T438" s="87"/>
      <c r="U438" s="87"/>
      <c r="V438" s="87"/>
      <c r="W438" s="87"/>
      <c r="AA438" s="83"/>
      <c r="AB438" s="88"/>
      <c r="AC438" s="60"/>
      <c r="AD438" s="60"/>
      <c r="AE438" s="60"/>
      <c r="AF438" s="87"/>
      <c r="AG438" s="87"/>
      <c r="AH438" s="87"/>
      <c r="AI438" s="87"/>
      <c r="AJ438" s="87"/>
      <c r="AN438" s="83"/>
      <c r="AO438" s="88"/>
      <c r="AP438" s="60"/>
      <c r="AQ438" s="60"/>
      <c r="AR438" s="60"/>
      <c r="AS438" s="87"/>
      <c r="AT438" s="87"/>
      <c r="AU438" s="87"/>
      <c r="AV438" s="87"/>
      <c r="AW438" s="87"/>
      <c r="BA438" s="83"/>
      <c r="BB438" s="88"/>
      <c r="BC438" s="60"/>
      <c r="BD438" s="60"/>
      <c r="BE438" s="60"/>
      <c r="BF438" s="87"/>
      <c r="BG438" s="87"/>
      <c r="BH438" s="87"/>
      <c r="BI438" s="87"/>
      <c r="BJ438" s="87"/>
      <c r="BN438" s="83"/>
      <c r="BO438" s="88"/>
      <c r="BP438" s="60"/>
      <c r="BQ438" s="60"/>
      <c r="BR438" s="60"/>
      <c r="BS438" s="87"/>
      <c r="BT438" s="87"/>
      <c r="BU438" s="87"/>
      <c r="BV438" s="87"/>
      <c r="BW438" s="87"/>
      <c r="CA438" s="83"/>
      <c r="CB438" s="88"/>
      <c r="CC438" s="60"/>
      <c r="CD438" s="60"/>
      <c r="CE438" s="60"/>
      <c r="CF438" s="87"/>
      <c r="CG438" s="87"/>
      <c r="CH438" s="87"/>
      <c r="CI438" s="87"/>
      <c r="CJ438" s="87"/>
      <c r="CN438" s="83"/>
      <c r="CO438" s="88"/>
      <c r="CP438" s="60"/>
      <c r="CQ438" s="60"/>
      <c r="CR438" s="60"/>
      <c r="CS438" s="87"/>
      <c r="CT438" s="87"/>
      <c r="CU438" s="87"/>
      <c r="CV438" s="87"/>
      <c r="CW438" s="87"/>
      <c r="DA438" s="83"/>
      <c r="DB438" s="88"/>
      <c r="DC438" s="60"/>
      <c r="DD438" s="60"/>
      <c r="DE438" s="60"/>
      <c r="DF438" s="87"/>
      <c r="DG438" s="87"/>
      <c r="DH438" s="87"/>
      <c r="DI438" s="87"/>
      <c r="DJ438" s="87"/>
      <c r="DN438" s="83"/>
      <c r="DO438" s="88"/>
      <c r="DP438" s="60"/>
      <c r="DQ438" s="60"/>
      <c r="DR438" s="60"/>
      <c r="DS438" s="87"/>
      <c r="DT438" s="87"/>
      <c r="DU438" s="87"/>
      <c r="DV438" s="87"/>
      <c r="DW438" s="87"/>
      <c r="EA438" s="83"/>
      <c r="EB438" s="88"/>
      <c r="EC438" s="60"/>
      <c r="ED438" s="60"/>
      <c r="EE438" s="60"/>
      <c r="EF438" s="87"/>
      <c r="EG438" s="87"/>
      <c r="EH438" s="87"/>
      <c r="EI438" s="87"/>
      <c r="EJ438" s="87"/>
      <c r="EN438" s="83"/>
      <c r="EO438" s="88"/>
      <c r="EP438" s="60"/>
      <c r="EQ438" s="60"/>
      <c r="ER438" s="60"/>
      <c r="ES438" s="87"/>
      <c r="ET438" s="87"/>
      <c r="EU438" s="87"/>
      <c r="EV438" s="87"/>
      <c r="EW438" s="87"/>
      <c r="FA438" s="83"/>
      <c r="FB438" s="88"/>
      <c r="FC438" s="60"/>
      <c r="FD438" s="60"/>
      <c r="FE438" s="60"/>
      <c r="FF438" s="87"/>
      <c r="FG438" s="87"/>
      <c r="FH438" s="87"/>
      <c r="FI438" s="87"/>
      <c r="FJ438" s="87"/>
    </row>
    <row r="439" spans="1:166" s="22" customFormat="1" ht="15" hidden="1" customHeight="1" x14ac:dyDescent="0.25">
      <c r="A439" s="45">
        <v>3612</v>
      </c>
      <c r="B439" s="45"/>
      <c r="C439" s="266"/>
      <c r="D439" s="45"/>
      <c r="E439" s="46"/>
      <c r="F439" s="228" t="s">
        <v>45</v>
      </c>
      <c r="G439" s="264">
        <f>SUBTOTAL(109,G437:G438)</f>
        <v>0</v>
      </c>
      <c r="H439" s="264">
        <f>SUBTOTAL(109,H437:H438)</f>
        <v>0</v>
      </c>
      <c r="I439" s="264">
        <f>SUBTOTAL(109,I437:I438)</f>
        <v>0</v>
      </c>
      <c r="J439" s="264" t="e">
        <f>Tabulka54246[[#This Row],[Skutečnost k 31.12.2019                    v tis. Kč]]/Tabulka54246[[#This Row],[Upravený rozpočet k 31.12.2019         v tis. Kč]]*100</f>
        <v>#DIV/0!</v>
      </c>
      <c r="N439" s="83"/>
      <c r="O439" s="88"/>
      <c r="P439" s="60"/>
      <c r="Q439" s="60"/>
      <c r="R439" s="60"/>
      <c r="S439" s="87"/>
      <c r="T439" s="87"/>
      <c r="U439" s="87"/>
      <c r="V439" s="87"/>
      <c r="W439" s="87"/>
      <c r="AA439" s="83"/>
      <c r="AB439" s="88"/>
      <c r="AC439" s="60"/>
      <c r="AD439" s="60"/>
      <c r="AE439" s="60"/>
      <c r="AF439" s="87"/>
      <c r="AG439" s="87"/>
      <c r="AH439" s="87"/>
      <c r="AI439" s="87"/>
      <c r="AJ439" s="87"/>
      <c r="AN439" s="83"/>
      <c r="AO439" s="88"/>
      <c r="AP439" s="60"/>
      <c r="AQ439" s="60"/>
      <c r="AR439" s="60"/>
      <c r="AS439" s="87"/>
      <c r="AT439" s="87"/>
      <c r="AU439" s="87"/>
      <c r="AV439" s="87"/>
      <c r="AW439" s="87"/>
      <c r="BA439" s="83"/>
      <c r="BB439" s="88"/>
      <c r="BC439" s="60"/>
      <c r="BD439" s="60"/>
      <c r="BE439" s="60"/>
      <c r="BF439" s="87"/>
      <c r="BG439" s="87"/>
      <c r="BH439" s="87"/>
      <c r="BI439" s="87"/>
      <c r="BJ439" s="87"/>
      <c r="BN439" s="83"/>
      <c r="BO439" s="88"/>
      <c r="BP439" s="60"/>
      <c r="BQ439" s="60"/>
      <c r="BR439" s="60"/>
      <c r="BS439" s="87"/>
      <c r="BT439" s="87"/>
      <c r="BU439" s="87"/>
      <c r="BV439" s="87"/>
      <c r="BW439" s="87"/>
      <c r="CA439" s="83"/>
      <c r="CB439" s="88"/>
      <c r="CC439" s="60"/>
      <c r="CD439" s="60"/>
      <c r="CE439" s="60"/>
      <c r="CF439" s="87"/>
      <c r="CG439" s="87"/>
      <c r="CH439" s="87"/>
      <c r="CI439" s="87"/>
      <c r="CJ439" s="87"/>
      <c r="CN439" s="83"/>
      <c r="CO439" s="88"/>
      <c r="CP439" s="60"/>
      <c r="CQ439" s="60"/>
      <c r="CR439" s="60"/>
      <c r="CS439" s="87"/>
      <c r="CT439" s="87"/>
      <c r="CU439" s="87"/>
      <c r="CV439" s="87"/>
      <c r="CW439" s="87"/>
      <c r="DA439" s="83"/>
      <c r="DB439" s="88"/>
      <c r="DC439" s="60"/>
      <c r="DD439" s="60"/>
      <c r="DE439" s="60"/>
      <c r="DF439" s="87"/>
      <c r="DG439" s="87"/>
      <c r="DH439" s="87"/>
      <c r="DI439" s="87"/>
      <c r="DJ439" s="87"/>
      <c r="DN439" s="83"/>
      <c r="DO439" s="88"/>
      <c r="DP439" s="60"/>
      <c r="DQ439" s="60"/>
      <c r="DR439" s="60"/>
      <c r="DS439" s="87"/>
      <c r="DT439" s="87"/>
      <c r="DU439" s="87"/>
      <c r="DV439" s="87"/>
      <c r="DW439" s="87"/>
      <c r="EA439" s="83"/>
      <c r="EB439" s="88"/>
      <c r="EC439" s="60"/>
      <c r="ED439" s="60"/>
      <c r="EE439" s="60"/>
      <c r="EF439" s="87"/>
      <c r="EG439" s="87"/>
      <c r="EH439" s="87"/>
      <c r="EI439" s="87"/>
      <c r="EJ439" s="87"/>
      <c r="EN439" s="83"/>
      <c r="EO439" s="88"/>
      <c r="EP439" s="60"/>
      <c r="EQ439" s="60"/>
      <c r="ER439" s="60"/>
      <c r="ES439" s="87"/>
      <c r="ET439" s="87"/>
      <c r="EU439" s="87"/>
      <c r="EV439" s="87"/>
      <c r="EW439" s="87"/>
      <c r="FA439" s="83"/>
      <c r="FB439" s="88"/>
      <c r="FC439" s="60"/>
      <c r="FD439" s="60"/>
      <c r="FE439" s="60"/>
      <c r="FF439" s="87"/>
      <c r="FG439" s="87"/>
      <c r="FH439" s="87"/>
      <c r="FI439" s="87"/>
      <c r="FJ439" s="87"/>
    </row>
    <row r="440" spans="1:166" s="22" customFormat="1" ht="15" hidden="1" customHeight="1" x14ac:dyDescent="0.25">
      <c r="A440" s="363"/>
      <c r="B440" s="363"/>
      <c r="C440" s="192"/>
      <c r="D440" s="688"/>
      <c r="E440" s="46"/>
      <c r="F440" s="364"/>
      <c r="G440" s="382"/>
      <c r="H440" s="382"/>
      <c r="I440" s="382"/>
      <c r="J440" s="382"/>
      <c r="N440" s="83"/>
      <c r="O440" s="88"/>
      <c r="P440" s="60"/>
      <c r="Q440" s="60"/>
      <c r="R440" s="60"/>
      <c r="S440" s="87"/>
      <c r="T440" s="87"/>
      <c r="U440" s="87"/>
      <c r="V440" s="87"/>
      <c r="W440" s="87"/>
      <c r="AA440" s="83"/>
      <c r="AB440" s="88"/>
      <c r="AC440" s="60"/>
      <c r="AD440" s="60"/>
      <c r="AE440" s="60"/>
      <c r="AF440" s="87"/>
      <c r="AG440" s="87"/>
      <c r="AH440" s="87"/>
      <c r="AI440" s="87"/>
      <c r="AJ440" s="87"/>
      <c r="AN440" s="83"/>
      <c r="AO440" s="88"/>
      <c r="AP440" s="60"/>
      <c r="AQ440" s="60"/>
      <c r="AR440" s="60"/>
      <c r="AS440" s="87"/>
      <c r="AT440" s="87"/>
      <c r="AU440" s="87"/>
      <c r="AV440" s="87"/>
      <c r="AW440" s="87"/>
      <c r="BA440" s="83"/>
      <c r="BB440" s="88"/>
      <c r="BC440" s="60"/>
      <c r="BD440" s="60"/>
      <c r="BE440" s="60"/>
      <c r="BF440" s="87"/>
      <c r="BG440" s="87"/>
      <c r="BH440" s="87"/>
      <c r="BI440" s="87"/>
      <c r="BJ440" s="87"/>
      <c r="BN440" s="83"/>
      <c r="BO440" s="88"/>
      <c r="BP440" s="60"/>
      <c r="BQ440" s="60"/>
      <c r="BR440" s="60"/>
      <c r="BS440" s="87"/>
      <c r="BT440" s="87"/>
      <c r="BU440" s="87"/>
      <c r="BV440" s="87"/>
      <c r="BW440" s="87"/>
      <c r="CA440" s="83"/>
      <c r="CB440" s="88"/>
      <c r="CC440" s="60"/>
      <c r="CD440" s="60"/>
      <c r="CE440" s="60"/>
      <c r="CF440" s="87"/>
      <c r="CG440" s="87"/>
      <c r="CH440" s="87"/>
      <c r="CI440" s="87"/>
      <c r="CJ440" s="87"/>
      <c r="CN440" s="83"/>
      <c r="CO440" s="88"/>
      <c r="CP440" s="60"/>
      <c r="CQ440" s="60"/>
      <c r="CR440" s="60"/>
      <c r="CS440" s="87"/>
      <c r="CT440" s="87"/>
      <c r="CU440" s="87"/>
      <c r="CV440" s="87"/>
      <c r="CW440" s="87"/>
      <c r="DA440" s="83"/>
      <c r="DB440" s="88"/>
      <c r="DC440" s="60"/>
      <c r="DD440" s="60"/>
      <c r="DE440" s="60"/>
      <c r="DF440" s="87"/>
      <c r="DG440" s="87"/>
      <c r="DH440" s="87"/>
      <c r="DI440" s="87"/>
      <c r="DJ440" s="87"/>
      <c r="DN440" s="83"/>
      <c r="DO440" s="88"/>
      <c r="DP440" s="60"/>
      <c r="DQ440" s="60"/>
      <c r="DR440" s="60"/>
      <c r="DS440" s="87"/>
      <c r="DT440" s="87"/>
      <c r="DU440" s="87"/>
      <c r="DV440" s="87"/>
      <c r="DW440" s="87"/>
      <c r="EA440" s="83"/>
      <c r="EB440" s="88"/>
      <c r="EC440" s="60"/>
      <c r="ED440" s="60"/>
      <c r="EE440" s="60"/>
      <c r="EF440" s="87"/>
      <c r="EG440" s="87"/>
      <c r="EH440" s="87"/>
      <c r="EI440" s="87"/>
      <c r="EJ440" s="87"/>
      <c r="EN440" s="83"/>
      <c r="EO440" s="88"/>
      <c r="EP440" s="60"/>
      <c r="EQ440" s="60"/>
      <c r="ER440" s="60"/>
      <c r="ES440" s="87"/>
      <c r="ET440" s="87"/>
      <c r="EU440" s="87"/>
      <c r="EV440" s="87"/>
      <c r="EW440" s="87"/>
      <c r="FA440" s="83"/>
      <c r="FB440" s="88"/>
      <c r="FC440" s="60"/>
      <c r="FD440" s="60"/>
      <c r="FE440" s="60"/>
      <c r="FF440" s="87"/>
      <c r="FG440" s="87"/>
      <c r="FH440" s="87"/>
      <c r="FI440" s="87"/>
      <c r="FJ440" s="87"/>
    </row>
    <row r="441" spans="1:166" s="22" customFormat="1" ht="15" hidden="1" customHeight="1" x14ac:dyDescent="0.25">
      <c r="A441" s="363"/>
      <c r="B441" s="363"/>
      <c r="C441" s="192"/>
      <c r="D441" s="688"/>
      <c r="E441" s="46"/>
      <c r="F441" s="228" t="s">
        <v>49</v>
      </c>
      <c r="G441" s="382"/>
      <c r="H441" s="382"/>
      <c r="I441" s="382"/>
      <c r="J441" s="382"/>
      <c r="N441" s="83"/>
      <c r="O441" s="88"/>
      <c r="P441" s="60"/>
      <c r="Q441" s="60"/>
      <c r="R441" s="60"/>
      <c r="S441" s="87"/>
      <c r="T441" s="87"/>
      <c r="U441" s="87"/>
      <c r="V441" s="87"/>
      <c r="W441" s="87"/>
      <c r="AA441" s="83"/>
      <c r="AB441" s="88"/>
      <c r="AC441" s="60"/>
      <c r="AD441" s="60"/>
      <c r="AE441" s="60"/>
      <c r="AF441" s="87"/>
      <c r="AG441" s="87"/>
      <c r="AH441" s="87"/>
      <c r="AI441" s="87"/>
      <c r="AJ441" s="87"/>
      <c r="AN441" s="83"/>
      <c r="AO441" s="88"/>
      <c r="AP441" s="60"/>
      <c r="AQ441" s="60"/>
      <c r="AR441" s="60"/>
      <c r="AS441" s="87"/>
      <c r="AT441" s="87"/>
      <c r="AU441" s="87"/>
      <c r="AV441" s="87"/>
      <c r="AW441" s="87"/>
      <c r="BA441" s="83"/>
      <c r="BB441" s="88"/>
      <c r="BC441" s="60"/>
      <c r="BD441" s="60"/>
      <c r="BE441" s="60"/>
      <c r="BF441" s="87"/>
      <c r="BG441" s="87"/>
      <c r="BH441" s="87"/>
      <c r="BI441" s="87"/>
      <c r="BJ441" s="87"/>
      <c r="BN441" s="83"/>
      <c r="BO441" s="88"/>
      <c r="BP441" s="60"/>
      <c r="BQ441" s="60"/>
      <c r="BR441" s="60"/>
      <c r="BS441" s="87"/>
      <c r="BT441" s="87"/>
      <c r="BU441" s="87"/>
      <c r="BV441" s="87"/>
      <c r="BW441" s="87"/>
      <c r="CA441" s="83"/>
      <c r="CB441" s="88"/>
      <c r="CC441" s="60"/>
      <c r="CD441" s="60"/>
      <c r="CE441" s="60"/>
      <c r="CF441" s="87"/>
      <c r="CG441" s="87"/>
      <c r="CH441" s="87"/>
      <c r="CI441" s="87"/>
      <c r="CJ441" s="87"/>
      <c r="CN441" s="83"/>
      <c r="CO441" s="88"/>
      <c r="CP441" s="60"/>
      <c r="CQ441" s="60"/>
      <c r="CR441" s="60"/>
      <c r="CS441" s="87"/>
      <c r="CT441" s="87"/>
      <c r="CU441" s="87"/>
      <c r="CV441" s="87"/>
      <c r="CW441" s="87"/>
      <c r="DA441" s="83"/>
      <c r="DB441" s="88"/>
      <c r="DC441" s="60"/>
      <c r="DD441" s="60"/>
      <c r="DE441" s="60"/>
      <c r="DF441" s="87"/>
      <c r="DG441" s="87"/>
      <c r="DH441" s="87"/>
      <c r="DI441" s="87"/>
      <c r="DJ441" s="87"/>
      <c r="DN441" s="83"/>
      <c r="DO441" s="88"/>
      <c r="DP441" s="60"/>
      <c r="DQ441" s="60"/>
      <c r="DR441" s="60"/>
      <c r="DS441" s="87"/>
      <c r="DT441" s="87"/>
      <c r="DU441" s="87"/>
      <c r="DV441" s="87"/>
      <c r="DW441" s="87"/>
      <c r="EA441" s="83"/>
      <c r="EB441" s="88"/>
      <c r="EC441" s="60"/>
      <c r="ED441" s="60"/>
      <c r="EE441" s="60"/>
      <c r="EF441" s="87"/>
      <c r="EG441" s="87"/>
      <c r="EH441" s="87"/>
      <c r="EI441" s="87"/>
      <c r="EJ441" s="87"/>
      <c r="EN441" s="83"/>
      <c r="EO441" s="88"/>
      <c r="EP441" s="60"/>
      <c r="EQ441" s="60"/>
      <c r="ER441" s="60"/>
      <c r="ES441" s="87"/>
      <c r="ET441" s="87"/>
      <c r="EU441" s="87"/>
      <c r="EV441" s="87"/>
      <c r="EW441" s="87"/>
      <c r="FA441" s="83"/>
      <c r="FB441" s="88"/>
      <c r="FC441" s="60"/>
      <c r="FD441" s="60"/>
      <c r="FE441" s="60"/>
      <c r="FF441" s="87"/>
      <c r="FG441" s="87"/>
      <c r="FH441" s="87"/>
      <c r="FI441" s="87"/>
      <c r="FJ441" s="87"/>
    </row>
    <row r="442" spans="1:166" s="22" customFormat="1" ht="15" hidden="1" customHeight="1" x14ac:dyDescent="0.25">
      <c r="A442" s="16">
        <v>3631</v>
      </c>
      <c r="B442" s="16">
        <v>5137</v>
      </c>
      <c r="C442" s="192"/>
      <c r="D442" s="339"/>
      <c r="E442" s="16">
        <v>364</v>
      </c>
      <c r="F442" s="329" t="s">
        <v>824</v>
      </c>
      <c r="G442" s="343">
        <v>0</v>
      </c>
      <c r="H442" s="343">
        <v>22.35</v>
      </c>
      <c r="I442" s="343">
        <v>22.35</v>
      </c>
      <c r="J442" s="343">
        <f>Tabulka54246[[#This Row],[Skutečnost k 31.12.2019                    v tis. Kč]]/Tabulka54246[[#This Row],[Upravený rozpočet k 31.12.2019         v tis. Kč]]*100</f>
        <v>100</v>
      </c>
      <c r="N442" s="83"/>
      <c r="O442" s="88"/>
      <c r="P442" s="60"/>
      <c r="Q442" s="60"/>
      <c r="R442" s="60"/>
      <c r="S442" s="87"/>
      <c r="T442" s="87"/>
      <c r="U442" s="87"/>
      <c r="V442" s="87"/>
      <c r="W442" s="87"/>
      <c r="AA442" s="83"/>
      <c r="AB442" s="88"/>
      <c r="AC442" s="60"/>
      <c r="AD442" s="60"/>
      <c r="AE442" s="60"/>
      <c r="AF442" s="87"/>
      <c r="AG442" s="87"/>
      <c r="AH442" s="87"/>
      <c r="AI442" s="87"/>
      <c r="AJ442" s="87"/>
      <c r="AN442" s="83"/>
      <c r="AO442" s="88"/>
      <c r="AP442" s="60"/>
      <c r="AQ442" s="60"/>
      <c r="AR442" s="60"/>
      <c r="AS442" s="87"/>
      <c r="AT442" s="87"/>
      <c r="AU442" s="87"/>
      <c r="AV442" s="87"/>
      <c r="AW442" s="87"/>
      <c r="BA442" s="83"/>
      <c r="BB442" s="88"/>
      <c r="BC442" s="60"/>
      <c r="BD442" s="60"/>
      <c r="BE442" s="60"/>
      <c r="BF442" s="87"/>
      <c r="BG442" s="87"/>
      <c r="BH442" s="87"/>
      <c r="BI442" s="87"/>
      <c r="BJ442" s="87"/>
      <c r="BN442" s="83"/>
      <c r="BO442" s="88"/>
      <c r="BP442" s="60"/>
      <c r="BQ442" s="60"/>
      <c r="BR442" s="60"/>
      <c r="BS442" s="87"/>
      <c r="BT442" s="87"/>
      <c r="BU442" s="87"/>
      <c r="BV442" s="87"/>
      <c r="BW442" s="87"/>
      <c r="CA442" s="83"/>
      <c r="CB442" s="88"/>
      <c r="CC442" s="60"/>
      <c r="CD442" s="60"/>
      <c r="CE442" s="60"/>
      <c r="CF442" s="87"/>
      <c r="CG442" s="87"/>
      <c r="CH442" s="87"/>
      <c r="CI442" s="87"/>
      <c r="CJ442" s="87"/>
      <c r="CN442" s="83"/>
      <c r="CO442" s="88"/>
      <c r="CP442" s="60"/>
      <c r="CQ442" s="60"/>
      <c r="CR442" s="60"/>
      <c r="CS442" s="87"/>
      <c r="CT442" s="87"/>
      <c r="CU442" s="87"/>
      <c r="CV442" s="87"/>
      <c r="CW442" s="87"/>
      <c r="DA442" s="83"/>
      <c r="DB442" s="88"/>
      <c r="DC442" s="60"/>
      <c r="DD442" s="60"/>
      <c r="DE442" s="60"/>
      <c r="DF442" s="87"/>
      <c r="DG442" s="87"/>
      <c r="DH442" s="87"/>
      <c r="DI442" s="87"/>
      <c r="DJ442" s="87"/>
      <c r="DN442" s="83"/>
      <c r="DO442" s="88"/>
      <c r="DP442" s="60"/>
      <c r="DQ442" s="60"/>
      <c r="DR442" s="60"/>
      <c r="DS442" s="87"/>
      <c r="DT442" s="87"/>
      <c r="DU442" s="87"/>
      <c r="DV442" s="87"/>
      <c r="DW442" s="87"/>
      <c r="EA442" s="83"/>
      <c r="EB442" s="88"/>
      <c r="EC442" s="60"/>
      <c r="ED442" s="60"/>
      <c r="EE442" s="60"/>
      <c r="EF442" s="87"/>
      <c r="EG442" s="87"/>
      <c r="EH442" s="87"/>
      <c r="EI442" s="87"/>
      <c r="EJ442" s="87"/>
      <c r="EN442" s="83"/>
      <c r="EO442" s="88"/>
      <c r="EP442" s="60"/>
      <c r="EQ442" s="60"/>
      <c r="ER442" s="60"/>
      <c r="ES442" s="87"/>
      <c r="ET442" s="87"/>
      <c r="EU442" s="87"/>
      <c r="EV442" s="87"/>
      <c r="EW442" s="87"/>
      <c r="FA442" s="83"/>
      <c r="FB442" s="88"/>
      <c r="FC442" s="60"/>
      <c r="FD442" s="60"/>
      <c r="FE442" s="60"/>
      <c r="FF442" s="87"/>
      <c r="FG442" s="87"/>
      <c r="FH442" s="87"/>
      <c r="FI442" s="87"/>
      <c r="FJ442" s="87"/>
    </row>
    <row r="443" spans="1:166" s="22" customFormat="1" ht="15" hidden="1" customHeight="1" x14ac:dyDescent="0.25">
      <c r="A443" s="348">
        <v>3631</v>
      </c>
      <c r="B443" s="348">
        <v>5154</v>
      </c>
      <c r="C443" s="203"/>
      <c r="D443" s="339"/>
      <c r="E443" s="46"/>
      <c r="F443" s="329" t="s">
        <v>142</v>
      </c>
      <c r="G443" s="343">
        <v>1300</v>
      </c>
      <c r="H443" s="343">
        <v>1354.35</v>
      </c>
      <c r="I443" s="343">
        <v>1354.35</v>
      </c>
      <c r="J443" s="343">
        <f>Tabulka54246[[#This Row],[Skutečnost k 31.12.2019                    v tis. Kč]]/Tabulka54246[[#This Row],[Upravený rozpočet k 31.12.2019         v tis. Kč]]*100</f>
        <v>100</v>
      </c>
      <c r="N443" s="83"/>
      <c r="O443" s="88"/>
      <c r="P443" s="60"/>
      <c r="Q443" s="60"/>
      <c r="R443" s="60"/>
      <c r="S443" s="87"/>
      <c r="T443" s="87"/>
      <c r="U443" s="87"/>
      <c r="V443" s="87"/>
      <c r="W443" s="87"/>
      <c r="AA443" s="83"/>
      <c r="AB443" s="88"/>
      <c r="AC443" s="60"/>
      <c r="AD443" s="60"/>
      <c r="AE443" s="60"/>
      <c r="AF443" s="87"/>
      <c r="AG443" s="87"/>
      <c r="AH443" s="87"/>
      <c r="AI443" s="87"/>
      <c r="AJ443" s="87"/>
      <c r="AN443" s="83"/>
      <c r="AO443" s="88"/>
      <c r="AP443" s="60"/>
      <c r="AQ443" s="60"/>
      <c r="AR443" s="60"/>
      <c r="AS443" s="87"/>
      <c r="AT443" s="87"/>
      <c r="AU443" s="87"/>
      <c r="AV443" s="87"/>
      <c r="AW443" s="87"/>
      <c r="BA443" s="83"/>
      <c r="BB443" s="88"/>
      <c r="BC443" s="60"/>
      <c r="BD443" s="60"/>
      <c r="BE443" s="60"/>
      <c r="BF443" s="87"/>
      <c r="BG443" s="87"/>
      <c r="BH443" s="87"/>
      <c r="BI443" s="87"/>
      <c r="BJ443" s="87"/>
      <c r="BN443" s="83"/>
      <c r="BO443" s="88"/>
      <c r="BP443" s="60"/>
      <c r="BQ443" s="60"/>
      <c r="BR443" s="60"/>
      <c r="BS443" s="87"/>
      <c r="BT443" s="87"/>
      <c r="BU443" s="87"/>
      <c r="BV443" s="87"/>
      <c r="BW443" s="87"/>
      <c r="CA443" s="83"/>
      <c r="CB443" s="88"/>
      <c r="CC443" s="60"/>
      <c r="CD443" s="60"/>
      <c r="CE443" s="60"/>
      <c r="CF443" s="87"/>
      <c r="CG443" s="87"/>
      <c r="CH443" s="87"/>
      <c r="CI443" s="87"/>
      <c r="CJ443" s="87"/>
      <c r="CN443" s="83"/>
      <c r="CO443" s="88"/>
      <c r="CP443" s="60"/>
      <c r="CQ443" s="60"/>
      <c r="CR443" s="60"/>
      <c r="CS443" s="87"/>
      <c r="CT443" s="87"/>
      <c r="CU443" s="87"/>
      <c r="CV443" s="87"/>
      <c r="CW443" s="87"/>
      <c r="DA443" s="83"/>
      <c r="DB443" s="88"/>
      <c r="DC443" s="60"/>
      <c r="DD443" s="60"/>
      <c r="DE443" s="60"/>
      <c r="DF443" s="87"/>
      <c r="DG443" s="87"/>
      <c r="DH443" s="87"/>
      <c r="DI443" s="87"/>
      <c r="DJ443" s="87"/>
      <c r="DN443" s="83"/>
      <c r="DO443" s="88"/>
      <c r="DP443" s="60"/>
      <c r="DQ443" s="60"/>
      <c r="DR443" s="60"/>
      <c r="DS443" s="87"/>
      <c r="DT443" s="87"/>
      <c r="DU443" s="87"/>
      <c r="DV443" s="87"/>
      <c r="DW443" s="87"/>
      <c r="EA443" s="83"/>
      <c r="EB443" s="88"/>
      <c r="EC443" s="60"/>
      <c r="ED443" s="60"/>
      <c r="EE443" s="60"/>
      <c r="EF443" s="87"/>
      <c r="EG443" s="87"/>
      <c r="EH443" s="87"/>
      <c r="EI443" s="87"/>
      <c r="EJ443" s="87"/>
      <c r="EN443" s="83"/>
      <c r="EO443" s="88"/>
      <c r="EP443" s="60"/>
      <c r="EQ443" s="60"/>
      <c r="ER443" s="60"/>
      <c r="ES443" s="87"/>
      <c r="ET443" s="87"/>
      <c r="EU443" s="87"/>
      <c r="EV443" s="87"/>
      <c r="EW443" s="87"/>
      <c r="FA443" s="83"/>
      <c r="FB443" s="88"/>
      <c r="FC443" s="60"/>
      <c r="FD443" s="60"/>
      <c r="FE443" s="60"/>
      <c r="FF443" s="87"/>
      <c r="FG443" s="87"/>
      <c r="FH443" s="87"/>
      <c r="FI443" s="87"/>
      <c r="FJ443" s="87"/>
    </row>
    <row r="444" spans="1:166" s="22" customFormat="1" ht="15" hidden="1" customHeight="1" x14ac:dyDescent="0.25">
      <c r="A444" s="348">
        <v>3631</v>
      </c>
      <c r="B444" s="348">
        <v>5169</v>
      </c>
      <c r="C444" s="203"/>
      <c r="D444" s="339"/>
      <c r="E444" s="46"/>
      <c r="F444" s="329" t="s">
        <v>143</v>
      </c>
      <c r="G444" s="343">
        <v>150</v>
      </c>
      <c r="H444" s="343">
        <v>126.03</v>
      </c>
      <c r="I444" s="343">
        <v>126.03</v>
      </c>
      <c r="J444" s="343">
        <f>Tabulka54246[[#This Row],[Skutečnost k 31.12.2019                    v tis. Kč]]/Tabulka54246[[#This Row],[Upravený rozpočet k 31.12.2019         v tis. Kč]]*100</f>
        <v>100</v>
      </c>
      <c r="N444" s="83"/>
      <c r="O444" s="88"/>
      <c r="P444" s="60"/>
      <c r="Q444" s="60"/>
      <c r="R444" s="60"/>
      <c r="S444" s="87"/>
      <c r="T444" s="87"/>
      <c r="U444" s="87"/>
      <c r="V444" s="87"/>
      <c r="W444" s="87"/>
      <c r="AA444" s="83"/>
      <c r="AB444" s="88"/>
      <c r="AC444" s="60"/>
      <c r="AD444" s="60"/>
      <c r="AE444" s="60"/>
      <c r="AF444" s="87"/>
      <c r="AG444" s="87"/>
      <c r="AH444" s="87"/>
      <c r="AI444" s="87"/>
      <c r="AJ444" s="87"/>
      <c r="AN444" s="83"/>
      <c r="AO444" s="88"/>
      <c r="AP444" s="60"/>
      <c r="AQ444" s="60"/>
      <c r="AR444" s="60"/>
      <c r="AS444" s="87"/>
      <c r="AT444" s="87"/>
      <c r="AU444" s="87"/>
      <c r="AV444" s="87"/>
      <c r="AW444" s="87"/>
      <c r="BA444" s="83"/>
      <c r="BB444" s="88"/>
      <c r="BC444" s="60"/>
      <c r="BD444" s="60"/>
      <c r="BE444" s="60"/>
      <c r="BF444" s="87"/>
      <c r="BG444" s="87"/>
      <c r="BH444" s="87"/>
      <c r="BI444" s="87"/>
      <c r="BJ444" s="87"/>
      <c r="BN444" s="83"/>
      <c r="BO444" s="88"/>
      <c r="BP444" s="60"/>
      <c r="BQ444" s="60"/>
      <c r="BR444" s="60"/>
      <c r="BS444" s="87"/>
      <c r="BT444" s="87"/>
      <c r="BU444" s="87"/>
      <c r="BV444" s="87"/>
      <c r="BW444" s="87"/>
      <c r="CA444" s="83"/>
      <c r="CB444" s="88"/>
      <c r="CC444" s="60"/>
      <c r="CD444" s="60"/>
      <c r="CE444" s="60"/>
      <c r="CF444" s="87"/>
      <c r="CG444" s="87"/>
      <c r="CH444" s="87"/>
      <c r="CI444" s="87"/>
      <c r="CJ444" s="87"/>
      <c r="CN444" s="83"/>
      <c r="CO444" s="88"/>
      <c r="CP444" s="60"/>
      <c r="CQ444" s="60"/>
      <c r="CR444" s="60"/>
      <c r="CS444" s="87"/>
      <c r="CT444" s="87"/>
      <c r="CU444" s="87"/>
      <c r="CV444" s="87"/>
      <c r="CW444" s="87"/>
      <c r="DA444" s="83"/>
      <c r="DB444" s="88"/>
      <c r="DC444" s="60"/>
      <c r="DD444" s="60"/>
      <c r="DE444" s="60"/>
      <c r="DF444" s="87"/>
      <c r="DG444" s="87"/>
      <c r="DH444" s="87"/>
      <c r="DI444" s="87"/>
      <c r="DJ444" s="87"/>
      <c r="DN444" s="83"/>
      <c r="DO444" s="88"/>
      <c r="DP444" s="60"/>
      <c r="DQ444" s="60"/>
      <c r="DR444" s="60"/>
      <c r="DS444" s="87"/>
      <c r="DT444" s="87"/>
      <c r="DU444" s="87"/>
      <c r="DV444" s="87"/>
      <c r="DW444" s="87"/>
      <c r="EA444" s="83"/>
      <c r="EB444" s="88"/>
      <c r="EC444" s="60"/>
      <c r="ED444" s="60"/>
      <c r="EE444" s="60"/>
      <c r="EF444" s="87"/>
      <c r="EG444" s="87"/>
      <c r="EH444" s="87"/>
      <c r="EI444" s="87"/>
      <c r="EJ444" s="87"/>
      <c r="EN444" s="83"/>
      <c r="EO444" s="88"/>
      <c r="EP444" s="60"/>
      <c r="EQ444" s="60"/>
      <c r="ER444" s="60"/>
      <c r="ES444" s="87"/>
      <c r="ET444" s="87"/>
      <c r="EU444" s="87"/>
      <c r="EV444" s="87"/>
      <c r="EW444" s="87"/>
      <c r="FA444" s="83"/>
      <c r="FB444" s="88"/>
      <c r="FC444" s="60"/>
      <c r="FD444" s="60"/>
      <c r="FE444" s="60"/>
      <c r="FF444" s="87"/>
      <c r="FG444" s="87"/>
      <c r="FH444" s="87"/>
      <c r="FI444" s="87"/>
      <c r="FJ444" s="87"/>
    </row>
    <row r="445" spans="1:166" s="22" customFormat="1" ht="15" hidden="1" customHeight="1" x14ac:dyDescent="0.25">
      <c r="A445" s="348">
        <v>3631</v>
      </c>
      <c r="B445" s="348">
        <v>5169</v>
      </c>
      <c r="C445" s="192"/>
      <c r="D445" s="16"/>
      <c r="E445" s="46">
        <v>870</v>
      </c>
      <c r="F445" s="329" t="s">
        <v>1458</v>
      </c>
      <c r="G445" s="343">
        <v>0</v>
      </c>
      <c r="H445" s="343">
        <v>0.27</v>
      </c>
      <c r="I445" s="343">
        <v>0.27</v>
      </c>
      <c r="J445" s="343">
        <f>Tabulka54246[[#This Row],[Skutečnost k 31.12.2019                    v tis. Kč]]/Tabulka54246[[#This Row],[Upravený rozpočet k 31.12.2019         v tis. Kč]]*100</f>
        <v>100</v>
      </c>
      <c r="N445" s="83"/>
      <c r="O445" s="88"/>
      <c r="P445" s="60"/>
      <c r="Q445" s="60"/>
      <c r="R445" s="60"/>
      <c r="S445" s="87"/>
      <c r="T445" s="87"/>
      <c r="U445" s="87"/>
      <c r="V445" s="87"/>
      <c r="W445" s="87"/>
      <c r="AA445" s="83"/>
      <c r="AB445" s="88"/>
      <c r="AC445" s="60"/>
      <c r="AD445" s="60"/>
      <c r="AE445" s="60"/>
      <c r="AF445" s="87"/>
      <c r="AG445" s="87"/>
      <c r="AH445" s="87"/>
      <c r="AI445" s="87"/>
      <c r="AJ445" s="87"/>
      <c r="AN445" s="83"/>
      <c r="AO445" s="88"/>
      <c r="AP445" s="60"/>
      <c r="AQ445" s="60"/>
      <c r="AR445" s="60"/>
      <c r="AS445" s="87"/>
      <c r="AT445" s="87"/>
      <c r="AU445" s="87"/>
      <c r="AV445" s="87"/>
      <c r="AW445" s="87"/>
      <c r="BA445" s="83"/>
      <c r="BB445" s="88"/>
      <c r="BC445" s="60"/>
      <c r="BD445" s="60"/>
      <c r="BE445" s="60"/>
      <c r="BF445" s="87"/>
      <c r="BG445" s="87"/>
      <c r="BH445" s="87"/>
      <c r="BI445" s="87"/>
      <c r="BJ445" s="87"/>
      <c r="BN445" s="83"/>
      <c r="BO445" s="88"/>
      <c r="BP445" s="60"/>
      <c r="BQ445" s="60"/>
      <c r="BR445" s="60"/>
      <c r="BS445" s="87"/>
      <c r="BT445" s="87"/>
      <c r="BU445" s="87"/>
      <c r="BV445" s="87"/>
      <c r="BW445" s="87"/>
      <c r="CA445" s="83"/>
      <c r="CB445" s="88"/>
      <c r="CC445" s="60"/>
      <c r="CD445" s="60"/>
      <c r="CE445" s="60"/>
      <c r="CF445" s="87"/>
      <c r="CG445" s="87"/>
      <c r="CH445" s="87"/>
      <c r="CI445" s="87"/>
      <c r="CJ445" s="87"/>
      <c r="CN445" s="83"/>
      <c r="CO445" s="88"/>
      <c r="CP445" s="60"/>
      <c r="CQ445" s="60"/>
      <c r="CR445" s="60"/>
      <c r="CS445" s="87"/>
      <c r="CT445" s="87"/>
      <c r="CU445" s="87"/>
      <c r="CV445" s="87"/>
      <c r="CW445" s="87"/>
      <c r="DA445" s="83"/>
      <c r="DB445" s="88"/>
      <c r="DC445" s="60"/>
      <c r="DD445" s="60"/>
      <c r="DE445" s="60"/>
      <c r="DF445" s="87"/>
      <c r="DG445" s="87"/>
      <c r="DH445" s="87"/>
      <c r="DI445" s="87"/>
      <c r="DJ445" s="87"/>
      <c r="DN445" s="83"/>
      <c r="DO445" s="88"/>
      <c r="DP445" s="60"/>
      <c r="DQ445" s="60"/>
      <c r="DR445" s="60"/>
      <c r="DS445" s="87"/>
      <c r="DT445" s="87"/>
      <c r="DU445" s="87"/>
      <c r="DV445" s="87"/>
      <c r="DW445" s="87"/>
      <c r="EA445" s="83"/>
      <c r="EB445" s="88"/>
      <c r="EC445" s="60"/>
      <c r="ED445" s="60"/>
      <c r="EE445" s="60"/>
      <c r="EF445" s="87"/>
      <c r="EG445" s="87"/>
      <c r="EH445" s="87"/>
      <c r="EI445" s="87"/>
      <c r="EJ445" s="87"/>
      <c r="EN445" s="83"/>
      <c r="EO445" s="88"/>
      <c r="EP445" s="60"/>
      <c r="EQ445" s="60"/>
      <c r="ER445" s="60"/>
      <c r="ES445" s="87"/>
      <c r="ET445" s="87"/>
      <c r="EU445" s="87"/>
      <c r="EV445" s="87"/>
      <c r="EW445" s="87"/>
      <c r="FA445" s="83"/>
      <c r="FB445" s="88"/>
      <c r="FC445" s="60"/>
      <c r="FD445" s="60"/>
      <c r="FE445" s="60"/>
      <c r="FF445" s="87"/>
      <c r="FG445" s="87"/>
      <c r="FH445" s="87"/>
      <c r="FI445" s="87"/>
      <c r="FJ445" s="87"/>
    </row>
    <row r="446" spans="1:166" s="22" customFormat="1" ht="15" customHeight="1" x14ac:dyDescent="0.25">
      <c r="A446" s="344">
        <v>3631</v>
      </c>
      <c r="B446" s="344">
        <v>5171</v>
      </c>
      <c r="C446" s="251"/>
      <c r="D446" s="339"/>
      <c r="E446" s="46"/>
      <c r="F446" s="346" t="s">
        <v>495</v>
      </c>
      <c r="G446" s="347">
        <v>1180</v>
      </c>
      <c r="H446" s="347">
        <v>1174.1199999999999</v>
      </c>
      <c r="I446" s="347">
        <v>1174.1199999999999</v>
      </c>
      <c r="J446" s="347">
        <f>Tabulka54246[[#This Row],[Skutečnost k 31.12.2019                    v tis. Kč]]/Tabulka54246[[#This Row],[Upravený rozpočet k 31.12.2019         v tis. Kč]]*100</f>
        <v>100</v>
      </c>
      <c r="N446" s="83"/>
      <c r="O446" s="88"/>
      <c r="P446" s="60"/>
      <c r="Q446" s="60"/>
      <c r="R446" s="60"/>
      <c r="S446" s="87"/>
      <c r="T446" s="87"/>
      <c r="U446" s="87"/>
      <c r="V446" s="87"/>
      <c r="W446" s="87"/>
      <c r="AA446" s="83"/>
      <c r="AB446" s="88"/>
      <c r="AC446" s="60"/>
      <c r="AD446" s="60"/>
      <c r="AE446" s="60"/>
      <c r="AF446" s="87"/>
      <c r="AG446" s="87"/>
      <c r="AH446" s="87"/>
      <c r="AI446" s="87"/>
      <c r="AJ446" s="87"/>
      <c r="AN446" s="83"/>
      <c r="AO446" s="88"/>
      <c r="AP446" s="60"/>
      <c r="AQ446" s="60"/>
      <c r="AR446" s="60"/>
      <c r="AS446" s="87"/>
      <c r="AT446" s="87"/>
      <c r="AU446" s="87"/>
      <c r="AV446" s="87"/>
      <c r="AW446" s="87"/>
      <c r="BA446" s="83"/>
      <c r="BB446" s="88"/>
      <c r="BC446" s="60"/>
      <c r="BD446" s="60"/>
      <c r="BE446" s="60"/>
      <c r="BF446" s="87"/>
      <c r="BG446" s="87"/>
      <c r="BH446" s="87"/>
      <c r="BI446" s="87"/>
      <c r="BJ446" s="87"/>
      <c r="BN446" s="83"/>
      <c r="BO446" s="88"/>
      <c r="BP446" s="60"/>
      <c r="BQ446" s="60"/>
      <c r="BR446" s="60"/>
      <c r="BS446" s="87"/>
      <c r="BT446" s="87"/>
      <c r="BU446" s="87"/>
      <c r="BV446" s="87"/>
      <c r="BW446" s="87"/>
      <c r="CA446" s="83"/>
      <c r="CB446" s="88"/>
      <c r="CC446" s="60"/>
      <c r="CD446" s="60"/>
      <c r="CE446" s="60"/>
      <c r="CF446" s="87"/>
      <c r="CG446" s="87"/>
      <c r="CH446" s="87"/>
      <c r="CI446" s="87"/>
      <c r="CJ446" s="87"/>
      <c r="CN446" s="83"/>
      <c r="CO446" s="88"/>
      <c r="CP446" s="60"/>
      <c r="CQ446" s="60"/>
      <c r="CR446" s="60"/>
      <c r="CS446" s="87"/>
      <c r="CT446" s="87"/>
      <c r="CU446" s="87"/>
      <c r="CV446" s="87"/>
      <c r="CW446" s="87"/>
      <c r="DA446" s="83"/>
      <c r="DB446" s="88"/>
      <c r="DC446" s="60"/>
      <c r="DD446" s="60"/>
      <c r="DE446" s="60"/>
      <c r="DF446" s="87"/>
      <c r="DG446" s="87"/>
      <c r="DH446" s="87"/>
      <c r="DI446" s="87"/>
      <c r="DJ446" s="87"/>
      <c r="DN446" s="83"/>
      <c r="DO446" s="88"/>
      <c r="DP446" s="60"/>
      <c r="DQ446" s="60"/>
      <c r="DR446" s="60"/>
      <c r="DS446" s="87"/>
      <c r="DT446" s="87"/>
      <c r="DU446" s="87"/>
      <c r="DV446" s="87"/>
      <c r="DW446" s="87"/>
      <c r="EA446" s="83"/>
      <c r="EB446" s="88"/>
      <c r="EC446" s="60"/>
      <c r="ED446" s="60"/>
      <c r="EE446" s="60"/>
      <c r="EF446" s="87"/>
      <c r="EG446" s="87"/>
      <c r="EH446" s="87"/>
      <c r="EI446" s="87"/>
      <c r="EJ446" s="87"/>
      <c r="EN446" s="83"/>
      <c r="EO446" s="88"/>
      <c r="EP446" s="60"/>
      <c r="EQ446" s="60"/>
      <c r="ER446" s="60"/>
      <c r="ES446" s="87"/>
      <c r="ET446" s="87"/>
      <c r="EU446" s="87"/>
      <c r="EV446" s="87"/>
      <c r="EW446" s="87"/>
      <c r="FA446" s="83"/>
      <c r="FB446" s="88"/>
      <c r="FC446" s="60"/>
      <c r="FD446" s="60"/>
      <c r="FE446" s="60"/>
      <c r="FF446" s="87"/>
      <c r="FG446" s="87"/>
      <c r="FH446" s="87"/>
      <c r="FI446" s="87"/>
      <c r="FJ446" s="87"/>
    </row>
    <row r="447" spans="1:166" s="22" customFormat="1" ht="15" hidden="1" customHeight="1" x14ac:dyDescent="0.25">
      <c r="A447" s="363">
        <v>3631</v>
      </c>
      <c r="B447" s="363">
        <v>6121</v>
      </c>
      <c r="C447" s="192"/>
      <c r="D447" s="339"/>
      <c r="E447" s="381">
        <v>602</v>
      </c>
      <c r="F447" s="364" t="s">
        <v>776</v>
      </c>
      <c r="G447" s="382">
        <v>0</v>
      </c>
      <c r="H447" s="382">
        <v>79.67</v>
      </c>
      <c r="I447" s="382">
        <v>79.67</v>
      </c>
      <c r="J447" s="382">
        <f>Tabulka54246[[#This Row],[Skutečnost k 31.12.2019                    v tis. Kč]]/Tabulka54246[[#This Row],[Upravený rozpočet k 31.12.2019         v tis. Kč]]*100</f>
        <v>100</v>
      </c>
      <c r="N447" s="83"/>
      <c r="O447" s="88"/>
      <c r="P447" s="60"/>
      <c r="Q447" s="60"/>
      <c r="R447" s="60"/>
      <c r="S447" s="87"/>
      <c r="T447" s="87"/>
      <c r="U447" s="87"/>
      <c r="V447" s="87"/>
      <c r="W447" s="87"/>
      <c r="AA447" s="83"/>
      <c r="AB447" s="88"/>
      <c r="AC447" s="60"/>
      <c r="AD447" s="60"/>
      <c r="AE447" s="60"/>
      <c r="AF447" s="87"/>
      <c r="AG447" s="87"/>
      <c r="AH447" s="87"/>
      <c r="AI447" s="87"/>
      <c r="AJ447" s="87"/>
      <c r="AN447" s="83"/>
      <c r="AO447" s="88"/>
      <c r="AP447" s="60"/>
      <c r="AQ447" s="60"/>
      <c r="AR447" s="60"/>
      <c r="AS447" s="87"/>
      <c r="AT447" s="87"/>
      <c r="AU447" s="87"/>
      <c r="AV447" s="87"/>
      <c r="AW447" s="87"/>
      <c r="BA447" s="83"/>
      <c r="BB447" s="88"/>
      <c r="BC447" s="60"/>
      <c r="BD447" s="60"/>
      <c r="BE447" s="60"/>
      <c r="BF447" s="87"/>
      <c r="BG447" s="87"/>
      <c r="BH447" s="87"/>
      <c r="BI447" s="87"/>
      <c r="BJ447" s="87"/>
      <c r="BN447" s="83"/>
      <c r="BO447" s="88"/>
      <c r="BP447" s="60"/>
      <c r="BQ447" s="60"/>
      <c r="BR447" s="60"/>
      <c r="BS447" s="87"/>
      <c r="BT447" s="87"/>
      <c r="BU447" s="87"/>
      <c r="BV447" s="87"/>
      <c r="BW447" s="87"/>
      <c r="CA447" s="83"/>
      <c r="CB447" s="88"/>
      <c r="CC447" s="60"/>
      <c r="CD447" s="60"/>
      <c r="CE447" s="60"/>
      <c r="CF447" s="87"/>
      <c r="CG447" s="87"/>
      <c r="CH447" s="87"/>
      <c r="CI447" s="87"/>
      <c r="CJ447" s="87"/>
      <c r="CN447" s="83"/>
      <c r="CO447" s="88"/>
      <c r="CP447" s="60"/>
      <c r="CQ447" s="60"/>
      <c r="CR447" s="60"/>
      <c r="CS447" s="87"/>
      <c r="CT447" s="87"/>
      <c r="CU447" s="87"/>
      <c r="CV447" s="87"/>
      <c r="CW447" s="87"/>
      <c r="DA447" s="83"/>
      <c r="DB447" s="88"/>
      <c r="DC447" s="60"/>
      <c r="DD447" s="60"/>
      <c r="DE447" s="60"/>
      <c r="DF447" s="87"/>
      <c r="DG447" s="87"/>
      <c r="DH447" s="87"/>
      <c r="DI447" s="87"/>
      <c r="DJ447" s="87"/>
      <c r="DN447" s="83"/>
      <c r="DO447" s="88"/>
      <c r="DP447" s="60"/>
      <c r="DQ447" s="60"/>
      <c r="DR447" s="60"/>
      <c r="DS447" s="87"/>
      <c r="DT447" s="87"/>
      <c r="DU447" s="87"/>
      <c r="DV447" s="87"/>
      <c r="DW447" s="87"/>
      <c r="EA447" s="83"/>
      <c r="EB447" s="88"/>
      <c r="EC447" s="60"/>
      <c r="ED447" s="60"/>
      <c r="EE447" s="60"/>
      <c r="EF447" s="87"/>
      <c r="EG447" s="87"/>
      <c r="EH447" s="87"/>
      <c r="EI447" s="87"/>
      <c r="EJ447" s="87"/>
      <c r="EN447" s="83"/>
      <c r="EO447" s="88"/>
      <c r="EP447" s="60"/>
      <c r="EQ447" s="60"/>
      <c r="ER447" s="60"/>
      <c r="ES447" s="87"/>
      <c r="ET447" s="87"/>
      <c r="EU447" s="87"/>
      <c r="EV447" s="87"/>
      <c r="EW447" s="87"/>
      <c r="FA447" s="83"/>
      <c r="FB447" s="88"/>
      <c r="FC447" s="60"/>
      <c r="FD447" s="60"/>
      <c r="FE447" s="60"/>
      <c r="FF447" s="87"/>
      <c r="FG447" s="87"/>
      <c r="FH447" s="87"/>
      <c r="FI447" s="87"/>
      <c r="FJ447" s="87"/>
    </row>
    <row r="448" spans="1:166" s="22" customFormat="1" ht="15" hidden="1" customHeight="1" x14ac:dyDescent="0.25">
      <c r="A448" s="363">
        <v>3631</v>
      </c>
      <c r="B448" s="363">
        <v>6121</v>
      </c>
      <c r="C448" s="192"/>
      <c r="D448" s="696">
        <v>3121</v>
      </c>
      <c r="E448" s="381">
        <v>602</v>
      </c>
      <c r="F448" s="364" t="s">
        <v>1440</v>
      </c>
      <c r="G448" s="382">
        <v>0</v>
      </c>
      <c r="H448" s="382">
        <v>1900</v>
      </c>
      <c r="I448" s="382">
        <v>1900</v>
      </c>
      <c r="J448" s="382">
        <f>Tabulka54246[[#This Row],[Skutečnost k 31.12.2019                    v tis. Kč]]/Tabulka54246[[#This Row],[Upravený rozpočet k 31.12.2019         v tis. Kč]]*100</f>
        <v>100</v>
      </c>
      <c r="N448" s="83"/>
      <c r="O448" s="88"/>
      <c r="P448" s="60"/>
      <c r="Q448" s="60"/>
      <c r="R448" s="60"/>
      <c r="S448" s="87"/>
      <c r="T448" s="87"/>
      <c r="U448" s="87"/>
      <c r="V448" s="87"/>
      <c r="W448" s="87"/>
      <c r="AA448" s="83"/>
      <c r="AB448" s="88"/>
      <c r="AC448" s="60"/>
      <c r="AD448" s="60"/>
      <c r="AE448" s="60"/>
      <c r="AF448" s="87"/>
      <c r="AG448" s="87"/>
      <c r="AH448" s="87"/>
      <c r="AI448" s="87"/>
      <c r="AJ448" s="87"/>
      <c r="AN448" s="83"/>
      <c r="AO448" s="88"/>
      <c r="AP448" s="60"/>
      <c r="AQ448" s="60"/>
      <c r="AR448" s="60"/>
      <c r="AS448" s="87"/>
      <c r="AT448" s="87"/>
      <c r="AU448" s="87"/>
      <c r="AV448" s="87"/>
      <c r="AW448" s="87"/>
      <c r="BA448" s="83"/>
      <c r="BB448" s="88"/>
      <c r="BC448" s="60"/>
      <c r="BD448" s="60"/>
      <c r="BE448" s="60"/>
      <c r="BF448" s="87"/>
      <c r="BG448" s="87"/>
      <c r="BH448" s="87"/>
      <c r="BI448" s="87"/>
      <c r="BJ448" s="87"/>
      <c r="BN448" s="83"/>
      <c r="BO448" s="88"/>
      <c r="BP448" s="60"/>
      <c r="BQ448" s="60"/>
      <c r="BR448" s="60"/>
      <c r="BS448" s="87"/>
      <c r="BT448" s="87"/>
      <c r="BU448" s="87"/>
      <c r="BV448" s="87"/>
      <c r="BW448" s="87"/>
      <c r="CA448" s="83"/>
      <c r="CB448" s="88"/>
      <c r="CC448" s="60"/>
      <c r="CD448" s="60"/>
      <c r="CE448" s="60"/>
      <c r="CF448" s="87"/>
      <c r="CG448" s="87"/>
      <c r="CH448" s="87"/>
      <c r="CI448" s="87"/>
      <c r="CJ448" s="87"/>
      <c r="CN448" s="83"/>
      <c r="CO448" s="88"/>
      <c r="CP448" s="60"/>
      <c r="CQ448" s="60"/>
      <c r="CR448" s="60"/>
      <c r="CS448" s="87"/>
      <c r="CT448" s="87"/>
      <c r="CU448" s="87"/>
      <c r="CV448" s="87"/>
      <c r="CW448" s="87"/>
      <c r="DA448" s="83"/>
      <c r="DB448" s="88"/>
      <c r="DC448" s="60"/>
      <c r="DD448" s="60"/>
      <c r="DE448" s="60"/>
      <c r="DF448" s="87"/>
      <c r="DG448" s="87"/>
      <c r="DH448" s="87"/>
      <c r="DI448" s="87"/>
      <c r="DJ448" s="87"/>
      <c r="DN448" s="83"/>
      <c r="DO448" s="88"/>
      <c r="DP448" s="60"/>
      <c r="DQ448" s="60"/>
      <c r="DR448" s="60"/>
      <c r="DS448" s="87"/>
      <c r="DT448" s="87"/>
      <c r="DU448" s="87"/>
      <c r="DV448" s="87"/>
      <c r="DW448" s="87"/>
      <c r="EA448" s="83"/>
      <c r="EB448" s="88"/>
      <c r="EC448" s="60"/>
      <c r="ED448" s="60"/>
      <c r="EE448" s="60"/>
      <c r="EF448" s="87"/>
      <c r="EG448" s="87"/>
      <c r="EH448" s="87"/>
      <c r="EI448" s="87"/>
      <c r="EJ448" s="87"/>
      <c r="EN448" s="83"/>
      <c r="EO448" s="88"/>
      <c r="EP448" s="60"/>
      <c r="EQ448" s="60"/>
      <c r="ER448" s="60"/>
      <c r="ES448" s="87"/>
      <c r="ET448" s="87"/>
      <c r="EU448" s="87"/>
      <c r="EV448" s="87"/>
      <c r="EW448" s="87"/>
      <c r="FA448" s="83"/>
      <c r="FB448" s="88"/>
      <c r="FC448" s="60"/>
      <c r="FD448" s="60"/>
      <c r="FE448" s="60"/>
      <c r="FF448" s="87"/>
      <c r="FG448" s="87"/>
      <c r="FH448" s="87"/>
      <c r="FI448" s="87"/>
      <c r="FJ448" s="87"/>
    </row>
    <row r="449" spans="1:166" s="22" customFormat="1" ht="15" hidden="1" customHeight="1" x14ac:dyDescent="0.25">
      <c r="A449" s="363">
        <v>3631</v>
      </c>
      <c r="B449" s="363">
        <v>6121</v>
      </c>
      <c r="C449" s="192"/>
      <c r="D449" s="339"/>
      <c r="E449" s="381">
        <v>821</v>
      </c>
      <c r="F449" s="364" t="s">
        <v>1456</v>
      </c>
      <c r="G449" s="382">
        <v>796.04</v>
      </c>
      <c r="H449" s="382">
        <v>707.05</v>
      </c>
      <c r="I449" s="382">
        <v>697.23</v>
      </c>
      <c r="J449" s="382">
        <f>Tabulka54246[[#This Row],[Skutečnost k 31.12.2019                    v tis. Kč]]/Tabulka54246[[#This Row],[Upravený rozpočet k 31.12.2019         v tis. Kč]]*100</f>
        <v>98.611130754543524</v>
      </c>
      <c r="N449" s="83"/>
      <c r="O449" s="88"/>
      <c r="P449" s="60"/>
      <c r="Q449" s="60"/>
      <c r="R449" s="60"/>
      <c r="S449" s="87"/>
      <c r="T449" s="87"/>
      <c r="U449" s="87"/>
      <c r="V449" s="87"/>
      <c r="W449" s="87"/>
      <c r="AA449" s="83"/>
      <c r="AB449" s="88"/>
      <c r="AC449" s="60"/>
      <c r="AD449" s="60"/>
      <c r="AE449" s="60"/>
      <c r="AF449" s="87"/>
      <c r="AG449" s="87"/>
      <c r="AH449" s="87"/>
      <c r="AI449" s="87"/>
      <c r="AJ449" s="87"/>
      <c r="AN449" s="83"/>
      <c r="AO449" s="88"/>
      <c r="AP449" s="60"/>
      <c r="AQ449" s="60"/>
      <c r="AR449" s="60"/>
      <c r="AS449" s="87"/>
      <c r="AT449" s="87"/>
      <c r="AU449" s="87"/>
      <c r="AV449" s="87"/>
      <c r="AW449" s="87"/>
      <c r="BA449" s="83"/>
      <c r="BB449" s="88"/>
      <c r="BC449" s="60"/>
      <c r="BD449" s="60"/>
      <c r="BE449" s="60"/>
      <c r="BF449" s="87"/>
      <c r="BG449" s="87"/>
      <c r="BH449" s="87"/>
      <c r="BI449" s="87"/>
      <c r="BJ449" s="87"/>
      <c r="BN449" s="83"/>
      <c r="BO449" s="88"/>
      <c r="BP449" s="60"/>
      <c r="BQ449" s="60"/>
      <c r="BR449" s="60"/>
      <c r="BS449" s="87"/>
      <c r="BT449" s="87"/>
      <c r="BU449" s="87"/>
      <c r="BV449" s="87"/>
      <c r="BW449" s="87"/>
      <c r="CA449" s="83"/>
      <c r="CB449" s="88"/>
      <c r="CC449" s="60"/>
      <c r="CD449" s="60"/>
      <c r="CE449" s="60"/>
      <c r="CF449" s="87"/>
      <c r="CG449" s="87"/>
      <c r="CH449" s="87"/>
      <c r="CI449" s="87"/>
      <c r="CJ449" s="87"/>
      <c r="CN449" s="83"/>
      <c r="CO449" s="88"/>
      <c r="CP449" s="60"/>
      <c r="CQ449" s="60"/>
      <c r="CR449" s="60"/>
      <c r="CS449" s="87"/>
      <c r="CT449" s="87"/>
      <c r="CU449" s="87"/>
      <c r="CV449" s="87"/>
      <c r="CW449" s="87"/>
      <c r="DA449" s="83"/>
      <c r="DB449" s="88"/>
      <c r="DC449" s="60"/>
      <c r="DD449" s="60"/>
      <c r="DE449" s="60"/>
      <c r="DF449" s="87"/>
      <c r="DG449" s="87"/>
      <c r="DH449" s="87"/>
      <c r="DI449" s="87"/>
      <c r="DJ449" s="87"/>
      <c r="DN449" s="83"/>
      <c r="DO449" s="88"/>
      <c r="DP449" s="60"/>
      <c r="DQ449" s="60"/>
      <c r="DR449" s="60"/>
      <c r="DS449" s="87"/>
      <c r="DT449" s="87"/>
      <c r="DU449" s="87"/>
      <c r="DV449" s="87"/>
      <c r="DW449" s="87"/>
      <c r="EA449" s="83"/>
      <c r="EB449" s="88"/>
      <c r="EC449" s="60"/>
      <c r="ED449" s="60"/>
      <c r="EE449" s="60"/>
      <c r="EF449" s="87"/>
      <c r="EG449" s="87"/>
      <c r="EH449" s="87"/>
      <c r="EI449" s="87"/>
      <c r="EJ449" s="87"/>
      <c r="EN449" s="83"/>
      <c r="EO449" s="88"/>
      <c r="EP449" s="60"/>
      <c r="EQ449" s="60"/>
      <c r="ER449" s="60"/>
      <c r="ES449" s="87"/>
      <c r="ET449" s="87"/>
      <c r="EU449" s="87"/>
      <c r="EV449" s="87"/>
      <c r="EW449" s="87"/>
      <c r="FA449" s="83"/>
      <c r="FB449" s="88"/>
      <c r="FC449" s="60"/>
      <c r="FD449" s="60"/>
      <c r="FE449" s="60"/>
      <c r="FF449" s="87"/>
      <c r="FG449" s="87"/>
      <c r="FH449" s="87"/>
      <c r="FI449" s="87"/>
      <c r="FJ449" s="87"/>
    </row>
    <row r="450" spans="1:166" s="22" customFormat="1" ht="14.25" hidden="1" customHeight="1" x14ac:dyDescent="0.25">
      <c r="A450" s="363">
        <v>3631</v>
      </c>
      <c r="B450" s="363">
        <v>6121</v>
      </c>
      <c r="C450" s="192"/>
      <c r="D450" s="339"/>
      <c r="E450" s="381">
        <v>849</v>
      </c>
      <c r="F450" s="364" t="s">
        <v>1457</v>
      </c>
      <c r="G450" s="382">
        <v>0</v>
      </c>
      <c r="H450" s="382">
        <v>0.27</v>
      </c>
      <c r="I450" s="382">
        <v>0</v>
      </c>
      <c r="J450" s="382">
        <f>Tabulka54246[[#This Row],[Skutečnost k 31.12.2019                    v tis. Kč]]/Tabulka54246[[#This Row],[Upravený rozpočet k 31.12.2019         v tis. Kč]]*100</f>
        <v>0</v>
      </c>
      <c r="N450" s="83"/>
      <c r="O450" s="88"/>
      <c r="P450" s="60"/>
      <c r="Q450" s="60"/>
      <c r="R450" s="60"/>
      <c r="S450" s="87"/>
      <c r="T450" s="87"/>
      <c r="U450" s="87"/>
      <c r="V450" s="87"/>
      <c r="W450" s="87"/>
      <c r="AA450" s="83"/>
      <c r="AB450" s="88"/>
      <c r="AC450" s="60"/>
      <c r="AD450" s="60"/>
      <c r="AE450" s="60"/>
      <c r="AF450" s="87"/>
      <c r="AG450" s="87"/>
      <c r="AH450" s="87"/>
      <c r="AI450" s="87"/>
      <c r="AJ450" s="87"/>
      <c r="AN450" s="83"/>
      <c r="AO450" s="88"/>
      <c r="AP450" s="60"/>
      <c r="AQ450" s="60"/>
      <c r="AR450" s="60"/>
      <c r="AS450" s="87"/>
      <c r="AT450" s="87"/>
      <c r="AU450" s="87"/>
      <c r="AV450" s="87"/>
      <c r="AW450" s="87"/>
      <c r="BA450" s="83"/>
      <c r="BB450" s="88"/>
      <c r="BC450" s="60"/>
      <c r="BD450" s="60"/>
      <c r="BE450" s="60"/>
      <c r="BF450" s="87"/>
      <c r="BG450" s="87"/>
      <c r="BH450" s="87"/>
      <c r="BI450" s="87"/>
      <c r="BJ450" s="87"/>
      <c r="BN450" s="83"/>
      <c r="BO450" s="88"/>
      <c r="BP450" s="60"/>
      <c r="BQ450" s="60"/>
      <c r="BR450" s="60"/>
      <c r="BS450" s="87"/>
      <c r="BT450" s="87"/>
      <c r="BU450" s="87"/>
      <c r="BV450" s="87"/>
      <c r="BW450" s="87"/>
      <c r="CA450" s="83"/>
      <c r="CB450" s="88"/>
      <c r="CC450" s="60"/>
      <c r="CD450" s="60"/>
      <c r="CE450" s="60"/>
      <c r="CF450" s="87"/>
      <c r="CG450" s="87"/>
      <c r="CH450" s="87"/>
      <c r="CI450" s="87"/>
      <c r="CJ450" s="87"/>
      <c r="CN450" s="83"/>
      <c r="CO450" s="88"/>
      <c r="CP450" s="60"/>
      <c r="CQ450" s="60"/>
      <c r="CR450" s="60"/>
      <c r="CS450" s="87"/>
      <c r="CT450" s="87"/>
      <c r="CU450" s="87"/>
      <c r="CV450" s="87"/>
      <c r="CW450" s="87"/>
      <c r="DA450" s="83"/>
      <c r="DB450" s="88"/>
      <c r="DC450" s="60"/>
      <c r="DD450" s="60"/>
      <c r="DE450" s="60"/>
      <c r="DF450" s="87"/>
      <c r="DG450" s="87"/>
      <c r="DH450" s="87"/>
      <c r="DI450" s="87"/>
      <c r="DJ450" s="87"/>
      <c r="DN450" s="83"/>
      <c r="DO450" s="88"/>
      <c r="DP450" s="60"/>
      <c r="DQ450" s="60"/>
      <c r="DR450" s="60"/>
      <c r="DS450" s="87"/>
      <c r="DT450" s="87"/>
      <c r="DU450" s="87"/>
      <c r="DV450" s="87"/>
      <c r="DW450" s="87"/>
      <c r="EA450" s="83"/>
      <c r="EB450" s="88"/>
      <c r="EC450" s="60"/>
      <c r="ED450" s="60"/>
      <c r="EE450" s="60"/>
      <c r="EF450" s="87"/>
      <c r="EG450" s="87"/>
      <c r="EH450" s="87"/>
      <c r="EI450" s="87"/>
      <c r="EJ450" s="87"/>
      <c r="EN450" s="83"/>
      <c r="EO450" s="88"/>
      <c r="EP450" s="60"/>
      <c r="EQ450" s="60"/>
      <c r="ER450" s="60"/>
      <c r="ES450" s="87"/>
      <c r="ET450" s="87"/>
      <c r="EU450" s="87"/>
      <c r="EV450" s="87"/>
      <c r="EW450" s="87"/>
      <c r="FA450" s="83"/>
      <c r="FB450" s="88"/>
      <c r="FC450" s="60"/>
      <c r="FD450" s="60"/>
      <c r="FE450" s="60"/>
      <c r="FF450" s="87"/>
      <c r="FG450" s="87"/>
      <c r="FH450" s="87"/>
      <c r="FI450" s="87"/>
      <c r="FJ450" s="87"/>
    </row>
    <row r="451" spans="1:166" s="22" customFormat="1" ht="15" hidden="1" customHeight="1" x14ac:dyDescent="0.25">
      <c r="A451" s="363">
        <v>3631</v>
      </c>
      <c r="B451" s="363">
        <v>6121</v>
      </c>
      <c r="C451" s="192"/>
      <c r="D451" s="381">
        <v>995</v>
      </c>
      <c r="E451" s="381">
        <v>870</v>
      </c>
      <c r="F451" s="364" t="s">
        <v>1459</v>
      </c>
      <c r="G451" s="382">
        <v>0</v>
      </c>
      <c r="H451" s="382">
        <v>1056.49</v>
      </c>
      <c r="I451" s="382">
        <v>1056.49</v>
      </c>
      <c r="J451" s="382">
        <f>Tabulka54246[[#This Row],[Skutečnost k 31.12.2019                    v tis. Kč]]/Tabulka54246[[#This Row],[Upravený rozpočet k 31.12.2019         v tis. Kč]]*100</f>
        <v>100</v>
      </c>
      <c r="N451" s="83"/>
      <c r="O451" s="88"/>
      <c r="P451" s="60"/>
      <c r="Q451" s="60"/>
      <c r="R451" s="60"/>
      <c r="S451" s="87"/>
      <c r="T451" s="87"/>
      <c r="U451" s="87"/>
      <c r="V451" s="87"/>
      <c r="W451" s="87"/>
      <c r="AA451" s="83"/>
      <c r="AB451" s="88"/>
      <c r="AC451" s="60"/>
      <c r="AD451" s="60"/>
      <c r="AE451" s="60"/>
      <c r="AF451" s="87"/>
      <c r="AG451" s="87"/>
      <c r="AH451" s="87"/>
      <c r="AI451" s="87"/>
      <c r="AJ451" s="87"/>
      <c r="AN451" s="83"/>
      <c r="AO451" s="88"/>
      <c r="AP451" s="60"/>
      <c r="AQ451" s="60"/>
      <c r="AR451" s="60"/>
      <c r="AS451" s="87"/>
      <c r="AT451" s="87"/>
      <c r="AU451" s="87"/>
      <c r="AV451" s="87"/>
      <c r="AW451" s="87"/>
      <c r="BA451" s="83"/>
      <c r="BB451" s="88"/>
      <c r="BC451" s="60"/>
      <c r="BD451" s="60"/>
      <c r="BE451" s="60"/>
      <c r="BF451" s="87"/>
      <c r="BG451" s="87"/>
      <c r="BH451" s="87"/>
      <c r="BI451" s="87"/>
      <c r="BJ451" s="87"/>
      <c r="BN451" s="83"/>
      <c r="BO451" s="88"/>
      <c r="BP451" s="60"/>
      <c r="BQ451" s="60"/>
      <c r="BR451" s="60"/>
      <c r="BS451" s="87"/>
      <c r="BT451" s="87"/>
      <c r="BU451" s="87"/>
      <c r="BV451" s="87"/>
      <c r="BW451" s="87"/>
      <c r="CA451" s="83"/>
      <c r="CB451" s="88"/>
      <c r="CC451" s="60"/>
      <c r="CD451" s="60"/>
      <c r="CE451" s="60"/>
      <c r="CF451" s="87"/>
      <c r="CG451" s="87"/>
      <c r="CH451" s="87"/>
      <c r="CI451" s="87"/>
      <c r="CJ451" s="87"/>
      <c r="CN451" s="83"/>
      <c r="CO451" s="88"/>
      <c r="CP451" s="60"/>
      <c r="CQ451" s="60"/>
      <c r="CR451" s="60"/>
      <c r="CS451" s="87"/>
      <c r="CT451" s="87"/>
      <c r="CU451" s="87"/>
      <c r="CV451" s="87"/>
      <c r="CW451" s="87"/>
      <c r="DA451" s="83"/>
      <c r="DB451" s="88"/>
      <c r="DC451" s="60"/>
      <c r="DD451" s="60"/>
      <c r="DE451" s="60"/>
      <c r="DF451" s="87"/>
      <c r="DG451" s="87"/>
      <c r="DH451" s="87"/>
      <c r="DI451" s="87"/>
      <c r="DJ451" s="87"/>
      <c r="DN451" s="83"/>
      <c r="DO451" s="88"/>
      <c r="DP451" s="60"/>
      <c r="DQ451" s="60"/>
      <c r="DR451" s="60"/>
      <c r="DS451" s="87"/>
      <c r="DT451" s="87"/>
      <c r="DU451" s="87"/>
      <c r="DV451" s="87"/>
      <c r="DW451" s="87"/>
      <c r="EA451" s="83"/>
      <c r="EB451" s="88"/>
      <c r="EC451" s="60"/>
      <c r="ED451" s="60"/>
      <c r="EE451" s="60"/>
      <c r="EF451" s="87"/>
      <c r="EG451" s="87"/>
      <c r="EH451" s="87"/>
      <c r="EI451" s="87"/>
      <c r="EJ451" s="87"/>
      <c r="EN451" s="83"/>
      <c r="EO451" s="88"/>
      <c r="EP451" s="60"/>
      <c r="EQ451" s="60"/>
      <c r="ER451" s="60"/>
      <c r="ES451" s="87"/>
      <c r="ET451" s="87"/>
      <c r="EU451" s="87"/>
      <c r="EV451" s="87"/>
      <c r="EW451" s="87"/>
      <c r="FA451" s="83"/>
      <c r="FB451" s="88"/>
      <c r="FC451" s="60"/>
      <c r="FD451" s="60"/>
      <c r="FE451" s="60"/>
      <c r="FF451" s="87"/>
      <c r="FG451" s="87"/>
      <c r="FH451" s="87"/>
      <c r="FI451" s="87"/>
      <c r="FJ451" s="87"/>
    </row>
    <row r="452" spans="1:166" s="22" customFormat="1" ht="15" hidden="1" customHeight="1" x14ac:dyDescent="0.25">
      <c r="A452" s="363">
        <v>3631</v>
      </c>
      <c r="B452" s="363">
        <v>6121</v>
      </c>
      <c r="C452" s="192"/>
      <c r="D452" s="381">
        <v>998</v>
      </c>
      <c r="E452" s="381">
        <v>870</v>
      </c>
      <c r="F452" s="364" t="s">
        <v>1459</v>
      </c>
      <c r="G452" s="382">
        <v>0</v>
      </c>
      <c r="H452" s="382">
        <v>3685.35</v>
      </c>
      <c r="I452" s="382">
        <v>3685.35</v>
      </c>
      <c r="J452" s="382">
        <f>Tabulka54246[[#This Row],[Skutečnost k 31.12.2019                    v tis. Kč]]/Tabulka54246[[#This Row],[Upravený rozpočet k 31.12.2019         v tis. Kč]]*100</f>
        <v>100</v>
      </c>
      <c r="N452" s="83"/>
      <c r="O452" s="88"/>
      <c r="P452" s="60"/>
      <c r="Q452" s="60"/>
      <c r="R452" s="60"/>
      <c r="S452" s="87"/>
      <c r="T452" s="87"/>
      <c r="U452" s="87"/>
      <c r="V452" s="87"/>
      <c r="W452" s="87"/>
      <c r="AA452" s="83"/>
      <c r="AB452" s="88"/>
      <c r="AC452" s="60"/>
      <c r="AD452" s="60"/>
      <c r="AE452" s="60"/>
      <c r="AF452" s="87"/>
      <c r="AG452" s="87"/>
      <c r="AH452" s="87"/>
      <c r="AI452" s="87"/>
      <c r="AJ452" s="87"/>
      <c r="AN452" s="83"/>
      <c r="AO452" s="88"/>
      <c r="AP452" s="60"/>
      <c r="AQ452" s="60"/>
      <c r="AR452" s="60"/>
      <c r="AS452" s="87"/>
      <c r="AT452" s="87"/>
      <c r="AU452" s="87"/>
      <c r="AV452" s="87"/>
      <c r="AW452" s="87"/>
      <c r="BA452" s="83"/>
      <c r="BB452" s="88"/>
      <c r="BC452" s="60"/>
      <c r="BD452" s="60"/>
      <c r="BE452" s="60"/>
      <c r="BF452" s="87"/>
      <c r="BG452" s="87"/>
      <c r="BH452" s="87"/>
      <c r="BI452" s="87"/>
      <c r="BJ452" s="87"/>
      <c r="BN452" s="83"/>
      <c r="BO452" s="88"/>
      <c r="BP452" s="60"/>
      <c r="BQ452" s="60"/>
      <c r="BR452" s="60"/>
      <c r="BS452" s="87"/>
      <c r="BT452" s="87"/>
      <c r="BU452" s="87"/>
      <c r="BV452" s="87"/>
      <c r="BW452" s="87"/>
      <c r="CA452" s="83"/>
      <c r="CB452" s="88"/>
      <c r="CC452" s="60"/>
      <c r="CD452" s="60"/>
      <c r="CE452" s="60"/>
      <c r="CF452" s="87"/>
      <c r="CG452" s="87"/>
      <c r="CH452" s="87"/>
      <c r="CI452" s="87"/>
      <c r="CJ452" s="87"/>
      <c r="CN452" s="83"/>
      <c r="CO452" s="88"/>
      <c r="CP452" s="60"/>
      <c r="CQ452" s="60"/>
      <c r="CR452" s="60"/>
      <c r="CS452" s="87"/>
      <c r="CT452" s="87"/>
      <c r="CU452" s="87"/>
      <c r="CV452" s="87"/>
      <c r="CW452" s="87"/>
      <c r="DA452" s="83"/>
      <c r="DB452" s="88"/>
      <c r="DC452" s="60"/>
      <c r="DD452" s="60"/>
      <c r="DE452" s="60"/>
      <c r="DF452" s="87"/>
      <c r="DG452" s="87"/>
      <c r="DH452" s="87"/>
      <c r="DI452" s="87"/>
      <c r="DJ452" s="87"/>
      <c r="DN452" s="83"/>
      <c r="DO452" s="88"/>
      <c r="DP452" s="60"/>
      <c r="DQ452" s="60"/>
      <c r="DR452" s="60"/>
      <c r="DS452" s="87"/>
      <c r="DT452" s="87"/>
      <c r="DU452" s="87"/>
      <c r="DV452" s="87"/>
      <c r="DW452" s="87"/>
      <c r="EA452" s="83"/>
      <c r="EB452" s="88"/>
      <c r="EC452" s="60"/>
      <c r="ED452" s="60"/>
      <c r="EE452" s="60"/>
      <c r="EF452" s="87"/>
      <c r="EG452" s="87"/>
      <c r="EH452" s="87"/>
      <c r="EI452" s="87"/>
      <c r="EJ452" s="87"/>
      <c r="EN452" s="83"/>
      <c r="EO452" s="88"/>
      <c r="EP452" s="60"/>
      <c r="EQ452" s="60"/>
      <c r="ER452" s="60"/>
      <c r="ES452" s="87"/>
      <c r="ET452" s="87"/>
      <c r="EU452" s="87"/>
      <c r="EV452" s="87"/>
      <c r="EW452" s="87"/>
      <c r="FA452" s="83"/>
      <c r="FB452" s="88"/>
      <c r="FC452" s="60"/>
      <c r="FD452" s="60"/>
      <c r="FE452" s="60"/>
      <c r="FF452" s="87"/>
      <c r="FG452" s="87"/>
      <c r="FH452" s="87"/>
      <c r="FI452" s="87"/>
      <c r="FJ452" s="87"/>
    </row>
    <row r="453" spans="1:166" s="22" customFormat="1" ht="15" hidden="1" customHeight="1" x14ac:dyDescent="0.25">
      <c r="A453" s="385">
        <v>3631</v>
      </c>
      <c r="B453" s="385">
        <v>6121</v>
      </c>
      <c r="C453" s="386">
        <v>22500</v>
      </c>
      <c r="D453" s="339"/>
      <c r="E453" s="387">
        <v>870</v>
      </c>
      <c r="F453" s="388" t="s">
        <v>1460</v>
      </c>
      <c r="G453" s="389">
        <v>0</v>
      </c>
      <c r="H453" s="389">
        <v>1038.6500000000001</v>
      </c>
      <c r="I453" s="389">
        <v>1038.6500000000001</v>
      </c>
      <c r="J453" s="389">
        <f>Tabulka54246[[#This Row],[Skutečnost k 31.12.2019                    v tis. Kč]]/Tabulka54246[[#This Row],[Upravený rozpočet k 31.12.2019         v tis. Kč]]*100</f>
        <v>100</v>
      </c>
      <c r="N453" s="83"/>
      <c r="O453" s="88"/>
      <c r="P453" s="60"/>
      <c r="Q453" s="60"/>
      <c r="R453" s="60"/>
      <c r="S453" s="87"/>
      <c r="T453" s="87"/>
      <c r="U453" s="87"/>
      <c r="V453" s="87"/>
      <c r="W453" s="87"/>
      <c r="AA453" s="83"/>
      <c r="AB453" s="88"/>
      <c r="AC453" s="60"/>
      <c r="AD453" s="60"/>
      <c r="AE453" s="60"/>
      <c r="AF453" s="87"/>
      <c r="AG453" s="87"/>
      <c r="AH453" s="87"/>
      <c r="AI453" s="87"/>
      <c r="AJ453" s="87"/>
      <c r="AN453" s="83"/>
      <c r="AO453" s="88"/>
      <c r="AP453" s="60"/>
      <c r="AQ453" s="60"/>
      <c r="AR453" s="60"/>
      <c r="AS453" s="87"/>
      <c r="AT453" s="87"/>
      <c r="AU453" s="87"/>
      <c r="AV453" s="87"/>
      <c r="AW453" s="87"/>
      <c r="BA453" s="83"/>
      <c r="BB453" s="88"/>
      <c r="BC453" s="60"/>
      <c r="BD453" s="60"/>
      <c r="BE453" s="60"/>
      <c r="BF453" s="87"/>
      <c r="BG453" s="87"/>
      <c r="BH453" s="87"/>
      <c r="BI453" s="87"/>
      <c r="BJ453" s="87"/>
      <c r="BN453" s="83"/>
      <c r="BO453" s="88"/>
      <c r="BP453" s="60"/>
      <c r="BQ453" s="60"/>
      <c r="BR453" s="60"/>
      <c r="BS453" s="87"/>
      <c r="BT453" s="87"/>
      <c r="BU453" s="87"/>
      <c r="BV453" s="87"/>
      <c r="BW453" s="87"/>
      <c r="CA453" s="83"/>
      <c r="CB453" s="88"/>
      <c r="CC453" s="60"/>
      <c r="CD453" s="60"/>
      <c r="CE453" s="60"/>
      <c r="CF453" s="87"/>
      <c r="CG453" s="87"/>
      <c r="CH453" s="87"/>
      <c r="CI453" s="87"/>
      <c r="CJ453" s="87"/>
      <c r="CN453" s="83"/>
      <c r="CO453" s="88"/>
      <c r="CP453" s="60"/>
      <c r="CQ453" s="60"/>
      <c r="CR453" s="60"/>
      <c r="CS453" s="87"/>
      <c r="CT453" s="87"/>
      <c r="CU453" s="87"/>
      <c r="CV453" s="87"/>
      <c r="CW453" s="87"/>
      <c r="DA453" s="83"/>
      <c r="DB453" s="88"/>
      <c r="DC453" s="60"/>
      <c r="DD453" s="60"/>
      <c r="DE453" s="60"/>
      <c r="DF453" s="87"/>
      <c r="DG453" s="87"/>
      <c r="DH453" s="87"/>
      <c r="DI453" s="87"/>
      <c r="DJ453" s="87"/>
      <c r="DN453" s="83"/>
      <c r="DO453" s="88"/>
      <c r="DP453" s="60"/>
      <c r="DQ453" s="60"/>
      <c r="DR453" s="60"/>
      <c r="DS453" s="87"/>
      <c r="DT453" s="87"/>
      <c r="DU453" s="87"/>
      <c r="DV453" s="87"/>
      <c r="DW453" s="87"/>
      <c r="EA453" s="83"/>
      <c r="EB453" s="88"/>
      <c r="EC453" s="60"/>
      <c r="ED453" s="60"/>
      <c r="EE453" s="60"/>
      <c r="EF453" s="87"/>
      <c r="EG453" s="87"/>
      <c r="EH453" s="87"/>
      <c r="EI453" s="87"/>
      <c r="EJ453" s="87"/>
      <c r="EN453" s="83"/>
      <c r="EO453" s="88"/>
      <c r="EP453" s="60"/>
      <c r="EQ453" s="60"/>
      <c r="ER453" s="60"/>
      <c r="ES453" s="87"/>
      <c r="ET453" s="87"/>
      <c r="EU453" s="87"/>
      <c r="EV453" s="87"/>
      <c r="EW453" s="87"/>
      <c r="FA453" s="83"/>
      <c r="FB453" s="88"/>
      <c r="FC453" s="60"/>
      <c r="FD453" s="60"/>
      <c r="FE453" s="60"/>
      <c r="FF453" s="87"/>
      <c r="FG453" s="87"/>
      <c r="FH453" s="87"/>
      <c r="FI453" s="87"/>
      <c r="FJ453" s="87"/>
    </row>
    <row r="454" spans="1:166" s="22" customFormat="1" ht="15" hidden="1" customHeight="1" x14ac:dyDescent="0.25">
      <c r="A454" s="363">
        <v>3631</v>
      </c>
      <c r="B454" s="363">
        <v>6121</v>
      </c>
      <c r="C454" s="192"/>
      <c r="D454" s="339"/>
      <c r="E454" s="381">
        <v>877</v>
      </c>
      <c r="F454" s="364" t="s">
        <v>789</v>
      </c>
      <c r="G454" s="382">
        <v>0</v>
      </c>
      <c r="H454" s="382">
        <v>98.15</v>
      </c>
      <c r="I454" s="382">
        <v>96.19</v>
      </c>
      <c r="J454" s="382">
        <f>Tabulka54246[[#This Row],[Skutečnost k 31.12.2019                    v tis. Kč]]/Tabulka54246[[#This Row],[Upravený rozpočet k 31.12.2019         v tis. Kč]]*100</f>
        <v>98.003056546102897</v>
      </c>
      <c r="N454" s="83"/>
      <c r="O454" s="88"/>
      <c r="P454" s="60"/>
      <c r="Q454" s="60"/>
      <c r="R454" s="60"/>
      <c r="S454" s="87"/>
      <c r="T454" s="87"/>
      <c r="U454" s="87"/>
      <c r="V454" s="87"/>
      <c r="W454" s="87"/>
      <c r="AA454" s="83"/>
      <c r="AB454" s="88"/>
      <c r="AC454" s="60"/>
      <c r="AD454" s="60"/>
      <c r="AE454" s="60"/>
      <c r="AF454" s="87"/>
      <c r="AG454" s="87"/>
      <c r="AH454" s="87"/>
      <c r="AI454" s="87"/>
      <c r="AJ454" s="87"/>
      <c r="AN454" s="83"/>
      <c r="AO454" s="88"/>
      <c r="AP454" s="60"/>
      <c r="AQ454" s="60"/>
      <c r="AR454" s="60"/>
      <c r="AS454" s="87"/>
      <c r="AT454" s="87"/>
      <c r="AU454" s="87"/>
      <c r="AV454" s="87"/>
      <c r="AW454" s="87"/>
      <c r="BA454" s="83"/>
      <c r="BB454" s="88"/>
      <c r="BC454" s="60"/>
      <c r="BD454" s="60"/>
      <c r="BE454" s="60"/>
      <c r="BF454" s="87"/>
      <c r="BG454" s="87"/>
      <c r="BH454" s="87"/>
      <c r="BI454" s="87"/>
      <c r="BJ454" s="87"/>
      <c r="BN454" s="83"/>
      <c r="BO454" s="88"/>
      <c r="BP454" s="60"/>
      <c r="BQ454" s="60"/>
      <c r="BR454" s="60"/>
      <c r="BS454" s="87"/>
      <c r="BT454" s="87"/>
      <c r="BU454" s="87"/>
      <c r="BV454" s="87"/>
      <c r="BW454" s="87"/>
      <c r="CA454" s="83"/>
      <c r="CB454" s="88"/>
      <c r="CC454" s="60"/>
      <c r="CD454" s="60"/>
      <c r="CE454" s="60"/>
      <c r="CF454" s="87"/>
      <c r="CG454" s="87"/>
      <c r="CH454" s="87"/>
      <c r="CI454" s="87"/>
      <c r="CJ454" s="87"/>
      <c r="CN454" s="83"/>
      <c r="CO454" s="88"/>
      <c r="CP454" s="60"/>
      <c r="CQ454" s="60"/>
      <c r="CR454" s="60"/>
      <c r="CS454" s="87"/>
      <c r="CT454" s="87"/>
      <c r="CU454" s="87"/>
      <c r="CV454" s="87"/>
      <c r="CW454" s="87"/>
      <c r="DA454" s="83"/>
      <c r="DB454" s="88"/>
      <c r="DC454" s="60"/>
      <c r="DD454" s="60"/>
      <c r="DE454" s="60"/>
      <c r="DF454" s="87"/>
      <c r="DG454" s="87"/>
      <c r="DH454" s="87"/>
      <c r="DI454" s="87"/>
      <c r="DJ454" s="87"/>
      <c r="DN454" s="83"/>
      <c r="DO454" s="88"/>
      <c r="DP454" s="60"/>
      <c r="DQ454" s="60"/>
      <c r="DR454" s="60"/>
      <c r="DS454" s="87"/>
      <c r="DT454" s="87"/>
      <c r="DU454" s="87"/>
      <c r="DV454" s="87"/>
      <c r="DW454" s="87"/>
      <c r="EA454" s="83"/>
      <c r="EB454" s="88"/>
      <c r="EC454" s="60"/>
      <c r="ED454" s="60"/>
      <c r="EE454" s="60"/>
      <c r="EF454" s="87"/>
      <c r="EG454" s="87"/>
      <c r="EH454" s="87"/>
      <c r="EI454" s="87"/>
      <c r="EJ454" s="87"/>
      <c r="EN454" s="83"/>
      <c r="EO454" s="88"/>
      <c r="EP454" s="60"/>
      <c r="EQ454" s="60"/>
      <c r="ER454" s="60"/>
      <c r="ES454" s="87"/>
      <c r="ET454" s="87"/>
      <c r="EU454" s="87"/>
      <c r="EV454" s="87"/>
      <c r="EW454" s="87"/>
      <c r="FA454" s="83"/>
      <c r="FB454" s="88"/>
      <c r="FC454" s="60"/>
      <c r="FD454" s="60"/>
      <c r="FE454" s="60"/>
      <c r="FF454" s="87"/>
      <c r="FG454" s="87"/>
      <c r="FH454" s="87"/>
      <c r="FI454" s="87"/>
      <c r="FJ454" s="87"/>
    </row>
    <row r="455" spans="1:166" s="22" customFormat="1" ht="15" hidden="1" customHeight="1" x14ac:dyDescent="0.25">
      <c r="A455" s="45">
        <v>3631</v>
      </c>
      <c r="B455" s="45"/>
      <c r="C455" s="266"/>
      <c r="D455" s="45"/>
      <c r="E455" s="46"/>
      <c r="F455" s="228" t="s">
        <v>144</v>
      </c>
      <c r="G455" s="264">
        <f>SUBTOTAL(109,G442:G454)</f>
        <v>1180</v>
      </c>
      <c r="H455" s="264">
        <f>SUBTOTAL(109,H442:H454)</f>
        <v>1174.1199999999999</v>
      </c>
      <c r="I455" s="264">
        <f>SUBTOTAL(109,I442:I454)</f>
        <v>1174.1199999999999</v>
      </c>
      <c r="J455" s="264">
        <f>Tabulka54246[[#This Row],[Skutečnost k 31.12.2019                    v tis. Kč]]/Tabulka54246[[#This Row],[Upravený rozpočet k 31.12.2019         v tis. Kč]]*100</f>
        <v>100</v>
      </c>
      <c r="N455" s="83"/>
      <c r="O455" s="88"/>
      <c r="P455" s="60"/>
      <c r="Q455" s="60"/>
      <c r="R455" s="60"/>
      <c r="S455" s="87"/>
      <c r="T455" s="87"/>
      <c r="U455" s="87"/>
      <c r="V455" s="87"/>
      <c r="W455" s="87"/>
      <c r="AA455" s="83"/>
      <c r="AB455" s="88"/>
      <c r="AC455" s="60"/>
      <c r="AD455" s="60"/>
      <c r="AE455" s="60"/>
      <c r="AF455" s="87"/>
      <c r="AG455" s="87"/>
      <c r="AH455" s="87"/>
      <c r="AI455" s="87"/>
      <c r="AJ455" s="87"/>
      <c r="AN455" s="83"/>
      <c r="AO455" s="88"/>
      <c r="AP455" s="60"/>
      <c r="AQ455" s="60"/>
      <c r="AR455" s="60"/>
      <c r="AS455" s="87"/>
      <c r="AT455" s="87"/>
      <c r="AU455" s="87"/>
      <c r="AV455" s="87"/>
      <c r="AW455" s="87"/>
      <c r="BA455" s="83"/>
      <c r="BB455" s="88"/>
      <c r="BC455" s="60"/>
      <c r="BD455" s="60"/>
      <c r="BE455" s="60"/>
      <c r="BF455" s="87"/>
      <c r="BG455" s="87"/>
      <c r="BH455" s="87"/>
      <c r="BI455" s="87"/>
      <c r="BJ455" s="87"/>
      <c r="BN455" s="83"/>
      <c r="BO455" s="88"/>
      <c r="BP455" s="60"/>
      <c r="BQ455" s="60"/>
      <c r="BR455" s="60"/>
      <c r="BS455" s="87"/>
      <c r="BT455" s="87"/>
      <c r="BU455" s="87"/>
      <c r="BV455" s="87"/>
      <c r="BW455" s="87"/>
      <c r="CA455" s="83"/>
      <c r="CB455" s="88"/>
      <c r="CC455" s="60"/>
      <c r="CD455" s="60"/>
      <c r="CE455" s="60"/>
      <c r="CF455" s="87"/>
      <c r="CG455" s="87"/>
      <c r="CH455" s="87"/>
      <c r="CI455" s="87"/>
      <c r="CJ455" s="87"/>
      <c r="CN455" s="83"/>
      <c r="CO455" s="88"/>
      <c r="CP455" s="60"/>
      <c r="CQ455" s="60"/>
      <c r="CR455" s="60"/>
      <c r="CS455" s="87"/>
      <c r="CT455" s="87"/>
      <c r="CU455" s="87"/>
      <c r="CV455" s="87"/>
      <c r="CW455" s="87"/>
      <c r="DA455" s="83"/>
      <c r="DB455" s="88"/>
      <c r="DC455" s="60"/>
      <c r="DD455" s="60"/>
      <c r="DE455" s="60"/>
      <c r="DF455" s="87"/>
      <c r="DG455" s="87"/>
      <c r="DH455" s="87"/>
      <c r="DI455" s="87"/>
      <c r="DJ455" s="87"/>
      <c r="DN455" s="83"/>
      <c r="DO455" s="88"/>
      <c r="DP455" s="60"/>
      <c r="DQ455" s="60"/>
      <c r="DR455" s="60"/>
      <c r="DS455" s="87"/>
      <c r="DT455" s="87"/>
      <c r="DU455" s="87"/>
      <c r="DV455" s="87"/>
      <c r="DW455" s="87"/>
      <c r="EA455" s="83"/>
      <c r="EB455" s="88"/>
      <c r="EC455" s="60"/>
      <c r="ED455" s="60"/>
      <c r="EE455" s="60"/>
      <c r="EF455" s="87"/>
      <c r="EG455" s="87"/>
      <c r="EH455" s="87"/>
      <c r="EI455" s="87"/>
      <c r="EJ455" s="87"/>
      <c r="EN455" s="83"/>
      <c r="EO455" s="88"/>
      <c r="EP455" s="60"/>
      <c r="EQ455" s="60"/>
      <c r="ER455" s="60"/>
      <c r="ES455" s="87"/>
      <c r="ET455" s="87"/>
      <c r="EU455" s="87"/>
      <c r="EV455" s="87"/>
      <c r="EW455" s="87"/>
      <c r="FA455" s="83"/>
      <c r="FB455" s="88"/>
      <c r="FC455" s="60"/>
      <c r="FD455" s="60"/>
      <c r="FE455" s="60"/>
      <c r="FF455" s="87"/>
      <c r="FG455" s="87"/>
      <c r="FH455" s="87"/>
      <c r="FI455" s="87"/>
      <c r="FJ455" s="87"/>
    </row>
    <row r="456" spans="1:166" s="22" customFormat="1" ht="15" hidden="1" customHeight="1" x14ac:dyDescent="0.25">
      <c r="A456" s="344"/>
      <c r="B456" s="344"/>
      <c r="C456" s="251"/>
      <c r="D456" s="688"/>
      <c r="E456" s="46"/>
      <c r="F456" s="346"/>
      <c r="G456" s="347"/>
      <c r="H456" s="347"/>
      <c r="I456" s="347"/>
      <c r="J456" s="347"/>
      <c r="N456" s="83"/>
      <c r="O456" s="88"/>
      <c r="P456" s="60"/>
      <c r="Q456" s="60"/>
      <c r="R456" s="60"/>
      <c r="S456" s="87"/>
      <c r="T456" s="87"/>
      <c r="U456" s="87"/>
      <c r="V456" s="87"/>
      <c r="W456" s="87"/>
      <c r="AA456" s="83"/>
      <c r="AB456" s="88"/>
      <c r="AC456" s="60"/>
      <c r="AD456" s="60"/>
      <c r="AE456" s="60"/>
      <c r="AF456" s="87"/>
      <c r="AG456" s="87"/>
      <c r="AH456" s="87"/>
      <c r="AI456" s="87"/>
      <c r="AJ456" s="87"/>
      <c r="AN456" s="83"/>
      <c r="AO456" s="88"/>
      <c r="AP456" s="60"/>
      <c r="AQ456" s="60"/>
      <c r="AR456" s="60"/>
      <c r="AS456" s="87"/>
      <c r="AT456" s="87"/>
      <c r="AU456" s="87"/>
      <c r="AV456" s="87"/>
      <c r="AW456" s="87"/>
      <c r="BA456" s="83"/>
      <c r="BB456" s="88"/>
      <c r="BC456" s="60"/>
      <c r="BD456" s="60"/>
      <c r="BE456" s="60"/>
      <c r="BF456" s="87"/>
      <c r="BG456" s="87"/>
      <c r="BH456" s="87"/>
      <c r="BI456" s="87"/>
      <c r="BJ456" s="87"/>
      <c r="BN456" s="83"/>
      <c r="BO456" s="88"/>
      <c r="BP456" s="60"/>
      <c r="BQ456" s="60"/>
      <c r="BR456" s="60"/>
      <c r="BS456" s="87"/>
      <c r="BT456" s="87"/>
      <c r="BU456" s="87"/>
      <c r="BV456" s="87"/>
      <c r="BW456" s="87"/>
      <c r="CA456" s="83"/>
      <c r="CB456" s="88"/>
      <c r="CC456" s="60"/>
      <c r="CD456" s="60"/>
      <c r="CE456" s="60"/>
      <c r="CF456" s="87"/>
      <c r="CG456" s="87"/>
      <c r="CH456" s="87"/>
      <c r="CI456" s="87"/>
      <c r="CJ456" s="87"/>
      <c r="CN456" s="83"/>
      <c r="CO456" s="88"/>
      <c r="CP456" s="60"/>
      <c r="CQ456" s="60"/>
      <c r="CR456" s="60"/>
      <c r="CS456" s="87"/>
      <c r="CT456" s="87"/>
      <c r="CU456" s="87"/>
      <c r="CV456" s="87"/>
      <c r="CW456" s="87"/>
      <c r="DA456" s="83"/>
      <c r="DB456" s="88"/>
      <c r="DC456" s="60"/>
      <c r="DD456" s="60"/>
      <c r="DE456" s="60"/>
      <c r="DF456" s="87"/>
      <c r="DG456" s="87"/>
      <c r="DH456" s="87"/>
      <c r="DI456" s="87"/>
      <c r="DJ456" s="87"/>
      <c r="DN456" s="83"/>
      <c r="DO456" s="88"/>
      <c r="DP456" s="60"/>
      <c r="DQ456" s="60"/>
      <c r="DR456" s="60"/>
      <c r="DS456" s="87"/>
      <c r="DT456" s="87"/>
      <c r="DU456" s="87"/>
      <c r="DV456" s="87"/>
      <c r="DW456" s="87"/>
      <c r="EA456" s="83"/>
      <c r="EB456" s="88"/>
      <c r="EC456" s="60"/>
      <c r="ED456" s="60"/>
      <c r="EE456" s="60"/>
      <c r="EF456" s="87"/>
      <c r="EG456" s="87"/>
      <c r="EH456" s="87"/>
      <c r="EI456" s="87"/>
      <c r="EJ456" s="87"/>
      <c r="EN456" s="83"/>
      <c r="EO456" s="88"/>
      <c r="EP456" s="60"/>
      <c r="EQ456" s="60"/>
      <c r="ER456" s="60"/>
      <c r="ES456" s="87"/>
      <c r="ET456" s="87"/>
      <c r="EU456" s="87"/>
      <c r="EV456" s="87"/>
      <c r="EW456" s="87"/>
      <c r="FA456" s="83"/>
      <c r="FB456" s="88"/>
      <c r="FC456" s="60"/>
      <c r="FD456" s="60"/>
      <c r="FE456" s="60"/>
      <c r="FF456" s="87"/>
      <c r="FG456" s="87"/>
      <c r="FH456" s="87"/>
      <c r="FI456" s="87"/>
      <c r="FJ456" s="87"/>
    </row>
    <row r="457" spans="1:166" s="22" customFormat="1" ht="15" hidden="1" customHeight="1" x14ac:dyDescent="0.25">
      <c r="A457" s="348">
        <v>3632</v>
      </c>
      <c r="B457" s="348">
        <v>5151</v>
      </c>
      <c r="C457" s="203"/>
      <c r="D457" s="339"/>
      <c r="E457" s="46"/>
      <c r="F457" s="329" t="s">
        <v>145</v>
      </c>
      <c r="G457" s="343">
        <v>15</v>
      </c>
      <c r="H457" s="343">
        <v>15</v>
      </c>
      <c r="I457" s="343">
        <v>8.85</v>
      </c>
      <c r="J457" s="343">
        <f>Tabulka54246[[#This Row],[Skutečnost k 31.12.2019                    v tis. Kč]]/Tabulka54246[[#This Row],[Upravený rozpočet k 31.12.2019         v tis. Kč]]*100</f>
        <v>59</v>
      </c>
      <c r="N457" s="83"/>
      <c r="O457" s="88"/>
      <c r="P457" s="60"/>
      <c r="Q457" s="60"/>
      <c r="R457" s="60"/>
      <c r="S457" s="87"/>
      <c r="T457" s="87"/>
      <c r="U457" s="87"/>
      <c r="V457" s="87"/>
      <c r="W457" s="87"/>
      <c r="AA457" s="83"/>
      <c r="AB457" s="88"/>
      <c r="AC457" s="60"/>
      <c r="AD457" s="60"/>
      <c r="AE457" s="60"/>
      <c r="AF457" s="87"/>
      <c r="AG457" s="87"/>
      <c r="AH457" s="87"/>
      <c r="AI457" s="87"/>
      <c r="AJ457" s="87"/>
      <c r="AN457" s="83"/>
      <c r="AO457" s="88"/>
      <c r="AP457" s="60"/>
      <c r="AQ457" s="60"/>
      <c r="AR457" s="60"/>
      <c r="AS457" s="87"/>
      <c r="AT457" s="87"/>
      <c r="AU457" s="87"/>
      <c r="AV457" s="87"/>
      <c r="AW457" s="87"/>
      <c r="BA457" s="83"/>
      <c r="BB457" s="88"/>
      <c r="BC457" s="60"/>
      <c r="BD457" s="60"/>
      <c r="BE457" s="60"/>
      <c r="BF457" s="87"/>
      <c r="BG457" s="87"/>
      <c r="BH457" s="87"/>
      <c r="BI457" s="87"/>
      <c r="BJ457" s="87"/>
      <c r="BN457" s="83"/>
      <c r="BO457" s="88"/>
      <c r="BP457" s="60"/>
      <c r="BQ457" s="60"/>
      <c r="BR457" s="60"/>
      <c r="BS457" s="87"/>
      <c r="BT457" s="87"/>
      <c r="BU457" s="87"/>
      <c r="BV457" s="87"/>
      <c r="BW457" s="87"/>
      <c r="CA457" s="83"/>
      <c r="CB457" s="88"/>
      <c r="CC457" s="60"/>
      <c r="CD457" s="60"/>
      <c r="CE457" s="60"/>
      <c r="CF457" s="87"/>
      <c r="CG457" s="87"/>
      <c r="CH457" s="87"/>
      <c r="CI457" s="87"/>
      <c r="CJ457" s="87"/>
      <c r="CN457" s="83"/>
      <c r="CO457" s="88"/>
      <c r="CP457" s="60"/>
      <c r="CQ457" s="60"/>
      <c r="CR457" s="60"/>
      <c r="CS457" s="87"/>
      <c r="CT457" s="87"/>
      <c r="CU457" s="87"/>
      <c r="CV457" s="87"/>
      <c r="CW457" s="87"/>
      <c r="DA457" s="83"/>
      <c r="DB457" s="88"/>
      <c r="DC457" s="60"/>
      <c r="DD457" s="60"/>
      <c r="DE457" s="60"/>
      <c r="DF457" s="87"/>
      <c r="DG457" s="87"/>
      <c r="DH457" s="87"/>
      <c r="DI457" s="87"/>
      <c r="DJ457" s="87"/>
      <c r="DN457" s="83"/>
      <c r="DO457" s="88"/>
      <c r="DP457" s="60"/>
      <c r="DQ457" s="60"/>
      <c r="DR457" s="60"/>
      <c r="DS457" s="87"/>
      <c r="DT457" s="87"/>
      <c r="DU457" s="87"/>
      <c r="DV457" s="87"/>
      <c r="DW457" s="87"/>
      <c r="EA457" s="83"/>
      <c r="EB457" s="88"/>
      <c r="EC457" s="60"/>
      <c r="ED457" s="60"/>
      <c r="EE457" s="60"/>
      <c r="EF457" s="87"/>
      <c r="EG457" s="87"/>
      <c r="EH457" s="87"/>
      <c r="EI457" s="87"/>
      <c r="EJ457" s="87"/>
      <c r="EN457" s="83"/>
      <c r="EO457" s="88"/>
      <c r="EP457" s="60"/>
      <c r="EQ457" s="60"/>
      <c r="ER457" s="60"/>
      <c r="ES457" s="87"/>
      <c r="ET457" s="87"/>
      <c r="EU457" s="87"/>
      <c r="EV457" s="87"/>
      <c r="EW457" s="87"/>
      <c r="FA457" s="83"/>
      <c r="FB457" s="88"/>
      <c r="FC457" s="60"/>
      <c r="FD457" s="60"/>
      <c r="FE457" s="60"/>
      <c r="FF457" s="87"/>
      <c r="FG457" s="87"/>
      <c r="FH457" s="87"/>
      <c r="FI457" s="87"/>
      <c r="FJ457" s="87"/>
    </row>
    <row r="458" spans="1:166" s="22" customFormat="1" ht="15" hidden="1" customHeight="1" x14ac:dyDescent="0.25">
      <c r="A458" s="348">
        <v>3632</v>
      </c>
      <c r="B458" s="348">
        <v>5169</v>
      </c>
      <c r="C458" s="203"/>
      <c r="D458" s="339"/>
      <c r="E458" s="46"/>
      <c r="F458" s="329" t="s">
        <v>379</v>
      </c>
      <c r="G458" s="343">
        <v>670</v>
      </c>
      <c r="H458" s="343">
        <v>549.55999999999995</v>
      </c>
      <c r="I458" s="343">
        <v>485.55</v>
      </c>
      <c r="J458" s="343">
        <f>Tabulka54246[[#This Row],[Skutečnost k 31.12.2019                    v tis. Kč]]/Tabulka54246[[#This Row],[Upravený rozpočet k 31.12.2019         v tis. Kč]]*100</f>
        <v>88.352500181963762</v>
      </c>
      <c r="N458" s="83"/>
      <c r="O458" s="88"/>
      <c r="P458" s="60"/>
      <c r="Q458" s="60"/>
      <c r="R458" s="60"/>
      <c r="S458" s="87"/>
      <c r="T458" s="87"/>
      <c r="U458" s="87"/>
      <c r="V458" s="87"/>
      <c r="W458" s="87"/>
      <c r="AA458" s="83"/>
      <c r="AB458" s="88"/>
      <c r="AC458" s="60"/>
      <c r="AD458" s="60"/>
      <c r="AE458" s="60"/>
      <c r="AF458" s="87"/>
      <c r="AG458" s="87"/>
      <c r="AH458" s="87"/>
      <c r="AI458" s="87"/>
      <c r="AJ458" s="87"/>
      <c r="AN458" s="83"/>
      <c r="AO458" s="88"/>
      <c r="AP458" s="60"/>
      <c r="AQ458" s="60"/>
      <c r="AR458" s="60"/>
      <c r="AS458" s="87"/>
      <c r="AT458" s="87"/>
      <c r="AU458" s="87"/>
      <c r="AV458" s="87"/>
      <c r="AW458" s="87"/>
      <c r="BA458" s="83"/>
      <c r="BB458" s="88"/>
      <c r="BC458" s="60"/>
      <c r="BD458" s="60"/>
      <c r="BE458" s="60"/>
      <c r="BF458" s="87"/>
      <c r="BG458" s="87"/>
      <c r="BH458" s="87"/>
      <c r="BI458" s="87"/>
      <c r="BJ458" s="87"/>
      <c r="BN458" s="83"/>
      <c r="BO458" s="88"/>
      <c r="BP458" s="60"/>
      <c r="BQ458" s="60"/>
      <c r="BR458" s="60"/>
      <c r="BS458" s="87"/>
      <c r="BT458" s="87"/>
      <c r="BU458" s="87"/>
      <c r="BV458" s="87"/>
      <c r="BW458" s="87"/>
      <c r="CA458" s="83"/>
      <c r="CB458" s="88"/>
      <c r="CC458" s="60"/>
      <c r="CD458" s="60"/>
      <c r="CE458" s="60"/>
      <c r="CF458" s="87"/>
      <c r="CG458" s="87"/>
      <c r="CH458" s="87"/>
      <c r="CI458" s="87"/>
      <c r="CJ458" s="87"/>
      <c r="CN458" s="83"/>
      <c r="CO458" s="88"/>
      <c r="CP458" s="60"/>
      <c r="CQ458" s="60"/>
      <c r="CR458" s="60"/>
      <c r="CS458" s="87"/>
      <c r="CT458" s="87"/>
      <c r="CU458" s="87"/>
      <c r="CV458" s="87"/>
      <c r="CW458" s="87"/>
      <c r="DA458" s="83"/>
      <c r="DB458" s="88"/>
      <c r="DC458" s="60"/>
      <c r="DD458" s="60"/>
      <c r="DE458" s="60"/>
      <c r="DF458" s="87"/>
      <c r="DG458" s="87"/>
      <c r="DH458" s="87"/>
      <c r="DI458" s="87"/>
      <c r="DJ458" s="87"/>
      <c r="DN458" s="83"/>
      <c r="DO458" s="88"/>
      <c r="DP458" s="60"/>
      <c r="DQ458" s="60"/>
      <c r="DR458" s="60"/>
      <c r="DS458" s="87"/>
      <c r="DT458" s="87"/>
      <c r="DU458" s="87"/>
      <c r="DV458" s="87"/>
      <c r="DW458" s="87"/>
      <c r="EA458" s="83"/>
      <c r="EB458" s="88"/>
      <c r="EC458" s="60"/>
      <c r="ED458" s="60"/>
      <c r="EE458" s="60"/>
      <c r="EF458" s="87"/>
      <c r="EG458" s="87"/>
      <c r="EH458" s="87"/>
      <c r="EI458" s="87"/>
      <c r="EJ458" s="87"/>
      <c r="EN458" s="83"/>
      <c r="EO458" s="88"/>
      <c r="EP458" s="60"/>
      <c r="EQ458" s="60"/>
      <c r="ER458" s="60"/>
      <c r="ES458" s="87"/>
      <c r="ET458" s="87"/>
      <c r="EU458" s="87"/>
      <c r="EV458" s="87"/>
      <c r="EW458" s="87"/>
      <c r="FA458" s="83"/>
      <c r="FB458" s="88"/>
      <c r="FC458" s="60"/>
      <c r="FD458" s="60"/>
      <c r="FE458" s="60"/>
      <c r="FF458" s="87"/>
      <c r="FG458" s="87"/>
      <c r="FH458" s="87"/>
      <c r="FI458" s="87"/>
      <c r="FJ458" s="87"/>
    </row>
    <row r="459" spans="1:166" s="22" customFormat="1" ht="12.75" customHeight="1" x14ac:dyDescent="0.25">
      <c r="A459" s="344">
        <v>3632</v>
      </c>
      <c r="B459" s="344">
        <v>5171</v>
      </c>
      <c r="C459" s="251"/>
      <c r="D459" s="339"/>
      <c r="E459" s="46"/>
      <c r="F459" s="346" t="s">
        <v>378</v>
      </c>
      <c r="G459" s="347">
        <v>20</v>
      </c>
      <c r="H459" s="347">
        <v>0</v>
      </c>
      <c r="I459" s="347">
        <v>0</v>
      </c>
      <c r="J459" s="347">
        <v>0</v>
      </c>
      <c r="N459" s="83"/>
      <c r="O459" s="88"/>
      <c r="P459" s="60"/>
      <c r="Q459" s="60"/>
      <c r="R459" s="60"/>
      <c r="S459" s="87"/>
      <c r="T459" s="87"/>
      <c r="U459" s="87"/>
      <c r="V459" s="87"/>
      <c r="W459" s="87"/>
      <c r="AA459" s="83"/>
      <c r="AB459" s="88"/>
      <c r="AC459" s="60"/>
      <c r="AD459" s="60"/>
      <c r="AE459" s="60"/>
      <c r="AF459" s="87"/>
      <c r="AG459" s="87"/>
      <c r="AH459" s="87"/>
      <c r="AI459" s="87"/>
      <c r="AJ459" s="87"/>
      <c r="AN459" s="83"/>
      <c r="AO459" s="88"/>
      <c r="AP459" s="60"/>
      <c r="AQ459" s="60"/>
      <c r="AR459" s="60"/>
      <c r="AS459" s="87"/>
      <c r="AT459" s="87"/>
      <c r="AU459" s="87"/>
      <c r="AV459" s="87"/>
      <c r="AW459" s="87"/>
      <c r="BA459" s="83"/>
      <c r="BB459" s="88"/>
      <c r="BC459" s="60"/>
      <c r="BD459" s="60"/>
      <c r="BE459" s="60"/>
      <c r="BF459" s="87"/>
      <c r="BG459" s="87"/>
      <c r="BH459" s="87"/>
      <c r="BI459" s="87"/>
      <c r="BJ459" s="87"/>
      <c r="BN459" s="83"/>
      <c r="BO459" s="88"/>
      <c r="BP459" s="60"/>
      <c r="BQ459" s="60"/>
      <c r="BR459" s="60"/>
      <c r="BS459" s="87"/>
      <c r="BT459" s="87"/>
      <c r="BU459" s="87"/>
      <c r="BV459" s="87"/>
      <c r="BW459" s="87"/>
      <c r="CA459" s="83"/>
      <c r="CB459" s="88"/>
      <c r="CC459" s="60"/>
      <c r="CD459" s="60"/>
      <c r="CE459" s="60"/>
      <c r="CF459" s="87"/>
      <c r="CG459" s="87"/>
      <c r="CH459" s="87"/>
      <c r="CI459" s="87"/>
      <c r="CJ459" s="87"/>
      <c r="CN459" s="83"/>
      <c r="CO459" s="88"/>
      <c r="CP459" s="60"/>
      <c r="CQ459" s="60"/>
      <c r="CR459" s="60"/>
      <c r="CS459" s="87"/>
      <c r="CT459" s="87"/>
      <c r="CU459" s="87"/>
      <c r="CV459" s="87"/>
      <c r="CW459" s="87"/>
      <c r="DA459" s="83"/>
      <c r="DB459" s="88"/>
      <c r="DC459" s="60"/>
      <c r="DD459" s="60"/>
      <c r="DE459" s="60"/>
      <c r="DF459" s="87"/>
      <c r="DG459" s="87"/>
      <c r="DH459" s="87"/>
      <c r="DI459" s="87"/>
      <c r="DJ459" s="87"/>
      <c r="DN459" s="83"/>
      <c r="DO459" s="88"/>
      <c r="DP459" s="60"/>
      <c r="DQ459" s="60"/>
      <c r="DR459" s="60"/>
      <c r="DS459" s="87"/>
      <c r="DT459" s="87"/>
      <c r="DU459" s="87"/>
      <c r="DV459" s="87"/>
      <c r="DW459" s="87"/>
      <c r="EA459" s="83"/>
      <c r="EB459" s="88"/>
      <c r="EC459" s="60"/>
      <c r="ED459" s="60"/>
      <c r="EE459" s="60"/>
      <c r="EF459" s="87"/>
      <c r="EG459" s="87"/>
      <c r="EH459" s="87"/>
      <c r="EI459" s="87"/>
      <c r="EJ459" s="87"/>
      <c r="EN459" s="83"/>
      <c r="EO459" s="88"/>
      <c r="EP459" s="60"/>
      <c r="EQ459" s="60"/>
      <c r="ER459" s="60"/>
      <c r="ES459" s="87"/>
      <c r="ET459" s="87"/>
      <c r="EU459" s="87"/>
      <c r="EV459" s="87"/>
      <c r="EW459" s="87"/>
      <c r="FA459" s="83"/>
      <c r="FB459" s="88"/>
      <c r="FC459" s="60"/>
      <c r="FD459" s="60"/>
      <c r="FE459" s="60"/>
      <c r="FF459" s="87"/>
      <c r="FG459" s="87"/>
      <c r="FH459" s="87"/>
      <c r="FI459" s="87"/>
      <c r="FJ459" s="87"/>
    </row>
    <row r="460" spans="1:166" s="22" customFormat="1" ht="15" hidden="1" customHeight="1" x14ac:dyDescent="0.25">
      <c r="A460" s="363">
        <v>3632</v>
      </c>
      <c r="B460" s="363">
        <v>6121</v>
      </c>
      <c r="C460" s="192"/>
      <c r="D460" s="339"/>
      <c r="E460" s="381"/>
      <c r="F460" s="364" t="s">
        <v>781</v>
      </c>
      <c r="G460" s="382">
        <v>0</v>
      </c>
      <c r="H460" s="382">
        <v>160</v>
      </c>
      <c r="I460" s="382">
        <v>99.8</v>
      </c>
      <c r="J460" s="382">
        <f>Tabulka54246[[#This Row],[Skutečnost k 31.12.2019                    v tis. Kč]]/Tabulka54246[[#This Row],[Upravený rozpočet k 31.12.2019         v tis. Kč]]*100</f>
        <v>62.375</v>
      </c>
      <c r="N460" s="83"/>
      <c r="O460" s="88"/>
      <c r="P460" s="60"/>
      <c r="Q460" s="60"/>
      <c r="R460" s="60"/>
      <c r="S460" s="87"/>
      <c r="T460" s="87"/>
      <c r="U460" s="87"/>
      <c r="V460" s="87"/>
      <c r="W460" s="87"/>
      <c r="AA460" s="83"/>
      <c r="AB460" s="88"/>
      <c r="AC460" s="60"/>
      <c r="AD460" s="60"/>
      <c r="AE460" s="60"/>
      <c r="AF460" s="87"/>
      <c r="AG460" s="87"/>
      <c r="AH460" s="87"/>
      <c r="AI460" s="87"/>
      <c r="AJ460" s="87"/>
      <c r="AN460" s="83"/>
      <c r="AO460" s="88"/>
      <c r="AP460" s="60"/>
      <c r="AQ460" s="60"/>
      <c r="AR460" s="60"/>
      <c r="AS460" s="87"/>
      <c r="AT460" s="87"/>
      <c r="AU460" s="87"/>
      <c r="AV460" s="87"/>
      <c r="AW460" s="87"/>
      <c r="BA460" s="83"/>
      <c r="BB460" s="88"/>
      <c r="BC460" s="60"/>
      <c r="BD460" s="60"/>
      <c r="BE460" s="60"/>
      <c r="BF460" s="87"/>
      <c r="BG460" s="87"/>
      <c r="BH460" s="87"/>
      <c r="BI460" s="87"/>
      <c r="BJ460" s="87"/>
      <c r="BN460" s="83"/>
      <c r="BO460" s="88"/>
      <c r="BP460" s="60"/>
      <c r="BQ460" s="60"/>
      <c r="BR460" s="60"/>
      <c r="BS460" s="87"/>
      <c r="BT460" s="87"/>
      <c r="BU460" s="87"/>
      <c r="BV460" s="87"/>
      <c r="BW460" s="87"/>
      <c r="CA460" s="83"/>
      <c r="CB460" s="88"/>
      <c r="CC460" s="60"/>
      <c r="CD460" s="60"/>
      <c r="CE460" s="60"/>
      <c r="CF460" s="87"/>
      <c r="CG460" s="87"/>
      <c r="CH460" s="87"/>
      <c r="CI460" s="87"/>
      <c r="CJ460" s="87"/>
      <c r="CN460" s="83"/>
      <c r="CO460" s="88"/>
      <c r="CP460" s="60"/>
      <c r="CQ460" s="60"/>
      <c r="CR460" s="60"/>
      <c r="CS460" s="87"/>
      <c r="CT460" s="87"/>
      <c r="CU460" s="87"/>
      <c r="CV460" s="87"/>
      <c r="CW460" s="87"/>
      <c r="DA460" s="83"/>
      <c r="DB460" s="88"/>
      <c r="DC460" s="60"/>
      <c r="DD460" s="60"/>
      <c r="DE460" s="60"/>
      <c r="DF460" s="87"/>
      <c r="DG460" s="87"/>
      <c r="DH460" s="87"/>
      <c r="DI460" s="87"/>
      <c r="DJ460" s="87"/>
      <c r="DN460" s="83"/>
      <c r="DO460" s="88"/>
      <c r="DP460" s="60"/>
      <c r="DQ460" s="60"/>
      <c r="DR460" s="60"/>
      <c r="DS460" s="87"/>
      <c r="DT460" s="87"/>
      <c r="DU460" s="87"/>
      <c r="DV460" s="87"/>
      <c r="DW460" s="87"/>
      <c r="EA460" s="83"/>
      <c r="EB460" s="88"/>
      <c r="EC460" s="60"/>
      <c r="ED460" s="60"/>
      <c r="EE460" s="60"/>
      <c r="EF460" s="87"/>
      <c r="EG460" s="87"/>
      <c r="EH460" s="87"/>
      <c r="EI460" s="87"/>
      <c r="EJ460" s="87"/>
      <c r="EN460" s="83"/>
      <c r="EO460" s="88"/>
      <c r="EP460" s="60"/>
      <c r="EQ460" s="60"/>
      <c r="ER460" s="60"/>
      <c r="ES460" s="87"/>
      <c r="ET460" s="87"/>
      <c r="EU460" s="87"/>
      <c r="EV460" s="87"/>
      <c r="EW460" s="87"/>
      <c r="FA460" s="83"/>
      <c r="FB460" s="88"/>
      <c r="FC460" s="60"/>
      <c r="FD460" s="60"/>
      <c r="FE460" s="60"/>
      <c r="FF460" s="87"/>
      <c r="FG460" s="87"/>
      <c r="FH460" s="87"/>
      <c r="FI460" s="87"/>
      <c r="FJ460" s="87"/>
    </row>
    <row r="461" spans="1:166" s="22" customFormat="1" ht="15" hidden="1" customHeight="1" x14ac:dyDescent="0.25">
      <c r="A461" s="45">
        <v>3632</v>
      </c>
      <c r="B461" s="45"/>
      <c r="C461" s="266"/>
      <c r="D461" s="45"/>
      <c r="E461" s="46"/>
      <c r="F461" s="228" t="s">
        <v>48</v>
      </c>
      <c r="G461" s="264">
        <f>SUBTOTAL(109,G457:G460)</f>
        <v>20</v>
      </c>
      <c r="H461" s="264">
        <f>SUBTOTAL(109,H457:H460)</f>
        <v>0</v>
      </c>
      <c r="I461" s="264">
        <f>SUBTOTAL(109,I457:I460)</f>
        <v>0</v>
      </c>
      <c r="J461" s="264" t="e">
        <f>Tabulka54246[[#This Row],[Skutečnost k 31.12.2019                    v tis. Kč]]/Tabulka54246[[#This Row],[Upravený rozpočet k 31.12.2019         v tis. Kč]]*100</f>
        <v>#DIV/0!</v>
      </c>
      <c r="N461" s="83"/>
      <c r="O461" s="88"/>
      <c r="P461" s="60"/>
      <c r="Q461" s="60"/>
      <c r="R461" s="60"/>
      <c r="S461" s="87"/>
      <c r="T461" s="87"/>
      <c r="U461" s="87"/>
      <c r="V461" s="87"/>
      <c r="W461" s="87"/>
      <c r="AA461" s="83"/>
      <c r="AB461" s="88"/>
      <c r="AC461" s="60"/>
      <c r="AD461" s="60"/>
      <c r="AE461" s="60"/>
      <c r="AF461" s="87"/>
      <c r="AG461" s="87"/>
      <c r="AH461" s="87"/>
      <c r="AI461" s="87"/>
      <c r="AJ461" s="87"/>
      <c r="AN461" s="83"/>
      <c r="AO461" s="88"/>
      <c r="AP461" s="60"/>
      <c r="AQ461" s="60"/>
      <c r="AR461" s="60"/>
      <c r="AS461" s="87"/>
      <c r="AT461" s="87"/>
      <c r="AU461" s="87"/>
      <c r="AV461" s="87"/>
      <c r="AW461" s="87"/>
      <c r="BA461" s="83"/>
      <c r="BB461" s="88"/>
      <c r="BC461" s="60"/>
      <c r="BD461" s="60"/>
      <c r="BE461" s="60"/>
      <c r="BF461" s="87"/>
      <c r="BG461" s="87"/>
      <c r="BH461" s="87"/>
      <c r="BI461" s="87"/>
      <c r="BJ461" s="87"/>
      <c r="BN461" s="83"/>
      <c r="BO461" s="88"/>
      <c r="BP461" s="60"/>
      <c r="BQ461" s="60"/>
      <c r="BR461" s="60"/>
      <c r="BS461" s="87"/>
      <c r="BT461" s="87"/>
      <c r="BU461" s="87"/>
      <c r="BV461" s="87"/>
      <c r="BW461" s="87"/>
      <c r="CA461" s="83"/>
      <c r="CB461" s="88"/>
      <c r="CC461" s="60"/>
      <c r="CD461" s="60"/>
      <c r="CE461" s="60"/>
      <c r="CF461" s="87"/>
      <c r="CG461" s="87"/>
      <c r="CH461" s="87"/>
      <c r="CI461" s="87"/>
      <c r="CJ461" s="87"/>
      <c r="CN461" s="83"/>
      <c r="CO461" s="88"/>
      <c r="CP461" s="60"/>
      <c r="CQ461" s="60"/>
      <c r="CR461" s="60"/>
      <c r="CS461" s="87"/>
      <c r="CT461" s="87"/>
      <c r="CU461" s="87"/>
      <c r="CV461" s="87"/>
      <c r="CW461" s="87"/>
      <c r="DA461" s="83"/>
      <c r="DB461" s="88"/>
      <c r="DC461" s="60"/>
      <c r="DD461" s="60"/>
      <c r="DE461" s="60"/>
      <c r="DF461" s="87"/>
      <c r="DG461" s="87"/>
      <c r="DH461" s="87"/>
      <c r="DI461" s="87"/>
      <c r="DJ461" s="87"/>
      <c r="DN461" s="83"/>
      <c r="DO461" s="88"/>
      <c r="DP461" s="60"/>
      <c r="DQ461" s="60"/>
      <c r="DR461" s="60"/>
      <c r="DS461" s="87"/>
      <c r="DT461" s="87"/>
      <c r="DU461" s="87"/>
      <c r="DV461" s="87"/>
      <c r="DW461" s="87"/>
      <c r="EA461" s="83"/>
      <c r="EB461" s="88"/>
      <c r="EC461" s="60"/>
      <c r="ED461" s="60"/>
      <c r="EE461" s="60"/>
      <c r="EF461" s="87"/>
      <c r="EG461" s="87"/>
      <c r="EH461" s="87"/>
      <c r="EI461" s="87"/>
      <c r="EJ461" s="87"/>
      <c r="EN461" s="83"/>
      <c r="EO461" s="88"/>
      <c r="EP461" s="60"/>
      <c r="EQ461" s="60"/>
      <c r="ER461" s="60"/>
      <c r="ES461" s="87"/>
      <c r="ET461" s="87"/>
      <c r="EU461" s="87"/>
      <c r="EV461" s="87"/>
      <c r="EW461" s="87"/>
      <c r="FA461" s="83"/>
      <c r="FB461" s="88"/>
      <c r="FC461" s="60"/>
      <c r="FD461" s="60"/>
      <c r="FE461" s="60"/>
      <c r="FF461" s="87"/>
      <c r="FG461" s="87"/>
      <c r="FH461" s="87"/>
      <c r="FI461" s="87"/>
      <c r="FJ461" s="87"/>
    </row>
    <row r="462" spans="1:166" s="22" customFormat="1" ht="15" hidden="1" customHeight="1" x14ac:dyDescent="0.25">
      <c r="A462" s="363"/>
      <c r="B462" s="363"/>
      <c r="C462" s="192"/>
      <c r="D462" s="688"/>
      <c r="E462" s="46"/>
      <c r="F462" s="364"/>
      <c r="G462" s="382"/>
      <c r="H462" s="382"/>
      <c r="I462" s="382"/>
      <c r="J462" s="382"/>
      <c r="N462" s="83"/>
      <c r="O462" s="88"/>
      <c r="P462" s="60"/>
      <c r="Q462" s="60"/>
      <c r="R462" s="60"/>
      <c r="S462" s="87"/>
      <c r="T462" s="87"/>
      <c r="U462" s="87"/>
      <c r="V462" s="87"/>
      <c r="W462" s="87"/>
      <c r="AA462" s="83"/>
      <c r="AB462" s="88"/>
      <c r="AC462" s="60"/>
      <c r="AD462" s="60"/>
      <c r="AE462" s="60"/>
      <c r="AF462" s="87"/>
      <c r="AG462" s="87"/>
      <c r="AH462" s="87"/>
      <c r="AI462" s="87"/>
      <c r="AJ462" s="87"/>
      <c r="AN462" s="83"/>
      <c r="AO462" s="88"/>
      <c r="AP462" s="60"/>
      <c r="AQ462" s="60"/>
      <c r="AR462" s="60"/>
      <c r="AS462" s="87"/>
      <c r="AT462" s="87"/>
      <c r="AU462" s="87"/>
      <c r="AV462" s="87"/>
      <c r="AW462" s="87"/>
      <c r="BA462" s="83"/>
      <c r="BB462" s="88"/>
      <c r="BC462" s="60"/>
      <c r="BD462" s="60"/>
      <c r="BE462" s="60"/>
      <c r="BF462" s="87"/>
      <c r="BG462" s="87"/>
      <c r="BH462" s="87"/>
      <c r="BI462" s="87"/>
      <c r="BJ462" s="87"/>
      <c r="BN462" s="83"/>
      <c r="BO462" s="88"/>
      <c r="BP462" s="60"/>
      <c r="BQ462" s="60"/>
      <c r="BR462" s="60"/>
      <c r="BS462" s="87"/>
      <c r="BT462" s="87"/>
      <c r="BU462" s="87"/>
      <c r="BV462" s="87"/>
      <c r="BW462" s="87"/>
      <c r="CA462" s="83"/>
      <c r="CB462" s="88"/>
      <c r="CC462" s="60"/>
      <c r="CD462" s="60"/>
      <c r="CE462" s="60"/>
      <c r="CF462" s="87"/>
      <c r="CG462" s="87"/>
      <c r="CH462" s="87"/>
      <c r="CI462" s="87"/>
      <c r="CJ462" s="87"/>
      <c r="CN462" s="83"/>
      <c r="CO462" s="88"/>
      <c r="CP462" s="60"/>
      <c r="CQ462" s="60"/>
      <c r="CR462" s="60"/>
      <c r="CS462" s="87"/>
      <c r="CT462" s="87"/>
      <c r="CU462" s="87"/>
      <c r="CV462" s="87"/>
      <c r="CW462" s="87"/>
      <c r="DA462" s="83"/>
      <c r="DB462" s="88"/>
      <c r="DC462" s="60"/>
      <c r="DD462" s="60"/>
      <c r="DE462" s="60"/>
      <c r="DF462" s="87"/>
      <c r="DG462" s="87"/>
      <c r="DH462" s="87"/>
      <c r="DI462" s="87"/>
      <c r="DJ462" s="87"/>
      <c r="DN462" s="83"/>
      <c r="DO462" s="88"/>
      <c r="DP462" s="60"/>
      <c r="DQ462" s="60"/>
      <c r="DR462" s="60"/>
      <c r="DS462" s="87"/>
      <c r="DT462" s="87"/>
      <c r="DU462" s="87"/>
      <c r="DV462" s="87"/>
      <c r="DW462" s="87"/>
      <c r="EA462" s="83"/>
      <c r="EB462" s="88"/>
      <c r="EC462" s="60"/>
      <c r="ED462" s="60"/>
      <c r="EE462" s="60"/>
      <c r="EF462" s="87"/>
      <c r="EG462" s="87"/>
      <c r="EH462" s="87"/>
      <c r="EI462" s="87"/>
      <c r="EJ462" s="87"/>
      <c r="EN462" s="83"/>
      <c r="EO462" s="88"/>
      <c r="EP462" s="60"/>
      <c r="EQ462" s="60"/>
      <c r="ER462" s="60"/>
      <c r="ES462" s="87"/>
      <c r="ET462" s="87"/>
      <c r="EU462" s="87"/>
      <c r="EV462" s="87"/>
      <c r="EW462" s="87"/>
      <c r="FA462" s="83"/>
      <c r="FB462" s="88"/>
      <c r="FC462" s="60"/>
      <c r="FD462" s="60"/>
      <c r="FE462" s="60"/>
      <c r="FF462" s="87"/>
      <c r="FG462" s="87"/>
      <c r="FH462" s="87"/>
      <c r="FI462" s="87"/>
      <c r="FJ462" s="87"/>
    </row>
    <row r="463" spans="1:166" s="22" customFormat="1" ht="15" hidden="1" customHeight="1" x14ac:dyDescent="0.25">
      <c r="A463" s="363">
        <v>3634</v>
      </c>
      <c r="B463" s="363">
        <v>6121</v>
      </c>
      <c r="C463" s="192"/>
      <c r="D463" s="339"/>
      <c r="E463" s="381">
        <v>821</v>
      </c>
      <c r="F463" s="364" t="s">
        <v>464</v>
      </c>
      <c r="G463" s="382">
        <v>1563.32</v>
      </c>
      <c r="H463" s="382">
        <v>0</v>
      </c>
      <c r="I463" s="382">
        <v>0</v>
      </c>
      <c r="J463" s="382">
        <v>0</v>
      </c>
      <c r="N463" s="83"/>
      <c r="O463" s="88"/>
      <c r="P463" s="60"/>
      <c r="Q463" s="60"/>
      <c r="R463" s="60"/>
      <c r="S463" s="87"/>
      <c r="T463" s="87"/>
      <c r="U463" s="87"/>
      <c r="V463" s="87"/>
      <c r="W463" s="87"/>
      <c r="AA463" s="83"/>
      <c r="AB463" s="88"/>
      <c r="AC463" s="60"/>
      <c r="AD463" s="60"/>
      <c r="AE463" s="60"/>
      <c r="AF463" s="87"/>
      <c r="AG463" s="87"/>
      <c r="AH463" s="87"/>
      <c r="AI463" s="87"/>
      <c r="AJ463" s="87"/>
      <c r="AN463" s="83"/>
      <c r="AO463" s="88"/>
      <c r="AP463" s="60"/>
      <c r="AQ463" s="60"/>
      <c r="AR463" s="60"/>
      <c r="AS463" s="87"/>
      <c r="AT463" s="87"/>
      <c r="AU463" s="87"/>
      <c r="AV463" s="87"/>
      <c r="AW463" s="87"/>
      <c r="BA463" s="83"/>
      <c r="BB463" s="88"/>
      <c r="BC463" s="60"/>
      <c r="BD463" s="60"/>
      <c r="BE463" s="60"/>
      <c r="BF463" s="87"/>
      <c r="BG463" s="87"/>
      <c r="BH463" s="87"/>
      <c r="BI463" s="87"/>
      <c r="BJ463" s="87"/>
      <c r="BN463" s="83"/>
      <c r="BO463" s="88"/>
      <c r="BP463" s="60"/>
      <c r="BQ463" s="60"/>
      <c r="BR463" s="60"/>
      <c r="BS463" s="87"/>
      <c r="BT463" s="87"/>
      <c r="BU463" s="87"/>
      <c r="BV463" s="87"/>
      <c r="BW463" s="87"/>
      <c r="CA463" s="83"/>
      <c r="CB463" s="88"/>
      <c r="CC463" s="60"/>
      <c r="CD463" s="60"/>
      <c r="CE463" s="60"/>
      <c r="CF463" s="87"/>
      <c r="CG463" s="87"/>
      <c r="CH463" s="87"/>
      <c r="CI463" s="87"/>
      <c r="CJ463" s="87"/>
      <c r="CN463" s="83"/>
      <c r="CO463" s="88"/>
      <c r="CP463" s="60"/>
      <c r="CQ463" s="60"/>
      <c r="CR463" s="60"/>
      <c r="CS463" s="87"/>
      <c r="CT463" s="87"/>
      <c r="CU463" s="87"/>
      <c r="CV463" s="87"/>
      <c r="CW463" s="87"/>
      <c r="DA463" s="83"/>
      <c r="DB463" s="88"/>
      <c r="DC463" s="60"/>
      <c r="DD463" s="60"/>
      <c r="DE463" s="60"/>
      <c r="DF463" s="87"/>
      <c r="DG463" s="87"/>
      <c r="DH463" s="87"/>
      <c r="DI463" s="87"/>
      <c r="DJ463" s="87"/>
      <c r="DN463" s="83"/>
      <c r="DO463" s="88"/>
      <c r="DP463" s="60"/>
      <c r="DQ463" s="60"/>
      <c r="DR463" s="60"/>
      <c r="DS463" s="87"/>
      <c r="DT463" s="87"/>
      <c r="DU463" s="87"/>
      <c r="DV463" s="87"/>
      <c r="DW463" s="87"/>
      <c r="EA463" s="83"/>
      <c r="EB463" s="88"/>
      <c r="EC463" s="60"/>
      <c r="ED463" s="60"/>
      <c r="EE463" s="60"/>
      <c r="EF463" s="87"/>
      <c r="EG463" s="87"/>
      <c r="EH463" s="87"/>
      <c r="EI463" s="87"/>
      <c r="EJ463" s="87"/>
      <c r="EN463" s="83"/>
      <c r="EO463" s="88"/>
      <c r="EP463" s="60"/>
      <c r="EQ463" s="60"/>
      <c r="ER463" s="60"/>
      <c r="ES463" s="87"/>
      <c r="ET463" s="87"/>
      <c r="EU463" s="87"/>
      <c r="EV463" s="87"/>
      <c r="EW463" s="87"/>
      <c r="FA463" s="83"/>
      <c r="FB463" s="88"/>
      <c r="FC463" s="60"/>
      <c r="FD463" s="60"/>
      <c r="FE463" s="60"/>
      <c r="FF463" s="87"/>
      <c r="FG463" s="87"/>
      <c r="FH463" s="87"/>
      <c r="FI463" s="87"/>
      <c r="FJ463" s="87"/>
    </row>
    <row r="464" spans="1:166" s="22" customFormat="1" ht="15" hidden="1" customHeight="1" x14ac:dyDescent="0.25">
      <c r="A464" s="45">
        <v>3634</v>
      </c>
      <c r="B464" s="45"/>
      <c r="C464" s="266"/>
      <c r="D464" s="45"/>
      <c r="E464" s="46"/>
      <c r="F464" s="228" t="s">
        <v>437</v>
      </c>
      <c r="G464" s="264">
        <f>SUBTOTAL(109,G463:G463)</f>
        <v>0</v>
      </c>
      <c r="H464" s="264">
        <f>SUBTOTAL(109,H463:H463)</f>
        <v>0</v>
      </c>
      <c r="I464" s="264">
        <f>SUBTOTAL(109,I463:I463)</f>
        <v>0</v>
      </c>
      <c r="J464" s="264">
        <v>0</v>
      </c>
      <c r="N464" s="83"/>
      <c r="O464" s="88"/>
      <c r="P464" s="60"/>
      <c r="Q464" s="60"/>
      <c r="R464" s="60"/>
      <c r="S464" s="87"/>
      <c r="T464" s="87"/>
      <c r="U464" s="87"/>
      <c r="V464" s="87"/>
      <c r="W464" s="87"/>
      <c r="AA464" s="83"/>
      <c r="AB464" s="88"/>
      <c r="AC464" s="60"/>
      <c r="AD464" s="60"/>
      <c r="AE464" s="60"/>
      <c r="AF464" s="87"/>
      <c r="AG464" s="87"/>
      <c r="AH464" s="87"/>
      <c r="AI464" s="87"/>
      <c r="AJ464" s="87"/>
      <c r="AN464" s="83"/>
      <c r="AO464" s="88"/>
      <c r="AP464" s="60"/>
      <c r="AQ464" s="60"/>
      <c r="AR464" s="60"/>
      <c r="AS464" s="87"/>
      <c r="AT464" s="87"/>
      <c r="AU464" s="87"/>
      <c r="AV464" s="87"/>
      <c r="AW464" s="87"/>
      <c r="BA464" s="83"/>
      <c r="BB464" s="88"/>
      <c r="BC464" s="60"/>
      <c r="BD464" s="60"/>
      <c r="BE464" s="60"/>
      <c r="BF464" s="87"/>
      <c r="BG464" s="87"/>
      <c r="BH464" s="87"/>
      <c r="BI464" s="87"/>
      <c r="BJ464" s="87"/>
      <c r="BN464" s="83"/>
      <c r="BO464" s="88"/>
      <c r="BP464" s="60"/>
      <c r="BQ464" s="60"/>
      <c r="BR464" s="60"/>
      <c r="BS464" s="87"/>
      <c r="BT464" s="87"/>
      <c r="BU464" s="87"/>
      <c r="BV464" s="87"/>
      <c r="BW464" s="87"/>
      <c r="CA464" s="83"/>
      <c r="CB464" s="88"/>
      <c r="CC464" s="60"/>
      <c r="CD464" s="60"/>
      <c r="CE464" s="60"/>
      <c r="CF464" s="87"/>
      <c r="CG464" s="87"/>
      <c r="CH464" s="87"/>
      <c r="CI464" s="87"/>
      <c r="CJ464" s="87"/>
      <c r="CN464" s="83"/>
      <c r="CO464" s="88"/>
      <c r="CP464" s="60"/>
      <c r="CQ464" s="60"/>
      <c r="CR464" s="60"/>
      <c r="CS464" s="87"/>
      <c r="CT464" s="87"/>
      <c r="CU464" s="87"/>
      <c r="CV464" s="87"/>
      <c r="CW464" s="87"/>
      <c r="DA464" s="83"/>
      <c r="DB464" s="88"/>
      <c r="DC464" s="60"/>
      <c r="DD464" s="60"/>
      <c r="DE464" s="60"/>
      <c r="DF464" s="87"/>
      <c r="DG464" s="87"/>
      <c r="DH464" s="87"/>
      <c r="DI464" s="87"/>
      <c r="DJ464" s="87"/>
      <c r="DN464" s="83"/>
      <c r="DO464" s="88"/>
      <c r="DP464" s="60"/>
      <c r="DQ464" s="60"/>
      <c r="DR464" s="60"/>
      <c r="DS464" s="87"/>
      <c r="DT464" s="87"/>
      <c r="DU464" s="87"/>
      <c r="DV464" s="87"/>
      <c r="DW464" s="87"/>
      <c r="EA464" s="83"/>
      <c r="EB464" s="88"/>
      <c r="EC464" s="60"/>
      <c r="ED464" s="60"/>
      <c r="EE464" s="60"/>
      <c r="EF464" s="87"/>
      <c r="EG464" s="87"/>
      <c r="EH464" s="87"/>
      <c r="EI464" s="87"/>
      <c r="EJ464" s="87"/>
      <c r="EN464" s="83"/>
      <c r="EO464" s="88"/>
      <c r="EP464" s="60"/>
      <c r="EQ464" s="60"/>
      <c r="ER464" s="60"/>
      <c r="ES464" s="87"/>
      <c r="ET464" s="87"/>
      <c r="EU464" s="87"/>
      <c r="EV464" s="87"/>
      <c r="EW464" s="87"/>
      <c r="FA464" s="83"/>
      <c r="FB464" s="88"/>
      <c r="FC464" s="60"/>
      <c r="FD464" s="60"/>
      <c r="FE464" s="60"/>
      <c r="FF464" s="87"/>
      <c r="FG464" s="87"/>
      <c r="FH464" s="87"/>
      <c r="FI464" s="87"/>
      <c r="FJ464" s="87"/>
    </row>
    <row r="465" spans="1:166" s="22" customFormat="1" ht="15" hidden="1" customHeight="1" x14ac:dyDescent="0.25">
      <c r="A465" s="45"/>
      <c r="B465" s="16"/>
      <c r="C465" s="192"/>
      <c r="D465" s="16"/>
      <c r="E465" s="46"/>
      <c r="F465" s="228"/>
      <c r="G465" s="264"/>
      <c r="H465" s="343"/>
      <c r="I465" s="243"/>
      <c r="J465" s="243"/>
      <c r="N465" s="83"/>
      <c r="O465" s="88"/>
      <c r="P465" s="60"/>
      <c r="Q465" s="60"/>
      <c r="R465" s="60"/>
      <c r="S465" s="87"/>
      <c r="T465" s="87"/>
      <c r="U465" s="87"/>
      <c r="V465" s="87"/>
      <c r="W465" s="87"/>
      <c r="AA465" s="83"/>
      <c r="AB465" s="88"/>
      <c r="AC465" s="60"/>
      <c r="AD465" s="60"/>
      <c r="AE465" s="60"/>
      <c r="AF465" s="87"/>
      <c r="AG465" s="87"/>
      <c r="AH465" s="87"/>
      <c r="AI465" s="87"/>
      <c r="AJ465" s="87"/>
      <c r="AN465" s="83"/>
      <c r="AO465" s="88"/>
      <c r="AP465" s="60"/>
      <c r="AQ465" s="60"/>
      <c r="AR465" s="60"/>
      <c r="AS465" s="87"/>
      <c r="AT465" s="87"/>
      <c r="AU465" s="87"/>
      <c r="AV465" s="87"/>
      <c r="AW465" s="87"/>
      <c r="BA465" s="83"/>
      <c r="BB465" s="88"/>
      <c r="BC465" s="60"/>
      <c r="BD465" s="60"/>
      <c r="BE465" s="60"/>
      <c r="BF465" s="87"/>
      <c r="BG465" s="87"/>
      <c r="BH465" s="87"/>
      <c r="BI465" s="87"/>
      <c r="BJ465" s="87"/>
      <c r="BN465" s="83"/>
      <c r="BO465" s="88"/>
      <c r="BP465" s="60"/>
      <c r="BQ465" s="60"/>
      <c r="BR465" s="60"/>
      <c r="BS465" s="87"/>
      <c r="BT465" s="87"/>
      <c r="BU465" s="87"/>
      <c r="BV465" s="87"/>
      <c r="BW465" s="87"/>
      <c r="CA465" s="83"/>
      <c r="CB465" s="88"/>
      <c r="CC465" s="60"/>
      <c r="CD465" s="60"/>
      <c r="CE465" s="60"/>
      <c r="CF465" s="87"/>
      <c r="CG465" s="87"/>
      <c r="CH465" s="87"/>
      <c r="CI465" s="87"/>
      <c r="CJ465" s="87"/>
      <c r="CN465" s="83"/>
      <c r="CO465" s="88"/>
      <c r="CP465" s="60"/>
      <c r="CQ465" s="60"/>
      <c r="CR465" s="60"/>
      <c r="CS465" s="87"/>
      <c r="CT465" s="87"/>
      <c r="CU465" s="87"/>
      <c r="CV465" s="87"/>
      <c r="CW465" s="87"/>
      <c r="DA465" s="83"/>
      <c r="DB465" s="88"/>
      <c r="DC465" s="60"/>
      <c r="DD465" s="60"/>
      <c r="DE465" s="60"/>
      <c r="DF465" s="87"/>
      <c r="DG465" s="87"/>
      <c r="DH465" s="87"/>
      <c r="DI465" s="87"/>
      <c r="DJ465" s="87"/>
      <c r="DN465" s="83"/>
      <c r="DO465" s="88"/>
      <c r="DP465" s="60"/>
      <c r="DQ465" s="60"/>
      <c r="DR465" s="60"/>
      <c r="DS465" s="87"/>
      <c r="DT465" s="87"/>
      <c r="DU465" s="87"/>
      <c r="DV465" s="87"/>
      <c r="DW465" s="87"/>
      <c r="EA465" s="83"/>
      <c r="EB465" s="88"/>
      <c r="EC465" s="60"/>
      <c r="ED465" s="60"/>
      <c r="EE465" s="60"/>
      <c r="EF465" s="87"/>
      <c r="EG465" s="87"/>
      <c r="EH465" s="87"/>
      <c r="EI465" s="87"/>
      <c r="EJ465" s="87"/>
      <c r="EN465" s="83"/>
      <c r="EO465" s="88"/>
      <c r="EP465" s="60"/>
      <c r="EQ465" s="60"/>
      <c r="ER465" s="60"/>
      <c r="ES465" s="87"/>
      <c r="ET465" s="87"/>
      <c r="EU465" s="87"/>
      <c r="EV465" s="87"/>
      <c r="EW465" s="87"/>
      <c r="FA465" s="83"/>
      <c r="FB465" s="88"/>
      <c r="FC465" s="60"/>
      <c r="FD465" s="60"/>
      <c r="FE465" s="60"/>
      <c r="FF465" s="87"/>
      <c r="FG465" s="87"/>
      <c r="FH465" s="87"/>
      <c r="FI465" s="87"/>
      <c r="FJ465" s="87"/>
    </row>
    <row r="466" spans="1:166" s="22" customFormat="1" ht="15" hidden="1" customHeight="1" x14ac:dyDescent="0.25">
      <c r="A466" s="348">
        <v>3635</v>
      </c>
      <c r="B466" s="348">
        <v>5139</v>
      </c>
      <c r="C466" s="203"/>
      <c r="D466" s="339"/>
      <c r="E466" s="46"/>
      <c r="F466" s="329" t="s">
        <v>146</v>
      </c>
      <c r="G466" s="343">
        <v>10</v>
      </c>
      <c r="H466" s="343">
        <v>10</v>
      </c>
      <c r="I466" s="343">
        <v>3.99</v>
      </c>
      <c r="J466" s="343">
        <f>Tabulka54246[[#This Row],[Skutečnost k 31.12.2019                    v tis. Kč]]/Tabulka54246[[#This Row],[Upravený rozpočet k 31.12.2019         v tis. Kč]]*100</f>
        <v>39.900000000000006</v>
      </c>
      <c r="N466" s="83"/>
      <c r="O466" s="88"/>
      <c r="P466" s="60"/>
      <c r="Q466" s="60"/>
      <c r="R466" s="60"/>
      <c r="S466" s="87"/>
      <c r="T466" s="87"/>
      <c r="U466" s="87"/>
      <c r="V466" s="87"/>
      <c r="W466" s="87"/>
      <c r="AA466" s="83"/>
      <c r="AB466" s="88"/>
      <c r="AC466" s="60"/>
      <c r="AD466" s="60"/>
      <c r="AE466" s="60"/>
      <c r="AF466" s="87"/>
      <c r="AG466" s="87"/>
      <c r="AH466" s="87"/>
      <c r="AI466" s="87"/>
      <c r="AJ466" s="87"/>
      <c r="AN466" s="83"/>
      <c r="AO466" s="88"/>
      <c r="AP466" s="60"/>
      <c r="AQ466" s="60"/>
      <c r="AR466" s="60"/>
      <c r="AS466" s="87"/>
      <c r="AT466" s="87"/>
      <c r="AU466" s="87"/>
      <c r="AV466" s="87"/>
      <c r="AW466" s="87"/>
      <c r="BA466" s="83"/>
      <c r="BB466" s="88"/>
      <c r="BC466" s="60"/>
      <c r="BD466" s="60"/>
      <c r="BE466" s="60"/>
      <c r="BF466" s="87"/>
      <c r="BG466" s="87"/>
      <c r="BH466" s="87"/>
      <c r="BI466" s="87"/>
      <c r="BJ466" s="87"/>
      <c r="BN466" s="83"/>
      <c r="BO466" s="88"/>
      <c r="BP466" s="60"/>
      <c r="BQ466" s="60"/>
      <c r="BR466" s="60"/>
      <c r="BS466" s="87"/>
      <c r="BT466" s="87"/>
      <c r="BU466" s="87"/>
      <c r="BV466" s="87"/>
      <c r="BW466" s="87"/>
      <c r="CA466" s="83"/>
      <c r="CB466" s="88"/>
      <c r="CC466" s="60"/>
      <c r="CD466" s="60"/>
      <c r="CE466" s="60"/>
      <c r="CF466" s="87"/>
      <c r="CG466" s="87"/>
      <c r="CH466" s="87"/>
      <c r="CI466" s="87"/>
      <c r="CJ466" s="87"/>
      <c r="CN466" s="83"/>
      <c r="CO466" s="88"/>
      <c r="CP466" s="60"/>
      <c r="CQ466" s="60"/>
      <c r="CR466" s="60"/>
      <c r="CS466" s="87"/>
      <c r="CT466" s="87"/>
      <c r="CU466" s="87"/>
      <c r="CV466" s="87"/>
      <c r="CW466" s="87"/>
      <c r="DA466" s="83"/>
      <c r="DB466" s="88"/>
      <c r="DC466" s="60"/>
      <c r="DD466" s="60"/>
      <c r="DE466" s="60"/>
      <c r="DF466" s="87"/>
      <c r="DG466" s="87"/>
      <c r="DH466" s="87"/>
      <c r="DI466" s="87"/>
      <c r="DJ466" s="87"/>
      <c r="DN466" s="83"/>
      <c r="DO466" s="88"/>
      <c r="DP466" s="60"/>
      <c r="DQ466" s="60"/>
      <c r="DR466" s="60"/>
      <c r="DS466" s="87"/>
      <c r="DT466" s="87"/>
      <c r="DU466" s="87"/>
      <c r="DV466" s="87"/>
      <c r="DW466" s="87"/>
      <c r="EA466" s="83"/>
      <c r="EB466" s="88"/>
      <c r="EC466" s="60"/>
      <c r="ED466" s="60"/>
      <c r="EE466" s="60"/>
      <c r="EF466" s="87"/>
      <c r="EG466" s="87"/>
      <c r="EH466" s="87"/>
      <c r="EI466" s="87"/>
      <c r="EJ466" s="87"/>
      <c r="EN466" s="83"/>
      <c r="EO466" s="88"/>
      <c r="EP466" s="60"/>
      <c r="EQ466" s="60"/>
      <c r="ER466" s="60"/>
      <c r="ES466" s="87"/>
      <c r="ET466" s="87"/>
      <c r="EU466" s="87"/>
      <c r="EV466" s="87"/>
      <c r="EW466" s="87"/>
      <c r="FA466" s="83"/>
      <c r="FB466" s="88"/>
      <c r="FC466" s="60"/>
      <c r="FD466" s="60"/>
      <c r="FE466" s="60"/>
      <c r="FF466" s="87"/>
      <c r="FG466" s="87"/>
      <c r="FH466" s="87"/>
      <c r="FI466" s="87"/>
      <c r="FJ466" s="87"/>
    </row>
    <row r="467" spans="1:166" s="22" customFormat="1" ht="15" hidden="1" customHeight="1" x14ac:dyDescent="0.25">
      <c r="A467" s="348">
        <v>3635</v>
      </c>
      <c r="B467" s="348">
        <v>5168</v>
      </c>
      <c r="C467" s="203"/>
      <c r="D467" s="339"/>
      <c r="E467" s="46"/>
      <c r="F467" s="329" t="s">
        <v>147</v>
      </c>
      <c r="G467" s="343">
        <v>50</v>
      </c>
      <c r="H467" s="343">
        <v>50</v>
      </c>
      <c r="I467" s="343">
        <v>36.9</v>
      </c>
      <c r="J467" s="343">
        <f>Tabulka54246[[#This Row],[Skutečnost k 31.12.2019                    v tis. Kč]]/Tabulka54246[[#This Row],[Upravený rozpočet k 31.12.2019         v tis. Kč]]*100</f>
        <v>73.8</v>
      </c>
      <c r="N467" s="83"/>
      <c r="O467" s="88"/>
      <c r="P467" s="60"/>
      <c r="Q467" s="60"/>
      <c r="R467" s="60"/>
      <c r="S467" s="87"/>
      <c r="T467" s="87"/>
      <c r="U467" s="87"/>
      <c r="V467" s="87"/>
      <c r="W467" s="87"/>
      <c r="AA467" s="83"/>
      <c r="AB467" s="88"/>
      <c r="AC467" s="60"/>
      <c r="AD467" s="60"/>
      <c r="AE467" s="60"/>
      <c r="AF467" s="87"/>
      <c r="AG467" s="87"/>
      <c r="AH467" s="87"/>
      <c r="AI467" s="87"/>
      <c r="AJ467" s="87"/>
      <c r="AN467" s="83"/>
      <c r="AO467" s="88"/>
      <c r="AP467" s="60"/>
      <c r="AQ467" s="60"/>
      <c r="AR467" s="60"/>
      <c r="AS467" s="87"/>
      <c r="AT467" s="87"/>
      <c r="AU467" s="87"/>
      <c r="AV467" s="87"/>
      <c r="AW467" s="87"/>
      <c r="BA467" s="83"/>
      <c r="BB467" s="88"/>
      <c r="BC467" s="60"/>
      <c r="BD467" s="60"/>
      <c r="BE467" s="60"/>
      <c r="BF467" s="87"/>
      <c r="BG467" s="87"/>
      <c r="BH467" s="87"/>
      <c r="BI467" s="87"/>
      <c r="BJ467" s="87"/>
      <c r="BN467" s="83"/>
      <c r="BO467" s="88"/>
      <c r="BP467" s="60"/>
      <c r="BQ467" s="60"/>
      <c r="BR467" s="60"/>
      <c r="BS467" s="87"/>
      <c r="BT467" s="87"/>
      <c r="BU467" s="87"/>
      <c r="BV467" s="87"/>
      <c r="BW467" s="87"/>
      <c r="CA467" s="83"/>
      <c r="CB467" s="88"/>
      <c r="CC467" s="60"/>
      <c r="CD467" s="60"/>
      <c r="CE467" s="60"/>
      <c r="CF467" s="87"/>
      <c r="CG467" s="87"/>
      <c r="CH467" s="87"/>
      <c r="CI467" s="87"/>
      <c r="CJ467" s="87"/>
      <c r="CN467" s="83"/>
      <c r="CO467" s="88"/>
      <c r="CP467" s="60"/>
      <c r="CQ467" s="60"/>
      <c r="CR467" s="60"/>
      <c r="CS467" s="87"/>
      <c r="CT467" s="87"/>
      <c r="CU467" s="87"/>
      <c r="CV467" s="87"/>
      <c r="CW467" s="87"/>
      <c r="DA467" s="83"/>
      <c r="DB467" s="88"/>
      <c r="DC467" s="60"/>
      <c r="DD467" s="60"/>
      <c r="DE467" s="60"/>
      <c r="DF467" s="87"/>
      <c r="DG467" s="87"/>
      <c r="DH467" s="87"/>
      <c r="DI467" s="87"/>
      <c r="DJ467" s="87"/>
      <c r="DN467" s="83"/>
      <c r="DO467" s="88"/>
      <c r="DP467" s="60"/>
      <c r="DQ467" s="60"/>
      <c r="DR467" s="60"/>
      <c r="DS467" s="87"/>
      <c r="DT467" s="87"/>
      <c r="DU467" s="87"/>
      <c r="DV467" s="87"/>
      <c r="DW467" s="87"/>
      <c r="EA467" s="83"/>
      <c r="EB467" s="88"/>
      <c r="EC467" s="60"/>
      <c r="ED467" s="60"/>
      <c r="EE467" s="60"/>
      <c r="EF467" s="87"/>
      <c r="EG467" s="87"/>
      <c r="EH467" s="87"/>
      <c r="EI467" s="87"/>
      <c r="EJ467" s="87"/>
      <c r="EN467" s="83"/>
      <c r="EO467" s="88"/>
      <c r="EP467" s="60"/>
      <c r="EQ467" s="60"/>
      <c r="ER467" s="60"/>
      <c r="ES467" s="87"/>
      <c r="ET467" s="87"/>
      <c r="EU467" s="87"/>
      <c r="EV467" s="87"/>
      <c r="EW467" s="87"/>
      <c r="FA467" s="83"/>
      <c r="FB467" s="88"/>
      <c r="FC467" s="60"/>
      <c r="FD467" s="60"/>
      <c r="FE467" s="60"/>
      <c r="FF467" s="87"/>
      <c r="FG467" s="87"/>
      <c r="FH467" s="87"/>
      <c r="FI467" s="87"/>
      <c r="FJ467" s="87"/>
    </row>
    <row r="468" spans="1:166" s="22" customFormat="1" ht="15" hidden="1" customHeight="1" x14ac:dyDescent="0.25">
      <c r="A468" s="348">
        <v>3635</v>
      </c>
      <c r="B468" s="348">
        <v>5169</v>
      </c>
      <c r="C468" s="203"/>
      <c r="D468" s="339"/>
      <c r="E468" s="46"/>
      <c r="F468" s="329" t="s">
        <v>148</v>
      </c>
      <c r="G468" s="343">
        <v>120</v>
      </c>
      <c r="H468" s="343">
        <v>120</v>
      </c>
      <c r="I468" s="343">
        <v>46.95</v>
      </c>
      <c r="J468" s="343">
        <f>Tabulka54246[[#This Row],[Skutečnost k 31.12.2019                    v tis. Kč]]/Tabulka54246[[#This Row],[Upravený rozpočet k 31.12.2019         v tis. Kč]]*100</f>
        <v>39.125000000000007</v>
      </c>
      <c r="N468" s="83"/>
      <c r="O468" s="88"/>
      <c r="P468" s="60"/>
      <c r="Q468" s="60"/>
      <c r="R468" s="60"/>
      <c r="S468" s="87"/>
      <c r="T468" s="87"/>
      <c r="U468" s="87"/>
      <c r="V468" s="87"/>
      <c r="W468" s="87"/>
      <c r="AA468" s="83"/>
      <c r="AB468" s="88"/>
      <c r="AC468" s="60"/>
      <c r="AD468" s="60"/>
      <c r="AE468" s="60"/>
      <c r="AF468" s="87"/>
      <c r="AG468" s="87"/>
      <c r="AH468" s="87"/>
      <c r="AI468" s="87"/>
      <c r="AJ468" s="87"/>
      <c r="AN468" s="83"/>
      <c r="AO468" s="88"/>
      <c r="AP468" s="60"/>
      <c r="AQ468" s="60"/>
      <c r="AR468" s="60"/>
      <c r="AS468" s="87"/>
      <c r="AT468" s="87"/>
      <c r="AU468" s="87"/>
      <c r="AV468" s="87"/>
      <c r="AW468" s="87"/>
      <c r="BA468" s="83"/>
      <c r="BB468" s="88"/>
      <c r="BC468" s="60"/>
      <c r="BD468" s="60"/>
      <c r="BE468" s="60"/>
      <c r="BF468" s="87"/>
      <c r="BG468" s="87"/>
      <c r="BH468" s="87"/>
      <c r="BI468" s="87"/>
      <c r="BJ468" s="87"/>
      <c r="BN468" s="83"/>
      <c r="BO468" s="88"/>
      <c r="BP468" s="60"/>
      <c r="BQ468" s="60"/>
      <c r="BR468" s="60"/>
      <c r="BS468" s="87"/>
      <c r="BT468" s="87"/>
      <c r="BU468" s="87"/>
      <c r="BV468" s="87"/>
      <c r="BW468" s="87"/>
      <c r="CA468" s="83"/>
      <c r="CB468" s="88"/>
      <c r="CC468" s="60"/>
      <c r="CD468" s="60"/>
      <c r="CE468" s="60"/>
      <c r="CF468" s="87"/>
      <c r="CG468" s="87"/>
      <c r="CH468" s="87"/>
      <c r="CI468" s="87"/>
      <c r="CJ468" s="87"/>
      <c r="CN468" s="83"/>
      <c r="CO468" s="88"/>
      <c r="CP468" s="60"/>
      <c r="CQ468" s="60"/>
      <c r="CR468" s="60"/>
      <c r="CS468" s="87"/>
      <c r="CT468" s="87"/>
      <c r="CU468" s="87"/>
      <c r="CV468" s="87"/>
      <c r="CW468" s="87"/>
      <c r="DA468" s="83"/>
      <c r="DB468" s="88"/>
      <c r="DC468" s="60"/>
      <c r="DD468" s="60"/>
      <c r="DE468" s="60"/>
      <c r="DF468" s="87"/>
      <c r="DG468" s="87"/>
      <c r="DH468" s="87"/>
      <c r="DI468" s="87"/>
      <c r="DJ468" s="87"/>
      <c r="DN468" s="83"/>
      <c r="DO468" s="88"/>
      <c r="DP468" s="60"/>
      <c r="DQ468" s="60"/>
      <c r="DR468" s="60"/>
      <c r="DS468" s="87"/>
      <c r="DT468" s="87"/>
      <c r="DU468" s="87"/>
      <c r="DV468" s="87"/>
      <c r="DW468" s="87"/>
      <c r="EA468" s="83"/>
      <c r="EB468" s="88"/>
      <c r="EC468" s="60"/>
      <c r="ED468" s="60"/>
      <c r="EE468" s="60"/>
      <c r="EF468" s="87"/>
      <c r="EG468" s="87"/>
      <c r="EH468" s="87"/>
      <c r="EI468" s="87"/>
      <c r="EJ468" s="87"/>
      <c r="EN468" s="83"/>
      <c r="EO468" s="88"/>
      <c r="EP468" s="60"/>
      <c r="EQ468" s="60"/>
      <c r="ER468" s="60"/>
      <c r="ES468" s="87"/>
      <c r="ET468" s="87"/>
      <c r="EU468" s="87"/>
      <c r="EV468" s="87"/>
      <c r="EW468" s="87"/>
      <c r="FA468" s="83"/>
      <c r="FB468" s="88"/>
      <c r="FC468" s="60"/>
      <c r="FD468" s="60"/>
      <c r="FE468" s="60"/>
      <c r="FF468" s="87"/>
      <c r="FG468" s="87"/>
      <c r="FH468" s="87"/>
      <c r="FI468" s="87"/>
      <c r="FJ468" s="87"/>
    </row>
    <row r="469" spans="1:166" s="22" customFormat="1" ht="15" hidden="1" customHeight="1" x14ac:dyDescent="0.25">
      <c r="A469" s="363">
        <v>3635</v>
      </c>
      <c r="B469" s="363">
        <v>6119</v>
      </c>
      <c r="C469" s="192"/>
      <c r="D469" s="339"/>
      <c r="E469" s="46"/>
      <c r="F469" s="364" t="s">
        <v>377</v>
      </c>
      <c r="G469" s="382">
        <v>100</v>
      </c>
      <c r="H469" s="382">
        <v>100</v>
      </c>
      <c r="I469" s="382">
        <v>82.28</v>
      </c>
      <c r="J469" s="382">
        <f>Tabulka54246[[#This Row],[Skutečnost k 31.12.2019                    v tis. Kč]]/Tabulka54246[[#This Row],[Upravený rozpočet k 31.12.2019         v tis. Kč]]*100</f>
        <v>82.28</v>
      </c>
      <c r="N469" s="83"/>
      <c r="O469" s="88"/>
      <c r="P469" s="60"/>
      <c r="Q469" s="60"/>
      <c r="R469" s="60"/>
      <c r="S469" s="87"/>
      <c r="T469" s="87"/>
      <c r="U469" s="87"/>
      <c r="V469" s="87"/>
      <c r="W469" s="87"/>
      <c r="AA469" s="83"/>
      <c r="AB469" s="88"/>
      <c r="AC469" s="60"/>
      <c r="AD469" s="60"/>
      <c r="AE469" s="60"/>
      <c r="AF469" s="87"/>
      <c r="AG469" s="87"/>
      <c r="AH469" s="87"/>
      <c r="AI469" s="87"/>
      <c r="AJ469" s="87"/>
      <c r="AN469" s="83"/>
      <c r="AO469" s="88"/>
      <c r="AP469" s="60"/>
      <c r="AQ469" s="60"/>
      <c r="AR469" s="60"/>
      <c r="AS469" s="87"/>
      <c r="AT469" s="87"/>
      <c r="AU469" s="87"/>
      <c r="AV469" s="87"/>
      <c r="AW469" s="87"/>
      <c r="BA469" s="83"/>
      <c r="BB469" s="88"/>
      <c r="BC469" s="60"/>
      <c r="BD469" s="60"/>
      <c r="BE469" s="60"/>
      <c r="BF469" s="87"/>
      <c r="BG469" s="87"/>
      <c r="BH469" s="87"/>
      <c r="BI469" s="87"/>
      <c r="BJ469" s="87"/>
      <c r="BN469" s="83"/>
      <c r="BO469" s="88"/>
      <c r="BP469" s="60"/>
      <c r="BQ469" s="60"/>
      <c r="BR469" s="60"/>
      <c r="BS469" s="87"/>
      <c r="BT469" s="87"/>
      <c r="BU469" s="87"/>
      <c r="BV469" s="87"/>
      <c r="BW469" s="87"/>
      <c r="CA469" s="83"/>
      <c r="CB469" s="88"/>
      <c r="CC469" s="60"/>
      <c r="CD469" s="60"/>
      <c r="CE469" s="60"/>
      <c r="CF469" s="87"/>
      <c r="CG469" s="87"/>
      <c r="CH469" s="87"/>
      <c r="CI469" s="87"/>
      <c r="CJ469" s="87"/>
      <c r="CN469" s="83"/>
      <c r="CO469" s="88"/>
      <c r="CP469" s="60"/>
      <c r="CQ469" s="60"/>
      <c r="CR469" s="60"/>
      <c r="CS469" s="87"/>
      <c r="CT469" s="87"/>
      <c r="CU469" s="87"/>
      <c r="CV469" s="87"/>
      <c r="CW469" s="87"/>
      <c r="DA469" s="83"/>
      <c r="DB469" s="88"/>
      <c r="DC469" s="60"/>
      <c r="DD469" s="60"/>
      <c r="DE469" s="60"/>
      <c r="DF469" s="87"/>
      <c r="DG469" s="87"/>
      <c r="DH469" s="87"/>
      <c r="DI469" s="87"/>
      <c r="DJ469" s="87"/>
      <c r="DN469" s="83"/>
      <c r="DO469" s="88"/>
      <c r="DP469" s="60"/>
      <c r="DQ469" s="60"/>
      <c r="DR469" s="60"/>
      <c r="DS469" s="87"/>
      <c r="DT469" s="87"/>
      <c r="DU469" s="87"/>
      <c r="DV469" s="87"/>
      <c r="DW469" s="87"/>
      <c r="EA469" s="83"/>
      <c r="EB469" s="88"/>
      <c r="EC469" s="60"/>
      <c r="ED469" s="60"/>
      <c r="EE469" s="60"/>
      <c r="EF469" s="87"/>
      <c r="EG469" s="87"/>
      <c r="EH469" s="87"/>
      <c r="EI469" s="87"/>
      <c r="EJ469" s="87"/>
      <c r="EN469" s="83"/>
      <c r="EO469" s="88"/>
      <c r="EP469" s="60"/>
      <c r="EQ469" s="60"/>
      <c r="ER469" s="60"/>
      <c r="ES469" s="87"/>
      <c r="ET469" s="87"/>
      <c r="EU469" s="87"/>
      <c r="EV469" s="87"/>
      <c r="EW469" s="87"/>
      <c r="FA469" s="83"/>
      <c r="FB469" s="88"/>
      <c r="FC469" s="60"/>
      <c r="FD469" s="60"/>
      <c r="FE469" s="60"/>
      <c r="FF469" s="87"/>
      <c r="FG469" s="87"/>
      <c r="FH469" s="87"/>
      <c r="FI469" s="87"/>
      <c r="FJ469" s="87"/>
    </row>
    <row r="470" spans="1:166" s="22" customFormat="1" ht="15" hidden="1" customHeight="1" x14ac:dyDescent="0.25">
      <c r="A470" s="410">
        <v>3635</v>
      </c>
      <c r="B470" s="410">
        <v>6119</v>
      </c>
      <c r="C470" s="411"/>
      <c r="D470" s="381">
        <v>3</v>
      </c>
      <c r="E470" s="381">
        <v>862</v>
      </c>
      <c r="F470" s="434" t="s">
        <v>1462</v>
      </c>
      <c r="G470" s="382">
        <v>50</v>
      </c>
      <c r="H470" s="382">
        <v>17</v>
      </c>
      <c r="I470" s="382">
        <v>0</v>
      </c>
      <c r="J470" s="382">
        <f>Tabulka54246[[#This Row],[Skutečnost k 31.12.2019                    v tis. Kč]]/Tabulka54246[[#This Row],[Upravený rozpočet k 31.12.2019         v tis. Kč]]*100</f>
        <v>0</v>
      </c>
      <c r="N470" s="83"/>
      <c r="O470" s="88"/>
      <c r="P470" s="60"/>
      <c r="Q470" s="60"/>
      <c r="R470" s="60"/>
      <c r="S470" s="87"/>
      <c r="T470" s="87"/>
      <c r="U470" s="87"/>
      <c r="V470" s="87"/>
      <c r="W470" s="87"/>
      <c r="AA470" s="83"/>
      <c r="AB470" s="88"/>
      <c r="AC470" s="60"/>
      <c r="AD470" s="60"/>
      <c r="AE470" s="60"/>
      <c r="AF470" s="87"/>
      <c r="AG470" s="87"/>
      <c r="AH470" s="87"/>
      <c r="AI470" s="87"/>
      <c r="AJ470" s="87"/>
      <c r="AN470" s="83"/>
      <c r="AO470" s="88"/>
      <c r="AP470" s="60"/>
      <c r="AQ470" s="60"/>
      <c r="AR470" s="60"/>
      <c r="AS470" s="87"/>
      <c r="AT470" s="87"/>
      <c r="AU470" s="87"/>
      <c r="AV470" s="87"/>
      <c r="AW470" s="87"/>
      <c r="BA470" s="83"/>
      <c r="BB470" s="88"/>
      <c r="BC470" s="60"/>
      <c r="BD470" s="60"/>
      <c r="BE470" s="60"/>
      <c r="BF470" s="87"/>
      <c r="BG470" s="87"/>
      <c r="BH470" s="87"/>
      <c r="BI470" s="87"/>
      <c r="BJ470" s="87"/>
      <c r="BN470" s="83"/>
      <c r="BO470" s="88"/>
      <c r="BP470" s="60"/>
      <c r="BQ470" s="60"/>
      <c r="BR470" s="60"/>
      <c r="BS470" s="87"/>
      <c r="BT470" s="87"/>
      <c r="BU470" s="87"/>
      <c r="BV470" s="87"/>
      <c r="BW470" s="87"/>
      <c r="CA470" s="83"/>
      <c r="CB470" s="88"/>
      <c r="CC470" s="60"/>
      <c r="CD470" s="60"/>
      <c r="CE470" s="60"/>
      <c r="CF470" s="87"/>
      <c r="CG470" s="87"/>
      <c r="CH470" s="87"/>
      <c r="CI470" s="87"/>
      <c r="CJ470" s="87"/>
      <c r="CN470" s="83"/>
      <c r="CO470" s="88"/>
      <c r="CP470" s="60"/>
      <c r="CQ470" s="60"/>
      <c r="CR470" s="60"/>
      <c r="CS470" s="87"/>
      <c r="CT470" s="87"/>
      <c r="CU470" s="87"/>
      <c r="CV470" s="87"/>
      <c r="CW470" s="87"/>
      <c r="DA470" s="83"/>
      <c r="DB470" s="88"/>
      <c r="DC470" s="60"/>
      <c r="DD470" s="60"/>
      <c r="DE470" s="60"/>
      <c r="DF470" s="87"/>
      <c r="DG470" s="87"/>
      <c r="DH470" s="87"/>
      <c r="DI470" s="87"/>
      <c r="DJ470" s="87"/>
      <c r="DN470" s="83"/>
      <c r="DO470" s="88"/>
      <c r="DP470" s="60"/>
      <c r="DQ470" s="60"/>
      <c r="DR470" s="60"/>
      <c r="DS470" s="87"/>
      <c r="DT470" s="87"/>
      <c r="DU470" s="87"/>
      <c r="DV470" s="87"/>
      <c r="DW470" s="87"/>
      <c r="EA470" s="83"/>
      <c r="EB470" s="88"/>
      <c r="EC470" s="60"/>
      <c r="ED470" s="60"/>
      <c r="EE470" s="60"/>
      <c r="EF470" s="87"/>
      <c r="EG470" s="87"/>
      <c r="EH470" s="87"/>
      <c r="EI470" s="87"/>
      <c r="EJ470" s="87"/>
      <c r="EN470" s="83"/>
      <c r="EO470" s="88"/>
      <c r="EP470" s="60"/>
      <c r="EQ470" s="60"/>
      <c r="ER470" s="60"/>
      <c r="ES470" s="87"/>
      <c r="ET470" s="87"/>
      <c r="EU470" s="87"/>
      <c r="EV470" s="87"/>
      <c r="EW470" s="87"/>
      <c r="FA470" s="83"/>
      <c r="FB470" s="88"/>
      <c r="FC470" s="60"/>
      <c r="FD470" s="60"/>
      <c r="FE470" s="60"/>
      <c r="FF470" s="87"/>
      <c r="FG470" s="87"/>
      <c r="FH470" s="87"/>
      <c r="FI470" s="87"/>
      <c r="FJ470" s="87"/>
    </row>
    <row r="471" spans="1:166" s="22" customFormat="1" ht="15" hidden="1" customHeight="1" x14ac:dyDescent="0.25">
      <c r="A471" s="410">
        <v>3635</v>
      </c>
      <c r="B471" s="410">
        <v>6119</v>
      </c>
      <c r="C471" s="411"/>
      <c r="D471" s="381">
        <v>3</v>
      </c>
      <c r="E471" s="381">
        <v>863</v>
      </c>
      <c r="F471" s="434" t="s">
        <v>1463</v>
      </c>
      <c r="G471" s="382">
        <v>0</v>
      </c>
      <c r="H471" s="382">
        <v>90.75</v>
      </c>
      <c r="I471" s="382">
        <v>90.75</v>
      </c>
      <c r="J471" s="382">
        <f>Tabulka54246[[#This Row],[Skutečnost k 31.12.2019                    v tis. Kč]]/Tabulka54246[[#This Row],[Upravený rozpočet k 31.12.2019         v tis. Kč]]*100</f>
        <v>100</v>
      </c>
      <c r="N471" s="83"/>
      <c r="O471" s="88"/>
      <c r="P471" s="60"/>
      <c r="Q471" s="60"/>
      <c r="R471" s="60"/>
      <c r="S471" s="87"/>
      <c r="T471" s="87"/>
      <c r="U471" s="87"/>
      <c r="V471" s="87"/>
      <c r="W471" s="87"/>
      <c r="AA471" s="83"/>
      <c r="AB471" s="88"/>
      <c r="AC471" s="60"/>
      <c r="AD471" s="60"/>
      <c r="AE471" s="60"/>
      <c r="AF471" s="87"/>
      <c r="AG471" s="87"/>
      <c r="AH471" s="87"/>
      <c r="AI471" s="87"/>
      <c r="AJ471" s="87"/>
      <c r="AN471" s="83"/>
      <c r="AO471" s="88"/>
      <c r="AP471" s="60"/>
      <c r="AQ471" s="60"/>
      <c r="AR471" s="60"/>
      <c r="AS471" s="87"/>
      <c r="AT471" s="87"/>
      <c r="AU471" s="87"/>
      <c r="AV471" s="87"/>
      <c r="AW471" s="87"/>
      <c r="BA471" s="83"/>
      <c r="BB471" s="88"/>
      <c r="BC471" s="60"/>
      <c r="BD471" s="60"/>
      <c r="BE471" s="60"/>
      <c r="BF471" s="87"/>
      <c r="BG471" s="87"/>
      <c r="BH471" s="87"/>
      <c r="BI471" s="87"/>
      <c r="BJ471" s="87"/>
      <c r="BN471" s="83"/>
      <c r="BO471" s="88"/>
      <c r="BP471" s="60"/>
      <c r="BQ471" s="60"/>
      <c r="BR471" s="60"/>
      <c r="BS471" s="87"/>
      <c r="BT471" s="87"/>
      <c r="BU471" s="87"/>
      <c r="BV471" s="87"/>
      <c r="BW471" s="87"/>
      <c r="CA471" s="83"/>
      <c r="CB471" s="88"/>
      <c r="CC471" s="60"/>
      <c r="CD471" s="60"/>
      <c r="CE471" s="60"/>
      <c r="CF471" s="87"/>
      <c r="CG471" s="87"/>
      <c r="CH471" s="87"/>
      <c r="CI471" s="87"/>
      <c r="CJ471" s="87"/>
      <c r="CN471" s="83"/>
      <c r="CO471" s="88"/>
      <c r="CP471" s="60"/>
      <c r="CQ471" s="60"/>
      <c r="CR471" s="60"/>
      <c r="CS471" s="87"/>
      <c r="CT471" s="87"/>
      <c r="CU471" s="87"/>
      <c r="CV471" s="87"/>
      <c r="CW471" s="87"/>
      <c r="DA471" s="83"/>
      <c r="DB471" s="88"/>
      <c r="DC471" s="60"/>
      <c r="DD471" s="60"/>
      <c r="DE471" s="60"/>
      <c r="DF471" s="87"/>
      <c r="DG471" s="87"/>
      <c r="DH471" s="87"/>
      <c r="DI471" s="87"/>
      <c r="DJ471" s="87"/>
      <c r="DN471" s="83"/>
      <c r="DO471" s="88"/>
      <c r="DP471" s="60"/>
      <c r="DQ471" s="60"/>
      <c r="DR471" s="60"/>
      <c r="DS471" s="87"/>
      <c r="DT471" s="87"/>
      <c r="DU471" s="87"/>
      <c r="DV471" s="87"/>
      <c r="DW471" s="87"/>
      <c r="EA471" s="83"/>
      <c r="EB471" s="88"/>
      <c r="EC471" s="60"/>
      <c r="ED471" s="60"/>
      <c r="EE471" s="60"/>
      <c r="EF471" s="87"/>
      <c r="EG471" s="87"/>
      <c r="EH471" s="87"/>
      <c r="EI471" s="87"/>
      <c r="EJ471" s="87"/>
      <c r="EN471" s="83"/>
      <c r="EO471" s="88"/>
      <c r="EP471" s="60"/>
      <c r="EQ471" s="60"/>
      <c r="ER471" s="60"/>
      <c r="ES471" s="87"/>
      <c r="ET471" s="87"/>
      <c r="EU471" s="87"/>
      <c r="EV471" s="87"/>
      <c r="EW471" s="87"/>
      <c r="FA471" s="83"/>
      <c r="FB471" s="88"/>
      <c r="FC471" s="60"/>
      <c r="FD471" s="60"/>
      <c r="FE471" s="60"/>
      <c r="FF471" s="87"/>
      <c r="FG471" s="87"/>
      <c r="FH471" s="87"/>
      <c r="FI471" s="87"/>
      <c r="FJ471" s="87"/>
    </row>
    <row r="472" spans="1:166" s="22" customFormat="1" ht="15" hidden="1" customHeight="1" x14ac:dyDescent="0.25">
      <c r="A472" s="75">
        <v>3635</v>
      </c>
      <c r="B472" s="12"/>
      <c r="C472" s="204"/>
      <c r="D472" s="688"/>
      <c r="E472" s="46"/>
      <c r="F472" s="373" t="s">
        <v>149</v>
      </c>
      <c r="G472" s="289">
        <f>SUBTOTAL(109,G466:G471)</f>
        <v>0</v>
      </c>
      <c r="H472" s="289">
        <f>SUBTOTAL(109,H466:H471)</f>
        <v>0</v>
      </c>
      <c r="I472" s="289">
        <f>SUBTOTAL(109,I466:I471)</f>
        <v>0</v>
      </c>
      <c r="J472" s="289" t="e">
        <f>Tabulka54246[[#This Row],[Skutečnost k 31.12.2019                    v tis. Kč]]/Tabulka54246[[#This Row],[Upravený rozpočet k 31.12.2019         v tis. Kč]]*100</f>
        <v>#DIV/0!</v>
      </c>
      <c r="N472" s="83"/>
      <c r="O472" s="88"/>
      <c r="P472" s="60"/>
      <c r="Q472" s="60"/>
      <c r="R472" s="60"/>
      <c r="S472" s="87"/>
      <c r="T472" s="87"/>
      <c r="U472" s="87"/>
      <c r="V472" s="87"/>
      <c r="W472" s="87"/>
      <c r="AA472" s="83"/>
      <c r="AB472" s="88"/>
      <c r="AC472" s="60"/>
      <c r="AD472" s="60"/>
      <c r="AE472" s="60"/>
      <c r="AF472" s="87"/>
      <c r="AG472" s="87"/>
      <c r="AH472" s="87"/>
      <c r="AI472" s="87"/>
      <c r="AJ472" s="87"/>
      <c r="AN472" s="83"/>
      <c r="AO472" s="88"/>
      <c r="AP472" s="60"/>
      <c r="AQ472" s="60"/>
      <c r="AR472" s="60"/>
      <c r="AS472" s="87"/>
      <c r="AT472" s="87"/>
      <c r="AU472" s="87"/>
      <c r="AV472" s="87"/>
      <c r="AW472" s="87"/>
      <c r="BA472" s="83"/>
      <c r="BB472" s="88"/>
      <c r="BC472" s="60"/>
      <c r="BD472" s="60"/>
      <c r="BE472" s="60"/>
      <c r="BF472" s="87"/>
      <c r="BG472" s="87"/>
      <c r="BH472" s="87"/>
      <c r="BI472" s="87"/>
      <c r="BJ472" s="87"/>
      <c r="BN472" s="83"/>
      <c r="BO472" s="88"/>
      <c r="BP472" s="60"/>
      <c r="BQ472" s="60"/>
      <c r="BR472" s="60"/>
      <c r="BS472" s="87"/>
      <c r="BT472" s="87"/>
      <c r="BU472" s="87"/>
      <c r="BV472" s="87"/>
      <c r="BW472" s="87"/>
      <c r="CA472" s="83"/>
      <c r="CB472" s="88"/>
      <c r="CC472" s="60"/>
      <c r="CD472" s="60"/>
      <c r="CE472" s="60"/>
      <c r="CF472" s="87"/>
      <c r="CG472" s="87"/>
      <c r="CH472" s="87"/>
      <c r="CI472" s="87"/>
      <c r="CJ472" s="87"/>
      <c r="CN472" s="83"/>
      <c r="CO472" s="88"/>
      <c r="CP472" s="60"/>
      <c r="CQ472" s="60"/>
      <c r="CR472" s="60"/>
      <c r="CS472" s="87"/>
      <c r="CT472" s="87"/>
      <c r="CU472" s="87"/>
      <c r="CV472" s="87"/>
      <c r="CW472" s="87"/>
      <c r="DA472" s="83"/>
      <c r="DB472" s="88"/>
      <c r="DC472" s="60"/>
      <c r="DD472" s="60"/>
      <c r="DE472" s="60"/>
      <c r="DF472" s="87"/>
      <c r="DG472" s="87"/>
      <c r="DH472" s="87"/>
      <c r="DI472" s="87"/>
      <c r="DJ472" s="87"/>
      <c r="DN472" s="83"/>
      <c r="DO472" s="88"/>
      <c r="DP472" s="60"/>
      <c r="DQ472" s="60"/>
      <c r="DR472" s="60"/>
      <c r="DS472" s="87"/>
      <c r="DT472" s="87"/>
      <c r="DU472" s="87"/>
      <c r="DV472" s="87"/>
      <c r="DW472" s="87"/>
      <c r="EA472" s="83"/>
      <c r="EB472" s="88"/>
      <c r="EC472" s="60"/>
      <c r="ED472" s="60"/>
      <c r="EE472" s="60"/>
      <c r="EF472" s="87"/>
      <c r="EG472" s="87"/>
      <c r="EH472" s="87"/>
      <c r="EI472" s="87"/>
      <c r="EJ472" s="87"/>
      <c r="EN472" s="83"/>
      <c r="EO472" s="88"/>
      <c r="EP472" s="60"/>
      <c r="EQ472" s="60"/>
      <c r="ER472" s="60"/>
      <c r="ES472" s="87"/>
      <c r="ET472" s="87"/>
      <c r="EU472" s="87"/>
      <c r="EV472" s="87"/>
      <c r="EW472" s="87"/>
      <c r="FA472" s="83"/>
      <c r="FB472" s="88"/>
      <c r="FC472" s="60"/>
      <c r="FD472" s="60"/>
      <c r="FE472" s="60"/>
      <c r="FF472" s="87"/>
      <c r="FG472" s="87"/>
      <c r="FH472" s="87"/>
      <c r="FI472" s="87"/>
      <c r="FJ472" s="87"/>
    </row>
    <row r="473" spans="1:166" ht="15" hidden="1" customHeight="1" x14ac:dyDescent="0.25">
      <c r="A473" s="34"/>
      <c r="B473" s="10"/>
      <c r="C473" s="192"/>
      <c r="D473" s="690"/>
      <c r="E473" s="47"/>
      <c r="F473" s="455"/>
      <c r="G473" s="9"/>
      <c r="H473" s="9"/>
      <c r="I473" s="83"/>
      <c r="J473" s="714"/>
    </row>
    <row r="474" spans="1:166" s="22" customFormat="1" ht="15" hidden="1" customHeight="1" x14ac:dyDescent="0.25">
      <c r="A474" s="42"/>
      <c r="B474" s="412"/>
      <c r="C474" s="413"/>
      <c r="D474" s="688"/>
      <c r="E474" s="46"/>
      <c r="F474" s="373" t="s">
        <v>54</v>
      </c>
      <c r="G474" s="356"/>
      <c r="H474" s="356"/>
      <c r="I474" s="83"/>
      <c r="J474" s="714"/>
      <c r="N474" s="83"/>
      <c r="O474" s="88"/>
      <c r="P474" s="60"/>
      <c r="Q474" s="60"/>
      <c r="R474" s="60"/>
      <c r="S474" s="87"/>
      <c r="T474" s="87"/>
      <c r="U474" s="87"/>
      <c r="V474" s="87"/>
      <c r="W474" s="87"/>
      <c r="AA474" s="83"/>
      <c r="AB474" s="88"/>
      <c r="AC474" s="60"/>
      <c r="AD474" s="60"/>
      <c r="AE474" s="60"/>
      <c r="AF474" s="87"/>
      <c r="AG474" s="87"/>
      <c r="AH474" s="87"/>
      <c r="AI474" s="87"/>
      <c r="AJ474" s="87"/>
      <c r="AN474" s="83"/>
      <c r="AO474" s="88"/>
      <c r="AP474" s="60"/>
      <c r="AQ474" s="60"/>
      <c r="AR474" s="60"/>
      <c r="AS474" s="87"/>
      <c r="AT474" s="87"/>
      <c r="AU474" s="87"/>
      <c r="AV474" s="87"/>
      <c r="AW474" s="87"/>
      <c r="BA474" s="83"/>
      <c r="BB474" s="88"/>
      <c r="BC474" s="60"/>
      <c r="BD474" s="60"/>
      <c r="BE474" s="60"/>
      <c r="BF474" s="87"/>
      <c r="BG474" s="87"/>
      <c r="BH474" s="87"/>
      <c r="BI474" s="87"/>
      <c r="BJ474" s="87"/>
      <c r="BN474" s="83"/>
      <c r="BO474" s="88"/>
      <c r="BP474" s="60"/>
      <c r="BQ474" s="60"/>
      <c r="BR474" s="60"/>
      <c r="BS474" s="87"/>
      <c r="BT474" s="87"/>
      <c r="BU474" s="87"/>
      <c r="BV474" s="87"/>
      <c r="BW474" s="87"/>
      <c r="CA474" s="83"/>
      <c r="CB474" s="88"/>
      <c r="CC474" s="60"/>
      <c r="CD474" s="60"/>
      <c r="CE474" s="60"/>
      <c r="CF474" s="87"/>
      <c r="CG474" s="87"/>
      <c r="CH474" s="87"/>
      <c r="CI474" s="87"/>
      <c r="CJ474" s="87"/>
      <c r="CN474" s="83"/>
      <c r="CO474" s="88"/>
      <c r="CP474" s="60"/>
      <c r="CQ474" s="60"/>
      <c r="CR474" s="60"/>
      <c r="CS474" s="87"/>
      <c r="CT474" s="87"/>
      <c r="CU474" s="87"/>
      <c r="CV474" s="87"/>
      <c r="CW474" s="87"/>
      <c r="DA474" s="83"/>
      <c r="DB474" s="88"/>
      <c r="DC474" s="60"/>
      <c r="DD474" s="60"/>
      <c r="DE474" s="60"/>
      <c r="DF474" s="87"/>
      <c r="DG474" s="87"/>
      <c r="DH474" s="87"/>
      <c r="DI474" s="87"/>
      <c r="DJ474" s="87"/>
      <c r="DN474" s="83"/>
      <c r="DO474" s="88"/>
      <c r="DP474" s="60"/>
      <c r="DQ474" s="60"/>
      <c r="DR474" s="60"/>
      <c r="DS474" s="87"/>
      <c r="DT474" s="87"/>
      <c r="DU474" s="87"/>
      <c r="DV474" s="87"/>
      <c r="DW474" s="87"/>
      <c r="EA474" s="83"/>
      <c r="EB474" s="88"/>
      <c r="EC474" s="60"/>
      <c r="ED474" s="60"/>
      <c r="EE474" s="60"/>
      <c r="EF474" s="87"/>
      <c r="EG474" s="87"/>
      <c r="EH474" s="87"/>
      <c r="EI474" s="87"/>
      <c r="EJ474" s="87"/>
      <c r="EN474" s="83"/>
      <c r="EO474" s="88"/>
      <c r="EP474" s="60"/>
      <c r="EQ474" s="60"/>
      <c r="ER474" s="60"/>
      <c r="ES474" s="87"/>
      <c r="ET474" s="87"/>
      <c r="EU474" s="87"/>
      <c r="EV474" s="87"/>
      <c r="EW474" s="87"/>
      <c r="FA474" s="83"/>
      <c r="FB474" s="88"/>
      <c r="FC474" s="60"/>
      <c r="FD474" s="60"/>
      <c r="FE474" s="60"/>
      <c r="FF474" s="87"/>
      <c r="FG474" s="87"/>
      <c r="FH474" s="87"/>
      <c r="FI474" s="87"/>
      <c r="FJ474" s="87"/>
    </row>
    <row r="475" spans="1:166" s="22" customFormat="1" ht="15" hidden="1" customHeight="1" x14ac:dyDescent="0.25">
      <c r="A475" s="12">
        <v>3639</v>
      </c>
      <c r="B475" s="12">
        <v>5164</v>
      </c>
      <c r="C475" s="204"/>
      <c r="D475" s="339"/>
      <c r="E475" s="46"/>
      <c r="F475" s="340" t="s">
        <v>150</v>
      </c>
      <c r="G475" s="343">
        <v>30</v>
      </c>
      <c r="H475" s="343">
        <v>72.099999999999994</v>
      </c>
      <c r="I475" s="343">
        <v>19.239999999999998</v>
      </c>
      <c r="J475" s="343">
        <f>Tabulka54246[[#This Row],[Skutečnost k 31.12.2019                    v tis. Kč]]/Tabulka54246[[#This Row],[Upravený rozpočet k 31.12.2019         v tis. Kč]]*100</f>
        <v>26.685159500693484</v>
      </c>
      <c r="N475" s="83"/>
      <c r="O475" s="88"/>
      <c r="P475" s="60"/>
      <c r="Q475" s="60"/>
      <c r="R475" s="60"/>
      <c r="S475" s="87"/>
      <c r="T475" s="87"/>
      <c r="U475" s="87"/>
      <c r="V475" s="87"/>
      <c r="W475" s="87"/>
      <c r="AA475" s="83"/>
      <c r="AB475" s="88"/>
      <c r="AC475" s="60"/>
      <c r="AD475" s="60"/>
      <c r="AE475" s="60"/>
      <c r="AF475" s="87"/>
      <c r="AG475" s="87"/>
      <c r="AH475" s="87"/>
      <c r="AI475" s="87"/>
      <c r="AJ475" s="87"/>
      <c r="AN475" s="83"/>
      <c r="AO475" s="88"/>
      <c r="AP475" s="60"/>
      <c r="AQ475" s="60"/>
      <c r="AR475" s="60"/>
      <c r="AS475" s="87"/>
      <c r="AT475" s="87"/>
      <c r="AU475" s="87"/>
      <c r="AV475" s="87"/>
      <c r="AW475" s="87"/>
      <c r="BA475" s="83"/>
      <c r="BB475" s="88"/>
      <c r="BC475" s="60"/>
      <c r="BD475" s="60"/>
      <c r="BE475" s="60"/>
      <c r="BF475" s="87"/>
      <c r="BG475" s="87"/>
      <c r="BH475" s="87"/>
      <c r="BI475" s="87"/>
      <c r="BJ475" s="87"/>
      <c r="BN475" s="83"/>
      <c r="BO475" s="88"/>
      <c r="BP475" s="60"/>
      <c r="BQ475" s="60"/>
      <c r="BR475" s="60"/>
      <c r="BS475" s="87"/>
      <c r="BT475" s="87"/>
      <c r="BU475" s="87"/>
      <c r="BV475" s="87"/>
      <c r="BW475" s="87"/>
      <c r="CA475" s="83"/>
      <c r="CB475" s="88"/>
      <c r="CC475" s="60"/>
      <c r="CD475" s="60"/>
      <c r="CE475" s="60"/>
      <c r="CF475" s="87"/>
      <c r="CG475" s="87"/>
      <c r="CH475" s="87"/>
      <c r="CI475" s="87"/>
      <c r="CJ475" s="87"/>
      <c r="CN475" s="83"/>
      <c r="CO475" s="88"/>
      <c r="CP475" s="60"/>
      <c r="CQ475" s="60"/>
      <c r="CR475" s="60"/>
      <c r="CS475" s="87"/>
      <c r="CT475" s="87"/>
      <c r="CU475" s="87"/>
      <c r="CV475" s="87"/>
      <c r="CW475" s="87"/>
      <c r="DA475" s="83"/>
      <c r="DB475" s="88"/>
      <c r="DC475" s="60"/>
      <c r="DD475" s="60"/>
      <c r="DE475" s="60"/>
      <c r="DF475" s="87"/>
      <c r="DG475" s="87"/>
      <c r="DH475" s="87"/>
      <c r="DI475" s="87"/>
      <c r="DJ475" s="87"/>
      <c r="DN475" s="83"/>
      <c r="DO475" s="88"/>
      <c r="DP475" s="60"/>
      <c r="DQ475" s="60"/>
      <c r="DR475" s="60"/>
      <c r="DS475" s="87"/>
      <c r="DT475" s="87"/>
      <c r="DU475" s="87"/>
      <c r="DV475" s="87"/>
      <c r="DW475" s="87"/>
      <c r="EA475" s="83"/>
      <c r="EB475" s="88"/>
      <c r="EC475" s="60"/>
      <c r="ED475" s="60"/>
      <c r="EE475" s="60"/>
      <c r="EF475" s="87"/>
      <c r="EG475" s="87"/>
      <c r="EH475" s="87"/>
      <c r="EI475" s="87"/>
      <c r="EJ475" s="87"/>
      <c r="EN475" s="83"/>
      <c r="EO475" s="88"/>
      <c r="EP475" s="60"/>
      <c r="EQ475" s="60"/>
      <c r="ER475" s="60"/>
      <c r="ES475" s="87"/>
      <c r="ET475" s="87"/>
      <c r="EU475" s="87"/>
      <c r="EV475" s="87"/>
      <c r="EW475" s="87"/>
      <c r="FA475" s="83"/>
      <c r="FB475" s="88"/>
      <c r="FC475" s="60"/>
      <c r="FD475" s="60"/>
      <c r="FE475" s="60"/>
      <c r="FF475" s="87"/>
      <c r="FG475" s="87"/>
      <c r="FH475" s="87"/>
      <c r="FI475" s="87"/>
      <c r="FJ475" s="87"/>
    </row>
    <row r="476" spans="1:166" s="22" customFormat="1" ht="15" hidden="1" customHeight="1" x14ac:dyDescent="0.25">
      <c r="A476" s="12">
        <v>3639</v>
      </c>
      <c r="B476" s="12">
        <v>5166</v>
      </c>
      <c r="C476" s="204"/>
      <c r="D476" s="339"/>
      <c r="E476" s="46"/>
      <c r="F476" s="353" t="s">
        <v>865</v>
      </c>
      <c r="G476" s="343">
        <v>30</v>
      </c>
      <c r="H476" s="343">
        <v>17.39</v>
      </c>
      <c r="I476" s="343">
        <v>16.100000000000001</v>
      </c>
      <c r="J476" s="343">
        <f>Tabulka54246[[#This Row],[Skutečnost k 31.12.2019                    v tis. Kč]]/Tabulka54246[[#This Row],[Upravený rozpočet k 31.12.2019         v tis. Kč]]*100</f>
        <v>92.581943645773435</v>
      </c>
      <c r="N476" s="83"/>
      <c r="O476" s="88"/>
      <c r="P476" s="60"/>
      <c r="Q476" s="60"/>
      <c r="R476" s="60"/>
      <c r="S476" s="87"/>
      <c r="T476" s="87"/>
      <c r="U476" s="87"/>
      <c r="V476" s="87"/>
      <c r="W476" s="87"/>
      <c r="AA476" s="83"/>
      <c r="AB476" s="88"/>
      <c r="AC476" s="60"/>
      <c r="AD476" s="60"/>
      <c r="AE476" s="60"/>
      <c r="AF476" s="87"/>
      <c r="AG476" s="87"/>
      <c r="AH476" s="87"/>
      <c r="AI476" s="87"/>
      <c r="AJ476" s="87"/>
      <c r="AN476" s="83"/>
      <c r="AO476" s="88"/>
      <c r="AP476" s="60"/>
      <c r="AQ476" s="60"/>
      <c r="AR476" s="60"/>
      <c r="AS476" s="87"/>
      <c r="AT476" s="87"/>
      <c r="AU476" s="87"/>
      <c r="AV476" s="87"/>
      <c r="AW476" s="87"/>
      <c r="BA476" s="83"/>
      <c r="BB476" s="88"/>
      <c r="BC476" s="60"/>
      <c r="BD476" s="60"/>
      <c r="BE476" s="60"/>
      <c r="BF476" s="87"/>
      <c r="BG476" s="87"/>
      <c r="BH476" s="87"/>
      <c r="BI476" s="87"/>
      <c r="BJ476" s="87"/>
      <c r="BN476" s="83"/>
      <c r="BO476" s="88"/>
      <c r="BP476" s="60"/>
      <c r="BQ476" s="60"/>
      <c r="BR476" s="60"/>
      <c r="BS476" s="87"/>
      <c r="BT476" s="87"/>
      <c r="BU476" s="87"/>
      <c r="BV476" s="87"/>
      <c r="BW476" s="87"/>
      <c r="CA476" s="83"/>
      <c r="CB476" s="88"/>
      <c r="CC476" s="60"/>
      <c r="CD476" s="60"/>
      <c r="CE476" s="60"/>
      <c r="CF476" s="87"/>
      <c r="CG476" s="87"/>
      <c r="CH476" s="87"/>
      <c r="CI476" s="87"/>
      <c r="CJ476" s="87"/>
      <c r="CN476" s="83"/>
      <c r="CO476" s="88"/>
      <c r="CP476" s="60"/>
      <c r="CQ476" s="60"/>
      <c r="CR476" s="60"/>
      <c r="CS476" s="87"/>
      <c r="CT476" s="87"/>
      <c r="CU476" s="87"/>
      <c r="CV476" s="87"/>
      <c r="CW476" s="87"/>
      <c r="DA476" s="83"/>
      <c r="DB476" s="88"/>
      <c r="DC476" s="60"/>
      <c r="DD476" s="60"/>
      <c r="DE476" s="60"/>
      <c r="DF476" s="87"/>
      <c r="DG476" s="87"/>
      <c r="DH476" s="87"/>
      <c r="DI476" s="87"/>
      <c r="DJ476" s="87"/>
      <c r="DN476" s="83"/>
      <c r="DO476" s="88"/>
      <c r="DP476" s="60"/>
      <c r="DQ476" s="60"/>
      <c r="DR476" s="60"/>
      <c r="DS476" s="87"/>
      <c r="DT476" s="87"/>
      <c r="DU476" s="87"/>
      <c r="DV476" s="87"/>
      <c r="DW476" s="87"/>
      <c r="EA476" s="83"/>
      <c r="EB476" s="88"/>
      <c r="EC476" s="60"/>
      <c r="ED476" s="60"/>
      <c r="EE476" s="60"/>
      <c r="EF476" s="87"/>
      <c r="EG476" s="87"/>
      <c r="EH476" s="87"/>
      <c r="EI476" s="87"/>
      <c r="EJ476" s="87"/>
      <c r="EN476" s="83"/>
      <c r="EO476" s="88"/>
      <c r="EP476" s="60"/>
      <c r="EQ476" s="60"/>
      <c r="ER476" s="60"/>
      <c r="ES476" s="87"/>
      <c r="ET476" s="87"/>
      <c r="EU476" s="87"/>
      <c r="EV476" s="87"/>
      <c r="EW476" s="87"/>
      <c r="FA476" s="83"/>
      <c r="FB476" s="88"/>
      <c r="FC476" s="60"/>
      <c r="FD476" s="60"/>
      <c r="FE476" s="60"/>
      <c r="FF476" s="87"/>
      <c r="FG476" s="87"/>
      <c r="FH476" s="87"/>
      <c r="FI476" s="87"/>
      <c r="FJ476" s="87"/>
    </row>
    <row r="477" spans="1:166" s="22" customFormat="1" ht="15" hidden="1" customHeight="1" x14ac:dyDescent="0.25">
      <c r="A477" s="12">
        <v>3639</v>
      </c>
      <c r="B477" s="12">
        <v>5122</v>
      </c>
      <c r="C477" s="204"/>
      <c r="D477" s="339"/>
      <c r="E477" s="46">
        <v>65</v>
      </c>
      <c r="F477" s="340" t="s">
        <v>323</v>
      </c>
      <c r="G477" s="343">
        <v>10</v>
      </c>
      <c r="H477" s="343">
        <v>10</v>
      </c>
      <c r="I477" s="343">
        <v>0</v>
      </c>
      <c r="J477" s="343">
        <f>Tabulka54246[[#This Row],[Skutečnost k 31.12.2019                    v tis. Kč]]/Tabulka54246[[#This Row],[Upravený rozpočet k 31.12.2019         v tis. Kč]]*100</f>
        <v>0</v>
      </c>
      <c r="N477" s="83"/>
      <c r="O477" s="88"/>
      <c r="P477" s="60"/>
      <c r="Q477" s="60"/>
      <c r="R477" s="60"/>
      <c r="S477" s="87"/>
      <c r="T477" s="87"/>
      <c r="U477" s="87"/>
      <c r="V477" s="87"/>
      <c r="W477" s="87"/>
      <c r="AA477" s="83"/>
      <c r="AB477" s="88"/>
      <c r="AC477" s="60"/>
      <c r="AD477" s="60"/>
      <c r="AE477" s="60"/>
      <c r="AF477" s="87"/>
      <c r="AG477" s="87"/>
      <c r="AH477" s="87"/>
      <c r="AI477" s="87"/>
      <c r="AJ477" s="87"/>
      <c r="AN477" s="83"/>
      <c r="AO477" s="88"/>
      <c r="AP477" s="60"/>
      <c r="AQ477" s="60"/>
      <c r="AR477" s="60"/>
      <c r="AS477" s="87"/>
      <c r="AT477" s="87"/>
      <c r="AU477" s="87"/>
      <c r="AV477" s="87"/>
      <c r="AW477" s="87"/>
      <c r="BA477" s="83"/>
      <c r="BB477" s="88"/>
      <c r="BC477" s="60"/>
      <c r="BD477" s="60"/>
      <c r="BE477" s="60"/>
      <c r="BF477" s="87"/>
      <c r="BG477" s="87"/>
      <c r="BH477" s="87"/>
      <c r="BI477" s="87"/>
      <c r="BJ477" s="87"/>
      <c r="BN477" s="83"/>
      <c r="BO477" s="88"/>
      <c r="BP477" s="60"/>
      <c r="BQ477" s="60"/>
      <c r="BR477" s="60"/>
      <c r="BS477" s="87"/>
      <c r="BT477" s="87"/>
      <c r="BU477" s="87"/>
      <c r="BV477" s="87"/>
      <c r="BW477" s="87"/>
      <c r="CA477" s="83"/>
      <c r="CB477" s="88"/>
      <c r="CC477" s="60"/>
      <c r="CD477" s="60"/>
      <c r="CE477" s="60"/>
      <c r="CF477" s="87"/>
      <c r="CG477" s="87"/>
      <c r="CH477" s="87"/>
      <c r="CI477" s="87"/>
      <c r="CJ477" s="87"/>
      <c r="CN477" s="83"/>
      <c r="CO477" s="88"/>
      <c r="CP477" s="60"/>
      <c r="CQ477" s="60"/>
      <c r="CR477" s="60"/>
      <c r="CS477" s="87"/>
      <c r="CT477" s="87"/>
      <c r="CU477" s="87"/>
      <c r="CV477" s="87"/>
      <c r="CW477" s="87"/>
      <c r="DA477" s="83"/>
      <c r="DB477" s="88"/>
      <c r="DC477" s="60"/>
      <c r="DD477" s="60"/>
      <c r="DE477" s="60"/>
      <c r="DF477" s="87"/>
      <c r="DG477" s="87"/>
      <c r="DH477" s="87"/>
      <c r="DI477" s="87"/>
      <c r="DJ477" s="87"/>
      <c r="DN477" s="83"/>
      <c r="DO477" s="88"/>
      <c r="DP477" s="60"/>
      <c r="DQ477" s="60"/>
      <c r="DR477" s="60"/>
      <c r="DS477" s="87"/>
      <c r="DT477" s="87"/>
      <c r="DU477" s="87"/>
      <c r="DV477" s="87"/>
      <c r="DW477" s="87"/>
      <c r="EA477" s="83"/>
      <c r="EB477" s="88"/>
      <c r="EC477" s="60"/>
      <c r="ED477" s="60"/>
      <c r="EE477" s="60"/>
      <c r="EF477" s="87"/>
      <c r="EG477" s="87"/>
      <c r="EH477" s="87"/>
      <c r="EI477" s="87"/>
      <c r="EJ477" s="87"/>
      <c r="EN477" s="83"/>
      <c r="EO477" s="88"/>
      <c r="EP477" s="60"/>
      <c r="EQ477" s="60"/>
      <c r="ER477" s="60"/>
      <c r="ES477" s="87"/>
      <c r="ET477" s="87"/>
      <c r="EU477" s="87"/>
      <c r="EV477" s="87"/>
      <c r="EW477" s="87"/>
      <c r="FA477" s="83"/>
      <c r="FB477" s="88"/>
      <c r="FC477" s="60"/>
      <c r="FD477" s="60"/>
      <c r="FE477" s="60"/>
      <c r="FF477" s="87"/>
      <c r="FG477" s="87"/>
      <c r="FH477" s="87"/>
      <c r="FI477" s="87"/>
      <c r="FJ477" s="87"/>
    </row>
    <row r="478" spans="1:166" s="22" customFormat="1" ht="15" hidden="1" customHeight="1" x14ac:dyDescent="0.25">
      <c r="A478" s="12">
        <v>3639</v>
      </c>
      <c r="B478" s="12">
        <v>5169</v>
      </c>
      <c r="C478" s="204"/>
      <c r="D478" s="339"/>
      <c r="E478" s="46">
        <v>65</v>
      </c>
      <c r="F478" s="340" t="s">
        <v>866</v>
      </c>
      <c r="G478" s="343">
        <v>250</v>
      </c>
      <c r="H478" s="343">
        <v>363.46</v>
      </c>
      <c r="I478" s="343">
        <v>292.22000000000003</v>
      </c>
      <c r="J478" s="343">
        <f>Tabulka54246[[#This Row],[Skutečnost k 31.12.2019                    v tis. Kč]]/Tabulka54246[[#This Row],[Upravený rozpočet k 31.12.2019         v tis. Kč]]*100</f>
        <v>80.399493754470925</v>
      </c>
      <c r="N478" s="83"/>
      <c r="O478" s="88"/>
      <c r="P478" s="60"/>
      <c r="Q478" s="60"/>
      <c r="R478" s="60"/>
      <c r="S478" s="87"/>
      <c r="T478" s="87"/>
      <c r="U478" s="87"/>
      <c r="V478" s="87"/>
      <c r="W478" s="87"/>
      <c r="AA478" s="83"/>
      <c r="AB478" s="88"/>
      <c r="AC478" s="60"/>
      <c r="AD478" s="60"/>
      <c r="AE478" s="60"/>
      <c r="AF478" s="87"/>
      <c r="AG478" s="87"/>
      <c r="AH478" s="87"/>
      <c r="AI478" s="87"/>
      <c r="AJ478" s="87"/>
      <c r="AN478" s="83"/>
      <c r="AO478" s="88"/>
      <c r="AP478" s="60"/>
      <c r="AQ478" s="60"/>
      <c r="AR478" s="60"/>
      <c r="AS478" s="87"/>
      <c r="AT478" s="87"/>
      <c r="AU478" s="87"/>
      <c r="AV478" s="87"/>
      <c r="AW478" s="87"/>
      <c r="BA478" s="83"/>
      <c r="BB478" s="88"/>
      <c r="BC478" s="60"/>
      <c r="BD478" s="60"/>
      <c r="BE478" s="60"/>
      <c r="BF478" s="87"/>
      <c r="BG478" s="87"/>
      <c r="BH478" s="87"/>
      <c r="BI478" s="87"/>
      <c r="BJ478" s="87"/>
      <c r="BN478" s="83"/>
      <c r="BO478" s="88"/>
      <c r="BP478" s="60"/>
      <c r="BQ478" s="60"/>
      <c r="BR478" s="60"/>
      <c r="BS478" s="87"/>
      <c r="BT478" s="87"/>
      <c r="BU478" s="87"/>
      <c r="BV478" s="87"/>
      <c r="BW478" s="87"/>
      <c r="CA478" s="83"/>
      <c r="CB478" s="88"/>
      <c r="CC478" s="60"/>
      <c r="CD478" s="60"/>
      <c r="CE478" s="60"/>
      <c r="CF478" s="87"/>
      <c r="CG478" s="87"/>
      <c r="CH478" s="87"/>
      <c r="CI478" s="87"/>
      <c r="CJ478" s="87"/>
      <c r="CN478" s="83"/>
      <c r="CO478" s="88"/>
      <c r="CP478" s="60"/>
      <c r="CQ478" s="60"/>
      <c r="CR478" s="60"/>
      <c r="CS478" s="87"/>
      <c r="CT478" s="87"/>
      <c r="CU478" s="87"/>
      <c r="CV478" s="87"/>
      <c r="CW478" s="87"/>
      <c r="DA478" s="83"/>
      <c r="DB478" s="88"/>
      <c r="DC478" s="60"/>
      <c r="DD478" s="60"/>
      <c r="DE478" s="60"/>
      <c r="DF478" s="87"/>
      <c r="DG478" s="87"/>
      <c r="DH478" s="87"/>
      <c r="DI478" s="87"/>
      <c r="DJ478" s="87"/>
      <c r="DN478" s="83"/>
      <c r="DO478" s="88"/>
      <c r="DP478" s="60"/>
      <c r="DQ478" s="60"/>
      <c r="DR478" s="60"/>
      <c r="DS478" s="87"/>
      <c r="DT478" s="87"/>
      <c r="DU478" s="87"/>
      <c r="DV478" s="87"/>
      <c r="DW478" s="87"/>
      <c r="EA478" s="83"/>
      <c r="EB478" s="88"/>
      <c r="EC478" s="60"/>
      <c r="ED478" s="60"/>
      <c r="EE478" s="60"/>
      <c r="EF478" s="87"/>
      <c r="EG478" s="87"/>
      <c r="EH478" s="87"/>
      <c r="EI478" s="87"/>
      <c r="EJ478" s="87"/>
      <c r="EN478" s="83"/>
      <c r="EO478" s="88"/>
      <c r="EP478" s="60"/>
      <c r="EQ478" s="60"/>
      <c r="ER478" s="60"/>
      <c r="ES478" s="87"/>
      <c r="ET478" s="87"/>
      <c r="EU478" s="87"/>
      <c r="EV478" s="87"/>
      <c r="EW478" s="87"/>
      <c r="FA478" s="83"/>
      <c r="FB478" s="88"/>
      <c r="FC478" s="60"/>
      <c r="FD478" s="60"/>
      <c r="FE478" s="60"/>
      <c r="FF478" s="87"/>
      <c r="FG478" s="87"/>
      <c r="FH478" s="87"/>
      <c r="FI478" s="87"/>
      <c r="FJ478" s="87"/>
    </row>
    <row r="479" spans="1:166" s="22" customFormat="1" ht="15" hidden="1" customHeight="1" x14ac:dyDescent="0.25">
      <c r="A479" s="12">
        <v>3639</v>
      </c>
      <c r="B479" s="16">
        <v>5192</v>
      </c>
      <c r="C479" s="192"/>
      <c r="D479" s="339"/>
      <c r="E479" s="46"/>
      <c r="F479" s="340" t="s">
        <v>750</v>
      </c>
      <c r="G479" s="343">
        <v>0</v>
      </c>
      <c r="H479" s="343">
        <v>10</v>
      </c>
      <c r="I479" s="343">
        <v>9.98</v>
      </c>
      <c r="J479" s="343">
        <f>Tabulka54246[[#This Row],[Skutečnost k 31.12.2019                    v tis. Kč]]/Tabulka54246[[#This Row],[Upravený rozpočet k 31.12.2019         v tis. Kč]]*100</f>
        <v>99.8</v>
      </c>
      <c r="N479" s="83"/>
      <c r="O479" s="88"/>
      <c r="P479" s="60"/>
      <c r="Q479" s="60"/>
      <c r="R479" s="60"/>
      <c r="S479" s="87"/>
      <c r="T479" s="87"/>
      <c r="U479" s="87"/>
      <c r="V479" s="87"/>
      <c r="W479" s="87"/>
      <c r="AA479" s="83"/>
      <c r="AB479" s="88"/>
      <c r="AC479" s="60"/>
      <c r="AD479" s="60"/>
      <c r="AE479" s="60"/>
      <c r="AF479" s="87"/>
      <c r="AG479" s="87"/>
      <c r="AH479" s="87"/>
      <c r="AI479" s="87"/>
      <c r="AJ479" s="87"/>
      <c r="AN479" s="83"/>
      <c r="AO479" s="88"/>
      <c r="AP479" s="60"/>
      <c r="AQ479" s="60"/>
      <c r="AR479" s="60"/>
      <c r="AS479" s="87"/>
      <c r="AT479" s="87"/>
      <c r="AU479" s="87"/>
      <c r="AV479" s="87"/>
      <c r="AW479" s="87"/>
      <c r="BA479" s="83"/>
      <c r="BB479" s="88"/>
      <c r="BC479" s="60"/>
      <c r="BD479" s="60"/>
      <c r="BE479" s="60"/>
      <c r="BF479" s="87"/>
      <c r="BG479" s="87"/>
      <c r="BH479" s="87"/>
      <c r="BI479" s="87"/>
      <c r="BJ479" s="87"/>
      <c r="BN479" s="83"/>
      <c r="BO479" s="88"/>
      <c r="BP479" s="60"/>
      <c r="BQ479" s="60"/>
      <c r="BR479" s="60"/>
      <c r="BS479" s="87"/>
      <c r="BT479" s="87"/>
      <c r="BU479" s="87"/>
      <c r="BV479" s="87"/>
      <c r="BW479" s="87"/>
      <c r="CA479" s="83"/>
      <c r="CB479" s="88"/>
      <c r="CC479" s="60"/>
      <c r="CD479" s="60"/>
      <c r="CE479" s="60"/>
      <c r="CF479" s="87"/>
      <c r="CG479" s="87"/>
      <c r="CH479" s="87"/>
      <c r="CI479" s="87"/>
      <c r="CJ479" s="87"/>
      <c r="CN479" s="83"/>
      <c r="CO479" s="88"/>
      <c r="CP479" s="60"/>
      <c r="CQ479" s="60"/>
      <c r="CR479" s="60"/>
      <c r="CS479" s="87"/>
      <c r="CT479" s="87"/>
      <c r="CU479" s="87"/>
      <c r="CV479" s="87"/>
      <c r="CW479" s="87"/>
      <c r="DA479" s="83"/>
      <c r="DB479" s="88"/>
      <c r="DC479" s="60"/>
      <c r="DD479" s="60"/>
      <c r="DE479" s="60"/>
      <c r="DF479" s="87"/>
      <c r="DG479" s="87"/>
      <c r="DH479" s="87"/>
      <c r="DI479" s="87"/>
      <c r="DJ479" s="87"/>
      <c r="DN479" s="83"/>
      <c r="DO479" s="88"/>
      <c r="DP479" s="60"/>
      <c r="DQ479" s="60"/>
      <c r="DR479" s="60"/>
      <c r="DS479" s="87"/>
      <c r="DT479" s="87"/>
      <c r="DU479" s="87"/>
      <c r="DV479" s="87"/>
      <c r="DW479" s="87"/>
      <c r="EA479" s="83"/>
      <c r="EB479" s="88"/>
      <c r="EC479" s="60"/>
      <c r="ED479" s="60"/>
      <c r="EE479" s="60"/>
      <c r="EF479" s="87"/>
      <c r="EG479" s="87"/>
      <c r="EH479" s="87"/>
      <c r="EI479" s="87"/>
      <c r="EJ479" s="87"/>
      <c r="EN479" s="83"/>
      <c r="EO479" s="88"/>
      <c r="EP479" s="60"/>
      <c r="EQ479" s="60"/>
      <c r="ER479" s="60"/>
      <c r="ES479" s="87"/>
      <c r="ET479" s="87"/>
      <c r="EU479" s="87"/>
      <c r="EV479" s="87"/>
      <c r="EW479" s="87"/>
      <c r="FA479" s="83"/>
      <c r="FB479" s="88"/>
      <c r="FC479" s="60"/>
      <c r="FD479" s="60"/>
      <c r="FE479" s="60"/>
      <c r="FF479" s="87"/>
      <c r="FG479" s="87"/>
      <c r="FH479" s="87"/>
      <c r="FI479" s="87"/>
      <c r="FJ479" s="87"/>
    </row>
    <row r="480" spans="1:166" s="22" customFormat="1" ht="15" hidden="1" customHeight="1" x14ac:dyDescent="0.25">
      <c r="A480" s="12">
        <v>3639</v>
      </c>
      <c r="B480" s="12">
        <v>5361</v>
      </c>
      <c r="C480" s="204"/>
      <c r="D480" s="339"/>
      <c r="E480" s="46"/>
      <c r="F480" s="340" t="s">
        <v>152</v>
      </c>
      <c r="G480" s="343">
        <v>70</v>
      </c>
      <c r="H480" s="343">
        <v>166</v>
      </c>
      <c r="I480" s="343">
        <v>94</v>
      </c>
      <c r="J480" s="343">
        <f>Tabulka54246[[#This Row],[Skutečnost k 31.12.2019                    v tis. Kč]]/Tabulka54246[[#This Row],[Upravený rozpočet k 31.12.2019         v tis. Kč]]*100</f>
        <v>56.626506024096393</v>
      </c>
      <c r="N480" s="83"/>
      <c r="O480" s="88"/>
      <c r="P480" s="60"/>
      <c r="Q480" s="60"/>
      <c r="R480" s="60"/>
      <c r="S480" s="87"/>
      <c r="T480" s="87"/>
      <c r="U480" s="87"/>
      <c r="V480" s="87"/>
      <c r="W480" s="87"/>
      <c r="AA480" s="83"/>
      <c r="AB480" s="88"/>
      <c r="AC480" s="60"/>
      <c r="AD480" s="60"/>
      <c r="AE480" s="60"/>
      <c r="AF480" s="87"/>
      <c r="AG480" s="87"/>
      <c r="AH480" s="87"/>
      <c r="AI480" s="87"/>
      <c r="AJ480" s="87"/>
      <c r="AN480" s="83"/>
      <c r="AO480" s="88"/>
      <c r="AP480" s="60"/>
      <c r="AQ480" s="60"/>
      <c r="AR480" s="60"/>
      <c r="AS480" s="87"/>
      <c r="AT480" s="87"/>
      <c r="AU480" s="87"/>
      <c r="AV480" s="87"/>
      <c r="AW480" s="87"/>
      <c r="BA480" s="83"/>
      <c r="BB480" s="88"/>
      <c r="BC480" s="60"/>
      <c r="BD480" s="60"/>
      <c r="BE480" s="60"/>
      <c r="BF480" s="87"/>
      <c r="BG480" s="87"/>
      <c r="BH480" s="87"/>
      <c r="BI480" s="87"/>
      <c r="BJ480" s="87"/>
      <c r="BN480" s="83"/>
      <c r="BO480" s="88"/>
      <c r="BP480" s="60"/>
      <c r="BQ480" s="60"/>
      <c r="BR480" s="60"/>
      <c r="BS480" s="87"/>
      <c r="BT480" s="87"/>
      <c r="BU480" s="87"/>
      <c r="BV480" s="87"/>
      <c r="BW480" s="87"/>
      <c r="CA480" s="83"/>
      <c r="CB480" s="88"/>
      <c r="CC480" s="60"/>
      <c r="CD480" s="60"/>
      <c r="CE480" s="60"/>
      <c r="CF480" s="87"/>
      <c r="CG480" s="87"/>
      <c r="CH480" s="87"/>
      <c r="CI480" s="87"/>
      <c r="CJ480" s="87"/>
      <c r="CN480" s="83"/>
      <c r="CO480" s="88"/>
      <c r="CP480" s="60"/>
      <c r="CQ480" s="60"/>
      <c r="CR480" s="60"/>
      <c r="CS480" s="87"/>
      <c r="CT480" s="87"/>
      <c r="CU480" s="87"/>
      <c r="CV480" s="87"/>
      <c r="CW480" s="87"/>
      <c r="DA480" s="83"/>
      <c r="DB480" s="88"/>
      <c r="DC480" s="60"/>
      <c r="DD480" s="60"/>
      <c r="DE480" s="60"/>
      <c r="DF480" s="87"/>
      <c r="DG480" s="87"/>
      <c r="DH480" s="87"/>
      <c r="DI480" s="87"/>
      <c r="DJ480" s="87"/>
      <c r="DN480" s="83"/>
      <c r="DO480" s="88"/>
      <c r="DP480" s="60"/>
      <c r="DQ480" s="60"/>
      <c r="DR480" s="60"/>
      <c r="DS480" s="87"/>
      <c r="DT480" s="87"/>
      <c r="DU480" s="87"/>
      <c r="DV480" s="87"/>
      <c r="DW480" s="87"/>
      <c r="EA480" s="83"/>
      <c r="EB480" s="88"/>
      <c r="EC480" s="60"/>
      <c r="ED480" s="60"/>
      <c r="EE480" s="60"/>
      <c r="EF480" s="87"/>
      <c r="EG480" s="87"/>
      <c r="EH480" s="87"/>
      <c r="EI480" s="87"/>
      <c r="EJ480" s="87"/>
      <c r="EN480" s="83"/>
      <c r="EO480" s="88"/>
      <c r="EP480" s="60"/>
      <c r="EQ480" s="60"/>
      <c r="ER480" s="60"/>
      <c r="ES480" s="87"/>
      <c r="ET480" s="87"/>
      <c r="EU480" s="87"/>
      <c r="EV480" s="87"/>
      <c r="EW480" s="87"/>
      <c r="FA480" s="83"/>
      <c r="FB480" s="88"/>
      <c r="FC480" s="60"/>
      <c r="FD480" s="60"/>
      <c r="FE480" s="60"/>
      <c r="FF480" s="87"/>
      <c r="FG480" s="87"/>
      <c r="FH480" s="87"/>
      <c r="FI480" s="87"/>
      <c r="FJ480" s="87"/>
    </row>
    <row r="481" spans="1:166" s="22" customFormat="1" ht="15" hidden="1" customHeight="1" x14ac:dyDescent="0.25">
      <c r="A481" s="12">
        <v>3639</v>
      </c>
      <c r="B481" s="16">
        <v>5365</v>
      </c>
      <c r="C481" s="192"/>
      <c r="D481" s="339"/>
      <c r="E481" s="46"/>
      <c r="F481" s="340" t="s">
        <v>775</v>
      </c>
      <c r="G481" s="343">
        <v>0</v>
      </c>
      <c r="H481" s="343">
        <v>1.3</v>
      </c>
      <c r="I481" s="343">
        <v>1.3</v>
      </c>
      <c r="J481" s="343">
        <f>Tabulka54246[[#This Row],[Skutečnost k 31.12.2019                    v tis. Kč]]/Tabulka54246[[#This Row],[Upravený rozpočet k 31.12.2019         v tis. Kč]]*100</f>
        <v>100</v>
      </c>
      <c r="N481" s="83"/>
      <c r="O481" s="88"/>
      <c r="P481" s="60"/>
      <c r="Q481" s="60"/>
      <c r="R481" s="60"/>
      <c r="S481" s="87"/>
      <c r="T481" s="87"/>
      <c r="U481" s="87"/>
      <c r="V481" s="87"/>
      <c r="W481" s="87"/>
      <c r="AA481" s="83"/>
      <c r="AB481" s="88"/>
      <c r="AC481" s="60"/>
      <c r="AD481" s="60"/>
      <c r="AE481" s="60"/>
      <c r="AF481" s="87"/>
      <c r="AG481" s="87"/>
      <c r="AH481" s="87"/>
      <c r="AI481" s="87"/>
      <c r="AJ481" s="87"/>
      <c r="AN481" s="83"/>
      <c r="AO481" s="88"/>
      <c r="AP481" s="60"/>
      <c r="AQ481" s="60"/>
      <c r="AR481" s="60"/>
      <c r="AS481" s="87"/>
      <c r="AT481" s="87"/>
      <c r="AU481" s="87"/>
      <c r="AV481" s="87"/>
      <c r="AW481" s="87"/>
      <c r="BA481" s="83"/>
      <c r="BB481" s="88"/>
      <c r="BC481" s="60"/>
      <c r="BD481" s="60"/>
      <c r="BE481" s="60"/>
      <c r="BF481" s="87"/>
      <c r="BG481" s="87"/>
      <c r="BH481" s="87"/>
      <c r="BI481" s="87"/>
      <c r="BJ481" s="87"/>
      <c r="BN481" s="83"/>
      <c r="BO481" s="88"/>
      <c r="BP481" s="60"/>
      <c r="BQ481" s="60"/>
      <c r="BR481" s="60"/>
      <c r="BS481" s="87"/>
      <c r="BT481" s="87"/>
      <c r="BU481" s="87"/>
      <c r="BV481" s="87"/>
      <c r="BW481" s="87"/>
      <c r="CA481" s="83"/>
      <c r="CB481" s="88"/>
      <c r="CC481" s="60"/>
      <c r="CD481" s="60"/>
      <c r="CE481" s="60"/>
      <c r="CF481" s="87"/>
      <c r="CG481" s="87"/>
      <c r="CH481" s="87"/>
      <c r="CI481" s="87"/>
      <c r="CJ481" s="87"/>
      <c r="CN481" s="83"/>
      <c r="CO481" s="88"/>
      <c r="CP481" s="60"/>
      <c r="CQ481" s="60"/>
      <c r="CR481" s="60"/>
      <c r="CS481" s="87"/>
      <c r="CT481" s="87"/>
      <c r="CU481" s="87"/>
      <c r="CV481" s="87"/>
      <c r="CW481" s="87"/>
      <c r="DA481" s="83"/>
      <c r="DB481" s="88"/>
      <c r="DC481" s="60"/>
      <c r="DD481" s="60"/>
      <c r="DE481" s="60"/>
      <c r="DF481" s="87"/>
      <c r="DG481" s="87"/>
      <c r="DH481" s="87"/>
      <c r="DI481" s="87"/>
      <c r="DJ481" s="87"/>
      <c r="DN481" s="83"/>
      <c r="DO481" s="88"/>
      <c r="DP481" s="60"/>
      <c r="DQ481" s="60"/>
      <c r="DR481" s="60"/>
      <c r="DS481" s="87"/>
      <c r="DT481" s="87"/>
      <c r="DU481" s="87"/>
      <c r="DV481" s="87"/>
      <c r="DW481" s="87"/>
      <c r="EA481" s="83"/>
      <c r="EB481" s="88"/>
      <c r="EC481" s="60"/>
      <c r="ED481" s="60"/>
      <c r="EE481" s="60"/>
      <c r="EF481" s="87"/>
      <c r="EG481" s="87"/>
      <c r="EH481" s="87"/>
      <c r="EI481" s="87"/>
      <c r="EJ481" s="87"/>
      <c r="EN481" s="83"/>
      <c r="EO481" s="88"/>
      <c r="EP481" s="60"/>
      <c r="EQ481" s="60"/>
      <c r="ER481" s="60"/>
      <c r="ES481" s="87"/>
      <c r="ET481" s="87"/>
      <c r="EU481" s="87"/>
      <c r="EV481" s="87"/>
      <c r="EW481" s="87"/>
      <c r="FA481" s="83"/>
      <c r="FB481" s="88"/>
      <c r="FC481" s="60"/>
      <c r="FD481" s="60"/>
      <c r="FE481" s="60"/>
      <c r="FF481" s="87"/>
      <c r="FG481" s="87"/>
      <c r="FH481" s="87"/>
      <c r="FI481" s="87"/>
      <c r="FJ481" s="87"/>
    </row>
    <row r="482" spans="1:166" s="22" customFormat="1" ht="15" hidden="1" customHeight="1" x14ac:dyDescent="0.25">
      <c r="A482" s="12">
        <v>3639</v>
      </c>
      <c r="B482" s="16">
        <v>5909</v>
      </c>
      <c r="C482" s="192"/>
      <c r="D482" s="339"/>
      <c r="E482" s="46"/>
      <c r="F482" s="340" t="s">
        <v>327</v>
      </c>
      <c r="G482" s="343">
        <v>0</v>
      </c>
      <c r="H482" s="343">
        <v>153.12</v>
      </c>
      <c r="I482" s="343">
        <v>63.11</v>
      </c>
      <c r="J482" s="343">
        <f>Tabulka54246[[#This Row],[Skutečnost k 31.12.2019                    v tis. Kč]]/Tabulka54246[[#This Row],[Upravený rozpočet k 31.12.2019         v tis. Kč]]*100</f>
        <v>41.216039707419014</v>
      </c>
      <c r="N482" s="83"/>
      <c r="O482" s="88"/>
      <c r="P482" s="60"/>
      <c r="Q482" s="60"/>
      <c r="R482" s="60"/>
      <c r="S482" s="87"/>
      <c r="T482" s="87"/>
      <c r="U482" s="87"/>
      <c r="V482" s="87"/>
      <c r="W482" s="87"/>
      <c r="AA482" s="83"/>
      <c r="AB482" s="88"/>
      <c r="AC482" s="60"/>
      <c r="AD482" s="60"/>
      <c r="AE482" s="60"/>
      <c r="AF482" s="87"/>
      <c r="AG482" s="87"/>
      <c r="AH482" s="87"/>
      <c r="AI482" s="87"/>
      <c r="AJ482" s="87"/>
      <c r="AN482" s="83"/>
      <c r="AO482" s="88"/>
      <c r="AP482" s="60"/>
      <c r="AQ482" s="60"/>
      <c r="AR482" s="60"/>
      <c r="AS482" s="87"/>
      <c r="AT482" s="87"/>
      <c r="AU482" s="87"/>
      <c r="AV482" s="87"/>
      <c r="AW482" s="87"/>
      <c r="BA482" s="83"/>
      <c r="BB482" s="88"/>
      <c r="BC482" s="60"/>
      <c r="BD482" s="60"/>
      <c r="BE482" s="60"/>
      <c r="BF482" s="87"/>
      <c r="BG482" s="87"/>
      <c r="BH482" s="87"/>
      <c r="BI482" s="87"/>
      <c r="BJ482" s="87"/>
      <c r="BN482" s="83"/>
      <c r="BO482" s="88"/>
      <c r="BP482" s="60"/>
      <c r="BQ482" s="60"/>
      <c r="BR482" s="60"/>
      <c r="BS482" s="87"/>
      <c r="BT482" s="87"/>
      <c r="BU482" s="87"/>
      <c r="BV482" s="87"/>
      <c r="BW482" s="87"/>
      <c r="CA482" s="83"/>
      <c r="CB482" s="88"/>
      <c r="CC482" s="60"/>
      <c r="CD482" s="60"/>
      <c r="CE482" s="60"/>
      <c r="CF482" s="87"/>
      <c r="CG482" s="87"/>
      <c r="CH482" s="87"/>
      <c r="CI482" s="87"/>
      <c r="CJ482" s="87"/>
      <c r="CN482" s="83"/>
      <c r="CO482" s="88"/>
      <c r="CP482" s="60"/>
      <c r="CQ482" s="60"/>
      <c r="CR482" s="60"/>
      <c r="CS482" s="87"/>
      <c r="CT482" s="87"/>
      <c r="CU482" s="87"/>
      <c r="CV482" s="87"/>
      <c r="CW482" s="87"/>
      <c r="DA482" s="83"/>
      <c r="DB482" s="88"/>
      <c r="DC482" s="60"/>
      <c r="DD482" s="60"/>
      <c r="DE482" s="60"/>
      <c r="DF482" s="87"/>
      <c r="DG482" s="87"/>
      <c r="DH482" s="87"/>
      <c r="DI482" s="87"/>
      <c r="DJ482" s="87"/>
      <c r="DN482" s="83"/>
      <c r="DO482" s="88"/>
      <c r="DP482" s="60"/>
      <c r="DQ482" s="60"/>
      <c r="DR482" s="60"/>
      <c r="DS482" s="87"/>
      <c r="DT482" s="87"/>
      <c r="DU482" s="87"/>
      <c r="DV482" s="87"/>
      <c r="DW482" s="87"/>
      <c r="EA482" s="83"/>
      <c r="EB482" s="88"/>
      <c r="EC482" s="60"/>
      <c r="ED482" s="60"/>
      <c r="EE482" s="60"/>
      <c r="EF482" s="87"/>
      <c r="EG482" s="87"/>
      <c r="EH482" s="87"/>
      <c r="EI482" s="87"/>
      <c r="EJ482" s="87"/>
      <c r="EN482" s="83"/>
      <c r="EO482" s="88"/>
      <c r="EP482" s="60"/>
      <c r="EQ482" s="60"/>
      <c r="ER482" s="60"/>
      <c r="ES482" s="87"/>
      <c r="ET482" s="87"/>
      <c r="EU482" s="87"/>
      <c r="EV482" s="87"/>
      <c r="EW482" s="87"/>
      <c r="FA482" s="83"/>
      <c r="FB482" s="88"/>
      <c r="FC482" s="60"/>
      <c r="FD482" s="60"/>
      <c r="FE482" s="60"/>
      <c r="FF482" s="87"/>
      <c r="FG482" s="87"/>
      <c r="FH482" s="87"/>
      <c r="FI482" s="87"/>
      <c r="FJ482" s="87"/>
    </row>
    <row r="483" spans="1:166" s="22" customFormat="1" ht="15" hidden="1" customHeight="1" x14ac:dyDescent="0.25">
      <c r="A483" s="363">
        <v>3639</v>
      </c>
      <c r="B483" s="363">
        <v>6130</v>
      </c>
      <c r="C483" s="192"/>
      <c r="D483" s="339"/>
      <c r="E483" s="46"/>
      <c r="F483" s="364" t="s">
        <v>403</v>
      </c>
      <c r="G483" s="382">
        <v>1500</v>
      </c>
      <c r="H483" s="382">
        <v>2818.21</v>
      </c>
      <c r="I483" s="382">
        <v>2818.21</v>
      </c>
      <c r="J483" s="382">
        <f>Tabulka54246[[#This Row],[Skutečnost k 31.12.2019                    v tis. Kč]]/Tabulka54246[[#This Row],[Upravený rozpočet k 31.12.2019         v tis. Kč]]*100</f>
        <v>100</v>
      </c>
      <c r="N483" s="83"/>
      <c r="O483" s="88"/>
      <c r="P483" s="60"/>
      <c r="Q483" s="60"/>
      <c r="R483" s="60"/>
      <c r="S483" s="87"/>
      <c r="T483" s="87"/>
      <c r="U483" s="87"/>
      <c r="V483" s="87"/>
      <c r="W483" s="87"/>
      <c r="AA483" s="83"/>
      <c r="AB483" s="88"/>
      <c r="AC483" s="60"/>
      <c r="AD483" s="60"/>
      <c r="AE483" s="60"/>
      <c r="AF483" s="87"/>
      <c r="AG483" s="87"/>
      <c r="AH483" s="87"/>
      <c r="AI483" s="87"/>
      <c r="AJ483" s="87"/>
      <c r="AN483" s="83"/>
      <c r="AO483" s="88"/>
      <c r="AP483" s="60"/>
      <c r="AQ483" s="60"/>
      <c r="AR483" s="60"/>
      <c r="AS483" s="87"/>
      <c r="AT483" s="87"/>
      <c r="AU483" s="87"/>
      <c r="AV483" s="87"/>
      <c r="AW483" s="87"/>
      <c r="BA483" s="83"/>
      <c r="BB483" s="88"/>
      <c r="BC483" s="60"/>
      <c r="BD483" s="60"/>
      <c r="BE483" s="60"/>
      <c r="BF483" s="87"/>
      <c r="BG483" s="87"/>
      <c r="BH483" s="87"/>
      <c r="BI483" s="87"/>
      <c r="BJ483" s="87"/>
      <c r="BN483" s="83"/>
      <c r="BO483" s="88"/>
      <c r="BP483" s="60"/>
      <c r="BQ483" s="60"/>
      <c r="BR483" s="60"/>
      <c r="BS483" s="87"/>
      <c r="BT483" s="87"/>
      <c r="BU483" s="87"/>
      <c r="BV483" s="87"/>
      <c r="BW483" s="87"/>
      <c r="CA483" s="83"/>
      <c r="CB483" s="88"/>
      <c r="CC483" s="60"/>
      <c r="CD483" s="60"/>
      <c r="CE483" s="60"/>
      <c r="CF483" s="87"/>
      <c r="CG483" s="87"/>
      <c r="CH483" s="87"/>
      <c r="CI483" s="87"/>
      <c r="CJ483" s="87"/>
      <c r="CN483" s="83"/>
      <c r="CO483" s="88"/>
      <c r="CP483" s="60"/>
      <c r="CQ483" s="60"/>
      <c r="CR483" s="60"/>
      <c r="CS483" s="87"/>
      <c r="CT483" s="87"/>
      <c r="CU483" s="87"/>
      <c r="CV483" s="87"/>
      <c r="CW483" s="87"/>
      <c r="DA483" s="83"/>
      <c r="DB483" s="88"/>
      <c r="DC483" s="60"/>
      <c r="DD483" s="60"/>
      <c r="DE483" s="60"/>
      <c r="DF483" s="87"/>
      <c r="DG483" s="87"/>
      <c r="DH483" s="87"/>
      <c r="DI483" s="87"/>
      <c r="DJ483" s="87"/>
      <c r="DN483" s="83"/>
      <c r="DO483" s="88"/>
      <c r="DP483" s="60"/>
      <c r="DQ483" s="60"/>
      <c r="DR483" s="60"/>
      <c r="DS483" s="87"/>
      <c r="DT483" s="87"/>
      <c r="DU483" s="87"/>
      <c r="DV483" s="87"/>
      <c r="DW483" s="87"/>
      <c r="EA483" s="83"/>
      <c r="EB483" s="88"/>
      <c r="EC483" s="60"/>
      <c r="ED483" s="60"/>
      <c r="EE483" s="60"/>
      <c r="EF483" s="87"/>
      <c r="EG483" s="87"/>
      <c r="EH483" s="87"/>
      <c r="EI483" s="87"/>
      <c r="EJ483" s="87"/>
      <c r="EN483" s="83"/>
      <c r="EO483" s="88"/>
      <c r="EP483" s="60"/>
      <c r="EQ483" s="60"/>
      <c r="ER483" s="60"/>
      <c r="ES483" s="87"/>
      <c r="ET483" s="87"/>
      <c r="EU483" s="87"/>
      <c r="EV483" s="87"/>
      <c r="EW483" s="87"/>
      <c r="FA483" s="83"/>
      <c r="FB483" s="88"/>
      <c r="FC483" s="60"/>
      <c r="FD483" s="60"/>
      <c r="FE483" s="60"/>
      <c r="FF483" s="87"/>
      <c r="FG483" s="87"/>
      <c r="FH483" s="87"/>
      <c r="FI483" s="87"/>
      <c r="FJ483" s="87"/>
    </row>
    <row r="484" spans="1:166" s="22" customFormat="1" ht="15" hidden="1" customHeight="1" x14ac:dyDescent="0.25">
      <c r="A484" s="363"/>
      <c r="B484" s="363"/>
      <c r="C484" s="192"/>
      <c r="D484" s="688"/>
      <c r="E484" s="46"/>
      <c r="F484" s="228" t="s">
        <v>285</v>
      </c>
      <c r="G484" s="264">
        <f>SUBTOTAL(109,G475:G483)</f>
        <v>0</v>
      </c>
      <c r="H484" s="264">
        <f>SUBTOTAL(109,H475:H483)</f>
        <v>0</v>
      </c>
      <c r="I484" s="264">
        <f>SUBTOTAL(109,I475:I483)</f>
        <v>0</v>
      </c>
      <c r="J484" s="264" t="e">
        <f>Tabulka54246[[#This Row],[Skutečnost k 31.12.2019                    v tis. Kč]]/Tabulka54246[[#This Row],[Upravený rozpočet k 31.12.2019         v tis. Kč]]*100</f>
        <v>#DIV/0!</v>
      </c>
      <c r="N484" s="83"/>
      <c r="O484" s="88"/>
      <c r="P484" s="60"/>
      <c r="Q484" s="60"/>
      <c r="R484" s="60"/>
      <c r="S484" s="87"/>
      <c r="T484" s="87"/>
      <c r="U484" s="87"/>
      <c r="V484" s="87"/>
      <c r="W484" s="87"/>
      <c r="AA484" s="83"/>
      <c r="AB484" s="88"/>
      <c r="AC484" s="60"/>
      <c r="AD484" s="60"/>
      <c r="AE484" s="60"/>
      <c r="AF484" s="87"/>
      <c r="AG484" s="87"/>
      <c r="AH484" s="87"/>
      <c r="AI484" s="87"/>
      <c r="AJ484" s="87"/>
      <c r="AN484" s="83"/>
      <c r="AO484" s="88"/>
      <c r="AP484" s="60"/>
      <c r="AQ484" s="60"/>
      <c r="AR484" s="60"/>
      <c r="AS484" s="87"/>
      <c r="AT484" s="87"/>
      <c r="AU484" s="87"/>
      <c r="AV484" s="87"/>
      <c r="AW484" s="87"/>
      <c r="BA484" s="83"/>
      <c r="BB484" s="88"/>
      <c r="BC484" s="60"/>
      <c r="BD484" s="60"/>
      <c r="BE484" s="60"/>
      <c r="BF484" s="87"/>
      <c r="BG484" s="87"/>
      <c r="BH484" s="87"/>
      <c r="BI484" s="87"/>
      <c r="BJ484" s="87"/>
      <c r="BN484" s="83"/>
      <c r="BO484" s="88"/>
      <c r="BP484" s="60"/>
      <c r="BQ484" s="60"/>
      <c r="BR484" s="60"/>
      <c r="BS484" s="87"/>
      <c r="BT484" s="87"/>
      <c r="BU484" s="87"/>
      <c r="BV484" s="87"/>
      <c r="BW484" s="87"/>
      <c r="CA484" s="83"/>
      <c r="CB484" s="88"/>
      <c r="CC484" s="60"/>
      <c r="CD484" s="60"/>
      <c r="CE484" s="60"/>
      <c r="CF484" s="87"/>
      <c r="CG484" s="87"/>
      <c r="CH484" s="87"/>
      <c r="CI484" s="87"/>
      <c r="CJ484" s="87"/>
      <c r="CN484" s="83"/>
      <c r="CO484" s="88"/>
      <c r="CP484" s="60"/>
      <c r="CQ484" s="60"/>
      <c r="CR484" s="60"/>
      <c r="CS484" s="87"/>
      <c r="CT484" s="87"/>
      <c r="CU484" s="87"/>
      <c r="CV484" s="87"/>
      <c r="CW484" s="87"/>
      <c r="DA484" s="83"/>
      <c r="DB484" s="88"/>
      <c r="DC484" s="60"/>
      <c r="DD484" s="60"/>
      <c r="DE484" s="60"/>
      <c r="DF484" s="87"/>
      <c r="DG484" s="87"/>
      <c r="DH484" s="87"/>
      <c r="DI484" s="87"/>
      <c r="DJ484" s="87"/>
      <c r="DN484" s="83"/>
      <c r="DO484" s="88"/>
      <c r="DP484" s="60"/>
      <c r="DQ484" s="60"/>
      <c r="DR484" s="60"/>
      <c r="DS484" s="87"/>
      <c r="DT484" s="87"/>
      <c r="DU484" s="87"/>
      <c r="DV484" s="87"/>
      <c r="DW484" s="87"/>
      <c r="EA484" s="83"/>
      <c r="EB484" s="88"/>
      <c r="EC484" s="60"/>
      <c r="ED484" s="60"/>
      <c r="EE484" s="60"/>
      <c r="EF484" s="87"/>
      <c r="EG484" s="87"/>
      <c r="EH484" s="87"/>
      <c r="EI484" s="87"/>
      <c r="EJ484" s="87"/>
      <c r="EN484" s="83"/>
      <c r="EO484" s="88"/>
      <c r="EP484" s="60"/>
      <c r="EQ484" s="60"/>
      <c r="ER484" s="60"/>
      <c r="ES484" s="87"/>
      <c r="ET484" s="87"/>
      <c r="EU484" s="87"/>
      <c r="EV484" s="87"/>
      <c r="EW484" s="87"/>
      <c r="FA484" s="83"/>
      <c r="FB484" s="88"/>
      <c r="FC484" s="60"/>
      <c r="FD484" s="60"/>
      <c r="FE484" s="60"/>
      <c r="FF484" s="87"/>
      <c r="FG484" s="87"/>
      <c r="FH484" s="87"/>
      <c r="FI484" s="87"/>
      <c r="FJ484" s="87"/>
    </row>
    <row r="485" spans="1:166" s="22" customFormat="1" ht="15" hidden="1" customHeight="1" x14ac:dyDescent="0.25">
      <c r="A485" s="363"/>
      <c r="B485" s="363"/>
      <c r="C485" s="192"/>
      <c r="D485" s="688"/>
      <c r="E485" s="46"/>
      <c r="F485" s="364"/>
      <c r="G485" s="382"/>
      <c r="H485" s="382"/>
      <c r="I485" s="382"/>
      <c r="J485" s="382"/>
      <c r="N485" s="83"/>
      <c r="O485" s="88"/>
      <c r="P485" s="60"/>
      <c r="Q485" s="60"/>
      <c r="R485" s="60"/>
      <c r="S485" s="87"/>
      <c r="T485" s="87"/>
      <c r="U485" s="87"/>
      <c r="V485" s="87"/>
      <c r="W485" s="87"/>
      <c r="AA485" s="83"/>
      <c r="AB485" s="88"/>
      <c r="AC485" s="60"/>
      <c r="AD485" s="60"/>
      <c r="AE485" s="60"/>
      <c r="AF485" s="87"/>
      <c r="AG485" s="87"/>
      <c r="AH485" s="87"/>
      <c r="AI485" s="87"/>
      <c r="AJ485" s="87"/>
      <c r="AN485" s="83"/>
      <c r="AO485" s="88"/>
      <c r="AP485" s="60"/>
      <c r="AQ485" s="60"/>
      <c r="AR485" s="60"/>
      <c r="AS485" s="87"/>
      <c r="AT485" s="87"/>
      <c r="AU485" s="87"/>
      <c r="AV485" s="87"/>
      <c r="AW485" s="87"/>
      <c r="BA485" s="83"/>
      <c r="BB485" s="88"/>
      <c r="BC485" s="60"/>
      <c r="BD485" s="60"/>
      <c r="BE485" s="60"/>
      <c r="BF485" s="87"/>
      <c r="BG485" s="87"/>
      <c r="BH485" s="87"/>
      <c r="BI485" s="87"/>
      <c r="BJ485" s="87"/>
      <c r="BN485" s="83"/>
      <c r="BO485" s="88"/>
      <c r="BP485" s="60"/>
      <c r="BQ485" s="60"/>
      <c r="BR485" s="60"/>
      <c r="BS485" s="87"/>
      <c r="BT485" s="87"/>
      <c r="BU485" s="87"/>
      <c r="BV485" s="87"/>
      <c r="BW485" s="87"/>
      <c r="CA485" s="83"/>
      <c r="CB485" s="88"/>
      <c r="CC485" s="60"/>
      <c r="CD485" s="60"/>
      <c r="CE485" s="60"/>
      <c r="CF485" s="87"/>
      <c r="CG485" s="87"/>
      <c r="CH485" s="87"/>
      <c r="CI485" s="87"/>
      <c r="CJ485" s="87"/>
      <c r="CN485" s="83"/>
      <c r="CO485" s="88"/>
      <c r="CP485" s="60"/>
      <c r="CQ485" s="60"/>
      <c r="CR485" s="60"/>
      <c r="CS485" s="87"/>
      <c r="CT485" s="87"/>
      <c r="CU485" s="87"/>
      <c r="CV485" s="87"/>
      <c r="CW485" s="87"/>
      <c r="DA485" s="83"/>
      <c r="DB485" s="88"/>
      <c r="DC485" s="60"/>
      <c r="DD485" s="60"/>
      <c r="DE485" s="60"/>
      <c r="DF485" s="87"/>
      <c r="DG485" s="87"/>
      <c r="DH485" s="87"/>
      <c r="DI485" s="87"/>
      <c r="DJ485" s="87"/>
      <c r="DN485" s="83"/>
      <c r="DO485" s="88"/>
      <c r="DP485" s="60"/>
      <c r="DQ485" s="60"/>
      <c r="DR485" s="60"/>
      <c r="DS485" s="87"/>
      <c r="DT485" s="87"/>
      <c r="DU485" s="87"/>
      <c r="DV485" s="87"/>
      <c r="DW485" s="87"/>
      <c r="EA485" s="83"/>
      <c r="EB485" s="88"/>
      <c r="EC485" s="60"/>
      <c r="ED485" s="60"/>
      <c r="EE485" s="60"/>
      <c r="EF485" s="87"/>
      <c r="EG485" s="87"/>
      <c r="EH485" s="87"/>
      <c r="EI485" s="87"/>
      <c r="EJ485" s="87"/>
      <c r="EN485" s="83"/>
      <c r="EO485" s="88"/>
      <c r="EP485" s="60"/>
      <c r="EQ485" s="60"/>
      <c r="ER485" s="60"/>
      <c r="ES485" s="87"/>
      <c r="ET485" s="87"/>
      <c r="EU485" s="87"/>
      <c r="EV485" s="87"/>
      <c r="EW485" s="87"/>
      <c r="FA485" s="83"/>
      <c r="FB485" s="88"/>
      <c r="FC485" s="60"/>
      <c r="FD485" s="60"/>
      <c r="FE485" s="60"/>
      <c r="FF485" s="87"/>
      <c r="FG485" s="87"/>
      <c r="FH485" s="87"/>
      <c r="FI485" s="87"/>
      <c r="FJ485" s="87"/>
    </row>
    <row r="486" spans="1:166" s="22" customFormat="1" ht="15" hidden="1" customHeight="1" x14ac:dyDescent="0.25">
      <c r="A486" s="363"/>
      <c r="B486" s="363"/>
      <c r="C486" s="192"/>
      <c r="D486" s="688"/>
      <c r="E486" s="46"/>
      <c r="F486" s="94" t="s">
        <v>283</v>
      </c>
      <c r="G486" s="382"/>
      <c r="H486" s="382"/>
      <c r="I486" s="382"/>
      <c r="J486" s="382"/>
      <c r="N486" s="83"/>
      <c r="O486" s="88"/>
      <c r="P486" s="60"/>
      <c r="Q486" s="60"/>
      <c r="R486" s="60"/>
      <c r="S486" s="87"/>
      <c r="T486" s="87"/>
      <c r="U486" s="87"/>
      <c r="V486" s="87"/>
      <c r="W486" s="87"/>
      <c r="AA486" s="83"/>
      <c r="AB486" s="88"/>
      <c r="AC486" s="60"/>
      <c r="AD486" s="60"/>
      <c r="AE486" s="60"/>
      <c r="AF486" s="87"/>
      <c r="AG486" s="87"/>
      <c r="AH486" s="87"/>
      <c r="AI486" s="87"/>
      <c r="AJ486" s="87"/>
      <c r="AN486" s="83"/>
      <c r="AO486" s="88"/>
      <c r="AP486" s="60"/>
      <c r="AQ486" s="60"/>
      <c r="AR486" s="60"/>
      <c r="AS486" s="87"/>
      <c r="AT486" s="87"/>
      <c r="AU486" s="87"/>
      <c r="AV486" s="87"/>
      <c r="AW486" s="87"/>
      <c r="BA486" s="83"/>
      <c r="BB486" s="88"/>
      <c r="BC486" s="60"/>
      <c r="BD486" s="60"/>
      <c r="BE486" s="60"/>
      <c r="BF486" s="87"/>
      <c r="BG486" s="87"/>
      <c r="BH486" s="87"/>
      <c r="BI486" s="87"/>
      <c r="BJ486" s="87"/>
      <c r="BN486" s="83"/>
      <c r="BO486" s="88"/>
      <c r="BP486" s="60"/>
      <c r="BQ486" s="60"/>
      <c r="BR486" s="60"/>
      <c r="BS486" s="87"/>
      <c r="BT486" s="87"/>
      <c r="BU486" s="87"/>
      <c r="BV486" s="87"/>
      <c r="BW486" s="87"/>
      <c r="CA486" s="83"/>
      <c r="CB486" s="88"/>
      <c r="CC486" s="60"/>
      <c r="CD486" s="60"/>
      <c r="CE486" s="60"/>
      <c r="CF486" s="87"/>
      <c r="CG486" s="87"/>
      <c r="CH486" s="87"/>
      <c r="CI486" s="87"/>
      <c r="CJ486" s="87"/>
      <c r="CN486" s="83"/>
      <c r="CO486" s="88"/>
      <c r="CP486" s="60"/>
      <c r="CQ486" s="60"/>
      <c r="CR486" s="60"/>
      <c r="CS486" s="87"/>
      <c r="CT486" s="87"/>
      <c r="CU486" s="87"/>
      <c r="CV486" s="87"/>
      <c r="CW486" s="87"/>
      <c r="DA486" s="83"/>
      <c r="DB486" s="88"/>
      <c r="DC486" s="60"/>
      <c r="DD486" s="60"/>
      <c r="DE486" s="60"/>
      <c r="DF486" s="87"/>
      <c r="DG486" s="87"/>
      <c r="DH486" s="87"/>
      <c r="DI486" s="87"/>
      <c r="DJ486" s="87"/>
      <c r="DN486" s="83"/>
      <c r="DO486" s="88"/>
      <c r="DP486" s="60"/>
      <c r="DQ486" s="60"/>
      <c r="DR486" s="60"/>
      <c r="DS486" s="87"/>
      <c r="DT486" s="87"/>
      <c r="DU486" s="87"/>
      <c r="DV486" s="87"/>
      <c r="DW486" s="87"/>
      <c r="EA486" s="83"/>
      <c r="EB486" s="88"/>
      <c r="EC486" s="60"/>
      <c r="ED486" s="60"/>
      <c r="EE486" s="60"/>
      <c r="EF486" s="87"/>
      <c r="EG486" s="87"/>
      <c r="EH486" s="87"/>
      <c r="EI486" s="87"/>
      <c r="EJ486" s="87"/>
      <c r="EN486" s="83"/>
      <c r="EO486" s="88"/>
      <c r="EP486" s="60"/>
      <c r="EQ486" s="60"/>
      <c r="ER486" s="60"/>
      <c r="ES486" s="87"/>
      <c r="ET486" s="87"/>
      <c r="EU486" s="87"/>
      <c r="EV486" s="87"/>
      <c r="EW486" s="87"/>
      <c r="FA486" s="83"/>
      <c r="FB486" s="88"/>
      <c r="FC486" s="60"/>
      <c r="FD486" s="60"/>
      <c r="FE486" s="60"/>
      <c r="FF486" s="87"/>
      <c r="FG486" s="87"/>
      <c r="FH486" s="87"/>
      <c r="FI486" s="87"/>
      <c r="FJ486" s="87"/>
    </row>
    <row r="487" spans="1:166" s="22" customFormat="1" ht="15" hidden="1" customHeight="1" x14ac:dyDescent="0.25">
      <c r="A487" s="348">
        <v>3639</v>
      </c>
      <c r="B487" s="348">
        <v>5137</v>
      </c>
      <c r="C487" s="203"/>
      <c r="D487" s="339"/>
      <c r="E487" s="46"/>
      <c r="F487" s="329" t="s">
        <v>1469</v>
      </c>
      <c r="G487" s="343">
        <v>100</v>
      </c>
      <c r="H487" s="343">
        <v>55</v>
      </c>
      <c r="I487" s="343">
        <v>0</v>
      </c>
      <c r="J487" s="343">
        <f>Tabulka54246[[#This Row],[Skutečnost k 31.12.2019                    v tis. Kč]]/Tabulka54246[[#This Row],[Upravený rozpočet k 31.12.2019         v tis. Kč]]*100</f>
        <v>0</v>
      </c>
      <c r="N487" s="83"/>
      <c r="O487" s="88"/>
      <c r="P487" s="60"/>
      <c r="Q487" s="60"/>
      <c r="R487" s="60"/>
      <c r="S487" s="87"/>
      <c r="T487" s="87"/>
      <c r="U487" s="87"/>
      <c r="V487" s="87"/>
      <c r="W487" s="87"/>
      <c r="AA487" s="83"/>
      <c r="AB487" s="88"/>
      <c r="AC487" s="60"/>
      <c r="AD487" s="60"/>
      <c r="AE487" s="60"/>
      <c r="AF487" s="87"/>
      <c r="AG487" s="87"/>
      <c r="AH487" s="87"/>
      <c r="AI487" s="87"/>
      <c r="AJ487" s="87"/>
      <c r="AN487" s="83"/>
      <c r="AO487" s="88"/>
      <c r="AP487" s="60"/>
      <c r="AQ487" s="60"/>
      <c r="AR487" s="60"/>
      <c r="AS487" s="87"/>
      <c r="AT487" s="87"/>
      <c r="AU487" s="87"/>
      <c r="AV487" s="87"/>
      <c r="AW487" s="87"/>
      <c r="BA487" s="83"/>
      <c r="BB487" s="88"/>
      <c r="BC487" s="60"/>
      <c r="BD487" s="60"/>
      <c r="BE487" s="60"/>
      <c r="BF487" s="87"/>
      <c r="BG487" s="87"/>
      <c r="BH487" s="87"/>
      <c r="BI487" s="87"/>
      <c r="BJ487" s="87"/>
      <c r="BN487" s="83"/>
      <c r="BO487" s="88"/>
      <c r="BP487" s="60"/>
      <c r="BQ487" s="60"/>
      <c r="BR487" s="60"/>
      <c r="BS487" s="87"/>
      <c r="BT487" s="87"/>
      <c r="BU487" s="87"/>
      <c r="BV487" s="87"/>
      <c r="BW487" s="87"/>
      <c r="CA487" s="83"/>
      <c r="CB487" s="88"/>
      <c r="CC487" s="60"/>
      <c r="CD487" s="60"/>
      <c r="CE487" s="60"/>
      <c r="CF487" s="87"/>
      <c r="CG487" s="87"/>
      <c r="CH487" s="87"/>
      <c r="CI487" s="87"/>
      <c r="CJ487" s="87"/>
      <c r="CN487" s="83"/>
      <c r="CO487" s="88"/>
      <c r="CP487" s="60"/>
      <c r="CQ487" s="60"/>
      <c r="CR487" s="60"/>
      <c r="CS487" s="87"/>
      <c r="CT487" s="87"/>
      <c r="CU487" s="87"/>
      <c r="CV487" s="87"/>
      <c r="CW487" s="87"/>
      <c r="DA487" s="83"/>
      <c r="DB487" s="88"/>
      <c r="DC487" s="60"/>
      <c r="DD487" s="60"/>
      <c r="DE487" s="60"/>
      <c r="DF487" s="87"/>
      <c r="DG487" s="87"/>
      <c r="DH487" s="87"/>
      <c r="DI487" s="87"/>
      <c r="DJ487" s="87"/>
      <c r="DN487" s="83"/>
      <c r="DO487" s="88"/>
      <c r="DP487" s="60"/>
      <c r="DQ487" s="60"/>
      <c r="DR487" s="60"/>
      <c r="DS487" s="87"/>
      <c r="DT487" s="87"/>
      <c r="DU487" s="87"/>
      <c r="DV487" s="87"/>
      <c r="DW487" s="87"/>
      <c r="EA487" s="83"/>
      <c r="EB487" s="88"/>
      <c r="EC487" s="60"/>
      <c r="ED487" s="60"/>
      <c r="EE487" s="60"/>
      <c r="EF487" s="87"/>
      <c r="EG487" s="87"/>
      <c r="EH487" s="87"/>
      <c r="EI487" s="87"/>
      <c r="EJ487" s="87"/>
      <c r="EN487" s="83"/>
      <c r="EO487" s="88"/>
      <c r="EP487" s="60"/>
      <c r="EQ487" s="60"/>
      <c r="ER487" s="60"/>
      <c r="ES487" s="87"/>
      <c r="ET487" s="87"/>
      <c r="EU487" s="87"/>
      <c r="EV487" s="87"/>
      <c r="EW487" s="87"/>
      <c r="FA487" s="83"/>
      <c r="FB487" s="88"/>
      <c r="FC487" s="60"/>
      <c r="FD487" s="60"/>
      <c r="FE487" s="60"/>
      <c r="FF487" s="87"/>
      <c r="FG487" s="87"/>
      <c r="FH487" s="87"/>
      <c r="FI487" s="87"/>
      <c r="FJ487" s="87"/>
    </row>
    <row r="488" spans="1:166" s="22" customFormat="1" ht="15" hidden="1" customHeight="1" x14ac:dyDescent="0.25">
      <c r="A488" s="348">
        <v>3639</v>
      </c>
      <c r="B488" s="348">
        <v>5151</v>
      </c>
      <c r="C488" s="203"/>
      <c r="D488" s="339"/>
      <c r="E488" s="46"/>
      <c r="F488" s="329" t="s">
        <v>376</v>
      </c>
      <c r="G488" s="343">
        <v>15.5</v>
      </c>
      <c r="H488" s="343">
        <v>15.5</v>
      </c>
      <c r="I488" s="343">
        <v>14.8</v>
      </c>
      <c r="J488" s="343">
        <f>Tabulka54246[[#This Row],[Skutečnost k 31.12.2019                    v tis. Kč]]/Tabulka54246[[#This Row],[Upravený rozpočet k 31.12.2019         v tis. Kč]]*100</f>
        <v>95.483870967741936</v>
      </c>
      <c r="N488" s="83"/>
      <c r="O488" s="88"/>
      <c r="P488" s="60"/>
      <c r="Q488" s="60"/>
      <c r="R488" s="60"/>
      <c r="S488" s="87"/>
      <c r="T488" s="87"/>
      <c r="U488" s="87"/>
      <c r="V488" s="87"/>
      <c r="W488" s="87"/>
      <c r="AA488" s="83"/>
      <c r="AB488" s="88"/>
      <c r="AC488" s="60"/>
      <c r="AD488" s="60"/>
      <c r="AE488" s="60"/>
      <c r="AF488" s="87"/>
      <c r="AG488" s="87"/>
      <c r="AH488" s="87"/>
      <c r="AI488" s="87"/>
      <c r="AJ488" s="87"/>
      <c r="AN488" s="83"/>
      <c r="AO488" s="88"/>
      <c r="AP488" s="60"/>
      <c r="AQ488" s="60"/>
      <c r="AR488" s="60"/>
      <c r="AS488" s="87"/>
      <c r="AT488" s="87"/>
      <c r="AU488" s="87"/>
      <c r="AV488" s="87"/>
      <c r="AW488" s="87"/>
      <c r="BA488" s="83"/>
      <c r="BB488" s="88"/>
      <c r="BC488" s="60"/>
      <c r="BD488" s="60"/>
      <c r="BE488" s="60"/>
      <c r="BF488" s="87"/>
      <c r="BG488" s="87"/>
      <c r="BH488" s="87"/>
      <c r="BI488" s="87"/>
      <c r="BJ488" s="87"/>
      <c r="BN488" s="83"/>
      <c r="BO488" s="88"/>
      <c r="BP488" s="60"/>
      <c r="BQ488" s="60"/>
      <c r="BR488" s="60"/>
      <c r="BS488" s="87"/>
      <c r="BT488" s="87"/>
      <c r="BU488" s="87"/>
      <c r="BV488" s="87"/>
      <c r="BW488" s="87"/>
      <c r="CA488" s="83"/>
      <c r="CB488" s="88"/>
      <c r="CC488" s="60"/>
      <c r="CD488" s="60"/>
      <c r="CE488" s="60"/>
      <c r="CF488" s="87"/>
      <c r="CG488" s="87"/>
      <c r="CH488" s="87"/>
      <c r="CI488" s="87"/>
      <c r="CJ488" s="87"/>
      <c r="CN488" s="83"/>
      <c r="CO488" s="88"/>
      <c r="CP488" s="60"/>
      <c r="CQ488" s="60"/>
      <c r="CR488" s="60"/>
      <c r="CS488" s="87"/>
      <c r="CT488" s="87"/>
      <c r="CU488" s="87"/>
      <c r="CV488" s="87"/>
      <c r="CW488" s="87"/>
      <c r="DA488" s="83"/>
      <c r="DB488" s="88"/>
      <c r="DC488" s="60"/>
      <c r="DD488" s="60"/>
      <c r="DE488" s="60"/>
      <c r="DF488" s="87"/>
      <c r="DG488" s="87"/>
      <c r="DH488" s="87"/>
      <c r="DI488" s="87"/>
      <c r="DJ488" s="87"/>
      <c r="DN488" s="83"/>
      <c r="DO488" s="88"/>
      <c r="DP488" s="60"/>
      <c r="DQ488" s="60"/>
      <c r="DR488" s="60"/>
      <c r="DS488" s="87"/>
      <c r="DT488" s="87"/>
      <c r="DU488" s="87"/>
      <c r="DV488" s="87"/>
      <c r="DW488" s="87"/>
      <c r="EA488" s="83"/>
      <c r="EB488" s="88"/>
      <c r="EC488" s="60"/>
      <c r="ED488" s="60"/>
      <c r="EE488" s="60"/>
      <c r="EF488" s="87"/>
      <c r="EG488" s="87"/>
      <c r="EH488" s="87"/>
      <c r="EI488" s="87"/>
      <c r="EJ488" s="87"/>
      <c r="EN488" s="83"/>
      <c r="EO488" s="88"/>
      <c r="EP488" s="60"/>
      <c r="EQ488" s="60"/>
      <c r="ER488" s="60"/>
      <c r="ES488" s="87"/>
      <c r="ET488" s="87"/>
      <c r="EU488" s="87"/>
      <c r="EV488" s="87"/>
      <c r="EW488" s="87"/>
      <c r="FA488" s="83"/>
      <c r="FB488" s="88"/>
      <c r="FC488" s="60"/>
      <c r="FD488" s="60"/>
      <c r="FE488" s="60"/>
      <c r="FF488" s="87"/>
      <c r="FG488" s="87"/>
      <c r="FH488" s="87"/>
      <c r="FI488" s="87"/>
      <c r="FJ488" s="87"/>
    </row>
    <row r="489" spans="1:166" s="22" customFormat="1" ht="15" customHeight="1" x14ac:dyDescent="0.25">
      <c r="A489" s="344">
        <v>3639</v>
      </c>
      <c r="B489" s="344">
        <v>5171</v>
      </c>
      <c r="C489" s="251"/>
      <c r="D489" s="339"/>
      <c r="E489" s="46"/>
      <c r="F489" s="346" t="s">
        <v>592</v>
      </c>
      <c r="G489" s="347">
        <v>0</v>
      </c>
      <c r="H489" s="347">
        <v>168.24</v>
      </c>
      <c r="I489" s="347">
        <v>168.24</v>
      </c>
      <c r="J489" s="347">
        <f>Tabulka54246[[#This Row],[Skutečnost k 31.12.2019                    v tis. Kč]]/Tabulka54246[[#This Row],[Upravený rozpočet k 31.12.2019         v tis. Kč]]*100</f>
        <v>100</v>
      </c>
      <c r="N489" s="83"/>
      <c r="O489" s="88"/>
      <c r="P489" s="60"/>
      <c r="Q489" s="60"/>
      <c r="R489" s="60"/>
      <c r="S489" s="87"/>
      <c r="T489" s="87"/>
      <c r="U489" s="87"/>
      <c r="V489" s="87"/>
      <c r="W489" s="87"/>
      <c r="AA489" s="83"/>
      <c r="AB489" s="88"/>
      <c r="AC489" s="60"/>
      <c r="AD489" s="60"/>
      <c r="AE489" s="60"/>
      <c r="AF489" s="87"/>
      <c r="AG489" s="87"/>
      <c r="AH489" s="87"/>
      <c r="AI489" s="87"/>
      <c r="AJ489" s="87"/>
      <c r="AN489" s="83"/>
      <c r="AO489" s="88"/>
      <c r="AP489" s="60"/>
      <c r="AQ489" s="60"/>
      <c r="AR489" s="60"/>
      <c r="AS489" s="87"/>
      <c r="AT489" s="87"/>
      <c r="AU489" s="87"/>
      <c r="AV489" s="87"/>
      <c r="AW489" s="87"/>
      <c r="BA489" s="83"/>
      <c r="BB489" s="88"/>
      <c r="BC489" s="60"/>
      <c r="BD489" s="60"/>
      <c r="BE489" s="60"/>
      <c r="BF489" s="87"/>
      <c r="BG489" s="87"/>
      <c r="BH489" s="87"/>
      <c r="BI489" s="87"/>
      <c r="BJ489" s="87"/>
      <c r="BN489" s="83"/>
      <c r="BO489" s="88"/>
      <c r="BP489" s="60"/>
      <c r="BQ489" s="60"/>
      <c r="BR489" s="60"/>
      <c r="BS489" s="87"/>
      <c r="BT489" s="87"/>
      <c r="BU489" s="87"/>
      <c r="BV489" s="87"/>
      <c r="BW489" s="87"/>
      <c r="CA489" s="83"/>
      <c r="CB489" s="88"/>
      <c r="CC489" s="60"/>
      <c r="CD489" s="60"/>
      <c r="CE489" s="60"/>
      <c r="CF489" s="87"/>
      <c r="CG489" s="87"/>
      <c r="CH489" s="87"/>
      <c r="CI489" s="87"/>
      <c r="CJ489" s="87"/>
      <c r="CN489" s="83"/>
      <c r="CO489" s="88"/>
      <c r="CP489" s="60"/>
      <c r="CQ489" s="60"/>
      <c r="CR489" s="60"/>
      <c r="CS489" s="87"/>
      <c r="CT489" s="87"/>
      <c r="CU489" s="87"/>
      <c r="CV489" s="87"/>
      <c r="CW489" s="87"/>
      <c r="DA489" s="83"/>
      <c r="DB489" s="88"/>
      <c r="DC489" s="60"/>
      <c r="DD489" s="60"/>
      <c r="DE489" s="60"/>
      <c r="DF489" s="87"/>
      <c r="DG489" s="87"/>
      <c r="DH489" s="87"/>
      <c r="DI489" s="87"/>
      <c r="DJ489" s="87"/>
      <c r="DN489" s="83"/>
      <c r="DO489" s="88"/>
      <c r="DP489" s="60"/>
      <c r="DQ489" s="60"/>
      <c r="DR489" s="60"/>
      <c r="DS489" s="87"/>
      <c r="DT489" s="87"/>
      <c r="DU489" s="87"/>
      <c r="DV489" s="87"/>
      <c r="DW489" s="87"/>
      <c r="EA489" s="83"/>
      <c r="EB489" s="88"/>
      <c r="EC489" s="60"/>
      <c r="ED489" s="60"/>
      <c r="EE489" s="60"/>
      <c r="EF489" s="87"/>
      <c r="EG489" s="87"/>
      <c r="EH489" s="87"/>
      <c r="EI489" s="87"/>
      <c r="EJ489" s="87"/>
      <c r="EN489" s="83"/>
      <c r="EO489" s="88"/>
      <c r="EP489" s="60"/>
      <c r="EQ489" s="60"/>
      <c r="ER489" s="60"/>
      <c r="ES489" s="87"/>
      <c r="ET489" s="87"/>
      <c r="EU489" s="87"/>
      <c r="EV489" s="87"/>
      <c r="EW489" s="87"/>
      <c r="FA489" s="83"/>
      <c r="FB489" s="88"/>
      <c r="FC489" s="60"/>
      <c r="FD489" s="60"/>
      <c r="FE489" s="60"/>
      <c r="FF489" s="87"/>
      <c r="FG489" s="87"/>
      <c r="FH489" s="87"/>
      <c r="FI489" s="87"/>
      <c r="FJ489" s="87"/>
    </row>
    <row r="490" spans="1:166" s="22" customFormat="1" ht="15" customHeight="1" x14ac:dyDescent="0.25">
      <c r="A490" s="344">
        <v>3639</v>
      </c>
      <c r="B490" s="344">
        <v>5171</v>
      </c>
      <c r="C490" s="251"/>
      <c r="D490" s="339">
        <v>3</v>
      </c>
      <c r="E490" s="46"/>
      <c r="F490" s="346" t="s">
        <v>787</v>
      </c>
      <c r="G490" s="347">
        <v>100</v>
      </c>
      <c r="H490" s="347">
        <v>100</v>
      </c>
      <c r="I490" s="347">
        <v>21.8</v>
      </c>
      <c r="J490" s="347">
        <f>Tabulka54246[[#This Row],[Skutečnost k 31.12.2019                    v tis. Kč]]/Tabulka54246[[#This Row],[Upravený rozpočet k 31.12.2019         v tis. Kč]]*100</f>
        <v>21.8</v>
      </c>
      <c r="N490" s="83"/>
      <c r="O490" s="88"/>
      <c r="P490" s="60"/>
      <c r="Q490" s="60"/>
      <c r="R490" s="60"/>
      <c r="S490" s="87"/>
      <c r="T490" s="87"/>
      <c r="U490" s="87"/>
      <c r="V490" s="87"/>
      <c r="W490" s="87"/>
      <c r="AA490" s="83"/>
      <c r="AB490" s="88"/>
      <c r="AC490" s="60"/>
      <c r="AD490" s="60"/>
      <c r="AE490" s="60"/>
      <c r="AF490" s="87"/>
      <c r="AG490" s="87"/>
      <c r="AH490" s="87"/>
      <c r="AI490" s="87"/>
      <c r="AJ490" s="87"/>
      <c r="AN490" s="83"/>
      <c r="AO490" s="88"/>
      <c r="AP490" s="60"/>
      <c r="AQ490" s="60"/>
      <c r="AR490" s="60"/>
      <c r="AS490" s="87"/>
      <c r="AT490" s="87"/>
      <c r="AU490" s="87"/>
      <c r="AV490" s="87"/>
      <c r="AW490" s="87"/>
      <c r="BA490" s="83"/>
      <c r="BB490" s="88"/>
      <c r="BC490" s="60"/>
      <c r="BD490" s="60"/>
      <c r="BE490" s="60"/>
      <c r="BF490" s="87"/>
      <c r="BG490" s="87"/>
      <c r="BH490" s="87"/>
      <c r="BI490" s="87"/>
      <c r="BJ490" s="87"/>
      <c r="BN490" s="83"/>
      <c r="BO490" s="88"/>
      <c r="BP490" s="60"/>
      <c r="BQ490" s="60"/>
      <c r="BR490" s="60"/>
      <c r="BS490" s="87"/>
      <c r="BT490" s="87"/>
      <c r="BU490" s="87"/>
      <c r="BV490" s="87"/>
      <c r="BW490" s="87"/>
      <c r="CA490" s="83"/>
      <c r="CB490" s="88"/>
      <c r="CC490" s="60"/>
      <c r="CD490" s="60"/>
      <c r="CE490" s="60"/>
      <c r="CF490" s="87"/>
      <c r="CG490" s="87"/>
      <c r="CH490" s="87"/>
      <c r="CI490" s="87"/>
      <c r="CJ490" s="87"/>
      <c r="CN490" s="83"/>
      <c r="CO490" s="88"/>
      <c r="CP490" s="60"/>
      <c r="CQ490" s="60"/>
      <c r="CR490" s="60"/>
      <c r="CS490" s="87"/>
      <c r="CT490" s="87"/>
      <c r="CU490" s="87"/>
      <c r="CV490" s="87"/>
      <c r="CW490" s="87"/>
      <c r="DA490" s="83"/>
      <c r="DB490" s="88"/>
      <c r="DC490" s="60"/>
      <c r="DD490" s="60"/>
      <c r="DE490" s="60"/>
      <c r="DF490" s="87"/>
      <c r="DG490" s="87"/>
      <c r="DH490" s="87"/>
      <c r="DI490" s="87"/>
      <c r="DJ490" s="87"/>
      <c r="DN490" s="83"/>
      <c r="DO490" s="88"/>
      <c r="DP490" s="60"/>
      <c r="DQ490" s="60"/>
      <c r="DR490" s="60"/>
      <c r="DS490" s="87"/>
      <c r="DT490" s="87"/>
      <c r="DU490" s="87"/>
      <c r="DV490" s="87"/>
      <c r="DW490" s="87"/>
      <c r="EA490" s="83"/>
      <c r="EB490" s="88"/>
      <c r="EC490" s="60"/>
      <c r="ED490" s="60"/>
      <c r="EE490" s="60"/>
      <c r="EF490" s="87"/>
      <c r="EG490" s="87"/>
      <c r="EH490" s="87"/>
      <c r="EI490" s="87"/>
      <c r="EJ490" s="87"/>
      <c r="EN490" s="83"/>
      <c r="EO490" s="88"/>
      <c r="EP490" s="60"/>
      <c r="EQ490" s="60"/>
      <c r="ER490" s="60"/>
      <c r="ES490" s="87"/>
      <c r="ET490" s="87"/>
      <c r="EU490" s="87"/>
      <c r="EV490" s="87"/>
      <c r="EW490" s="87"/>
      <c r="FA490" s="83"/>
      <c r="FB490" s="88"/>
      <c r="FC490" s="60"/>
      <c r="FD490" s="60"/>
      <c r="FE490" s="60"/>
      <c r="FF490" s="87"/>
      <c r="FG490" s="87"/>
      <c r="FH490" s="87"/>
      <c r="FI490" s="87"/>
      <c r="FJ490" s="87"/>
    </row>
    <row r="491" spans="1:166" s="22" customFormat="1" ht="15" customHeight="1" x14ac:dyDescent="0.25">
      <c r="A491" s="344">
        <v>3639</v>
      </c>
      <c r="B491" s="344">
        <v>5171</v>
      </c>
      <c r="C491" s="333"/>
      <c r="D491" s="339"/>
      <c r="E491" s="345">
        <v>244</v>
      </c>
      <c r="F491" s="346" t="s">
        <v>890</v>
      </c>
      <c r="G491" s="347">
        <v>0</v>
      </c>
      <c r="H491" s="347">
        <v>520</v>
      </c>
      <c r="I491" s="347">
        <v>0</v>
      </c>
      <c r="J491" s="347">
        <f>Tabulka54246[[#This Row],[Skutečnost k 31.12.2019                    v tis. Kč]]/Tabulka54246[[#This Row],[Upravený rozpočet k 31.12.2019         v tis. Kč]]*100</f>
        <v>0</v>
      </c>
      <c r="N491" s="83"/>
      <c r="O491" s="88"/>
      <c r="P491" s="60"/>
      <c r="Q491" s="60"/>
      <c r="R491" s="60"/>
      <c r="S491" s="87"/>
      <c r="T491" s="87"/>
      <c r="U491" s="87"/>
      <c r="V491" s="87"/>
      <c r="W491" s="87"/>
      <c r="AA491" s="83"/>
      <c r="AB491" s="88"/>
      <c r="AC491" s="60"/>
      <c r="AD491" s="60"/>
      <c r="AE491" s="60"/>
      <c r="AF491" s="87"/>
      <c r="AG491" s="87"/>
      <c r="AH491" s="87"/>
      <c r="AI491" s="87"/>
      <c r="AJ491" s="87"/>
      <c r="AN491" s="83"/>
      <c r="AO491" s="88"/>
      <c r="AP491" s="60"/>
      <c r="AQ491" s="60"/>
      <c r="AR491" s="60"/>
      <c r="AS491" s="87"/>
      <c r="AT491" s="87"/>
      <c r="AU491" s="87"/>
      <c r="AV491" s="87"/>
      <c r="AW491" s="87"/>
      <c r="BA491" s="83"/>
      <c r="BB491" s="88"/>
      <c r="BC491" s="60"/>
      <c r="BD491" s="60"/>
      <c r="BE491" s="60"/>
      <c r="BF491" s="87"/>
      <c r="BG491" s="87"/>
      <c r="BH491" s="87"/>
      <c r="BI491" s="87"/>
      <c r="BJ491" s="87"/>
      <c r="BN491" s="83"/>
      <c r="BO491" s="88"/>
      <c r="BP491" s="60"/>
      <c r="BQ491" s="60"/>
      <c r="BR491" s="60"/>
      <c r="BS491" s="87"/>
      <c r="BT491" s="87"/>
      <c r="BU491" s="87"/>
      <c r="BV491" s="87"/>
      <c r="BW491" s="87"/>
      <c r="CA491" s="83"/>
      <c r="CB491" s="88"/>
      <c r="CC491" s="60"/>
      <c r="CD491" s="60"/>
      <c r="CE491" s="60"/>
      <c r="CF491" s="87"/>
      <c r="CG491" s="87"/>
      <c r="CH491" s="87"/>
      <c r="CI491" s="87"/>
      <c r="CJ491" s="87"/>
      <c r="CN491" s="83"/>
      <c r="CO491" s="88"/>
      <c r="CP491" s="60"/>
      <c r="CQ491" s="60"/>
      <c r="CR491" s="60"/>
      <c r="CS491" s="87"/>
      <c r="CT491" s="87"/>
      <c r="CU491" s="87"/>
      <c r="CV491" s="87"/>
      <c r="CW491" s="87"/>
      <c r="DA491" s="83"/>
      <c r="DB491" s="88"/>
      <c r="DC491" s="60"/>
      <c r="DD491" s="60"/>
      <c r="DE491" s="60"/>
      <c r="DF491" s="87"/>
      <c r="DG491" s="87"/>
      <c r="DH491" s="87"/>
      <c r="DI491" s="87"/>
      <c r="DJ491" s="87"/>
      <c r="DN491" s="83"/>
      <c r="DO491" s="88"/>
      <c r="DP491" s="60"/>
      <c r="DQ491" s="60"/>
      <c r="DR491" s="60"/>
      <c r="DS491" s="87"/>
      <c r="DT491" s="87"/>
      <c r="DU491" s="87"/>
      <c r="DV491" s="87"/>
      <c r="DW491" s="87"/>
      <c r="EA491" s="83"/>
      <c r="EB491" s="88"/>
      <c r="EC491" s="60"/>
      <c r="ED491" s="60"/>
      <c r="EE491" s="60"/>
      <c r="EF491" s="87"/>
      <c r="EG491" s="87"/>
      <c r="EH491" s="87"/>
      <c r="EI491" s="87"/>
      <c r="EJ491" s="87"/>
      <c r="EN491" s="83"/>
      <c r="EO491" s="88"/>
      <c r="EP491" s="60"/>
      <c r="EQ491" s="60"/>
      <c r="ER491" s="60"/>
      <c r="ES491" s="87"/>
      <c r="ET491" s="87"/>
      <c r="EU491" s="87"/>
      <c r="EV491" s="87"/>
      <c r="EW491" s="87"/>
      <c r="FA491" s="83"/>
      <c r="FB491" s="88"/>
      <c r="FC491" s="60"/>
      <c r="FD491" s="60"/>
      <c r="FE491" s="60"/>
      <c r="FF491" s="87"/>
      <c r="FG491" s="87"/>
      <c r="FH491" s="87"/>
      <c r="FI491" s="87"/>
      <c r="FJ491" s="87"/>
    </row>
    <row r="492" spans="1:166" s="22" customFormat="1" ht="15" hidden="1" customHeight="1" x14ac:dyDescent="0.25">
      <c r="A492" s="348">
        <v>3639</v>
      </c>
      <c r="B492" s="348">
        <v>5177</v>
      </c>
      <c r="C492" s="203"/>
      <c r="D492" s="348"/>
      <c r="E492" s="46"/>
      <c r="F492" s="329" t="s">
        <v>915</v>
      </c>
      <c r="G492" s="343">
        <v>0</v>
      </c>
      <c r="H492" s="343">
        <v>20</v>
      </c>
      <c r="I492" s="343">
        <v>0</v>
      </c>
      <c r="J492" s="343">
        <f>Tabulka54246[[#This Row],[Skutečnost k 31.12.2019                    v tis. Kč]]/Tabulka54246[[#This Row],[Upravený rozpočet k 31.12.2019         v tis. Kč]]*100</f>
        <v>0</v>
      </c>
      <c r="N492" s="83"/>
      <c r="O492" s="88"/>
      <c r="P492" s="60"/>
      <c r="Q492" s="60"/>
      <c r="R492" s="60"/>
      <c r="S492" s="87"/>
      <c r="T492" s="87"/>
      <c r="U492" s="87"/>
      <c r="V492" s="87"/>
      <c r="W492" s="87"/>
      <c r="AA492" s="83"/>
      <c r="AB492" s="88"/>
      <c r="AC492" s="60"/>
      <c r="AD492" s="60"/>
      <c r="AE492" s="60"/>
      <c r="AF492" s="87"/>
      <c r="AG492" s="87"/>
      <c r="AH492" s="87"/>
      <c r="AI492" s="87"/>
      <c r="AJ492" s="87"/>
      <c r="AN492" s="83"/>
      <c r="AO492" s="88"/>
      <c r="AP492" s="60"/>
      <c r="AQ492" s="60"/>
      <c r="AR492" s="60"/>
      <c r="AS492" s="87"/>
      <c r="AT492" s="87"/>
      <c r="AU492" s="87"/>
      <c r="AV492" s="87"/>
      <c r="AW492" s="87"/>
      <c r="BA492" s="83"/>
      <c r="BB492" s="88"/>
      <c r="BC492" s="60"/>
      <c r="BD492" s="60"/>
      <c r="BE492" s="60"/>
      <c r="BF492" s="87"/>
      <c r="BG492" s="87"/>
      <c r="BH492" s="87"/>
      <c r="BI492" s="87"/>
      <c r="BJ492" s="87"/>
      <c r="BN492" s="83"/>
      <c r="BO492" s="88"/>
      <c r="BP492" s="60"/>
      <c r="BQ492" s="60"/>
      <c r="BR492" s="60"/>
      <c r="BS492" s="87"/>
      <c r="BT492" s="87"/>
      <c r="BU492" s="87"/>
      <c r="BV492" s="87"/>
      <c r="BW492" s="87"/>
      <c r="CA492" s="83"/>
      <c r="CB492" s="88"/>
      <c r="CC492" s="60"/>
      <c r="CD492" s="60"/>
      <c r="CE492" s="60"/>
      <c r="CF492" s="87"/>
      <c r="CG492" s="87"/>
      <c r="CH492" s="87"/>
      <c r="CI492" s="87"/>
      <c r="CJ492" s="87"/>
      <c r="CN492" s="83"/>
      <c r="CO492" s="88"/>
      <c r="CP492" s="60"/>
      <c r="CQ492" s="60"/>
      <c r="CR492" s="60"/>
      <c r="CS492" s="87"/>
      <c r="CT492" s="87"/>
      <c r="CU492" s="87"/>
      <c r="CV492" s="87"/>
      <c r="CW492" s="87"/>
      <c r="DA492" s="83"/>
      <c r="DB492" s="88"/>
      <c r="DC492" s="60"/>
      <c r="DD492" s="60"/>
      <c r="DE492" s="60"/>
      <c r="DF492" s="87"/>
      <c r="DG492" s="87"/>
      <c r="DH492" s="87"/>
      <c r="DI492" s="87"/>
      <c r="DJ492" s="87"/>
      <c r="DN492" s="83"/>
      <c r="DO492" s="88"/>
      <c r="DP492" s="60"/>
      <c r="DQ492" s="60"/>
      <c r="DR492" s="60"/>
      <c r="DS492" s="87"/>
      <c r="DT492" s="87"/>
      <c r="DU492" s="87"/>
      <c r="DV492" s="87"/>
      <c r="DW492" s="87"/>
      <c r="EA492" s="83"/>
      <c r="EB492" s="88"/>
      <c r="EC492" s="60"/>
      <c r="ED492" s="60"/>
      <c r="EE492" s="60"/>
      <c r="EF492" s="87"/>
      <c r="EG492" s="87"/>
      <c r="EH492" s="87"/>
      <c r="EI492" s="87"/>
      <c r="EJ492" s="87"/>
      <c r="EN492" s="83"/>
      <c r="EO492" s="88"/>
      <c r="EP492" s="60"/>
      <c r="EQ492" s="60"/>
      <c r="ER492" s="60"/>
      <c r="ES492" s="87"/>
      <c r="ET492" s="87"/>
      <c r="EU492" s="87"/>
      <c r="EV492" s="87"/>
      <c r="EW492" s="87"/>
      <c r="FA492" s="83"/>
      <c r="FB492" s="88"/>
      <c r="FC492" s="60"/>
      <c r="FD492" s="60"/>
      <c r="FE492" s="60"/>
      <c r="FF492" s="87"/>
      <c r="FG492" s="87"/>
      <c r="FH492" s="87"/>
      <c r="FI492" s="87"/>
      <c r="FJ492" s="87"/>
    </row>
    <row r="493" spans="1:166" s="22" customFormat="1" ht="15" hidden="1" customHeight="1" x14ac:dyDescent="0.25">
      <c r="A493" s="348">
        <v>3639</v>
      </c>
      <c r="B493" s="348">
        <v>5329</v>
      </c>
      <c r="C493" s="203"/>
      <c r="D493" s="339"/>
      <c r="E493" s="722">
        <v>201156</v>
      </c>
      <c r="F493" s="329" t="s">
        <v>576</v>
      </c>
      <c r="G493" s="343">
        <v>0</v>
      </c>
      <c r="H493" s="343">
        <v>100.49</v>
      </c>
      <c r="I493" s="343">
        <v>100.49</v>
      </c>
      <c r="J493" s="343">
        <f>Tabulka54246[[#This Row],[Skutečnost k 31.12.2019                    v tis. Kč]]/Tabulka54246[[#This Row],[Upravený rozpočet k 31.12.2019         v tis. Kč]]*100</f>
        <v>100</v>
      </c>
      <c r="N493" s="83"/>
      <c r="O493" s="88"/>
      <c r="P493" s="60"/>
      <c r="Q493" s="60"/>
      <c r="R493" s="60"/>
      <c r="S493" s="87"/>
      <c r="T493" s="87"/>
      <c r="U493" s="87"/>
      <c r="V493" s="87"/>
      <c r="W493" s="87"/>
      <c r="AA493" s="83"/>
      <c r="AB493" s="88"/>
      <c r="AC493" s="60"/>
      <c r="AD493" s="60"/>
      <c r="AE493" s="60"/>
      <c r="AF493" s="87"/>
      <c r="AG493" s="87"/>
      <c r="AH493" s="87"/>
      <c r="AI493" s="87"/>
      <c r="AJ493" s="87"/>
      <c r="AN493" s="83"/>
      <c r="AO493" s="88"/>
      <c r="AP493" s="60"/>
      <c r="AQ493" s="60"/>
      <c r="AR493" s="60"/>
      <c r="AS493" s="87"/>
      <c r="AT493" s="87"/>
      <c r="AU493" s="87"/>
      <c r="AV493" s="87"/>
      <c r="AW493" s="87"/>
      <c r="BA493" s="83"/>
      <c r="BB493" s="88"/>
      <c r="BC493" s="60"/>
      <c r="BD493" s="60"/>
      <c r="BE493" s="60"/>
      <c r="BF493" s="87"/>
      <c r="BG493" s="87"/>
      <c r="BH493" s="87"/>
      <c r="BI493" s="87"/>
      <c r="BJ493" s="87"/>
      <c r="BN493" s="83"/>
      <c r="BO493" s="88"/>
      <c r="BP493" s="60"/>
      <c r="BQ493" s="60"/>
      <c r="BR493" s="60"/>
      <c r="BS493" s="87"/>
      <c r="BT493" s="87"/>
      <c r="BU493" s="87"/>
      <c r="BV493" s="87"/>
      <c r="BW493" s="87"/>
      <c r="CA493" s="83"/>
      <c r="CB493" s="88"/>
      <c r="CC493" s="60"/>
      <c r="CD493" s="60"/>
      <c r="CE493" s="60"/>
      <c r="CF493" s="87"/>
      <c r="CG493" s="87"/>
      <c r="CH493" s="87"/>
      <c r="CI493" s="87"/>
      <c r="CJ493" s="87"/>
      <c r="CN493" s="83"/>
      <c r="CO493" s="88"/>
      <c r="CP493" s="60"/>
      <c r="CQ493" s="60"/>
      <c r="CR493" s="60"/>
      <c r="CS493" s="87"/>
      <c r="CT493" s="87"/>
      <c r="CU493" s="87"/>
      <c r="CV493" s="87"/>
      <c r="CW493" s="87"/>
      <c r="DA493" s="83"/>
      <c r="DB493" s="88"/>
      <c r="DC493" s="60"/>
      <c r="DD493" s="60"/>
      <c r="DE493" s="60"/>
      <c r="DF493" s="87"/>
      <c r="DG493" s="87"/>
      <c r="DH493" s="87"/>
      <c r="DI493" s="87"/>
      <c r="DJ493" s="87"/>
      <c r="DN493" s="83"/>
      <c r="DO493" s="88"/>
      <c r="DP493" s="60"/>
      <c r="DQ493" s="60"/>
      <c r="DR493" s="60"/>
      <c r="DS493" s="87"/>
      <c r="DT493" s="87"/>
      <c r="DU493" s="87"/>
      <c r="DV493" s="87"/>
      <c r="DW493" s="87"/>
      <c r="EA493" s="83"/>
      <c r="EB493" s="88"/>
      <c r="EC493" s="60"/>
      <c r="ED493" s="60"/>
      <c r="EE493" s="60"/>
      <c r="EF493" s="87"/>
      <c r="EG493" s="87"/>
      <c r="EH493" s="87"/>
      <c r="EI493" s="87"/>
      <c r="EJ493" s="87"/>
      <c r="EN493" s="83"/>
      <c r="EO493" s="88"/>
      <c r="EP493" s="60"/>
      <c r="EQ493" s="60"/>
      <c r="ER493" s="60"/>
      <c r="ES493" s="87"/>
      <c r="ET493" s="87"/>
      <c r="EU493" s="87"/>
      <c r="EV493" s="87"/>
      <c r="EW493" s="87"/>
      <c r="FA493" s="83"/>
      <c r="FB493" s="88"/>
      <c r="FC493" s="60"/>
      <c r="FD493" s="60"/>
      <c r="FE493" s="60"/>
      <c r="FF493" s="87"/>
      <c r="FG493" s="87"/>
      <c r="FH493" s="87"/>
      <c r="FI493" s="87"/>
      <c r="FJ493" s="87"/>
    </row>
    <row r="494" spans="1:166" s="22" customFormat="1" ht="15" hidden="1" customHeight="1" x14ac:dyDescent="0.25">
      <c r="A494" s="348">
        <v>3639</v>
      </c>
      <c r="B494" s="348">
        <v>5329</v>
      </c>
      <c r="C494" s="203"/>
      <c r="D494" s="383">
        <v>10</v>
      </c>
      <c r="E494" s="722">
        <v>201156</v>
      </c>
      <c r="F494" s="329" t="s">
        <v>325</v>
      </c>
      <c r="G494" s="343">
        <v>122</v>
      </c>
      <c r="H494" s="343">
        <v>121.5</v>
      </c>
      <c r="I494" s="343">
        <v>121.5</v>
      </c>
      <c r="J494" s="343">
        <f>Tabulka54246[[#This Row],[Skutečnost k 31.12.2019                    v tis. Kč]]/Tabulka54246[[#This Row],[Upravený rozpočet k 31.12.2019         v tis. Kč]]*100</f>
        <v>100</v>
      </c>
      <c r="N494" s="83"/>
      <c r="O494" s="88"/>
      <c r="P494" s="60"/>
      <c r="Q494" s="60"/>
      <c r="R494" s="60"/>
      <c r="S494" s="87"/>
      <c r="T494" s="87"/>
      <c r="U494" s="87"/>
      <c r="V494" s="87"/>
      <c r="W494" s="87"/>
      <c r="AA494" s="83"/>
      <c r="AB494" s="88"/>
      <c r="AC494" s="60"/>
      <c r="AD494" s="60"/>
      <c r="AE494" s="60"/>
      <c r="AF494" s="87"/>
      <c r="AG494" s="87"/>
      <c r="AH494" s="87"/>
      <c r="AI494" s="87"/>
      <c r="AJ494" s="87"/>
      <c r="AN494" s="83"/>
      <c r="AO494" s="88"/>
      <c r="AP494" s="60"/>
      <c r="AQ494" s="60"/>
      <c r="AR494" s="60"/>
      <c r="AS494" s="87"/>
      <c r="AT494" s="87"/>
      <c r="AU494" s="87"/>
      <c r="AV494" s="87"/>
      <c r="AW494" s="87"/>
      <c r="BA494" s="83"/>
      <c r="BB494" s="88"/>
      <c r="BC494" s="60"/>
      <c r="BD494" s="60"/>
      <c r="BE494" s="60"/>
      <c r="BF494" s="87"/>
      <c r="BG494" s="87"/>
      <c r="BH494" s="87"/>
      <c r="BI494" s="87"/>
      <c r="BJ494" s="87"/>
      <c r="BN494" s="83"/>
      <c r="BO494" s="88"/>
      <c r="BP494" s="60"/>
      <c r="BQ494" s="60"/>
      <c r="BR494" s="60"/>
      <c r="BS494" s="87"/>
      <c r="BT494" s="87"/>
      <c r="BU494" s="87"/>
      <c r="BV494" s="87"/>
      <c r="BW494" s="87"/>
      <c r="CA494" s="83"/>
      <c r="CB494" s="88"/>
      <c r="CC494" s="60"/>
      <c r="CD494" s="60"/>
      <c r="CE494" s="60"/>
      <c r="CF494" s="87"/>
      <c r="CG494" s="87"/>
      <c r="CH494" s="87"/>
      <c r="CI494" s="87"/>
      <c r="CJ494" s="87"/>
      <c r="CN494" s="83"/>
      <c r="CO494" s="88"/>
      <c r="CP494" s="60"/>
      <c r="CQ494" s="60"/>
      <c r="CR494" s="60"/>
      <c r="CS494" s="87"/>
      <c r="CT494" s="87"/>
      <c r="CU494" s="87"/>
      <c r="CV494" s="87"/>
      <c r="CW494" s="87"/>
      <c r="DA494" s="83"/>
      <c r="DB494" s="88"/>
      <c r="DC494" s="60"/>
      <c r="DD494" s="60"/>
      <c r="DE494" s="60"/>
      <c r="DF494" s="87"/>
      <c r="DG494" s="87"/>
      <c r="DH494" s="87"/>
      <c r="DI494" s="87"/>
      <c r="DJ494" s="87"/>
      <c r="DN494" s="83"/>
      <c r="DO494" s="88"/>
      <c r="DP494" s="60"/>
      <c r="DQ494" s="60"/>
      <c r="DR494" s="60"/>
      <c r="DS494" s="87"/>
      <c r="DT494" s="87"/>
      <c r="DU494" s="87"/>
      <c r="DV494" s="87"/>
      <c r="DW494" s="87"/>
      <c r="EA494" s="83"/>
      <c r="EB494" s="88"/>
      <c r="EC494" s="60"/>
      <c r="ED494" s="60"/>
      <c r="EE494" s="60"/>
      <c r="EF494" s="87"/>
      <c r="EG494" s="87"/>
      <c r="EH494" s="87"/>
      <c r="EI494" s="87"/>
      <c r="EJ494" s="87"/>
      <c r="EN494" s="83"/>
      <c r="EO494" s="88"/>
      <c r="EP494" s="60"/>
      <c r="EQ494" s="60"/>
      <c r="ER494" s="60"/>
      <c r="ES494" s="87"/>
      <c r="ET494" s="87"/>
      <c r="EU494" s="87"/>
      <c r="EV494" s="87"/>
      <c r="EW494" s="87"/>
      <c r="FA494" s="83"/>
      <c r="FB494" s="88"/>
      <c r="FC494" s="60"/>
      <c r="FD494" s="60"/>
      <c r="FE494" s="60"/>
      <c r="FF494" s="87"/>
      <c r="FG494" s="87"/>
      <c r="FH494" s="87"/>
      <c r="FI494" s="87"/>
      <c r="FJ494" s="87"/>
    </row>
    <row r="495" spans="1:166" s="22" customFormat="1" ht="15" hidden="1" customHeight="1" x14ac:dyDescent="0.25">
      <c r="A495" s="363">
        <v>3639</v>
      </c>
      <c r="B495" s="363">
        <v>6121</v>
      </c>
      <c r="C495" s="192"/>
      <c r="D495" s="339"/>
      <c r="E495" s="381">
        <v>540</v>
      </c>
      <c r="F495" s="364" t="s">
        <v>797</v>
      </c>
      <c r="G495" s="382">
        <v>0</v>
      </c>
      <c r="H495" s="382">
        <v>49</v>
      </c>
      <c r="I495" s="382">
        <v>48.04</v>
      </c>
      <c r="J495" s="382">
        <f>Tabulka54246[[#This Row],[Skutečnost k 31.12.2019                    v tis. Kč]]/Tabulka54246[[#This Row],[Upravený rozpočet k 31.12.2019         v tis. Kč]]*100</f>
        <v>98.040816326530617</v>
      </c>
      <c r="N495" s="83"/>
      <c r="O495" s="88"/>
      <c r="P495" s="60"/>
      <c r="Q495" s="60"/>
      <c r="R495" s="60"/>
      <c r="S495" s="87"/>
      <c r="T495" s="87"/>
      <c r="U495" s="87"/>
      <c r="V495" s="87"/>
      <c r="W495" s="87"/>
      <c r="AA495" s="83"/>
      <c r="AB495" s="88"/>
      <c r="AC495" s="60"/>
      <c r="AD495" s="60"/>
      <c r="AE495" s="60"/>
      <c r="AF495" s="87"/>
      <c r="AG495" s="87"/>
      <c r="AH495" s="87"/>
      <c r="AI495" s="87"/>
      <c r="AJ495" s="87"/>
      <c r="AN495" s="83"/>
      <c r="AO495" s="88"/>
      <c r="AP495" s="60"/>
      <c r="AQ495" s="60"/>
      <c r="AR495" s="60"/>
      <c r="AS495" s="87"/>
      <c r="AT495" s="87"/>
      <c r="AU495" s="87"/>
      <c r="AV495" s="87"/>
      <c r="AW495" s="87"/>
      <c r="BA495" s="83"/>
      <c r="BB495" s="88"/>
      <c r="BC495" s="60"/>
      <c r="BD495" s="60"/>
      <c r="BE495" s="60"/>
      <c r="BF495" s="87"/>
      <c r="BG495" s="87"/>
      <c r="BH495" s="87"/>
      <c r="BI495" s="87"/>
      <c r="BJ495" s="87"/>
      <c r="BN495" s="83"/>
      <c r="BO495" s="88"/>
      <c r="BP495" s="60"/>
      <c r="BQ495" s="60"/>
      <c r="BR495" s="60"/>
      <c r="BS495" s="87"/>
      <c r="BT495" s="87"/>
      <c r="BU495" s="87"/>
      <c r="BV495" s="87"/>
      <c r="BW495" s="87"/>
      <c r="CA495" s="83"/>
      <c r="CB495" s="88"/>
      <c r="CC495" s="60"/>
      <c r="CD495" s="60"/>
      <c r="CE495" s="60"/>
      <c r="CF495" s="87"/>
      <c r="CG495" s="87"/>
      <c r="CH495" s="87"/>
      <c r="CI495" s="87"/>
      <c r="CJ495" s="87"/>
      <c r="CN495" s="83"/>
      <c r="CO495" s="88"/>
      <c r="CP495" s="60"/>
      <c r="CQ495" s="60"/>
      <c r="CR495" s="60"/>
      <c r="CS495" s="87"/>
      <c r="CT495" s="87"/>
      <c r="CU495" s="87"/>
      <c r="CV495" s="87"/>
      <c r="CW495" s="87"/>
      <c r="DA495" s="83"/>
      <c r="DB495" s="88"/>
      <c r="DC495" s="60"/>
      <c r="DD495" s="60"/>
      <c r="DE495" s="60"/>
      <c r="DF495" s="87"/>
      <c r="DG495" s="87"/>
      <c r="DH495" s="87"/>
      <c r="DI495" s="87"/>
      <c r="DJ495" s="87"/>
      <c r="DN495" s="83"/>
      <c r="DO495" s="88"/>
      <c r="DP495" s="60"/>
      <c r="DQ495" s="60"/>
      <c r="DR495" s="60"/>
      <c r="DS495" s="87"/>
      <c r="DT495" s="87"/>
      <c r="DU495" s="87"/>
      <c r="DV495" s="87"/>
      <c r="DW495" s="87"/>
      <c r="EA495" s="83"/>
      <c r="EB495" s="88"/>
      <c r="EC495" s="60"/>
      <c r="ED495" s="60"/>
      <c r="EE495" s="60"/>
      <c r="EF495" s="87"/>
      <c r="EG495" s="87"/>
      <c r="EH495" s="87"/>
      <c r="EI495" s="87"/>
      <c r="EJ495" s="87"/>
      <c r="EN495" s="83"/>
      <c r="EO495" s="88"/>
      <c r="EP495" s="60"/>
      <c r="EQ495" s="60"/>
      <c r="ER495" s="60"/>
      <c r="ES495" s="87"/>
      <c r="ET495" s="87"/>
      <c r="EU495" s="87"/>
      <c r="EV495" s="87"/>
      <c r="EW495" s="87"/>
      <c r="FA495" s="83"/>
      <c r="FB495" s="88"/>
      <c r="FC495" s="60"/>
      <c r="FD495" s="60"/>
      <c r="FE495" s="60"/>
      <c r="FF495" s="87"/>
      <c r="FG495" s="87"/>
      <c r="FH495" s="87"/>
      <c r="FI495" s="87"/>
      <c r="FJ495" s="87"/>
    </row>
    <row r="496" spans="1:166" s="22" customFormat="1" ht="15" hidden="1" customHeight="1" x14ac:dyDescent="0.25">
      <c r="A496" s="363">
        <v>3639</v>
      </c>
      <c r="B496" s="363">
        <v>6449</v>
      </c>
      <c r="C496" s="192"/>
      <c r="D496" s="339"/>
      <c r="E496" s="723">
        <v>201156</v>
      </c>
      <c r="F496" s="364" t="s">
        <v>605</v>
      </c>
      <c r="G496" s="382">
        <v>0</v>
      </c>
      <c r="H496" s="382">
        <v>1644.51</v>
      </c>
      <c r="I496" s="382">
        <v>1644.51</v>
      </c>
      <c r="J496" s="382">
        <f>Tabulka54246[[#This Row],[Skutečnost k 31.12.2019                    v tis. Kč]]/Tabulka54246[[#This Row],[Upravený rozpočet k 31.12.2019         v tis. Kč]]*100</f>
        <v>100</v>
      </c>
      <c r="N496" s="83"/>
      <c r="O496" s="88"/>
      <c r="P496" s="60"/>
      <c r="Q496" s="60"/>
      <c r="R496" s="60"/>
      <c r="S496" s="87"/>
      <c r="T496" s="87"/>
      <c r="U496" s="87"/>
      <c r="V496" s="87"/>
      <c r="W496" s="87"/>
      <c r="AA496" s="83"/>
      <c r="AB496" s="88"/>
      <c r="AC496" s="60"/>
      <c r="AD496" s="60"/>
      <c r="AE496" s="60"/>
      <c r="AF496" s="87"/>
      <c r="AG496" s="87"/>
      <c r="AH496" s="87"/>
      <c r="AI496" s="87"/>
      <c r="AJ496" s="87"/>
      <c r="AN496" s="83"/>
      <c r="AO496" s="88"/>
      <c r="AP496" s="60"/>
      <c r="AQ496" s="60"/>
      <c r="AR496" s="60"/>
      <c r="AS496" s="87"/>
      <c r="AT496" s="87"/>
      <c r="AU496" s="87"/>
      <c r="AV496" s="87"/>
      <c r="AW496" s="87"/>
      <c r="BA496" s="83"/>
      <c r="BB496" s="88"/>
      <c r="BC496" s="60"/>
      <c r="BD496" s="60"/>
      <c r="BE496" s="60"/>
      <c r="BF496" s="87"/>
      <c r="BG496" s="87"/>
      <c r="BH496" s="87"/>
      <c r="BI496" s="87"/>
      <c r="BJ496" s="87"/>
      <c r="BN496" s="83"/>
      <c r="BO496" s="88"/>
      <c r="BP496" s="60"/>
      <c r="BQ496" s="60"/>
      <c r="BR496" s="60"/>
      <c r="BS496" s="87"/>
      <c r="BT496" s="87"/>
      <c r="BU496" s="87"/>
      <c r="BV496" s="87"/>
      <c r="BW496" s="87"/>
      <c r="CA496" s="83"/>
      <c r="CB496" s="88"/>
      <c r="CC496" s="60"/>
      <c r="CD496" s="60"/>
      <c r="CE496" s="60"/>
      <c r="CF496" s="87"/>
      <c r="CG496" s="87"/>
      <c r="CH496" s="87"/>
      <c r="CI496" s="87"/>
      <c r="CJ496" s="87"/>
      <c r="CN496" s="83"/>
      <c r="CO496" s="88"/>
      <c r="CP496" s="60"/>
      <c r="CQ496" s="60"/>
      <c r="CR496" s="60"/>
      <c r="CS496" s="87"/>
      <c r="CT496" s="87"/>
      <c r="CU496" s="87"/>
      <c r="CV496" s="87"/>
      <c r="CW496" s="87"/>
      <c r="DA496" s="83"/>
      <c r="DB496" s="88"/>
      <c r="DC496" s="60"/>
      <c r="DD496" s="60"/>
      <c r="DE496" s="60"/>
      <c r="DF496" s="87"/>
      <c r="DG496" s="87"/>
      <c r="DH496" s="87"/>
      <c r="DI496" s="87"/>
      <c r="DJ496" s="87"/>
      <c r="DN496" s="83"/>
      <c r="DO496" s="88"/>
      <c r="DP496" s="60"/>
      <c r="DQ496" s="60"/>
      <c r="DR496" s="60"/>
      <c r="DS496" s="87"/>
      <c r="DT496" s="87"/>
      <c r="DU496" s="87"/>
      <c r="DV496" s="87"/>
      <c r="DW496" s="87"/>
      <c r="EA496" s="83"/>
      <c r="EB496" s="88"/>
      <c r="EC496" s="60"/>
      <c r="ED496" s="60"/>
      <c r="EE496" s="60"/>
      <c r="EF496" s="87"/>
      <c r="EG496" s="87"/>
      <c r="EH496" s="87"/>
      <c r="EI496" s="87"/>
      <c r="EJ496" s="87"/>
      <c r="EN496" s="83"/>
      <c r="EO496" s="88"/>
      <c r="EP496" s="60"/>
      <c r="EQ496" s="60"/>
      <c r="ER496" s="60"/>
      <c r="ES496" s="87"/>
      <c r="ET496" s="87"/>
      <c r="EU496" s="87"/>
      <c r="EV496" s="87"/>
      <c r="EW496" s="87"/>
      <c r="FA496" s="83"/>
      <c r="FB496" s="88"/>
      <c r="FC496" s="60"/>
      <c r="FD496" s="60"/>
      <c r="FE496" s="60"/>
      <c r="FF496" s="87"/>
      <c r="FG496" s="87"/>
      <c r="FH496" s="87"/>
      <c r="FI496" s="87"/>
      <c r="FJ496" s="87"/>
    </row>
    <row r="497" spans="1:166" s="22" customFormat="1" ht="15" hidden="1" customHeight="1" x14ac:dyDescent="0.25">
      <c r="A497" s="363"/>
      <c r="B497" s="363"/>
      <c r="C497" s="192"/>
      <c r="D497" s="688"/>
      <c r="E497" s="46"/>
      <c r="F497" s="94" t="s">
        <v>284</v>
      </c>
      <c r="G497" s="265">
        <f>SUBTOTAL(109,G487:G496)</f>
        <v>100</v>
      </c>
      <c r="H497" s="265">
        <f>SUBTOTAL(109,H487:H496)</f>
        <v>788.24</v>
      </c>
      <c r="I497" s="265">
        <f>SUBTOTAL(109,I487:I496)</f>
        <v>190.04000000000002</v>
      </c>
      <c r="J497" s="265">
        <f>Tabulka54246[[#This Row],[Skutečnost k 31.12.2019                    v tis. Kč]]/Tabulka54246[[#This Row],[Upravený rozpočet k 31.12.2019         v tis. Kč]]*100</f>
        <v>24.109408302039988</v>
      </c>
      <c r="N497" s="83"/>
      <c r="O497" s="88"/>
      <c r="P497" s="60"/>
      <c r="Q497" s="60"/>
      <c r="R497" s="60"/>
      <c r="S497" s="87"/>
      <c r="T497" s="87"/>
      <c r="U497" s="87"/>
      <c r="V497" s="87"/>
      <c r="W497" s="87"/>
      <c r="AA497" s="83"/>
      <c r="AB497" s="88"/>
      <c r="AC497" s="60"/>
      <c r="AD497" s="60"/>
      <c r="AE497" s="60"/>
      <c r="AF497" s="87"/>
      <c r="AG497" s="87"/>
      <c r="AH497" s="87"/>
      <c r="AI497" s="87"/>
      <c r="AJ497" s="87"/>
      <c r="AN497" s="83"/>
      <c r="AO497" s="88"/>
      <c r="AP497" s="60"/>
      <c r="AQ497" s="60"/>
      <c r="AR497" s="60"/>
      <c r="AS497" s="87"/>
      <c r="AT497" s="87"/>
      <c r="AU497" s="87"/>
      <c r="AV497" s="87"/>
      <c r="AW497" s="87"/>
      <c r="BA497" s="83"/>
      <c r="BB497" s="88"/>
      <c r="BC497" s="60"/>
      <c r="BD497" s="60"/>
      <c r="BE497" s="60"/>
      <c r="BF497" s="87"/>
      <c r="BG497" s="87"/>
      <c r="BH497" s="87"/>
      <c r="BI497" s="87"/>
      <c r="BJ497" s="87"/>
      <c r="BN497" s="83"/>
      <c r="BO497" s="88"/>
      <c r="BP497" s="60"/>
      <c r="BQ497" s="60"/>
      <c r="BR497" s="60"/>
      <c r="BS497" s="87"/>
      <c r="BT497" s="87"/>
      <c r="BU497" s="87"/>
      <c r="BV497" s="87"/>
      <c r="BW497" s="87"/>
      <c r="CA497" s="83"/>
      <c r="CB497" s="88"/>
      <c r="CC497" s="60"/>
      <c r="CD497" s="60"/>
      <c r="CE497" s="60"/>
      <c r="CF497" s="87"/>
      <c r="CG497" s="87"/>
      <c r="CH497" s="87"/>
      <c r="CI497" s="87"/>
      <c r="CJ497" s="87"/>
      <c r="CN497" s="83"/>
      <c r="CO497" s="88"/>
      <c r="CP497" s="60"/>
      <c r="CQ497" s="60"/>
      <c r="CR497" s="60"/>
      <c r="CS497" s="87"/>
      <c r="CT497" s="87"/>
      <c r="CU497" s="87"/>
      <c r="CV497" s="87"/>
      <c r="CW497" s="87"/>
      <c r="DA497" s="83"/>
      <c r="DB497" s="88"/>
      <c r="DC497" s="60"/>
      <c r="DD497" s="60"/>
      <c r="DE497" s="60"/>
      <c r="DF497" s="87"/>
      <c r="DG497" s="87"/>
      <c r="DH497" s="87"/>
      <c r="DI497" s="87"/>
      <c r="DJ497" s="87"/>
      <c r="DN497" s="83"/>
      <c r="DO497" s="88"/>
      <c r="DP497" s="60"/>
      <c r="DQ497" s="60"/>
      <c r="DR497" s="60"/>
      <c r="DS497" s="87"/>
      <c r="DT497" s="87"/>
      <c r="DU497" s="87"/>
      <c r="DV497" s="87"/>
      <c r="DW497" s="87"/>
      <c r="EA497" s="83"/>
      <c r="EB497" s="88"/>
      <c r="EC497" s="60"/>
      <c r="ED497" s="60"/>
      <c r="EE497" s="60"/>
      <c r="EF497" s="87"/>
      <c r="EG497" s="87"/>
      <c r="EH497" s="87"/>
      <c r="EI497" s="87"/>
      <c r="EJ497" s="87"/>
      <c r="EN497" s="83"/>
      <c r="EO497" s="88"/>
      <c r="EP497" s="60"/>
      <c r="EQ497" s="60"/>
      <c r="ER497" s="60"/>
      <c r="ES497" s="87"/>
      <c r="ET497" s="87"/>
      <c r="EU497" s="87"/>
      <c r="EV497" s="87"/>
      <c r="EW497" s="87"/>
      <c r="FA497" s="83"/>
      <c r="FB497" s="88"/>
      <c r="FC497" s="60"/>
      <c r="FD497" s="60"/>
      <c r="FE497" s="60"/>
      <c r="FF497" s="87"/>
      <c r="FG497" s="87"/>
      <c r="FH497" s="87"/>
      <c r="FI497" s="87"/>
      <c r="FJ497" s="87"/>
    </row>
    <row r="498" spans="1:166" s="22" customFormat="1" ht="15" hidden="1" customHeight="1" x14ac:dyDescent="0.25">
      <c r="A498" s="363"/>
      <c r="B498" s="363"/>
      <c r="C498" s="192"/>
      <c r="D498" s="688"/>
      <c r="E498" s="46"/>
      <c r="F498" s="364"/>
      <c r="G498" s="382"/>
      <c r="H498" s="382"/>
      <c r="I498" s="382"/>
      <c r="J498" s="382"/>
      <c r="N498" s="83"/>
      <c r="O498" s="88"/>
      <c r="P498" s="60"/>
      <c r="Q498" s="60"/>
      <c r="R498" s="60"/>
      <c r="S498" s="87"/>
      <c r="T498" s="87"/>
      <c r="U498" s="87"/>
      <c r="V498" s="87"/>
      <c r="W498" s="87"/>
      <c r="AA498" s="83"/>
      <c r="AB498" s="88"/>
      <c r="AC498" s="60"/>
      <c r="AD498" s="60"/>
      <c r="AE498" s="60"/>
      <c r="AF498" s="87"/>
      <c r="AG498" s="87"/>
      <c r="AH498" s="87"/>
      <c r="AI498" s="87"/>
      <c r="AJ498" s="87"/>
      <c r="AN498" s="83"/>
      <c r="AO498" s="88"/>
      <c r="AP498" s="60"/>
      <c r="AQ498" s="60"/>
      <c r="AR498" s="60"/>
      <c r="AS498" s="87"/>
      <c r="AT498" s="87"/>
      <c r="AU498" s="87"/>
      <c r="AV498" s="87"/>
      <c r="AW498" s="87"/>
      <c r="BA498" s="83"/>
      <c r="BB498" s="88"/>
      <c r="BC498" s="60"/>
      <c r="BD498" s="60"/>
      <c r="BE498" s="60"/>
      <c r="BF498" s="87"/>
      <c r="BG498" s="87"/>
      <c r="BH498" s="87"/>
      <c r="BI498" s="87"/>
      <c r="BJ498" s="87"/>
      <c r="BN498" s="83"/>
      <c r="BO498" s="88"/>
      <c r="BP498" s="60"/>
      <c r="BQ498" s="60"/>
      <c r="BR498" s="60"/>
      <c r="BS498" s="87"/>
      <c r="BT498" s="87"/>
      <c r="BU498" s="87"/>
      <c r="BV498" s="87"/>
      <c r="BW498" s="87"/>
      <c r="CA498" s="83"/>
      <c r="CB498" s="88"/>
      <c r="CC498" s="60"/>
      <c r="CD498" s="60"/>
      <c r="CE498" s="60"/>
      <c r="CF498" s="87"/>
      <c r="CG498" s="87"/>
      <c r="CH498" s="87"/>
      <c r="CI498" s="87"/>
      <c r="CJ498" s="87"/>
      <c r="CN498" s="83"/>
      <c r="CO498" s="88"/>
      <c r="CP498" s="60"/>
      <c r="CQ498" s="60"/>
      <c r="CR498" s="60"/>
      <c r="CS498" s="87"/>
      <c r="CT498" s="87"/>
      <c r="CU498" s="87"/>
      <c r="CV498" s="87"/>
      <c r="CW498" s="87"/>
      <c r="DA498" s="83"/>
      <c r="DB498" s="88"/>
      <c r="DC498" s="60"/>
      <c r="DD498" s="60"/>
      <c r="DE498" s="60"/>
      <c r="DF498" s="87"/>
      <c r="DG498" s="87"/>
      <c r="DH498" s="87"/>
      <c r="DI498" s="87"/>
      <c r="DJ498" s="87"/>
      <c r="DN498" s="83"/>
      <c r="DO498" s="88"/>
      <c r="DP498" s="60"/>
      <c r="DQ498" s="60"/>
      <c r="DR498" s="60"/>
      <c r="DS498" s="87"/>
      <c r="DT498" s="87"/>
      <c r="DU498" s="87"/>
      <c r="DV498" s="87"/>
      <c r="DW498" s="87"/>
      <c r="EA498" s="83"/>
      <c r="EB498" s="88"/>
      <c r="EC498" s="60"/>
      <c r="ED498" s="60"/>
      <c r="EE498" s="60"/>
      <c r="EF498" s="87"/>
      <c r="EG498" s="87"/>
      <c r="EH498" s="87"/>
      <c r="EI498" s="87"/>
      <c r="EJ498" s="87"/>
      <c r="EN498" s="83"/>
      <c r="EO498" s="88"/>
      <c r="EP498" s="60"/>
      <c r="EQ498" s="60"/>
      <c r="ER498" s="60"/>
      <c r="ES498" s="87"/>
      <c r="ET498" s="87"/>
      <c r="EU498" s="87"/>
      <c r="EV498" s="87"/>
      <c r="EW498" s="87"/>
      <c r="FA498" s="83"/>
      <c r="FB498" s="88"/>
      <c r="FC498" s="60"/>
      <c r="FD498" s="60"/>
      <c r="FE498" s="60"/>
      <c r="FF498" s="87"/>
      <c r="FG498" s="87"/>
      <c r="FH498" s="87"/>
      <c r="FI498" s="87"/>
      <c r="FJ498" s="87"/>
    </row>
    <row r="499" spans="1:166" s="22" customFormat="1" ht="15" hidden="1" customHeight="1" x14ac:dyDescent="0.25">
      <c r="A499" s="363"/>
      <c r="B499" s="363"/>
      <c r="C499" s="192"/>
      <c r="D499" s="688"/>
      <c r="E499" s="46"/>
      <c r="F499" s="94" t="s">
        <v>279</v>
      </c>
      <c r="G499" s="382"/>
      <c r="H499" s="382"/>
      <c r="I499" s="382"/>
      <c r="J499" s="382"/>
      <c r="N499" s="83"/>
      <c r="O499" s="88"/>
      <c r="P499" s="60"/>
      <c r="Q499" s="60"/>
      <c r="R499" s="60"/>
      <c r="S499" s="87"/>
      <c r="T499" s="87"/>
      <c r="U499" s="87"/>
      <c r="V499" s="87"/>
      <c r="W499" s="87"/>
      <c r="AA499" s="83"/>
      <c r="AB499" s="88"/>
      <c r="AC499" s="60"/>
      <c r="AD499" s="60"/>
      <c r="AE499" s="60"/>
      <c r="AF499" s="87"/>
      <c r="AG499" s="87"/>
      <c r="AH499" s="87"/>
      <c r="AI499" s="87"/>
      <c r="AJ499" s="87"/>
      <c r="AN499" s="83"/>
      <c r="AO499" s="88"/>
      <c r="AP499" s="60"/>
      <c r="AQ499" s="60"/>
      <c r="AR499" s="60"/>
      <c r="AS499" s="87"/>
      <c r="AT499" s="87"/>
      <c r="AU499" s="87"/>
      <c r="AV499" s="87"/>
      <c r="AW499" s="87"/>
      <c r="BA499" s="83"/>
      <c r="BB499" s="88"/>
      <c r="BC499" s="60"/>
      <c r="BD499" s="60"/>
      <c r="BE499" s="60"/>
      <c r="BF499" s="87"/>
      <c r="BG499" s="87"/>
      <c r="BH499" s="87"/>
      <c r="BI499" s="87"/>
      <c r="BJ499" s="87"/>
      <c r="BN499" s="83"/>
      <c r="BO499" s="88"/>
      <c r="BP499" s="60"/>
      <c r="BQ499" s="60"/>
      <c r="BR499" s="60"/>
      <c r="BS499" s="87"/>
      <c r="BT499" s="87"/>
      <c r="BU499" s="87"/>
      <c r="BV499" s="87"/>
      <c r="BW499" s="87"/>
      <c r="CA499" s="83"/>
      <c r="CB499" s="88"/>
      <c r="CC499" s="60"/>
      <c r="CD499" s="60"/>
      <c r="CE499" s="60"/>
      <c r="CF499" s="87"/>
      <c r="CG499" s="87"/>
      <c r="CH499" s="87"/>
      <c r="CI499" s="87"/>
      <c r="CJ499" s="87"/>
      <c r="CN499" s="83"/>
      <c r="CO499" s="88"/>
      <c r="CP499" s="60"/>
      <c r="CQ499" s="60"/>
      <c r="CR499" s="60"/>
      <c r="CS499" s="87"/>
      <c r="CT499" s="87"/>
      <c r="CU499" s="87"/>
      <c r="CV499" s="87"/>
      <c r="CW499" s="87"/>
      <c r="DA499" s="83"/>
      <c r="DB499" s="88"/>
      <c r="DC499" s="60"/>
      <c r="DD499" s="60"/>
      <c r="DE499" s="60"/>
      <c r="DF499" s="87"/>
      <c r="DG499" s="87"/>
      <c r="DH499" s="87"/>
      <c r="DI499" s="87"/>
      <c r="DJ499" s="87"/>
      <c r="DN499" s="83"/>
      <c r="DO499" s="88"/>
      <c r="DP499" s="60"/>
      <c r="DQ499" s="60"/>
      <c r="DR499" s="60"/>
      <c r="DS499" s="87"/>
      <c r="DT499" s="87"/>
      <c r="DU499" s="87"/>
      <c r="DV499" s="87"/>
      <c r="DW499" s="87"/>
      <c r="EA499" s="83"/>
      <c r="EB499" s="88"/>
      <c r="EC499" s="60"/>
      <c r="ED499" s="60"/>
      <c r="EE499" s="60"/>
      <c r="EF499" s="87"/>
      <c r="EG499" s="87"/>
      <c r="EH499" s="87"/>
      <c r="EI499" s="87"/>
      <c r="EJ499" s="87"/>
      <c r="EN499" s="83"/>
      <c r="EO499" s="88"/>
      <c r="EP499" s="60"/>
      <c r="EQ499" s="60"/>
      <c r="ER499" s="60"/>
      <c r="ES499" s="87"/>
      <c r="ET499" s="87"/>
      <c r="EU499" s="87"/>
      <c r="EV499" s="87"/>
      <c r="EW499" s="87"/>
      <c r="FA499" s="83"/>
      <c r="FB499" s="88"/>
      <c r="FC499" s="60"/>
      <c r="FD499" s="60"/>
      <c r="FE499" s="60"/>
      <c r="FF499" s="87"/>
      <c r="FG499" s="87"/>
      <c r="FH499" s="87"/>
      <c r="FI499" s="87"/>
      <c r="FJ499" s="87"/>
    </row>
    <row r="500" spans="1:166" ht="15" hidden="1" customHeight="1" x14ac:dyDescent="0.25">
      <c r="A500" s="348">
        <v>3639</v>
      </c>
      <c r="B500" s="348">
        <v>5011</v>
      </c>
      <c r="C500" s="203"/>
      <c r="D500" s="339"/>
      <c r="E500" s="46"/>
      <c r="F500" s="329" t="s">
        <v>154</v>
      </c>
      <c r="G500" s="343">
        <v>490.7</v>
      </c>
      <c r="H500" s="343">
        <v>469.9</v>
      </c>
      <c r="I500" s="343">
        <v>453.79</v>
      </c>
      <c r="J500" s="343">
        <f>Tabulka54246[[#This Row],[Skutečnost k 31.12.2019                    v tis. Kč]]/Tabulka54246[[#This Row],[Upravený rozpočet k 31.12.2019         v tis. Kč]]*100</f>
        <v>96.571610981059806</v>
      </c>
      <c r="K500" s="63"/>
      <c r="L500" s="63"/>
      <c r="M500" s="63"/>
      <c r="N500" s="64"/>
      <c r="O500" s="65"/>
      <c r="P500" s="61"/>
      <c r="Q500" s="61"/>
      <c r="R500" s="61"/>
      <c r="S500" s="62"/>
      <c r="T500" s="62"/>
      <c r="U500" s="62"/>
      <c r="V500" s="62"/>
      <c r="W500" s="62"/>
      <c r="X500" s="63"/>
      <c r="Y500" s="63"/>
      <c r="Z500" s="63"/>
      <c r="AA500" s="64"/>
      <c r="AB500" s="65"/>
      <c r="AC500" s="61"/>
      <c r="AD500" s="61"/>
      <c r="AE500" s="61"/>
      <c r="AF500" s="62"/>
      <c r="AG500" s="62"/>
      <c r="AH500" s="62"/>
      <c r="AI500" s="62"/>
      <c r="AJ500" s="62"/>
      <c r="AK500" s="63"/>
      <c r="AL500" s="63"/>
      <c r="AM500" s="63"/>
      <c r="AN500" s="64"/>
      <c r="AO500" s="65"/>
      <c r="AP500" s="61"/>
      <c r="AQ500" s="61"/>
      <c r="AR500" s="61"/>
      <c r="AS500" s="62"/>
      <c r="AT500" s="62"/>
      <c r="AU500" s="62"/>
      <c r="AV500" s="62"/>
      <c r="AW500" s="62"/>
      <c r="AX500" s="63"/>
      <c r="AY500" s="63"/>
      <c r="AZ500" s="63"/>
      <c r="BA500" s="64"/>
      <c r="BB500" s="65"/>
      <c r="BC500" s="61"/>
      <c r="BD500" s="61"/>
      <c r="BE500" s="61"/>
      <c r="BF500" s="62"/>
      <c r="BG500" s="62"/>
      <c r="BH500" s="62"/>
      <c r="BI500" s="62"/>
      <c r="BJ500" s="62"/>
      <c r="BK500" s="63"/>
      <c r="BL500" s="63"/>
      <c r="BM500" s="63"/>
      <c r="BN500" s="64"/>
      <c r="BO500" s="65"/>
      <c r="BP500" s="61"/>
      <c r="BQ500" s="61"/>
      <c r="BR500" s="61"/>
      <c r="BS500" s="62"/>
      <c r="BT500" s="62"/>
      <c r="BU500" s="62"/>
      <c r="BV500" s="62"/>
      <c r="BW500" s="62"/>
      <c r="BX500" s="63"/>
      <c r="BY500" s="63"/>
      <c r="BZ500" s="63"/>
      <c r="CA500" s="64"/>
      <c r="CB500" s="65"/>
      <c r="CC500" s="61"/>
      <c r="CD500" s="61"/>
      <c r="CE500" s="61"/>
      <c r="CF500" s="62"/>
      <c r="CG500" s="62"/>
      <c r="CH500" s="62"/>
      <c r="CI500" s="62"/>
      <c r="CJ500" s="62"/>
      <c r="CK500" s="63"/>
      <c r="CL500" s="63"/>
      <c r="CM500" s="63"/>
      <c r="CN500" s="64"/>
      <c r="CO500" s="65"/>
      <c r="CP500" s="61"/>
      <c r="CQ500" s="61"/>
      <c r="CR500" s="61"/>
      <c r="CS500" s="62"/>
      <c r="CT500" s="62"/>
      <c r="CU500" s="62"/>
      <c r="CV500" s="62"/>
      <c r="CW500" s="62"/>
      <c r="CX500" s="63"/>
      <c r="CY500" s="63"/>
      <c r="CZ500" s="63"/>
      <c r="DA500" s="64"/>
      <c r="DB500" s="65"/>
      <c r="DC500" s="61"/>
      <c r="DD500" s="61"/>
      <c r="DE500" s="61"/>
      <c r="DF500" s="62"/>
      <c r="DG500" s="62"/>
      <c r="DH500" s="62"/>
      <c r="DI500" s="62"/>
      <c r="DJ500" s="62"/>
      <c r="DK500" s="63"/>
      <c r="DL500" s="63"/>
      <c r="DM500" s="63"/>
      <c r="DN500" s="64"/>
      <c r="DO500" s="65"/>
      <c r="DP500" s="61"/>
      <c r="DQ500" s="61"/>
      <c r="DR500" s="61"/>
      <c r="DS500" s="62"/>
      <c r="DT500" s="62"/>
      <c r="DU500" s="62"/>
      <c r="DV500" s="62"/>
      <c r="DW500" s="62"/>
      <c r="DX500" s="63"/>
      <c r="DY500" s="63"/>
      <c r="DZ500" s="63"/>
      <c r="EA500" s="64"/>
      <c r="EB500" s="65"/>
      <c r="EC500" s="61"/>
      <c r="ED500" s="61"/>
      <c r="EE500" s="61"/>
      <c r="EF500" s="62"/>
      <c r="EG500" s="62"/>
      <c r="EH500" s="62"/>
      <c r="EI500" s="62"/>
      <c r="EJ500" s="62"/>
      <c r="EK500" s="63"/>
      <c r="EL500" s="63"/>
      <c r="EM500" s="63"/>
      <c r="EN500" s="64"/>
      <c r="EO500" s="65"/>
      <c r="EP500" s="61"/>
      <c r="EQ500" s="61"/>
      <c r="ER500" s="61"/>
      <c r="ES500" s="62"/>
      <c r="ET500" s="62"/>
      <c r="EU500" s="62"/>
      <c r="EV500" s="62"/>
      <c r="EW500" s="62"/>
      <c r="EX500" s="63"/>
      <c r="EY500" s="63"/>
      <c r="EZ500" s="63"/>
      <c r="FA500" s="64"/>
      <c r="FB500" s="65"/>
      <c r="FC500" s="61"/>
      <c r="FD500" s="61"/>
      <c r="FE500" s="61"/>
      <c r="FF500" s="62"/>
      <c r="FG500" s="62"/>
      <c r="FH500" s="62"/>
      <c r="FI500" s="62"/>
      <c r="FJ500" s="62"/>
    </row>
    <row r="501" spans="1:166" ht="15" hidden="1" customHeight="1" x14ac:dyDescent="0.25">
      <c r="A501" s="348">
        <v>3639</v>
      </c>
      <c r="B501" s="16">
        <v>5021</v>
      </c>
      <c r="C501" s="192"/>
      <c r="D501" s="339"/>
      <c r="E501" s="46"/>
      <c r="F501" s="329" t="s">
        <v>93</v>
      </c>
      <c r="G501" s="343">
        <v>0</v>
      </c>
      <c r="H501" s="343">
        <v>20.8</v>
      </c>
      <c r="I501" s="343">
        <v>15.2</v>
      </c>
      <c r="J501" s="343">
        <f>Tabulka54246[[#This Row],[Skutečnost k 31.12.2019                    v tis. Kč]]/Tabulka54246[[#This Row],[Upravený rozpočet k 31.12.2019         v tis. Kč]]*100</f>
        <v>73.076923076923066</v>
      </c>
      <c r="K501" s="63"/>
      <c r="L501" s="63"/>
      <c r="M501" s="63"/>
      <c r="N501" s="64"/>
      <c r="O501" s="65"/>
      <c r="P501" s="61"/>
      <c r="Q501" s="61"/>
      <c r="R501" s="61"/>
      <c r="S501" s="62"/>
      <c r="T501" s="62"/>
      <c r="U501" s="62"/>
      <c r="V501" s="62"/>
      <c r="W501" s="62"/>
      <c r="X501" s="63"/>
      <c r="Y501" s="63"/>
      <c r="Z501" s="63"/>
      <c r="AA501" s="64"/>
      <c r="AB501" s="65"/>
      <c r="AC501" s="61"/>
      <c r="AD501" s="61"/>
      <c r="AE501" s="61"/>
      <c r="AF501" s="62"/>
      <c r="AG501" s="62"/>
      <c r="AH501" s="62"/>
      <c r="AI501" s="62"/>
      <c r="AJ501" s="62"/>
      <c r="AK501" s="63"/>
      <c r="AL501" s="63"/>
      <c r="AM501" s="63"/>
      <c r="AN501" s="64"/>
      <c r="AO501" s="65"/>
      <c r="AP501" s="61"/>
      <c r="AQ501" s="61"/>
      <c r="AR501" s="61"/>
      <c r="AS501" s="62"/>
      <c r="AT501" s="62"/>
      <c r="AU501" s="62"/>
      <c r="AV501" s="62"/>
      <c r="AW501" s="62"/>
      <c r="AX501" s="63"/>
      <c r="AY501" s="63"/>
      <c r="AZ501" s="63"/>
      <c r="BA501" s="64"/>
      <c r="BB501" s="65"/>
      <c r="BC501" s="61"/>
      <c r="BD501" s="61"/>
      <c r="BE501" s="61"/>
      <c r="BF501" s="62"/>
      <c r="BG501" s="62"/>
      <c r="BH501" s="62"/>
      <c r="BI501" s="62"/>
      <c r="BJ501" s="62"/>
      <c r="BK501" s="63"/>
      <c r="BL501" s="63"/>
      <c r="BM501" s="63"/>
      <c r="BN501" s="64"/>
      <c r="BO501" s="65"/>
      <c r="BP501" s="61"/>
      <c r="BQ501" s="61"/>
      <c r="BR501" s="61"/>
      <c r="BS501" s="62"/>
      <c r="BT501" s="62"/>
      <c r="BU501" s="62"/>
      <c r="BV501" s="62"/>
      <c r="BW501" s="62"/>
      <c r="BX501" s="63"/>
      <c r="BY501" s="63"/>
      <c r="BZ501" s="63"/>
      <c r="CA501" s="64"/>
      <c r="CB501" s="65"/>
      <c r="CC501" s="61"/>
      <c r="CD501" s="61"/>
      <c r="CE501" s="61"/>
      <c r="CF501" s="62"/>
      <c r="CG501" s="62"/>
      <c r="CH501" s="62"/>
      <c r="CI501" s="62"/>
      <c r="CJ501" s="62"/>
      <c r="CK501" s="63"/>
      <c r="CL501" s="63"/>
      <c r="CM501" s="63"/>
      <c r="CN501" s="64"/>
      <c r="CO501" s="65"/>
      <c r="CP501" s="61"/>
      <c r="CQ501" s="61"/>
      <c r="CR501" s="61"/>
      <c r="CS501" s="62"/>
      <c r="CT501" s="62"/>
      <c r="CU501" s="62"/>
      <c r="CV501" s="62"/>
      <c r="CW501" s="62"/>
      <c r="CX501" s="63"/>
      <c r="CY501" s="63"/>
      <c r="CZ501" s="63"/>
      <c r="DA501" s="64"/>
      <c r="DB501" s="65"/>
      <c r="DC501" s="61"/>
      <c r="DD501" s="61"/>
      <c r="DE501" s="61"/>
      <c r="DF501" s="62"/>
      <c r="DG501" s="62"/>
      <c r="DH501" s="62"/>
      <c r="DI501" s="62"/>
      <c r="DJ501" s="62"/>
      <c r="DK501" s="63"/>
      <c r="DL501" s="63"/>
      <c r="DM501" s="63"/>
      <c r="DN501" s="64"/>
      <c r="DO501" s="65"/>
      <c r="DP501" s="61"/>
      <c r="DQ501" s="61"/>
      <c r="DR501" s="61"/>
      <c r="DS501" s="62"/>
      <c r="DT501" s="62"/>
      <c r="DU501" s="62"/>
      <c r="DV501" s="62"/>
      <c r="DW501" s="62"/>
      <c r="DX501" s="63"/>
      <c r="DY501" s="63"/>
      <c r="DZ501" s="63"/>
      <c r="EA501" s="64"/>
      <c r="EB501" s="65"/>
      <c r="EC501" s="61"/>
      <c r="ED501" s="61"/>
      <c r="EE501" s="61"/>
      <c r="EF501" s="62"/>
      <c r="EG501" s="62"/>
      <c r="EH501" s="62"/>
      <c r="EI501" s="62"/>
      <c r="EJ501" s="62"/>
      <c r="EK501" s="63"/>
      <c r="EL501" s="63"/>
      <c r="EM501" s="63"/>
      <c r="EN501" s="64"/>
      <c r="EO501" s="65"/>
      <c r="EP501" s="61"/>
      <c r="EQ501" s="61"/>
      <c r="ER501" s="61"/>
      <c r="ES501" s="62"/>
      <c r="ET501" s="62"/>
      <c r="EU501" s="62"/>
      <c r="EV501" s="62"/>
      <c r="EW501" s="62"/>
      <c r="EX501" s="63"/>
      <c r="EY501" s="63"/>
      <c r="EZ501" s="63"/>
      <c r="FA501" s="64"/>
      <c r="FB501" s="65"/>
      <c r="FC501" s="61"/>
      <c r="FD501" s="61"/>
      <c r="FE501" s="61"/>
      <c r="FF501" s="62"/>
      <c r="FG501" s="62"/>
      <c r="FH501" s="62"/>
      <c r="FI501" s="62"/>
      <c r="FJ501" s="62"/>
    </row>
    <row r="502" spans="1:166" ht="15" hidden="1" customHeight="1" x14ac:dyDescent="0.25">
      <c r="A502" s="348">
        <v>3639</v>
      </c>
      <c r="B502" s="348">
        <v>5031</v>
      </c>
      <c r="C502" s="203"/>
      <c r="D502" s="339"/>
      <c r="E502" s="46"/>
      <c r="F502" s="329" t="s">
        <v>114</v>
      </c>
      <c r="G502" s="343">
        <v>122.7</v>
      </c>
      <c r="H502" s="343">
        <v>122.7</v>
      </c>
      <c r="I502" s="343">
        <v>116.83</v>
      </c>
      <c r="J502" s="343">
        <f>Tabulka54246[[#This Row],[Skutečnost k 31.12.2019                    v tis. Kč]]/Tabulka54246[[#This Row],[Upravený rozpočet k 31.12.2019         v tis. Kč]]*100</f>
        <v>95.215973920130395</v>
      </c>
      <c r="K502" s="63"/>
      <c r="L502" s="63"/>
      <c r="M502" s="63"/>
      <c r="N502" s="64"/>
      <c r="O502" s="65"/>
      <c r="P502" s="61"/>
      <c r="Q502" s="61"/>
      <c r="R502" s="61"/>
      <c r="S502" s="62"/>
      <c r="T502" s="62"/>
      <c r="U502" s="62"/>
      <c r="V502" s="62"/>
      <c r="W502" s="62"/>
      <c r="X502" s="63"/>
      <c r="Y502" s="63"/>
      <c r="Z502" s="63"/>
      <c r="AA502" s="64"/>
      <c r="AB502" s="65"/>
      <c r="AC502" s="61"/>
      <c r="AD502" s="61"/>
      <c r="AE502" s="61"/>
      <c r="AF502" s="62"/>
      <c r="AG502" s="62"/>
      <c r="AH502" s="62"/>
      <c r="AI502" s="62"/>
      <c r="AJ502" s="62"/>
      <c r="AK502" s="63"/>
      <c r="AL502" s="63"/>
      <c r="AM502" s="63"/>
      <c r="AN502" s="64"/>
      <c r="AO502" s="65"/>
      <c r="AP502" s="61"/>
      <c r="AQ502" s="61"/>
      <c r="AR502" s="61"/>
      <c r="AS502" s="62"/>
      <c r="AT502" s="62"/>
      <c r="AU502" s="62"/>
      <c r="AV502" s="62"/>
      <c r="AW502" s="62"/>
      <c r="AX502" s="63"/>
      <c r="AY502" s="63"/>
      <c r="AZ502" s="63"/>
      <c r="BA502" s="64"/>
      <c r="BB502" s="65"/>
      <c r="BC502" s="61"/>
      <c r="BD502" s="61"/>
      <c r="BE502" s="61"/>
      <c r="BF502" s="62"/>
      <c r="BG502" s="62"/>
      <c r="BH502" s="62"/>
      <c r="BI502" s="62"/>
      <c r="BJ502" s="62"/>
      <c r="BK502" s="63"/>
      <c r="BL502" s="63"/>
      <c r="BM502" s="63"/>
      <c r="BN502" s="64"/>
      <c r="BO502" s="65"/>
      <c r="BP502" s="61"/>
      <c r="BQ502" s="61"/>
      <c r="BR502" s="61"/>
      <c r="BS502" s="62"/>
      <c r="BT502" s="62"/>
      <c r="BU502" s="62"/>
      <c r="BV502" s="62"/>
      <c r="BW502" s="62"/>
      <c r="BX502" s="63"/>
      <c r="BY502" s="63"/>
      <c r="BZ502" s="63"/>
      <c r="CA502" s="64"/>
      <c r="CB502" s="65"/>
      <c r="CC502" s="61"/>
      <c r="CD502" s="61"/>
      <c r="CE502" s="61"/>
      <c r="CF502" s="62"/>
      <c r="CG502" s="62"/>
      <c r="CH502" s="62"/>
      <c r="CI502" s="62"/>
      <c r="CJ502" s="62"/>
      <c r="CK502" s="63"/>
      <c r="CL502" s="63"/>
      <c r="CM502" s="63"/>
      <c r="CN502" s="64"/>
      <c r="CO502" s="65"/>
      <c r="CP502" s="61"/>
      <c r="CQ502" s="61"/>
      <c r="CR502" s="61"/>
      <c r="CS502" s="62"/>
      <c r="CT502" s="62"/>
      <c r="CU502" s="62"/>
      <c r="CV502" s="62"/>
      <c r="CW502" s="62"/>
      <c r="CX502" s="63"/>
      <c r="CY502" s="63"/>
      <c r="CZ502" s="63"/>
      <c r="DA502" s="64"/>
      <c r="DB502" s="65"/>
      <c r="DC502" s="61"/>
      <c r="DD502" s="61"/>
      <c r="DE502" s="61"/>
      <c r="DF502" s="62"/>
      <c r="DG502" s="62"/>
      <c r="DH502" s="62"/>
      <c r="DI502" s="62"/>
      <c r="DJ502" s="62"/>
      <c r="DK502" s="63"/>
      <c r="DL502" s="63"/>
      <c r="DM502" s="63"/>
      <c r="DN502" s="64"/>
      <c r="DO502" s="65"/>
      <c r="DP502" s="61"/>
      <c r="DQ502" s="61"/>
      <c r="DR502" s="61"/>
      <c r="DS502" s="62"/>
      <c r="DT502" s="62"/>
      <c r="DU502" s="62"/>
      <c r="DV502" s="62"/>
      <c r="DW502" s="62"/>
      <c r="DX502" s="63"/>
      <c r="DY502" s="63"/>
      <c r="DZ502" s="63"/>
      <c r="EA502" s="64"/>
      <c r="EB502" s="65"/>
      <c r="EC502" s="61"/>
      <c r="ED502" s="61"/>
      <c r="EE502" s="61"/>
      <c r="EF502" s="62"/>
      <c r="EG502" s="62"/>
      <c r="EH502" s="62"/>
      <c r="EI502" s="62"/>
      <c r="EJ502" s="62"/>
      <c r="EK502" s="63"/>
      <c r="EL502" s="63"/>
      <c r="EM502" s="63"/>
      <c r="EN502" s="64"/>
      <c r="EO502" s="65"/>
      <c r="EP502" s="61"/>
      <c r="EQ502" s="61"/>
      <c r="ER502" s="61"/>
      <c r="ES502" s="62"/>
      <c r="ET502" s="62"/>
      <c r="EU502" s="62"/>
      <c r="EV502" s="62"/>
      <c r="EW502" s="62"/>
      <c r="EX502" s="63"/>
      <c r="EY502" s="63"/>
      <c r="EZ502" s="63"/>
      <c r="FA502" s="64"/>
      <c r="FB502" s="65"/>
      <c r="FC502" s="61"/>
      <c r="FD502" s="61"/>
      <c r="FE502" s="61"/>
      <c r="FF502" s="62"/>
      <c r="FG502" s="62"/>
      <c r="FH502" s="62"/>
      <c r="FI502" s="62"/>
      <c r="FJ502" s="62"/>
    </row>
    <row r="503" spans="1:166" ht="15" hidden="1" customHeight="1" x14ac:dyDescent="0.25">
      <c r="A503" s="348">
        <v>3639</v>
      </c>
      <c r="B503" s="348">
        <v>5032</v>
      </c>
      <c r="C503" s="203"/>
      <c r="D503" s="339"/>
      <c r="E503" s="46"/>
      <c r="F503" s="329" t="s">
        <v>115</v>
      </c>
      <c r="G503" s="343">
        <v>44.2</v>
      </c>
      <c r="H503" s="343">
        <v>44.2</v>
      </c>
      <c r="I503" s="343">
        <v>42.21</v>
      </c>
      <c r="J503" s="343">
        <f>Tabulka54246[[#This Row],[Skutečnost k 31.12.2019                    v tis. Kč]]/Tabulka54246[[#This Row],[Upravený rozpočet k 31.12.2019         v tis. Kč]]*100</f>
        <v>95.497737556561077</v>
      </c>
      <c r="K503" s="63"/>
      <c r="L503" s="63"/>
      <c r="M503" s="63"/>
      <c r="N503" s="64"/>
      <c r="O503" s="65"/>
      <c r="P503" s="61"/>
      <c r="Q503" s="61"/>
      <c r="R503" s="61"/>
      <c r="S503" s="62"/>
      <c r="T503" s="62"/>
      <c r="U503" s="62"/>
      <c r="V503" s="62"/>
      <c r="W503" s="62"/>
      <c r="X503" s="63"/>
      <c r="Y503" s="63"/>
      <c r="Z503" s="63"/>
      <c r="AA503" s="64"/>
      <c r="AB503" s="65"/>
      <c r="AC503" s="61"/>
      <c r="AD503" s="61"/>
      <c r="AE503" s="61"/>
      <c r="AF503" s="62"/>
      <c r="AG503" s="62"/>
      <c r="AH503" s="62"/>
      <c r="AI503" s="62"/>
      <c r="AJ503" s="62"/>
      <c r="AK503" s="63"/>
      <c r="AL503" s="63"/>
      <c r="AM503" s="63"/>
      <c r="AN503" s="64"/>
      <c r="AO503" s="65"/>
      <c r="AP503" s="61"/>
      <c r="AQ503" s="61"/>
      <c r="AR503" s="61"/>
      <c r="AS503" s="62"/>
      <c r="AT503" s="62"/>
      <c r="AU503" s="62"/>
      <c r="AV503" s="62"/>
      <c r="AW503" s="62"/>
      <c r="AX503" s="63"/>
      <c r="AY503" s="63"/>
      <c r="AZ503" s="63"/>
      <c r="BA503" s="64"/>
      <c r="BB503" s="65"/>
      <c r="BC503" s="61"/>
      <c r="BD503" s="61"/>
      <c r="BE503" s="61"/>
      <c r="BF503" s="62"/>
      <c r="BG503" s="62"/>
      <c r="BH503" s="62"/>
      <c r="BI503" s="62"/>
      <c r="BJ503" s="62"/>
      <c r="BK503" s="63"/>
      <c r="BL503" s="63"/>
      <c r="BM503" s="63"/>
      <c r="BN503" s="64"/>
      <c r="BO503" s="65"/>
      <c r="BP503" s="61"/>
      <c r="BQ503" s="61"/>
      <c r="BR503" s="61"/>
      <c r="BS503" s="62"/>
      <c r="BT503" s="62"/>
      <c r="BU503" s="62"/>
      <c r="BV503" s="62"/>
      <c r="BW503" s="62"/>
      <c r="BX503" s="63"/>
      <c r="BY503" s="63"/>
      <c r="BZ503" s="63"/>
      <c r="CA503" s="64"/>
      <c r="CB503" s="65"/>
      <c r="CC503" s="61"/>
      <c r="CD503" s="61"/>
      <c r="CE503" s="61"/>
      <c r="CF503" s="62"/>
      <c r="CG503" s="62"/>
      <c r="CH503" s="62"/>
      <c r="CI503" s="62"/>
      <c r="CJ503" s="62"/>
      <c r="CK503" s="63"/>
      <c r="CL503" s="63"/>
      <c r="CM503" s="63"/>
      <c r="CN503" s="64"/>
      <c r="CO503" s="65"/>
      <c r="CP503" s="61"/>
      <c r="CQ503" s="61"/>
      <c r="CR503" s="61"/>
      <c r="CS503" s="62"/>
      <c r="CT503" s="62"/>
      <c r="CU503" s="62"/>
      <c r="CV503" s="62"/>
      <c r="CW503" s="62"/>
      <c r="CX503" s="63"/>
      <c r="CY503" s="63"/>
      <c r="CZ503" s="63"/>
      <c r="DA503" s="64"/>
      <c r="DB503" s="65"/>
      <c r="DC503" s="61"/>
      <c r="DD503" s="61"/>
      <c r="DE503" s="61"/>
      <c r="DF503" s="62"/>
      <c r="DG503" s="62"/>
      <c r="DH503" s="62"/>
      <c r="DI503" s="62"/>
      <c r="DJ503" s="62"/>
      <c r="DK503" s="63"/>
      <c r="DL503" s="63"/>
      <c r="DM503" s="63"/>
      <c r="DN503" s="64"/>
      <c r="DO503" s="65"/>
      <c r="DP503" s="61"/>
      <c r="DQ503" s="61"/>
      <c r="DR503" s="61"/>
      <c r="DS503" s="62"/>
      <c r="DT503" s="62"/>
      <c r="DU503" s="62"/>
      <c r="DV503" s="62"/>
      <c r="DW503" s="62"/>
      <c r="DX503" s="63"/>
      <c r="DY503" s="63"/>
      <c r="DZ503" s="63"/>
      <c r="EA503" s="64"/>
      <c r="EB503" s="65"/>
      <c r="EC503" s="61"/>
      <c r="ED503" s="61"/>
      <c r="EE503" s="61"/>
      <c r="EF503" s="62"/>
      <c r="EG503" s="62"/>
      <c r="EH503" s="62"/>
      <c r="EI503" s="62"/>
      <c r="EJ503" s="62"/>
      <c r="EK503" s="63"/>
      <c r="EL503" s="63"/>
      <c r="EM503" s="63"/>
      <c r="EN503" s="64"/>
      <c r="EO503" s="65"/>
      <c r="EP503" s="61"/>
      <c r="EQ503" s="61"/>
      <c r="ER503" s="61"/>
      <c r="ES503" s="62"/>
      <c r="ET503" s="62"/>
      <c r="EU503" s="62"/>
      <c r="EV503" s="62"/>
      <c r="EW503" s="62"/>
      <c r="EX503" s="63"/>
      <c r="EY503" s="63"/>
      <c r="EZ503" s="63"/>
      <c r="FA503" s="64"/>
      <c r="FB503" s="65"/>
      <c r="FC503" s="61"/>
      <c r="FD503" s="61"/>
      <c r="FE503" s="61"/>
      <c r="FF503" s="62"/>
      <c r="FG503" s="62"/>
      <c r="FH503" s="62"/>
      <c r="FI503" s="62"/>
      <c r="FJ503" s="62"/>
    </row>
    <row r="504" spans="1:166" ht="15" hidden="1" customHeight="1" x14ac:dyDescent="0.25">
      <c r="A504" s="348">
        <v>3639</v>
      </c>
      <c r="B504" s="348">
        <v>5424</v>
      </c>
      <c r="C504" s="203"/>
      <c r="D504" s="339"/>
      <c r="E504" s="46"/>
      <c r="F504" s="329" t="s">
        <v>155</v>
      </c>
      <c r="G504" s="343">
        <v>8</v>
      </c>
      <c r="H504" s="343">
        <v>8</v>
      </c>
      <c r="I504" s="343">
        <v>3.45</v>
      </c>
      <c r="J504" s="343">
        <f>Tabulka54246[[#This Row],[Skutečnost k 31.12.2019                    v tis. Kč]]/Tabulka54246[[#This Row],[Upravený rozpočet k 31.12.2019         v tis. Kč]]*100</f>
        <v>43.125</v>
      </c>
      <c r="K504" s="63"/>
      <c r="L504" s="63"/>
      <c r="M504" s="63"/>
      <c r="N504" s="64"/>
      <c r="O504" s="65"/>
      <c r="P504" s="61"/>
      <c r="Q504" s="61"/>
      <c r="R504" s="61"/>
      <c r="S504" s="62"/>
      <c r="T504" s="62"/>
      <c r="U504" s="62"/>
      <c r="V504" s="62"/>
      <c r="W504" s="62"/>
      <c r="X504" s="63"/>
      <c r="Y504" s="63"/>
      <c r="Z504" s="63"/>
      <c r="AA504" s="64"/>
      <c r="AB504" s="65"/>
      <c r="AC504" s="61"/>
      <c r="AD504" s="61"/>
      <c r="AE504" s="61"/>
      <c r="AF504" s="62"/>
      <c r="AG504" s="62"/>
      <c r="AH504" s="62"/>
      <c r="AI504" s="62"/>
      <c r="AJ504" s="62"/>
      <c r="AK504" s="63"/>
      <c r="AL504" s="63"/>
      <c r="AM504" s="63"/>
      <c r="AN504" s="64"/>
      <c r="AO504" s="65"/>
      <c r="AP504" s="61"/>
      <c r="AQ504" s="61"/>
      <c r="AR504" s="61"/>
      <c r="AS504" s="62"/>
      <c r="AT504" s="62"/>
      <c r="AU504" s="62"/>
      <c r="AV504" s="62"/>
      <c r="AW504" s="62"/>
      <c r="AX504" s="63"/>
      <c r="AY504" s="63"/>
      <c r="AZ504" s="63"/>
      <c r="BA504" s="64"/>
      <c r="BB504" s="65"/>
      <c r="BC504" s="61"/>
      <c r="BD504" s="61"/>
      <c r="BE504" s="61"/>
      <c r="BF504" s="62"/>
      <c r="BG504" s="62"/>
      <c r="BH504" s="62"/>
      <c r="BI504" s="62"/>
      <c r="BJ504" s="62"/>
      <c r="BK504" s="63"/>
      <c r="BL504" s="63"/>
      <c r="BM504" s="63"/>
      <c r="BN504" s="64"/>
      <c r="BO504" s="65"/>
      <c r="BP504" s="61"/>
      <c r="BQ504" s="61"/>
      <c r="BR504" s="61"/>
      <c r="BS504" s="62"/>
      <c r="BT504" s="62"/>
      <c r="BU504" s="62"/>
      <c r="BV504" s="62"/>
      <c r="BW504" s="62"/>
      <c r="BX504" s="63"/>
      <c r="BY504" s="63"/>
      <c r="BZ504" s="63"/>
      <c r="CA504" s="64"/>
      <c r="CB504" s="65"/>
      <c r="CC504" s="61"/>
      <c r="CD504" s="61"/>
      <c r="CE504" s="61"/>
      <c r="CF504" s="62"/>
      <c r="CG504" s="62"/>
      <c r="CH504" s="62"/>
      <c r="CI504" s="62"/>
      <c r="CJ504" s="62"/>
      <c r="CK504" s="63"/>
      <c r="CL504" s="63"/>
      <c r="CM504" s="63"/>
      <c r="CN504" s="64"/>
      <c r="CO504" s="65"/>
      <c r="CP504" s="61"/>
      <c r="CQ504" s="61"/>
      <c r="CR504" s="61"/>
      <c r="CS504" s="62"/>
      <c r="CT504" s="62"/>
      <c r="CU504" s="62"/>
      <c r="CV504" s="62"/>
      <c r="CW504" s="62"/>
      <c r="CX504" s="63"/>
      <c r="CY504" s="63"/>
      <c r="CZ504" s="63"/>
      <c r="DA504" s="64"/>
      <c r="DB504" s="65"/>
      <c r="DC504" s="61"/>
      <c r="DD504" s="61"/>
      <c r="DE504" s="61"/>
      <c r="DF504" s="62"/>
      <c r="DG504" s="62"/>
      <c r="DH504" s="62"/>
      <c r="DI504" s="62"/>
      <c r="DJ504" s="62"/>
      <c r="DK504" s="63"/>
      <c r="DL504" s="63"/>
      <c r="DM504" s="63"/>
      <c r="DN504" s="64"/>
      <c r="DO504" s="65"/>
      <c r="DP504" s="61"/>
      <c r="DQ504" s="61"/>
      <c r="DR504" s="61"/>
      <c r="DS504" s="62"/>
      <c r="DT504" s="62"/>
      <c r="DU504" s="62"/>
      <c r="DV504" s="62"/>
      <c r="DW504" s="62"/>
      <c r="DX504" s="63"/>
      <c r="DY504" s="63"/>
      <c r="DZ504" s="63"/>
      <c r="EA504" s="64"/>
      <c r="EB504" s="65"/>
      <c r="EC504" s="61"/>
      <c r="ED504" s="61"/>
      <c r="EE504" s="61"/>
      <c r="EF504" s="62"/>
      <c r="EG504" s="62"/>
      <c r="EH504" s="62"/>
      <c r="EI504" s="62"/>
      <c r="EJ504" s="62"/>
      <c r="EK504" s="63"/>
      <c r="EL504" s="63"/>
      <c r="EM504" s="63"/>
      <c r="EN504" s="64"/>
      <c r="EO504" s="65"/>
      <c r="EP504" s="61"/>
      <c r="EQ504" s="61"/>
      <c r="ER504" s="61"/>
      <c r="ES504" s="62"/>
      <c r="ET504" s="62"/>
      <c r="EU504" s="62"/>
      <c r="EV504" s="62"/>
      <c r="EW504" s="62"/>
      <c r="EX504" s="63"/>
      <c r="EY504" s="63"/>
      <c r="EZ504" s="63"/>
      <c r="FA504" s="64"/>
      <c r="FB504" s="65"/>
      <c r="FC504" s="61"/>
      <c r="FD504" s="61"/>
      <c r="FE504" s="61"/>
      <c r="FF504" s="62"/>
      <c r="FG504" s="62"/>
      <c r="FH504" s="62"/>
      <c r="FI504" s="62"/>
      <c r="FJ504" s="62"/>
    </row>
    <row r="505" spans="1:166" ht="15" hidden="1" customHeight="1" x14ac:dyDescent="0.25">
      <c r="A505" s="348">
        <v>3639</v>
      </c>
      <c r="B505" s="16">
        <v>5123</v>
      </c>
      <c r="C505" s="192"/>
      <c r="D505" s="339"/>
      <c r="E505" s="46">
        <v>210</v>
      </c>
      <c r="F505" s="329" t="s">
        <v>784</v>
      </c>
      <c r="G505" s="343">
        <v>0</v>
      </c>
      <c r="H505" s="343">
        <v>30.2</v>
      </c>
      <c r="I505" s="343">
        <v>30.2</v>
      </c>
      <c r="J505" s="343">
        <f>Tabulka54246[[#This Row],[Skutečnost k 31.12.2019                    v tis. Kč]]/Tabulka54246[[#This Row],[Upravený rozpočet k 31.12.2019         v tis. Kč]]*100</f>
        <v>100</v>
      </c>
      <c r="K505" s="63"/>
      <c r="L505" s="63"/>
      <c r="M505" s="63"/>
      <c r="N505" s="64"/>
      <c r="O505" s="65"/>
      <c r="P505" s="61"/>
      <c r="Q505" s="61"/>
      <c r="R505" s="61"/>
      <c r="S505" s="62"/>
      <c r="T505" s="62"/>
      <c r="U505" s="62"/>
      <c r="V505" s="62"/>
      <c r="W505" s="62"/>
      <c r="X505" s="63"/>
      <c r="Y505" s="63"/>
      <c r="Z505" s="63"/>
      <c r="AA505" s="64"/>
      <c r="AB505" s="65"/>
      <c r="AC505" s="61"/>
      <c r="AD505" s="61"/>
      <c r="AE505" s="61"/>
      <c r="AF505" s="62"/>
      <c r="AG505" s="62"/>
      <c r="AH505" s="62"/>
      <c r="AI505" s="62"/>
      <c r="AJ505" s="62"/>
      <c r="AK505" s="63"/>
      <c r="AL505" s="63"/>
      <c r="AM505" s="63"/>
      <c r="AN505" s="64"/>
      <c r="AO505" s="65"/>
      <c r="AP505" s="61"/>
      <c r="AQ505" s="61"/>
      <c r="AR505" s="61"/>
      <c r="AS505" s="62"/>
      <c r="AT505" s="62"/>
      <c r="AU505" s="62"/>
      <c r="AV505" s="62"/>
      <c r="AW505" s="62"/>
      <c r="AX505" s="63"/>
      <c r="AY505" s="63"/>
      <c r="AZ505" s="63"/>
      <c r="BA505" s="64"/>
      <c r="BB505" s="65"/>
      <c r="BC505" s="61"/>
      <c r="BD505" s="61"/>
      <c r="BE505" s="61"/>
      <c r="BF505" s="62"/>
      <c r="BG505" s="62"/>
      <c r="BH505" s="62"/>
      <c r="BI505" s="62"/>
      <c r="BJ505" s="62"/>
      <c r="BK505" s="63"/>
      <c r="BL505" s="63"/>
      <c r="BM505" s="63"/>
      <c r="BN505" s="64"/>
      <c r="BO505" s="65"/>
      <c r="BP505" s="61"/>
      <c r="BQ505" s="61"/>
      <c r="BR505" s="61"/>
      <c r="BS505" s="62"/>
      <c r="BT505" s="62"/>
      <c r="BU505" s="62"/>
      <c r="BV505" s="62"/>
      <c r="BW505" s="62"/>
      <c r="BX505" s="63"/>
      <c r="BY505" s="63"/>
      <c r="BZ505" s="63"/>
      <c r="CA505" s="64"/>
      <c r="CB505" s="65"/>
      <c r="CC505" s="61"/>
      <c r="CD505" s="61"/>
      <c r="CE505" s="61"/>
      <c r="CF505" s="62"/>
      <c r="CG505" s="62"/>
      <c r="CH505" s="62"/>
      <c r="CI505" s="62"/>
      <c r="CJ505" s="62"/>
      <c r="CK505" s="63"/>
      <c r="CL505" s="63"/>
      <c r="CM505" s="63"/>
      <c r="CN505" s="64"/>
      <c r="CO505" s="65"/>
      <c r="CP505" s="61"/>
      <c r="CQ505" s="61"/>
      <c r="CR505" s="61"/>
      <c r="CS505" s="62"/>
      <c r="CT505" s="62"/>
      <c r="CU505" s="62"/>
      <c r="CV505" s="62"/>
      <c r="CW505" s="62"/>
      <c r="CX505" s="63"/>
      <c r="CY505" s="63"/>
      <c r="CZ505" s="63"/>
      <c r="DA505" s="64"/>
      <c r="DB505" s="65"/>
      <c r="DC505" s="61"/>
      <c r="DD505" s="61"/>
      <c r="DE505" s="61"/>
      <c r="DF505" s="62"/>
      <c r="DG505" s="62"/>
      <c r="DH505" s="62"/>
      <c r="DI505" s="62"/>
      <c r="DJ505" s="62"/>
      <c r="DK505" s="63"/>
      <c r="DL505" s="63"/>
      <c r="DM505" s="63"/>
      <c r="DN505" s="64"/>
      <c r="DO505" s="65"/>
      <c r="DP505" s="61"/>
      <c r="DQ505" s="61"/>
      <c r="DR505" s="61"/>
      <c r="DS505" s="62"/>
      <c r="DT505" s="62"/>
      <c r="DU505" s="62"/>
      <c r="DV505" s="62"/>
      <c r="DW505" s="62"/>
      <c r="DX505" s="63"/>
      <c r="DY505" s="63"/>
      <c r="DZ505" s="63"/>
      <c r="EA505" s="64"/>
      <c r="EB505" s="65"/>
      <c r="EC505" s="61"/>
      <c r="ED505" s="61"/>
      <c r="EE505" s="61"/>
      <c r="EF505" s="62"/>
      <c r="EG505" s="62"/>
      <c r="EH505" s="62"/>
      <c r="EI505" s="62"/>
      <c r="EJ505" s="62"/>
      <c r="EK505" s="63"/>
      <c r="EL505" s="63"/>
      <c r="EM505" s="63"/>
      <c r="EN505" s="64"/>
      <c r="EO505" s="65"/>
      <c r="EP505" s="61"/>
      <c r="EQ505" s="61"/>
      <c r="ER505" s="61"/>
      <c r="ES505" s="62"/>
      <c r="ET505" s="62"/>
      <c r="EU505" s="62"/>
      <c r="EV505" s="62"/>
      <c r="EW505" s="62"/>
      <c r="EX505" s="63"/>
      <c r="EY505" s="63"/>
      <c r="EZ505" s="63"/>
      <c r="FA505" s="64"/>
      <c r="FB505" s="65"/>
      <c r="FC505" s="61"/>
      <c r="FD505" s="61"/>
      <c r="FE505" s="61"/>
      <c r="FF505" s="62"/>
      <c r="FG505" s="62"/>
      <c r="FH505" s="62"/>
      <c r="FI505" s="62"/>
      <c r="FJ505" s="62"/>
    </row>
    <row r="506" spans="1:166" s="96" customFormat="1" ht="15" hidden="1" customHeight="1" x14ac:dyDescent="0.25">
      <c r="A506" s="348">
        <v>3639</v>
      </c>
      <c r="B506" s="16">
        <v>5137</v>
      </c>
      <c r="C506" s="192"/>
      <c r="D506" s="339"/>
      <c r="E506" s="46">
        <v>210</v>
      </c>
      <c r="F506" s="329" t="s">
        <v>192</v>
      </c>
      <c r="G506" s="343">
        <v>0</v>
      </c>
      <c r="H506" s="343">
        <v>10.8</v>
      </c>
      <c r="I506" s="343">
        <v>10.8</v>
      </c>
      <c r="J506" s="343">
        <f>Tabulka54246[[#This Row],[Skutečnost k 31.12.2019                    v tis. Kč]]/Tabulka54246[[#This Row],[Upravený rozpočet k 31.12.2019         v tis. Kč]]*100</f>
        <v>100</v>
      </c>
      <c r="K506" s="144"/>
      <c r="L506" s="144"/>
      <c r="M506" s="144"/>
      <c r="N506" s="144"/>
      <c r="O506" s="145"/>
      <c r="P506" s="142"/>
      <c r="Q506" s="142"/>
      <c r="R506" s="142"/>
      <c r="S506" s="143"/>
      <c r="T506" s="143"/>
      <c r="U506" s="143"/>
      <c r="V506" s="143"/>
      <c r="W506" s="143"/>
      <c r="X506" s="144"/>
      <c r="Y506" s="144"/>
      <c r="Z506" s="144"/>
      <c r="AA506" s="144"/>
      <c r="AB506" s="145"/>
      <c r="AC506" s="142"/>
      <c r="AD506" s="142"/>
      <c r="AE506" s="142"/>
      <c r="AF506" s="143"/>
      <c r="AG506" s="143"/>
      <c r="AH506" s="143"/>
      <c r="AI506" s="143"/>
      <c r="AJ506" s="143"/>
      <c r="AK506" s="144"/>
      <c r="AL506" s="144"/>
      <c r="AM506" s="144"/>
      <c r="AN506" s="144"/>
      <c r="AO506" s="145"/>
      <c r="AP506" s="142"/>
      <c r="AQ506" s="142"/>
      <c r="AR506" s="142"/>
      <c r="AS506" s="143"/>
      <c r="AT506" s="143"/>
      <c r="AU506" s="143"/>
      <c r="AV506" s="143"/>
      <c r="AW506" s="143"/>
      <c r="AX506" s="144"/>
      <c r="AY506" s="144"/>
      <c r="AZ506" s="144"/>
      <c r="BA506" s="144"/>
      <c r="BB506" s="145"/>
      <c r="BC506" s="142"/>
      <c r="BD506" s="142"/>
      <c r="BE506" s="142"/>
      <c r="BF506" s="143"/>
      <c r="BG506" s="143"/>
      <c r="BH506" s="143"/>
      <c r="BI506" s="143"/>
      <c r="BJ506" s="143"/>
      <c r="BK506" s="144"/>
      <c r="BL506" s="144"/>
      <c r="BM506" s="144"/>
      <c r="BN506" s="144"/>
      <c r="BO506" s="145"/>
      <c r="BP506" s="142"/>
      <c r="BQ506" s="142"/>
      <c r="BR506" s="142"/>
      <c r="BS506" s="143"/>
      <c r="BT506" s="143"/>
      <c r="BU506" s="143"/>
      <c r="BV506" s="143"/>
      <c r="BW506" s="143"/>
      <c r="BX506" s="144"/>
      <c r="BY506" s="144"/>
      <c r="BZ506" s="144"/>
      <c r="CA506" s="144"/>
      <c r="CB506" s="145"/>
      <c r="CC506" s="142"/>
      <c r="CD506" s="142"/>
      <c r="CE506" s="142"/>
      <c r="CF506" s="143"/>
      <c r="CG506" s="143"/>
      <c r="CH506" s="143"/>
      <c r="CI506" s="143"/>
      <c r="CJ506" s="143"/>
      <c r="CK506" s="144"/>
      <c r="CL506" s="144"/>
      <c r="CM506" s="144"/>
      <c r="CN506" s="144"/>
      <c r="CO506" s="145"/>
      <c r="CP506" s="142"/>
      <c r="CQ506" s="142"/>
      <c r="CR506" s="142"/>
      <c r="CS506" s="143"/>
      <c r="CT506" s="143"/>
      <c r="CU506" s="143"/>
      <c r="CV506" s="143"/>
      <c r="CW506" s="143"/>
      <c r="CX506" s="144"/>
      <c r="CY506" s="144"/>
      <c r="CZ506" s="144"/>
      <c r="DA506" s="144"/>
      <c r="DB506" s="145"/>
      <c r="DC506" s="142"/>
      <c r="DD506" s="142"/>
      <c r="DE506" s="142"/>
      <c r="DF506" s="143"/>
      <c r="DG506" s="143"/>
      <c r="DH506" s="143"/>
      <c r="DI506" s="143"/>
      <c r="DJ506" s="143"/>
      <c r="DK506" s="144"/>
      <c r="DL506" s="144"/>
      <c r="DM506" s="144"/>
      <c r="DN506" s="144"/>
      <c r="DO506" s="145"/>
      <c r="DP506" s="142"/>
      <c r="DQ506" s="142"/>
      <c r="DR506" s="142"/>
      <c r="DS506" s="143"/>
      <c r="DT506" s="143"/>
      <c r="DU506" s="143"/>
      <c r="DV506" s="143"/>
      <c r="DW506" s="143"/>
      <c r="DX506" s="144"/>
      <c r="DY506" s="144"/>
      <c r="DZ506" s="144"/>
      <c r="EA506" s="144"/>
      <c r="EB506" s="145"/>
      <c r="EC506" s="142"/>
      <c r="ED506" s="142"/>
      <c r="EE506" s="142"/>
      <c r="EF506" s="143"/>
      <c r="EG506" s="143"/>
      <c r="EH506" s="143"/>
      <c r="EI506" s="143"/>
      <c r="EJ506" s="143"/>
      <c r="EK506" s="144"/>
      <c r="EL506" s="144"/>
      <c r="EM506" s="144"/>
      <c r="EN506" s="144"/>
      <c r="EO506" s="145"/>
      <c r="EP506" s="142"/>
      <c r="EQ506" s="142"/>
      <c r="ER506" s="142"/>
      <c r="ES506" s="143"/>
      <c r="ET506" s="143"/>
      <c r="EU506" s="143"/>
      <c r="EV506" s="143"/>
      <c r="EW506" s="143"/>
      <c r="EX506" s="144"/>
      <c r="EY506" s="144"/>
      <c r="EZ506" s="144"/>
      <c r="FA506" s="144"/>
      <c r="FB506" s="145"/>
      <c r="FC506" s="142"/>
      <c r="FD506" s="142"/>
      <c r="FE506" s="142"/>
      <c r="FF506" s="143"/>
      <c r="FG506" s="143"/>
      <c r="FH506" s="143"/>
      <c r="FI506" s="143"/>
      <c r="FJ506" s="143"/>
    </row>
    <row r="507" spans="1:166" s="96" customFormat="1" ht="15" hidden="1" customHeight="1" x14ac:dyDescent="0.25">
      <c r="A507" s="348">
        <v>3639</v>
      </c>
      <c r="B507" s="348">
        <v>5151</v>
      </c>
      <c r="C507" s="203"/>
      <c r="D507" s="339"/>
      <c r="E507" s="46">
        <v>210</v>
      </c>
      <c r="F507" s="329" t="s">
        <v>867</v>
      </c>
      <c r="G507" s="343">
        <v>100</v>
      </c>
      <c r="H507" s="343">
        <v>100</v>
      </c>
      <c r="I507" s="343">
        <v>88.52</v>
      </c>
      <c r="J507" s="343">
        <f>Tabulka54246[[#This Row],[Skutečnost k 31.12.2019                    v tis. Kč]]/Tabulka54246[[#This Row],[Upravený rozpočet k 31.12.2019         v tis. Kč]]*100</f>
        <v>88.52</v>
      </c>
      <c r="K507" s="144"/>
      <c r="L507" s="144"/>
      <c r="M507" s="144"/>
      <c r="N507" s="144"/>
      <c r="O507" s="145"/>
      <c r="P507" s="142"/>
      <c r="Q507" s="142"/>
      <c r="R507" s="142"/>
      <c r="S507" s="143"/>
      <c r="T507" s="143"/>
      <c r="U507" s="143"/>
      <c r="V507" s="143"/>
      <c r="W507" s="143"/>
      <c r="X507" s="144"/>
      <c r="Y507" s="144"/>
      <c r="Z507" s="144"/>
      <c r="AA507" s="144"/>
      <c r="AB507" s="145"/>
      <c r="AC507" s="142"/>
      <c r="AD507" s="142"/>
      <c r="AE507" s="142"/>
      <c r="AF507" s="143"/>
      <c r="AG507" s="143"/>
      <c r="AH507" s="143"/>
      <c r="AI507" s="143"/>
      <c r="AJ507" s="143"/>
      <c r="AK507" s="144"/>
      <c r="AL507" s="144"/>
      <c r="AM507" s="144"/>
      <c r="AN507" s="144"/>
      <c r="AO507" s="145"/>
      <c r="AP507" s="142"/>
      <c r="AQ507" s="142"/>
      <c r="AR507" s="142"/>
      <c r="AS507" s="143"/>
      <c r="AT507" s="143"/>
      <c r="AU507" s="143"/>
      <c r="AV507" s="143"/>
      <c r="AW507" s="143"/>
      <c r="AX507" s="144"/>
      <c r="AY507" s="144"/>
      <c r="AZ507" s="144"/>
      <c r="BA507" s="144"/>
      <c r="BB507" s="145"/>
      <c r="BC507" s="142"/>
      <c r="BD507" s="142"/>
      <c r="BE507" s="142"/>
      <c r="BF507" s="143"/>
      <c r="BG507" s="143"/>
      <c r="BH507" s="143"/>
      <c r="BI507" s="143"/>
      <c r="BJ507" s="143"/>
      <c r="BK507" s="144"/>
      <c r="BL507" s="144"/>
      <c r="BM507" s="144"/>
      <c r="BN507" s="144"/>
      <c r="BO507" s="145"/>
      <c r="BP507" s="142"/>
      <c r="BQ507" s="142"/>
      <c r="BR507" s="142"/>
      <c r="BS507" s="143"/>
      <c r="BT507" s="143"/>
      <c r="BU507" s="143"/>
      <c r="BV507" s="143"/>
      <c r="BW507" s="143"/>
      <c r="BX507" s="144"/>
      <c r="BY507" s="144"/>
      <c r="BZ507" s="144"/>
      <c r="CA507" s="144"/>
      <c r="CB507" s="145"/>
      <c r="CC507" s="142"/>
      <c r="CD507" s="142"/>
      <c r="CE507" s="142"/>
      <c r="CF507" s="143"/>
      <c r="CG507" s="143"/>
      <c r="CH507" s="143"/>
      <c r="CI507" s="143"/>
      <c r="CJ507" s="143"/>
      <c r="CK507" s="144"/>
      <c r="CL507" s="144"/>
      <c r="CM507" s="144"/>
      <c r="CN507" s="144"/>
      <c r="CO507" s="145"/>
      <c r="CP507" s="142"/>
      <c r="CQ507" s="142"/>
      <c r="CR507" s="142"/>
      <c r="CS507" s="143"/>
      <c r="CT507" s="143"/>
      <c r="CU507" s="143"/>
      <c r="CV507" s="143"/>
      <c r="CW507" s="143"/>
      <c r="CX507" s="144"/>
      <c r="CY507" s="144"/>
      <c r="CZ507" s="144"/>
      <c r="DA507" s="144"/>
      <c r="DB507" s="145"/>
      <c r="DC507" s="142"/>
      <c r="DD507" s="142"/>
      <c r="DE507" s="142"/>
      <c r="DF507" s="143"/>
      <c r="DG507" s="143"/>
      <c r="DH507" s="143"/>
      <c r="DI507" s="143"/>
      <c r="DJ507" s="143"/>
      <c r="DK507" s="144"/>
      <c r="DL507" s="144"/>
      <c r="DM507" s="144"/>
      <c r="DN507" s="144"/>
      <c r="DO507" s="145"/>
      <c r="DP507" s="142"/>
      <c r="DQ507" s="142"/>
      <c r="DR507" s="142"/>
      <c r="DS507" s="143"/>
      <c r="DT507" s="143"/>
      <c r="DU507" s="143"/>
      <c r="DV507" s="143"/>
      <c r="DW507" s="143"/>
      <c r="DX507" s="144"/>
      <c r="DY507" s="144"/>
      <c r="DZ507" s="144"/>
      <c r="EA507" s="144"/>
      <c r="EB507" s="145"/>
      <c r="EC507" s="142"/>
      <c r="ED507" s="142"/>
      <c r="EE507" s="142"/>
      <c r="EF507" s="143"/>
      <c r="EG507" s="143"/>
      <c r="EH507" s="143"/>
      <c r="EI507" s="143"/>
      <c r="EJ507" s="143"/>
      <c r="EK507" s="144"/>
      <c r="EL507" s="144"/>
      <c r="EM507" s="144"/>
      <c r="EN507" s="144"/>
      <c r="EO507" s="145"/>
      <c r="EP507" s="142"/>
      <c r="EQ507" s="142"/>
      <c r="ER507" s="142"/>
      <c r="ES507" s="143"/>
      <c r="ET507" s="143"/>
      <c r="EU507" s="143"/>
      <c r="EV507" s="143"/>
      <c r="EW507" s="143"/>
      <c r="EX507" s="144"/>
      <c r="EY507" s="144"/>
      <c r="EZ507" s="144"/>
      <c r="FA507" s="144"/>
      <c r="FB507" s="145"/>
      <c r="FC507" s="142"/>
      <c r="FD507" s="142"/>
      <c r="FE507" s="142"/>
      <c r="FF507" s="143"/>
      <c r="FG507" s="143"/>
      <c r="FH507" s="143"/>
      <c r="FI507" s="143"/>
      <c r="FJ507" s="143"/>
    </row>
    <row r="508" spans="1:166" s="96" customFormat="1" ht="15" hidden="1" customHeight="1" x14ac:dyDescent="0.25">
      <c r="A508" s="348">
        <v>3639</v>
      </c>
      <c r="B508" s="348">
        <v>5152</v>
      </c>
      <c r="C508" s="203"/>
      <c r="D508" s="339"/>
      <c r="E508" s="46">
        <v>210</v>
      </c>
      <c r="F508" s="329" t="s">
        <v>868</v>
      </c>
      <c r="G508" s="343">
        <v>698.64</v>
      </c>
      <c r="H508" s="343">
        <v>698.64</v>
      </c>
      <c r="I508" s="343">
        <v>612.46</v>
      </c>
      <c r="J508" s="343">
        <f>Tabulka54246[[#This Row],[Skutečnost k 31.12.2019                    v tis. Kč]]/Tabulka54246[[#This Row],[Upravený rozpočet k 31.12.2019         v tis. Kč]]*100</f>
        <v>87.664605519294639</v>
      </c>
      <c r="K508" s="144"/>
      <c r="L508" s="144"/>
      <c r="M508" s="144"/>
      <c r="N508" s="144"/>
      <c r="O508" s="145"/>
      <c r="P508" s="142"/>
      <c r="Q508" s="142"/>
      <c r="R508" s="142"/>
      <c r="S508" s="143"/>
      <c r="T508" s="143"/>
      <c r="U508" s="143"/>
      <c r="V508" s="143"/>
      <c r="W508" s="143"/>
      <c r="X508" s="144"/>
      <c r="Y508" s="144"/>
      <c r="Z508" s="144"/>
      <c r="AA508" s="144"/>
      <c r="AB508" s="145"/>
      <c r="AC508" s="142"/>
      <c r="AD508" s="142"/>
      <c r="AE508" s="142"/>
      <c r="AF508" s="143"/>
      <c r="AG508" s="143"/>
      <c r="AH508" s="143"/>
      <c r="AI508" s="143"/>
      <c r="AJ508" s="143"/>
      <c r="AK508" s="144"/>
      <c r="AL508" s="144"/>
      <c r="AM508" s="144"/>
      <c r="AN508" s="144"/>
      <c r="AO508" s="145"/>
      <c r="AP508" s="142"/>
      <c r="AQ508" s="142"/>
      <c r="AR508" s="142"/>
      <c r="AS508" s="143"/>
      <c r="AT508" s="143"/>
      <c r="AU508" s="143"/>
      <c r="AV508" s="143"/>
      <c r="AW508" s="143"/>
      <c r="AX508" s="144"/>
      <c r="AY508" s="144"/>
      <c r="AZ508" s="144"/>
      <c r="BA508" s="144"/>
      <c r="BB508" s="145"/>
      <c r="BC508" s="142"/>
      <c r="BD508" s="142"/>
      <c r="BE508" s="142"/>
      <c r="BF508" s="143"/>
      <c r="BG508" s="143"/>
      <c r="BH508" s="143"/>
      <c r="BI508" s="143"/>
      <c r="BJ508" s="143"/>
      <c r="BK508" s="144"/>
      <c r="BL508" s="144"/>
      <c r="BM508" s="144"/>
      <c r="BN508" s="144"/>
      <c r="BO508" s="145"/>
      <c r="BP508" s="142"/>
      <c r="BQ508" s="142"/>
      <c r="BR508" s="142"/>
      <c r="BS508" s="143"/>
      <c r="BT508" s="143"/>
      <c r="BU508" s="143"/>
      <c r="BV508" s="143"/>
      <c r="BW508" s="143"/>
      <c r="BX508" s="144"/>
      <c r="BY508" s="144"/>
      <c r="BZ508" s="144"/>
      <c r="CA508" s="144"/>
      <c r="CB508" s="145"/>
      <c r="CC508" s="142"/>
      <c r="CD508" s="142"/>
      <c r="CE508" s="142"/>
      <c r="CF508" s="143"/>
      <c r="CG508" s="143"/>
      <c r="CH508" s="143"/>
      <c r="CI508" s="143"/>
      <c r="CJ508" s="143"/>
      <c r="CK508" s="144"/>
      <c r="CL508" s="144"/>
      <c r="CM508" s="144"/>
      <c r="CN508" s="144"/>
      <c r="CO508" s="145"/>
      <c r="CP508" s="142"/>
      <c r="CQ508" s="142"/>
      <c r="CR508" s="142"/>
      <c r="CS508" s="143"/>
      <c r="CT508" s="143"/>
      <c r="CU508" s="143"/>
      <c r="CV508" s="143"/>
      <c r="CW508" s="143"/>
      <c r="CX508" s="144"/>
      <c r="CY508" s="144"/>
      <c r="CZ508" s="144"/>
      <c r="DA508" s="144"/>
      <c r="DB508" s="145"/>
      <c r="DC508" s="142"/>
      <c r="DD508" s="142"/>
      <c r="DE508" s="142"/>
      <c r="DF508" s="143"/>
      <c r="DG508" s="143"/>
      <c r="DH508" s="143"/>
      <c r="DI508" s="143"/>
      <c r="DJ508" s="143"/>
      <c r="DK508" s="144"/>
      <c r="DL508" s="144"/>
      <c r="DM508" s="144"/>
      <c r="DN508" s="144"/>
      <c r="DO508" s="145"/>
      <c r="DP508" s="142"/>
      <c r="DQ508" s="142"/>
      <c r="DR508" s="142"/>
      <c r="DS508" s="143"/>
      <c r="DT508" s="143"/>
      <c r="DU508" s="143"/>
      <c r="DV508" s="143"/>
      <c r="DW508" s="143"/>
      <c r="DX508" s="144"/>
      <c r="DY508" s="144"/>
      <c r="DZ508" s="144"/>
      <c r="EA508" s="144"/>
      <c r="EB508" s="145"/>
      <c r="EC508" s="142"/>
      <c r="ED508" s="142"/>
      <c r="EE508" s="142"/>
      <c r="EF508" s="143"/>
      <c r="EG508" s="143"/>
      <c r="EH508" s="143"/>
      <c r="EI508" s="143"/>
      <c r="EJ508" s="143"/>
      <c r="EK508" s="144"/>
      <c r="EL508" s="144"/>
      <c r="EM508" s="144"/>
      <c r="EN508" s="144"/>
      <c r="EO508" s="145"/>
      <c r="EP508" s="142"/>
      <c r="EQ508" s="142"/>
      <c r="ER508" s="142"/>
      <c r="ES508" s="143"/>
      <c r="ET508" s="143"/>
      <c r="EU508" s="143"/>
      <c r="EV508" s="143"/>
      <c r="EW508" s="143"/>
      <c r="EX508" s="144"/>
      <c r="EY508" s="144"/>
      <c r="EZ508" s="144"/>
      <c r="FA508" s="144"/>
      <c r="FB508" s="145"/>
      <c r="FC508" s="142"/>
      <c r="FD508" s="142"/>
      <c r="FE508" s="142"/>
      <c r="FF508" s="143"/>
      <c r="FG508" s="143"/>
      <c r="FH508" s="143"/>
      <c r="FI508" s="143"/>
      <c r="FJ508" s="143"/>
    </row>
    <row r="509" spans="1:166" s="96" customFormat="1" ht="15" hidden="1" customHeight="1" x14ac:dyDescent="0.25">
      <c r="A509" s="348">
        <v>3639</v>
      </c>
      <c r="B509" s="348">
        <v>5154</v>
      </c>
      <c r="C509" s="192"/>
      <c r="D509" s="339"/>
      <c r="E509" s="46">
        <v>210</v>
      </c>
      <c r="F509" s="329" t="s">
        <v>586</v>
      </c>
      <c r="G509" s="343">
        <v>847</v>
      </c>
      <c r="H509" s="343">
        <v>783.89</v>
      </c>
      <c r="I509" s="343">
        <v>669.64</v>
      </c>
      <c r="J509" s="343">
        <f>Tabulka54246[[#This Row],[Skutečnost k 31.12.2019                    v tis. Kč]]/Tabulka54246[[#This Row],[Upravený rozpočet k 31.12.2019         v tis. Kč]]*100</f>
        <v>85.425250991848344</v>
      </c>
      <c r="K509" s="144"/>
      <c r="L509" s="144"/>
      <c r="M509" s="144"/>
      <c r="N509" s="144"/>
      <c r="O509" s="145"/>
      <c r="P509" s="142"/>
      <c r="Q509" s="142"/>
      <c r="R509" s="142"/>
      <c r="S509" s="143"/>
      <c r="T509" s="143"/>
      <c r="U509" s="143"/>
      <c r="V509" s="143"/>
      <c r="W509" s="143"/>
      <c r="X509" s="144"/>
      <c r="Y509" s="144"/>
      <c r="Z509" s="144"/>
      <c r="AA509" s="144"/>
      <c r="AB509" s="145"/>
      <c r="AC509" s="142"/>
      <c r="AD509" s="142"/>
      <c r="AE509" s="142"/>
      <c r="AF509" s="143"/>
      <c r="AG509" s="143"/>
      <c r="AH509" s="143"/>
      <c r="AI509" s="143"/>
      <c r="AJ509" s="143"/>
      <c r="AK509" s="144"/>
      <c r="AL509" s="144"/>
      <c r="AM509" s="144"/>
      <c r="AN509" s="144"/>
      <c r="AO509" s="145"/>
      <c r="AP509" s="142"/>
      <c r="AQ509" s="142"/>
      <c r="AR509" s="142"/>
      <c r="AS509" s="143"/>
      <c r="AT509" s="143"/>
      <c r="AU509" s="143"/>
      <c r="AV509" s="143"/>
      <c r="AW509" s="143"/>
      <c r="AX509" s="144"/>
      <c r="AY509" s="144"/>
      <c r="AZ509" s="144"/>
      <c r="BA509" s="144"/>
      <c r="BB509" s="145"/>
      <c r="BC509" s="142"/>
      <c r="BD509" s="142"/>
      <c r="BE509" s="142"/>
      <c r="BF509" s="143"/>
      <c r="BG509" s="143"/>
      <c r="BH509" s="143"/>
      <c r="BI509" s="143"/>
      <c r="BJ509" s="143"/>
      <c r="BK509" s="144"/>
      <c r="BL509" s="144"/>
      <c r="BM509" s="144"/>
      <c r="BN509" s="144"/>
      <c r="BO509" s="145"/>
      <c r="BP509" s="142"/>
      <c r="BQ509" s="142"/>
      <c r="BR509" s="142"/>
      <c r="BS509" s="143"/>
      <c r="BT509" s="143"/>
      <c r="BU509" s="143"/>
      <c r="BV509" s="143"/>
      <c r="BW509" s="143"/>
      <c r="BX509" s="144"/>
      <c r="BY509" s="144"/>
      <c r="BZ509" s="144"/>
      <c r="CA509" s="144"/>
      <c r="CB509" s="145"/>
      <c r="CC509" s="142"/>
      <c r="CD509" s="142"/>
      <c r="CE509" s="142"/>
      <c r="CF509" s="143"/>
      <c r="CG509" s="143"/>
      <c r="CH509" s="143"/>
      <c r="CI509" s="143"/>
      <c r="CJ509" s="143"/>
      <c r="CK509" s="144"/>
      <c r="CL509" s="144"/>
      <c r="CM509" s="144"/>
      <c r="CN509" s="144"/>
      <c r="CO509" s="145"/>
      <c r="CP509" s="142"/>
      <c r="CQ509" s="142"/>
      <c r="CR509" s="142"/>
      <c r="CS509" s="143"/>
      <c r="CT509" s="143"/>
      <c r="CU509" s="143"/>
      <c r="CV509" s="143"/>
      <c r="CW509" s="143"/>
      <c r="CX509" s="144"/>
      <c r="CY509" s="144"/>
      <c r="CZ509" s="144"/>
      <c r="DA509" s="144"/>
      <c r="DB509" s="145"/>
      <c r="DC509" s="142"/>
      <c r="DD509" s="142"/>
      <c r="DE509" s="142"/>
      <c r="DF509" s="143"/>
      <c r="DG509" s="143"/>
      <c r="DH509" s="143"/>
      <c r="DI509" s="143"/>
      <c r="DJ509" s="143"/>
      <c r="DK509" s="144"/>
      <c r="DL509" s="144"/>
      <c r="DM509" s="144"/>
      <c r="DN509" s="144"/>
      <c r="DO509" s="145"/>
      <c r="DP509" s="142"/>
      <c r="DQ509" s="142"/>
      <c r="DR509" s="142"/>
      <c r="DS509" s="143"/>
      <c r="DT509" s="143"/>
      <c r="DU509" s="143"/>
      <c r="DV509" s="143"/>
      <c r="DW509" s="143"/>
      <c r="DX509" s="144"/>
      <c r="DY509" s="144"/>
      <c r="DZ509" s="144"/>
      <c r="EA509" s="144"/>
      <c r="EB509" s="145"/>
      <c r="EC509" s="142"/>
      <c r="ED509" s="142"/>
      <c r="EE509" s="142"/>
      <c r="EF509" s="143"/>
      <c r="EG509" s="143"/>
      <c r="EH509" s="143"/>
      <c r="EI509" s="143"/>
      <c r="EJ509" s="143"/>
      <c r="EK509" s="144"/>
      <c r="EL509" s="144"/>
      <c r="EM509" s="144"/>
      <c r="EN509" s="144"/>
      <c r="EO509" s="145"/>
      <c r="EP509" s="142"/>
      <c r="EQ509" s="142"/>
      <c r="ER509" s="142"/>
      <c r="ES509" s="143"/>
      <c r="ET509" s="143"/>
      <c r="EU509" s="143"/>
      <c r="EV509" s="143"/>
      <c r="EW509" s="143"/>
      <c r="EX509" s="144"/>
      <c r="EY509" s="144"/>
      <c r="EZ509" s="144"/>
      <c r="FA509" s="144"/>
      <c r="FB509" s="145"/>
      <c r="FC509" s="142"/>
      <c r="FD509" s="142"/>
      <c r="FE509" s="142"/>
      <c r="FF509" s="143"/>
      <c r="FG509" s="143"/>
      <c r="FH509" s="143"/>
      <c r="FI509" s="143"/>
      <c r="FJ509" s="143"/>
    </row>
    <row r="510" spans="1:166" ht="15" hidden="1" customHeight="1" x14ac:dyDescent="0.25">
      <c r="A510" s="348">
        <v>3639</v>
      </c>
      <c r="B510" s="348">
        <v>5154</v>
      </c>
      <c r="C510" s="192"/>
      <c r="D510" s="339">
        <v>3</v>
      </c>
      <c r="E510" s="46">
        <v>210</v>
      </c>
      <c r="F510" s="329" t="s">
        <v>1468</v>
      </c>
      <c r="G510" s="343">
        <v>3</v>
      </c>
      <c r="H510" s="343">
        <v>3.4</v>
      </c>
      <c r="I510" s="343">
        <v>3.08</v>
      </c>
      <c r="J510" s="343">
        <f>Tabulka54246[[#This Row],[Skutečnost k 31.12.2019                    v tis. Kč]]/Tabulka54246[[#This Row],[Upravený rozpočet k 31.12.2019         v tis. Kč]]*100</f>
        <v>90.588235294117652</v>
      </c>
      <c r="K510" s="63"/>
      <c r="L510" s="63"/>
      <c r="M510" s="63"/>
      <c r="N510" s="64"/>
      <c r="O510" s="65"/>
      <c r="P510" s="61"/>
      <c r="Q510" s="61"/>
      <c r="R510" s="61"/>
      <c r="S510" s="62"/>
      <c r="T510" s="62"/>
      <c r="U510" s="62"/>
      <c r="V510" s="62"/>
      <c r="W510" s="62"/>
      <c r="X510" s="63"/>
      <c r="Y510" s="63"/>
      <c r="Z510" s="63"/>
      <c r="AA510" s="64"/>
      <c r="AB510" s="65"/>
      <c r="AC510" s="61"/>
      <c r="AD510" s="61"/>
      <c r="AE510" s="61"/>
      <c r="AF510" s="62"/>
      <c r="AG510" s="62"/>
      <c r="AH510" s="62"/>
      <c r="AI510" s="62"/>
      <c r="AJ510" s="62"/>
      <c r="AK510" s="63"/>
      <c r="AL510" s="63"/>
      <c r="AM510" s="63"/>
      <c r="AN510" s="64"/>
      <c r="AO510" s="65"/>
      <c r="AP510" s="61"/>
      <c r="AQ510" s="61"/>
      <c r="AR510" s="61"/>
      <c r="AS510" s="62"/>
      <c r="AT510" s="62"/>
      <c r="AU510" s="62"/>
      <c r="AV510" s="62"/>
      <c r="AW510" s="62"/>
      <c r="AX510" s="63"/>
      <c r="AY510" s="63"/>
      <c r="AZ510" s="63"/>
      <c r="BA510" s="64"/>
      <c r="BB510" s="65"/>
      <c r="BC510" s="61"/>
      <c r="BD510" s="61"/>
      <c r="BE510" s="61"/>
      <c r="BF510" s="62"/>
      <c r="BG510" s="62"/>
      <c r="BH510" s="62"/>
      <c r="BI510" s="62"/>
      <c r="BJ510" s="62"/>
      <c r="BK510" s="63"/>
      <c r="BL510" s="63"/>
      <c r="BM510" s="63"/>
      <c r="BN510" s="64"/>
      <c r="BO510" s="65"/>
      <c r="BP510" s="61"/>
      <c r="BQ510" s="61"/>
      <c r="BR510" s="61"/>
      <c r="BS510" s="62"/>
      <c r="BT510" s="62"/>
      <c r="BU510" s="62"/>
      <c r="BV510" s="62"/>
      <c r="BW510" s="62"/>
      <c r="BX510" s="63"/>
      <c r="BY510" s="63"/>
      <c r="BZ510" s="63"/>
      <c r="CA510" s="64"/>
      <c r="CB510" s="65"/>
      <c r="CC510" s="61"/>
      <c r="CD510" s="61"/>
      <c r="CE510" s="61"/>
      <c r="CF510" s="62"/>
      <c r="CG510" s="62"/>
      <c r="CH510" s="62"/>
      <c r="CI510" s="62"/>
      <c r="CJ510" s="62"/>
      <c r="CK510" s="63"/>
      <c r="CL510" s="63"/>
      <c r="CM510" s="63"/>
      <c r="CN510" s="64"/>
      <c r="CO510" s="65"/>
      <c r="CP510" s="61"/>
      <c r="CQ510" s="61"/>
      <c r="CR510" s="61"/>
      <c r="CS510" s="62"/>
      <c r="CT510" s="62"/>
      <c r="CU510" s="62"/>
      <c r="CV510" s="62"/>
      <c r="CW510" s="62"/>
      <c r="CX510" s="63"/>
      <c r="CY510" s="63"/>
      <c r="CZ510" s="63"/>
      <c r="DA510" s="64"/>
      <c r="DB510" s="65"/>
      <c r="DC510" s="61"/>
      <c r="DD510" s="61"/>
      <c r="DE510" s="61"/>
      <c r="DF510" s="62"/>
      <c r="DG510" s="62"/>
      <c r="DH510" s="62"/>
      <c r="DI510" s="62"/>
      <c r="DJ510" s="62"/>
      <c r="DK510" s="63"/>
      <c r="DL510" s="63"/>
      <c r="DM510" s="63"/>
      <c r="DN510" s="64"/>
      <c r="DO510" s="65"/>
      <c r="DP510" s="61"/>
      <c r="DQ510" s="61"/>
      <c r="DR510" s="61"/>
      <c r="DS510" s="62"/>
      <c r="DT510" s="62"/>
      <c r="DU510" s="62"/>
      <c r="DV510" s="62"/>
      <c r="DW510" s="62"/>
      <c r="DX510" s="63"/>
      <c r="DY510" s="63"/>
      <c r="DZ510" s="63"/>
      <c r="EA510" s="64"/>
      <c r="EB510" s="65"/>
      <c r="EC510" s="61"/>
      <c r="ED510" s="61"/>
      <c r="EE510" s="61"/>
      <c r="EF510" s="62"/>
      <c r="EG510" s="62"/>
      <c r="EH510" s="62"/>
      <c r="EI510" s="62"/>
      <c r="EJ510" s="62"/>
      <c r="EK510" s="63"/>
      <c r="EL510" s="63"/>
      <c r="EM510" s="63"/>
      <c r="EN510" s="64"/>
      <c r="EO510" s="65"/>
      <c r="EP510" s="61"/>
      <c r="EQ510" s="61"/>
      <c r="ER510" s="61"/>
      <c r="ES510" s="62"/>
      <c r="ET510" s="62"/>
      <c r="EU510" s="62"/>
      <c r="EV510" s="62"/>
      <c r="EW510" s="62"/>
      <c r="EX510" s="63"/>
      <c r="EY510" s="63"/>
      <c r="EZ510" s="63"/>
      <c r="FA510" s="64"/>
      <c r="FB510" s="65"/>
      <c r="FC510" s="61"/>
      <c r="FD510" s="61"/>
      <c r="FE510" s="61"/>
      <c r="FF510" s="62"/>
      <c r="FG510" s="62"/>
      <c r="FH510" s="62"/>
      <c r="FI510" s="62"/>
      <c r="FJ510" s="62"/>
    </row>
    <row r="511" spans="1:166" ht="15" hidden="1" customHeight="1" x14ac:dyDescent="0.25">
      <c r="A511" s="348">
        <v>3639</v>
      </c>
      <c r="B511" s="16">
        <v>5169</v>
      </c>
      <c r="C511" s="192"/>
      <c r="D511" s="339"/>
      <c r="E511" s="46">
        <v>210</v>
      </c>
      <c r="F511" s="329" t="s">
        <v>591</v>
      </c>
      <c r="G511" s="343">
        <v>0</v>
      </c>
      <c r="H511" s="343">
        <v>49.5</v>
      </c>
      <c r="I511" s="343">
        <v>49.5</v>
      </c>
      <c r="J511" s="343">
        <f>Tabulka54246[[#This Row],[Skutečnost k 31.12.2019                    v tis. Kč]]/Tabulka54246[[#This Row],[Upravený rozpočet k 31.12.2019         v tis. Kč]]*100</f>
        <v>100</v>
      </c>
      <c r="K511" s="63"/>
      <c r="L511" s="63"/>
      <c r="M511" s="63"/>
      <c r="N511" s="64"/>
      <c r="O511" s="65"/>
      <c r="P511" s="61"/>
      <c r="Q511" s="61"/>
      <c r="R511" s="61"/>
      <c r="S511" s="62"/>
      <c r="T511" s="62"/>
      <c r="U511" s="62"/>
      <c r="V511" s="62"/>
      <c r="W511" s="62"/>
      <c r="X511" s="63"/>
      <c r="Y511" s="63"/>
      <c r="Z511" s="63"/>
      <c r="AA511" s="64"/>
      <c r="AB511" s="65"/>
      <c r="AC511" s="61"/>
      <c r="AD511" s="61"/>
      <c r="AE511" s="61"/>
      <c r="AF511" s="62"/>
      <c r="AG511" s="62"/>
      <c r="AH511" s="62"/>
      <c r="AI511" s="62"/>
      <c r="AJ511" s="62"/>
      <c r="AK511" s="63"/>
      <c r="AL511" s="63"/>
      <c r="AM511" s="63"/>
      <c r="AN511" s="64"/>
      <c r="AO511" s="65"/>
      <c r="AP511" s="61"/>
      <c r="AQ511" s="61"/>
      <c r="AR511" s="61"/>
      <c r="AS511" s="62"/>
      <c r="AT511" s="62"/>
      <c r="AU511" s="62"/>
      <c r="AV511" s="62"/>
      <c r="AW511" s="62"/>
      <c r="AX511" s="63"/>
      <c r="AY511" s="63"/>
      <c r="AZ511" s="63"/>
      <c r="BA511" s="64"/>
      <c r="BB511" s="65"/>
      <c r="BC511" s="61"/>
      <c r="BD511" s="61"/>
      <c r="BE511" s="61"/>
      <c r="BF511" s="62"/>
      <c r="BG511" s="62"/>
      <c r="BH511" s="62"/>
      <c r="BI511" s="62"/>
      <c r="BJ511" s="62"/>
      <c r="BK511" s="63"/>
      <c r="BL511" s="63"/>
      <c r="BM511" s="63"/>
      <c r="BN511" s="64"/>
      <c r="BO511" s="65"/>
      <c r="BP511" s="61"/>
      <c r="BQ511" s="61"/>
      <c r="BR511" s="61"/>
      <c r="BS511" s="62"/>
      <c r="BT511" s="62"/>
      <c r="BU511" s="62"/>
      <c r="BV511" s="62"/>
      <c r="BW511" s="62"/>
      <c r="BX511" s="63"/>
      <c r="BY511" s="63"/>
      <c r="BZ511" s="63"/>
      <c r="CA511" s="64"/>
      <c r="CB511" s="65"/>
      <c r="CC511" s="61"/>
      <c r="CD511" s="61"/>
      <c r="CE511" s="61"/>
      <c r="CF511" s="62"/>
      <c r="CG511" s="62"/>
      <c r="CH511" s="62"/>
      <c r="CI511" s="62"/>
      <c r="CJ511" s="62"/>
      <c r="CK511" s="63"/>
      <c r="CL511" s="63"/>
      <c r="CM511" s="63"/>
      <c r="CN511" s="64"/>
      <c r="CO511" s="65"/>
      <c r="CP511" s="61"/>
      <c r="CQ511" s="61"/>
      <c r="CR511" s="61"/>
      <c r="CS511" s="62"/>
      <c r="CT511" s="62"/>
      <c r="CU511" s="62"/>
      <c r="CV511" s="62"/>
      <c r="CW511" s="62"/>
      <c r="CX511" s="63"/>
      <c r="CY511" s="63"/>
      <c r="CZ511" s="63"/>
      <c r="DA511" s="64"/>
      <c r="DB511" s="65"/>
      <c r="DC511" s="61"/>
      <c r="DD511" s="61"/>
      <c r="DE511" s="61"/>
      <c r="DF511" s="62"/>
      <c r="DG511" s="62"/>
      <c r="DH511" s="62"/>
      <c r="DI511" s="62"/>
      <c r="DJ511" s="62"/>
      <c r="DK511" s="63"/>
      <c r="DL511" s="63"/>
      <c r="DM511" s="63"/>
      <c r="DN511" s="64"/>
      <c r="DO511" s="65"/>
      <c r="DP511" s="61"/>
      <c r="DQ511" s="61"/>
      <c r="DR511" s="61"/>
      <c r="DS511" s="62"/>
      <c r="DT511" s="62"/>
      <c r="DU511" s="62"/>
      <c r="DV511" s="62"/>
      <c r="DW511" s="62"/>
      <c r="DX511" s="63"/>
      <c r="DY511" s="63"/>
      <c r="DZ511" s="63"/>
      <c r="EA511" s="64"/>
      <c r="EB511" s="65"/>
      <c r="EC511" s="61"/>
      <c r="ED511" s="61"/>
      <c r="EE511" s="61"/>
      <c r="EF511" s="62"/>
      <c r="EG511" s="62"/>
      <c r="EH511" s="62"/>
      <c r="EI511" s="62"/>
      <c r="EJ511" s="62"/>
      <c r="EK511" s="63"/>
      <c r="EL511" s="63"/>
      <c r="EM511" s="63"/>
      <c r="EN511" s="64"/>
      <c r="EO511" s="65"/>
      <c r="EP511" s="61"/>
      <c r="EQ511" s="61"/>
      <c r="ER511" s="61"/>
      <c r="ES511" s="62"/>
      <c r="ET511" s="62"/>
      <c r="EU511" s="62"/>
      <c r="EV511" s="62"/>
      <c r="EW511" s="62"/>
      <c r="EX511" s="63"/>
      <c r="EY511" s="63"/>
      <c r="EZ511" s="63"/>
      <c r="FA511" s="64"/>
      <c r="FB511" s="65"/>
      <c r="FC511" s="61"/>
      <c r="FD511" s="61"/>
      <c r="FE511" s="61"/>
      <c r="FF511" s="62"/>
      <c r="FG511" s="62"/>
      <c r="FH511" s="62"/>
      <c r="FI511" s="62"/>
      <c r="FJ511" s="62"/>
    </row>
    <row r="512" spans="1:166" ht="15" hidden="1" customHeight="1" x14ac:dyDescent="0.25">
      <c r="A512" s="348">
        <v>3639</v>
      </c>
      <c r="B512" s="348">
        <v>5169</v>
      </c>
      <c r="C512" s="192"/>
      <c r="D512" s="339">
        <v>5</v>
      </c>
      <c r="E512" s="46">
        <v>210</v>
      </c>
      <c r="F512" s="329" t="s">
        <v>1464</v>
      </c>
      <c r="G512" s="343">
        <v>55</v>
      </c>
      <c r="H512" s="343">
        <v>55</v>
      </c>
      <c r="I512" s="343">
        <v>42.37</v>
      </c>
      <c r="J512" s="343">
        <f>Tabulka54246[[#This Row],[Skutečnost k 31.12.2019                    v tis. Kč]]/Tabulka54246[[#This Row],[Upravený rozpočet k 31.12.2019         v tis. Kč]]*100</f>
        <v>77.036363636363632</v>
      </c>
      <c r="K512" s="63"/>
      <c r="L512" s="63"/>
      <c r="M512" s="63"/>
      <c r="N512" s="64"/>
      <c r="O512" s="65"/>
      <c r="P512" s="61"/>
      <c r="Q512" s="61"/>
      <c r="R512" s="61"/>
      <c r="S512" s="62"/>
      <c r="T512" s="62"/>
      <c r="U512" s="62"/>
      <c r="V512" s="62"/>
      <c r="W512" s="62"/>
      <c r="X512" s="63"/>
      <c r="Y512" s="63"/>
      <c r="Z512" s="63"/>
      <c r="AA512" s="64"/>
      <c r="AB512" s="65"/>
      <c r="AC512" s="61"/>
      <c r="AD512" s="61"/>
      <c r="AE512" s="61"/>
      <c r="AF512" s="62"/>
      <c r="AG512" s="62"/>
      <c r="AH512" s="62"/>
      <c r="AI512" s="62"/>
      <c r="AJ512" s="62"/>
      <c r="AK512" s="63"/>
      <c r="AL512" s="63"/>
      <c r="AM512" s="63"/>
      <c r="AN512" s="64"/>
      <c r="AO512" s="65"/>
      <c r="AP512" s="61"/>
      <c r="AQ512" s="61"/>
      <c r="AR512" s="61"/>
      <c r="AS512" s="62"/>
      <c r="AT512" s="62"/>
      <c r="AU512" s="62"/>
      <c r="AV512" s="62"/>
      <c r="AW512" s="62"/>
      <c r="AX512" s="63"/>
      <c r="AY512" s="63"/>
      <c r="AZ512" s="63"/>
      <c r="BA512" s="64"/>
      <c r="BB512" s="65"/>
      <c r="BC512" s="61"/>
      <c r="BD512" s="61"/>
      <c r="BE512" s="61"/>
      <c r="BF512" s="62"/>
      <c r="BG512" s="62"/>
      <c r="BH512" s="62"/>
      <c r="BI512" s="62"/>
      <c r="BJ512" s="62"/>
      <c r="BK512" s="63"/>
      <c r="BL512" s="63"/>
      <c r="BM512" s="63"/>
      <c r="BN512" s="64"/>
      <c r="BO512" s="65"/>
      <c r="BP512" s="61"/>
      <c r="BQ512" s="61"/>
      <c r="BR512" s="61"/>
      <c r="BS512" s="62"/>
      <c r="BT512" s="62"/>
      <c r="BU512" s="62"/>
      <c r="BV512" s="62"/>
      <c r="BW512" s="62"/>
      <c r="BX512" s="63"/>
      <c r="BY512" s="63"/>
      <c r="BZ512" s="63"/>
      <c r="CA512" s="64"/>
      <c r="CB512" s="65"/>
      <c r="CC512" s="61"/>
      <c r="CD512" s="61"/>
      <c r="CE512" s="61"/>
      <c r="CF512" s="62"/>
      <c r="CG512" s="62"/>
      <c r="CH512" s="62"/>
      <c r="CI512" s="62"/>
      <c r="CJ512" s="62"/>
      <c r="CK512" s="63"/>
      <c r="CL512" s="63"/>
      <c r="CM512" s="63"/>
      <c r="CN512" s="64"/>
      <c r="CO512" s="65"/>
      <c r="CP512" s="61"/>
      <c r="CQ512" s="61"/>
      <c r="CR512" s="61"/>
      <c r="CS512" s="62"/>
      <c r="CT512" s="62"/>
      <c r="CU512" s="62"/>
      <c r="CV512" s="62"/>
      <c r="CW512" s="62"/>
      <c r="CX512" s="63"/>
      <c r="CY512" s="63"/>
      <c r="CZ512" s="63"/>
      <c r="DA512" s="64"/>
      <c r="DB512" s="65"/>
      <c r="DC512" s="61"/>
      <c r="DD512" s="61"/>
      <c r="DE512" s="61"/>
      <c r="DF512" s="62"/>
      <c r="DG512" s="62"/>
      <c r="DH512" s="62"/>
      <c r="DI512" s="62"/>
      <c r="DJ512" s="62"/>
      <c r="DK512" s="63"/>
      <c r="DL512" s="63"/>
      <c r="DM512" s="63"/>
      <c r="DN512" s="64"/>
      <c r="DO512" s="65"/>
      <c r="DP512" s="61"/>
      <c r="DQ512" s="61"/>
      <c r="DR512" s="61"/>
      <c r="DS512" s="62"/>
      <c r="DT512" s="62"/>
      <c r="DU512" s="62"/>
      <c r="DV512" s="62"/>
      <c r="DW512" s="62"/>
      <c r="DX512" s="63"/>
      <c r="DY512" s="63"/>
      <c r="DZ512" s="63"/>
      <c r="EA512" s="64"/>
      <c r="EB512" s="65"/>
      <c r="EC512" s="61"/>
      <c r="ED512" s="61"/>
      <c r="EE512" s="61"/>
      <c r="EF512" s="62"/>
      <c r="EG512" s="62"/>
      <c r="EH512" s="62"/>
      <c r="EI512" s="62"/>
      <c r="EJ512" s="62"/>
      <c r="EK512" s="63"/>
      <c r="EL512" s="63"/>
      <c r="EM512" s="63"/>
      <c r="EN512" s="64"/>
      <c r="EO512" s="65"/>
      <c r="EP512" s="61"/>
      <c r="EQ512" s="61"/>
      <c r="ER512" s="61"/>
      <c r="ES512" s="62"/>
      <c r="ET512" s="62"/>
      <c r="EU512" s="62"/>
      <c r="EV512" s="62"/>
      <c r="EW512" s="62"/>
      <c r="EX512" s="63"/>
      <c r="EY512" s="63"/>
      <c r="EZ512" s="63"/>
      <c r="FA512" s="64"/>
      <c r="FB512" s="65"/>
      <c r="FC512" s="61"/>
      <c r="FD512" s="61"/>
      <c r="FE512" s="61"/>
      <c r="FF512" s="62"/>
      <c r="FG512" s="62"/>
      <c r="FH512" s="62"/>
      <c r="FI512" s="62"/>
      <c r="FJ512" s="62"/>
    </row>
    <row r="513" spans="1:166" ht="15" customHeight="1" x14ac:dyDescent="0.25">
      <c r="A513" s="344">
        <v>3639</v>
      </c>
      <c r="B513" s="344">
        <v>5171</v>
      </c>
      <c r="C513" s="251"/>
      <c r="D513" s="339">
        <v>5</v>
      </c>
      <c r="E513" s="345">
        <v>210</v>
      </c>
      <c r="F513" s="346" t="s">
        <v>1465</v>
      </c>
      <c r="G513" s="347">
        <v>10</v>
      </c>
      <c r="H513" s="347">
        <v>10</v>
      </c>
      <c r="I513" s="347">
        <v>0</v>
      </c>
      <c r="J513" s="347">
        <f>Tabulka54246[[#This Row],[Skutečnost k 31.12.2019                    v tis. Kč]]/Tabulka54246[[#This Row],[Upravený rozpočet k 31.12.2019         v tis. Kč]]*100</f>
        <v>0</v>
      </c>
      <c r="K513" s="63"/>
      <c r="L513" s="63"/>
      <c r="M513" s="63"/>
      <c r="N513" s="64"/>
      <c r="O513" s="65"/>
      <c r="P513" s="61"/>
      <c r="Q513" s="61"/>
      <c r="R513" s="61"/>
      <c r="S513" s="62"/>
      <c r="T513" s="62"/>
      <c r="U513" s="62"/>
      <c r="V513" s="62"/>
      <c r="W513" s="62"/>
      <c r="X513" s="63"/>
      <c r="Y513" s="63"/>
      <c r="Z513" s="63"/>
      <c r="AA513" s="64"/>
      <c r="AB513" s="65"/>
      <c r="AC513" s="61"/>
      <c r="AD513" s="61"/>
      <c r="AE513" s="61"/>
      <c r="AF513" s="62"/>
      <c r="AG513" s="62"/>
      <c r="AH513" s="62"/>
      <c r="AI513" s="62"/>
      <c r="AJ513" s="62"/>
      <c r="AK513" s="63"/>
      <c r="AL513" s="63"/>
      <c r="AM513" s="63"/>
      <c r="AN513" s="64"/>
      <c r="AO513" s="65"/>
      <c r="AP513" s="61"/>
      <c r="AQ513" s="61"/>
      <c r="AR513" s="61"/>
      <c r="AS513" s="62"/>
      <c r="AT513" s="62"/>
      <c r="AU513" s="62"/>
      <c r="AV513" s="62"/>
      <c r="AW513" s="62"/>
      <c r="AX513" s="63"/>
      <c r="AY513" s="63"/>
      <c r="AZ513" s="63"/>
      <c r="BA513" s="64"/>
      <c r="BB513" s="65"/>
      <c r="BC513" s="61"/>
      <c r="BD513" s="61"/>
      <c r="BE513" s="61"/>
      <c r="BF513" s="62"/>
      <c r="BG513" s="62"/>
      <c r="BH513" s="62"/>
      <c r="BI513" s="62"/>
      <c r="BJ513" s="62"/>
      <c r="BK513" s="63"/>
      <c r="BL513" s="63"/>
      <c r="BM513" s="63"/>
      <c r="BN513" s="64"/>
      <c r="BO513" s="65"/>
      <c r="BP513" s="61"/>
      <c r="BQ513" s="61"/>
      <c r="BR513" s="61"/>
      <c r="BS513" s="62"/>
      <c r="BT513" s="62"/>
      <c r="BU513" s="62"/>
      <c r="BV513" s="62"/>
      <c r="BW513" s="62"/>
      <c r="BX513" s="63"/>
      <c r="BY513" s="63"/>
      <c r="BZ513" s="63"/>
      <c r="CA513" s="64"/>
      <c r="CB513" s="65"/>
      <c r="CC513" s="61"/>
      <c r="CD513" s="61"/>
      <c r="CE513" s="61"/>
      <c r="CF513" s="62"/>
      <c r="CG513" s="62"/>
      <c r="CH513" s="62"/>
      <c r="CI513" s="62"/>
      <c r="CJ513" s="62"/>
      <c r="CK513" s="63"/>
      <c r="CL513" s="63"/>
      <c r="CM513" s="63"/>
      <c r="CN513" s="64"/>
      <c r="CO513" s="65"/>
      <c r="CP513" s="61"/>
      <c r="CQ513" s="61"/>
      <c r="CR513" s="61"/>
      <c r="CS513" s="62"/>
      <c r="CT513" s="62"/>
      <c r="CU513" s="62"/>
      <c r="CV513" s="62"/>
      <c r="CW513" s="62"/>
      <c r="CX513" s="63"/>
      <c r="CY513" s="63"/>
      <c r="CZ513" s="63"/>
      <c r="DA513" s="64"/>
      <c r="DB513" s="65"/>
      <c r="DC513" s="61"/>
      <c r="DD513" s="61"/>
      <c r="DE513" s="61"/>
      <c r="DF513" s="62"/>
      <c r="DG513" s="62"/>
      <c r="DH513" s="62"/>
      <c r="DI513" s="62"/>
      <c r="DJ513" s="62"/>
      <c r="DK513" s="63"/>
      <c r="DL513" s="63"/>
      <c r="DM513" s="63"/>
      <c r="DN513" s="64"/>
      <c r="DO513" s="65"/>
      <c r="DP513" s="61"/>
      <c r="DQ513" s="61"/>
      <c r="DR513" s="61"/>
      <c r="DS513" s="62"/>
      <c r="DT513" s="62"/>
      <c r="DU513" s="62"/>
      <c r="DV513" s="62"/>
      <c r="DW513" s="62"/>
      <c r="DX513" s="63"/>
      <c r="DY513" s="63"/>
      <c r="DZ513" s="63"/>
      <c r="EA513" s="64"/>
      <c r="EB513" s="65"/>
      <c r="EC513" s="61"/>
      <c r="ED513" s="61"/>
      <c r="EE513" s="61"/>
      <c r="EF513" s="62"/>
      <c r="EG513" s="62"/>
      <c r="EH513" s="62"/>
      <c r="EI513" s="62"/>
      <c r="EJ513" s="62"/>
      <c r="EK513" s="63"/>
      <c r="EL513" s="63"/>
      <c r="EM513" s="63"/>
      <c r="EN513" s="64"/>
      <c r="EO513" s="65"/>
      <c r="EP513" s="61"/>
      <c r="EQ513" s="61"/>
      <c r="ER513" s="61"/>
      <c r="ES513" s="62"/>
      <c r="ET513" s="62"/>
      <c r="EU513" s="62"/>
      <c r="EV513" s="62"/>
      <c r="EW513" s="62"/>
      <c r="EX513" s="63"/>
      <c r="EY513" s="63"/>
      <c r="EZ513" s="63"/>
      <c r="FA513" s="64"/>
      <c r="FB513" s="65"/>
      <c r="FC513" s="61"/>
      <c r="FD513" s="61"/>
      <c r="FE513" s="61"/>
      <c r="FF513" s="62"/>
      <c r="FG513" s="62"/>
      <c r="FH513" s="62"/>
      <c r="FI513" s="62"/>
      <c r="FJ513" s="62"/>
    </row>
    <row r="514" spans="1:166" ht="15.75" customHeight="1" x14ac:dyDescent="0.25">
      <c r="A514" s="344">
        <v>3639</v>
      </c>
      <c r="B514" s="344">
        <v>5171</v>
      </c>
      <c r="C514" s="251"/>
      <c r="D514" s="339">
        <v>3</v>
      </c>
      <c r="E514" s="345">
        <v>210</v>
      </c>
      <c r="F514" s="346" t="s">
        <v>1466</v>
      </c>
      <c r="G514" s="347">
        <v>392</v>
      </c>
      <c r="H514" s="347">
        <f>495.59-H515</f>
        <v>440.39</v>
      </c>
      <c r="I514" s="347">
        <f>495.59-I515</f>
        <v>440.39</v>
      </c>
      <c r="J514" s="347">
        <f>Tabulka54246[[#This Row],[Skutečnost k 31.12.2019                    v tis. Kč]]/Tabulka54246[[#This Row],[Upravený rozpočet k 31.12.2019         v tis. Kč]]*100</f>
        <v>100</v>
      </c>
      <c r="K514" s="63"/>
      <c r="L514" s="63"/>
      <c r="M514" s="63"/>
      <c r="N514" s="64"/>
      <c r="O514" s="65"/>
      <c r="P514" s="61"/>
      <c r="Q514" s="61"/>
      <c r="R514" s="61"/>
      <c r="S514" s="62"/>
      <c r="T514" s="62"/>
      <c r="U514" s="62"/>
      <c r="V514" s="62"/>
      <c r="W514" s="62"/>
      <c r="X514" s="63"/>
      <c r="Y514" s="63"/>
      <c r="Z514" s="63"/>
      <c r="AA514" s="64"/>
      <c r="AB514" s="65"/>
      <c r="AC514" s="61"/>
      <c r="AD514" s="61"/>
      <c r="AE514" s="61"/>
      <c r="AF514" s="62"/>
      <c r="AG514" s="62"/>
      <c r="AH514" s="62"/>
      <c r="AI514" s="62"/>
      <c r="AJ514" s="62"/>
      <c r="AK514" s="63"/>
      <c r="AL514" s="63"/>
      <c r="AM514" s="63"/>
      <c r="AN514" s="64"/>
      <c r="AO514" s="65"/>
      <c r="AP514" s="61"/>
      <c r="AQ514" s="61"/>
      <c r="AR514" s="61"/>
      <c r="AS514" s="62"/>
      <c r="AT514" s="62"/>
      <c r="AU514" s="62"/>
      <c r="AV514" s="62"/>
      <c r="AW514" s="62"/>
      <c r="AX514" s="63"/>
      <c r="AY514" s="63"/>
      <c r="AZ514" s="63"/>
      <c r="BA514" s="64"/>
      <c r="BB514" s="65"/>
      <c r="BC514" s="61"/>
      <c r="BD514" s="61"/>
      <c r="BE514" s="61"/>
      <c r="BF514" s="62"/>
      <c r="BG514" s="62"/>
      <c r="BH514" s="62"/>
      <c r="BI514" s="62"/>
      <c r="BJ514" s="62"/>
      <c r="BK514" s="63"/>
      <c r="BL514" s="63"/>
      <c r="BM514" s="63"/>
      <c r="BN514" s="64"/>
      <c r="BO514" s="65"/>
      <c r="BP514" s="61"/>
      <c r="BQ514" s="61"/>
      <c r="BR514" s="61"/>
      <c r="BS514" s="62"/>
      <c r="BT514" s="62"/>
      <c r="BU514" s="62"/>
      <c r="BV514" s="62"/>
      <c r="BW514" s="62"/>
      <c r="BX514" s="63"/>
      <c r="BY514" s="63"/>
      <c r="BZ514" s="63"/>
      <c r="CA514" s="64"/>
      <c r="CB514" s="65"/>
      <c r="CC514" s="61"/>
      <c r="CD514" s="61"/>
      <c r="CE514" s="61"/>
      <c r="CF514" s="62"/>
      <c r="CG514" s="62"/>
      <c r="CH514" s="62"/>
      <c r="CI514" s="62"/>
      <c r="CJ514" s="62"/>
      <c r="CK514" s="63"/>
      <c r="CL514" s="63"/>
      <c r="CM514" s="63"/>
      <c r="CN514" s="64"/>
      <c r="CO514" s="65"/>
      <c r="CP514" s="61"/>
      <c r="CQ514" s="61"/>
      <c r="CR514" s="61"/>
      <c r="CS514" s="62"/>
      <c r="CT514" s="62"/>
      <c r="CU514" s="62"/>
      <c r="CV514" s="62"/>
      <c r="CW514" s="62"/>
      <c r="CX514" s="63"/>
      <c r="CY514" s="63"/>
      <c r="CZ514" s="63"/>
      <c r="DA514" s="64"/>
      <c r="DB514" s="65"/>
      <c r="DC514" s="61"/>
      <c r="DD514" s="61"/>
      <c r="DE514" s="61"/>
      <c r="DF514" s="62"/>
      <c r="DG514" s="62"/>
      <c r="DH514" s="62"/>
      <c r="DI514" s="62"/>
      <c r="DJ514" s="62"/>
      <c r="DK514" s="63"/>
      <c r="DL514" s="63"/>
      <c r="DM514" s="63"/>
      <c r="DN514" s="64"/>
      <c r="DO514" s="65"/>
      <c r="DP514" s="61"/>
      <c r="DQ514" s="61"/>
      <c r="DR514" s="61"/>
      <c r="DS514" s="62"/>
      <c r="DT514" s="62"/>
      <c r="DU514" s="62"/>
      <c r="DV514" s="62"/>
      <c r="DW514" s="62"/>
      <c r="DX514" s="63"/>
      <c r="DY514" s="63"/>
      <c r="DZ514" s="63"/>
      <c r="EA514" s="64"/>
      <c r="EB514" s="65"/>
      <c r="EC514" s="61"/>
      <c r="ED514" s="61"/>
      <c r="EE514" s="61"/>
      <c r="EF514" s="62"/>
      <c r="EG514" s="62"/>
      <c r="EH514" s="62"/>
      <c r="EI514" s="62"/>
      <c r="EJ514" s="62"/>
      <c r="EK514" s="63"/>
      <c r="EL514" s="63"/>
      <c r="EM514" s="63"/>
      <c r="EN514" s="64"/>
      <c r="EO514" s="65"/>
      <c r="EP514" s="61"/>
      <c r="EQ514" s="61"/>
      <c r="ER514" s="61"/>
      <c r="ES514" s="62"/>
      <c r="ET514" s="62"/>
      <c r="EU514" s="62"/>
      <c r="EV514" s="62"/>
      <c r="EW514" s="62"/>
      <c r="EX514" s="63"/>
      <c r="EY514" s="63"/>
      <c r="EZ514" s="63"/>
      <c r="FA514" s="64"/>
      <c r="FB514" s="65"/>
      <c r="FC514" s="61"/>
      <c r="FD514" s="61"/>
      <c r="FE514" s="61"/>
      <c r="FF514" s="62"/>
      <c r="FG514" s="62"/>
      <c r="FH514" s="62"/>
      <c r="FI514" s="62"/>
      <c r="FJ514" s="62"/>
    </row>
    <row r="515" spans="1:166" ht="15" customHeight="1" x14ac:dyDescent="0.25">
      <c r="A515" s="344">
        <v>3639</v>
      </c>
      <c r="B515" s="344">
        <v>5171</v>
      </c>
      <c r="C515" s="251"/>
      <c r="D515" s="339">
        <v>3</v>
      </c>
      <c r="E515" s="345">
        <v>210</v>
      </c>
      <c r="F515" s="346" t="s">
        <v>1467</v>
      </c>
      <c r="G515" s="347">
        <v>0</v>
      </c>
      <c r="H515" s="347">
        <v>55.2</v>
      </c>
      <c r="I515" s="347">
        <v>55.2</v>
      </c>
      <c r="J515" s="347">
        <f>Tabulka54246[[#This Row],[Skutečnost k 31.12.2019                    v tis. Kč]]/Tabulka54246[[#This Row],[Upravený rozpočet k 31.12.2019         v tis. Kč]]*100</f>
        <v>100</v>
      </c>
      <c r="K515" s="63"/>
      <c r="L515" s="63"/>
      <c r="M515" s="63"/>
      <c r="N515" s="64"/>
      <c r="O515" s="65"/>
      <c r="P515" s="61"/>
      <c r="Q515" s="61"/>
      <c r="R515" s="61"/>
      <c r="S515" s="62"/>
      <c r="T515" s="62"/>
      <c r="U515" s="62"/>
      <c r="V515" s="62"/>
      <c r="W515" s="62"/>
      <c r="X515" s="63"/>
      <c r="Y515" s="63"/>
      <c r="Z515" s="63"/>
      <c r="AA515" s="64"/>
      <c r="AB515" s="65"/>
      <c r="AC515" s="61"/>
      <c r="AD515" s="61"/>
      <c r="AE515" s="61"/>
      <c r="AF515" s="62"/>
      <c r="AG515" s="62"/>
      <c r="AH515" s="62"/>
      <c r="AI515" s="62"/>
      <c r="AJ515" s="62"/>
      <c r="AK515" s="63"/>
      <c r="AL515" s="63"/>
      <c r="AM515" s="63"/>
      <c r="AN515" s="64"/>
      <c r="AO515" s="65"/>
      <c r="AP515" s="61"/>
      <c r="AQ515" s="61"/>
      <c r="AR515" s="61"/>
      <c r="AS515" s="62"/>
      <c r="AT515" s="62"/>
      <c r="AU515" s="62"/>
      <c r="AV515" s="62"/>
      <c r="AW515" s="62"/>
      <c r="AX515" s="63"/>
      <c r="AY515" s="63"/>
      <c r="AZ515" s="63"/>
      <c r="BA515" s="64"/>
      <c r="BB515" s="65"/>
      <c r="BC515" s="61"/>
      <c r="BD515" s="61"/>
      <c r="BE515" s="61"/>
      <c r="BF515" s="62"/>
      <c r="BG515" s="62"/>
      <c r="BH515" s="62"/>
      <c r="BI515" s="62"/>
      <c r="BJ515" s="62"/>
      <c r="BK515" s="63"/>
      <c r="BL515" s="63"/>
      <c r="BM515" s="63"/>
      <c r="BN515" s="64"/>
      <c r="BO515" s="65"/>
      <c r="BP515" s="61"/>
      <c r="BQ515" s="61"/>
      <c r="BR515" s="61"/>
      <c r="BS515" s="62"/>
      <c r="BT515" s="62"/>
      <c r="BU515" s="62"/>
      <c r="BV515" s="62"/>
      <c r="BW515" s="62"/>
      <c r="BX515" s="63"/>
      <c r="BY515" s="63"/>
      <c r="BZ515" s="63"/>
      <c r="CA515" s="64"/>
      <c r="CB515" s="65"/>
      <c r="CC515" s="61"/>
      <c r="CD515" s="61"/>
      <c r="CE515" s="61"/>
      <c r="CF515" s="62"/>
      <c r="CG515" s="62"/>
      <c r="CH515" s="62"/>
      <c r="CI515" s="62"/>
      <c r="CJ515" s="62"/>
      <c r="CK515" s="63"/>
      <c r="CL515" s="63"/>
      <c r="CM515" s="63"/>
      <c r="CN515" s="64"/>
      <c r="CO515" s="65"/>
      <c r="CP515" s="61"/>
      <c r="CQ515" s="61"/>
      <c r="CR515" s="61"/>
      <c r="CS515" s="62"/>
      <c r="CT515" s="62"/>
      <c r="CU515" s="62"/>
      <c r="CV515" s="62"/>
      <c r="CW515" s="62"/>
      <c r="CX515" s="63"/>
      <c r="CY515" s="63"/>
      <c r="CZ515" s="63"/>
      <c r="DA515" s="64"/>
      <c r="DB515" s="65"/>
      <c r="DC515" s="61"/>
      <c r="DD515" s="61"/>
      <c r="DE515" s="61"/>
      <c r="DF515" s="62"/>
      <c r="DG515" s="62"/>
      <c r="DH515" s="62"/>
      <c r="DI515" s="62"/>
      <c r="DJ515" s="62"/>
      <c r="DK515" s="63"/>
      <c r="DL515" s="63"/>
      <c r="DM515" s="63"/>
      <c r="DN515" s="64"/>
      <c r="DO515" s="65"/>
      <c r="DP515" s="61"/>
      <c r="DQ515" s="61"/>
      <c r="DR515" s="61"/>
      <c r="DS515" s="62"/>
      <c r="DT515" s="62"/>
      <c r="DU515" s="62"/>
      <c r="DV515" s="62"/>
      <c r="DW515" s="62"/>
      <c r="DX515" s="63"/>
      <c r="DY515" s="63"/>
      <c r="DZ515" s="63"/>
      <c r="EA515" s="64"/>
      <c r="EB515" s="65"/>
      <c r="EC515" s="61"/>
      <c r="ED515" s="61"/>
      <c r="EE515" s="61"/>
      <c r="EF515" s="62"/>
      <c r="EG515" s="62"/>
      <c r="EH515" s="62"/>
      <c r="EI515" s="62"/>
      <c r="EJ515" s="62"/>
      <c r="EK515" s="63"/>
      <c r="EL515" s="63"/>
      <c r="EM515" s="63"/>
      <c r="EN515" s="64"/>
      <c r="EO515" s="65"/>
      <c r="EP515" s="61"/>
      <c r="EQ515" s="61"/>
      <c r="ER515" s="61"/>
      <c r="ES515" s="62"/>
      <c r="ET515" s="62"/>
      <c r="EU515" s="62"/>
      <c r="EV515" s="62"/>
      <c r="EW515" s="62"/>
      <c r="EX515" s="63"/>
      <c r="EY515" s="63"/>
      <c r="EZ515" s="63"/>
      <c r="FA515" s="64"/>
      <c r="FB515" s="65"/>
      <c r="FC515" s="61"/>
      <c r="FD515" s="61"/>
      <c r="FE515" s="61"/>
      <c r="FF515" s="62"/>
      <c r="FG515" s="62"/>
      <c r="FH515" s="62"/>
      <c r="FI515" s="62"/>
      <c r="FJ515" s="62"/>
    </row>
    <row r="516" spans="1:166" ht="15" customHeight="1" x14ac:dyDescent="0.25">
      <c r="A516" s="344">
        <v>3639</v>
      </c>
      <c r="B516" s="344">
        <v>5171</v>
      </c>
      <c r="C516" s="251"/>
      <c r="D516" s="339"/>
      <c r="E516" s="345">
        <v>210</v>
      </c>
      <c r="F516" s="346" t="s">
        <v>493</v>
      </c>
      <c r="G516" s="347">
        <v>70</v>
      </c>
      <c r="H516" s="347">
        <v>304.49</v>
      </c>
      <c r="I516" s="347">
        <v>293.05</v>
      </c>
      <c r="J516" s="347">
        <f>Tabulka54246[[#This Row],[Skutečnost k 31.12.2019                    v tis. Kč]]/Tabulka54246[[#This Row],[Upravený rozpočet k 31.12.2019         v tis. Kč]]*100</f>
        <v>96.242897960524161</v>
      </c>
      <c r="K516" s="63"/>
      <c r="L516" s="63"/>
      <c r="M516" s="63"/>
      <c r="N516" s="64"/>
      <c r="O516" s="65"/>
      <c r="P516" s="61"/>
      <c r="Q516" s="61"/>
      <c r="R516" s="61"/>
      <c r="S516" s="62"/>
      <c r="T516" s="62"/>
      <c r="U516" s="62"/>
      <c r="V516" s="62"/>
      <c r="W516" s="62"/>
      <c r="X516" s="63"/>
      <c r="Y516" s="63"/>
      <c r="Z516" s="63"/>
      <c r="AA516" s="64"/>
      <c r="AB516" s="65"/>
      <c r="AC516" s="61"/>
      <c r="AD516" s="61"/>
      <c r="AE516" s="61"/>
      <c r="AF516" s="62"/>
      <c r="AG516" s="62"/>
      <c r="AH516" s="62"/>
      <c r="AI516" s="62"/>
      <c r="AJ516" s="62"/>
      <c r="AK516" s="63"/>
      <c r="AL516" s="63"/>
      <c r="AM516" s="63"/>
      <c r="AN516" s="64"/>
      <c r="AO516" s="65"/>
      <c r="AP516" s="61"/>
      <c r="AQ516" s="61"/>
      <c r="AR516" s="61"/>
      <c r="AS516" s="62"/>
      <c r="AT516" s="62"/>
      <c r="AU516" s="62"/>
      <c r="AV516" s="62"/>
      <c r="AW516" s="62"/>
      <c r="AX516" s="63"/>
      <c r="AY516" s="63"/>
      <c r="AZ516" s="63"/>
      <c r="BA516" s="64"/>
      <c r="BB516" s="65"/>
      <c r="BC516" s="61"/>
      <c r="BD516" s="61"/>
      <c r="BE516" s="61"/>
      <c r="BF516" s="62"/>
      <c r="BG516" s="62"/>
      <c r="BH516" s="62"/>
      <c r="BI516" s="62"/>
      <c r="BJ516" s="62"/>
      <c r="BK516" s="63"/>
      <c r="BL516" s="63"/>
      <c r="BM516" s="63"/>
      <c r="BN516" s="64"/>
      <c r="BO516" s="65"/>
      <c r="BP516" s="61"/>
      <c r="BQ516" s="61"/>
      <c r="BR516" s="61"/>
      <c r="BS516" s="62"/>
      <c r="BT516" s="62"/>
      <c r="BU516" s="62"/>
      <c r="BV516" s="62"/>
      <c r="BW516" s="62"/>
      <c r="BX516" s="63"/>
      <c r="BY516" s="63"/>
      <c r="BZ516" s="63"/>
      <c r="CA516" s="64"/>
      <c r="CB516" s="65"/>
      <c r="CC516" s="61"/>
      <c r="CD516" s="61"/>
      <c r="CE516" s="61"/>
      <c r="CF516" s="62"/>
      <c r="CG516" s="62"/>
      <c r="CH516" s="62"/>
      <c r="CI516" s="62"/>
      <c r="CJ516" s="62"/>
      <c r="CK516" s="63"/>
      <c r="CL516" s="63"/>
      <c r="CM516" s="63"/>
      <c r="CN516" s="64"/>
      <c r="CO516" s="65"/>
      <c r="CP516" s="61"/>
      <c r="CQ516" s="61"/>
      <c r="CR516" s="61"/>
      <c r="CS516" s="62"/>
      <c r="CT516" s="62"/>
      <c r="CU516" s="62"/>
      <c r="CV516" s="62"/>
      <c r="CW516" s="62"/>
      <c r="CX516" s="63"/>
      <c r="CY516" s="63"/>
      <c r="CZ516" s="63"/>
      <c r="DA516" s="64"/>
      <c r="DB516" s="65"/>
      <c r="DC516" s="61"/>
      <c r="DD516" s="61"/>
      <c r="DE516" s="61"/>
      <c r="DF516" s="62"/>
      <c r="DG516" s="62"/>
      <c r="DH516" s="62"/>
      <c r="DI516" s="62"/>
      <c r="DJ516" s="62"/>
      <c r="DK516" s="63"/>
      <c r="DL516" s="63"/>
      <c r="DM516" s="63"/>
      <c r="DN516" s="64"/>
      <c r="DO516" s="65"/>
      <c r="DP516" s="61"/>
      <c r="DQ516" s="61"/>
      <c r="DR516" s="61"/>
      <c r="DS516" s="62"/>
      <c r="DT516" s="62"/>
      <c r="DU516" s="62"/>
      <c r="DV516" s="62"/>
      <c r="DW516" s="62"/>
      <c r="DX516" s="63"/>
      <c r="DY516" s="63"/>
      <c r="DZ516" s="63"/>
      <c r="EA516" s="64"/>
      <c r="EB516" s="65"/>
      <c r="EC516" s="61"/>
      <c r="ED516" s="61"/>
      <c r="EE516" s="61"/>
      <c r="EF516" s="62"/>
      <c r="EG516" s="62"/>
      <c r="EH516" s="62"/>
      <c r="EI516" s="62"/>
      <c r="EJ516" s="62"/>
      <c r="EK516" s="63"/>
      <c r="EL516" s="63"/>
      <c r="EM516" s="63"/>
      <c r="EN516" s="64"/>
      <c r="EO516" s="65"/>
      <c r="EP516" s="61"/>
      <c r="EQ516" s="61"/>
      <c r="ER516" s="61"/>
      <c r="ES516" s="62"/>
      <c r="ET516" s="62"/>
      <c r="EU516" s="62"/>
      <c r="EV516" s="62"/>
      <c r="EW516" s="62"/>
      <c r="EX516" s="63"/>
      <c r="EY516" s="63"/>
      <c r="EZ516" s="63"/>
      <c r="FA516" s="64"/>
      <c r="FB516" s="65"/>
      <c r="FC516" s="61"/>
      <c r="FD516" s="61"/>
      <c r="FE516" s="61"/>
      <c r="FF516" s="62"/>
      <c r="FG516" s="62"/>
      <c r="FH516" s="62"/>
      <c r="FI516" s="62"/>
      <c r="FJ516" s="62"/>
    </row>
    <row r="517" spans="1:166" ht="15" hidden="1" customHeight="1" x14ac:dyDescent="0.25">
      <c r="A517" s="344"/>
      <c r="B517" s="344"/>
      <c r="C517" s="251"/>
      <c r="D517" s="688"/>
      <c r="E517" s="46"/>
      <c r="F517" s="94" t="s">
        <v>282</v>
      </c>
      <c r="G517" s="265">
        <f>SUBTOTAL(109,G500:G516)</f>
        <v>472</v>
      </c>
      <c r="H517" s="265">
        <f>SUBTOTAL(109,H500:H516)</f>
        <v>810.07999999999993</v>
      </c>
      <c r="I517" s="265">
        <f>SUBTOTAL(109,I500:I516)</f>
        <v>788.64</v>
      </c>
      <c r="J517" s="265">
        <f>Tabulka54246[[#This Row],[Skutečnost k 31.12.2019                    v tis. Kč]]/Tabulka54246[[#This Row],[Upravený rozpočet k 31.12.2019         v tis. Kč]]*100</f>
        <v>97.353347817499511</v>
      </c>
      <c r="K517" s="63"/>
      <c r="L517" s="63"/>
      <c r="M517" s="63"/>
      <c r="N517" s="64"/>
      <c r="O517" s="65"/>
      <c r="P517" s="61"/>
      <c r="Q517" s="61"/>
      <c r="R517" s="61"/>
      <c r="S517" s="62"/>
      <c r="T517" s="62"/>
      <c r="U517" s="62"/>
      <c r="V517" s="62"/>
      <c r="W517" s="62"/>
      <c r="X517" s="63"/>
      <c r="Y517" s="63"/>
      <c r="Z517" s="63"/>
      <c r="AA517" s="64"/>
      <c r="AB517" s="65"/>
      <c r="AC517" s="61"/>
      <c r="AD517" s="61"/>
      <c r="AE517" s="61"/>
      <c r="AF517" s="62"/>
      <c r="AG517" s="62"/>
      <c r="AH517" s="62"/>
      <c r="AI517" s="62"/>
      <c r="AJ517" s="62"/>
      <c r="AK517" s="63"/>
      <c r="AL517" s="63"/>
      <c r="AM517" s="63"/>
      <c r="AN517" s="64"/>
      <c r="AO517" s="65"/>
      <c r="AP517" s="61"/>
      <c r="AQ517" s="61"/>
      <c r="AR517" s="61"/>
      <c r="AS517" s="62"/>
      <c r="AT517" s="62"/>
      <c r="AU517" s="62"/>
      <c r="AV517" s="62"/>
      <c r="AW517" s="62"/>
      <c r="AX517" s="63"/>
      <c r="AY517" s="63"/>
      <c r="AZ517" s="63"/>
      <c r="BA517" s="64"/>
      <c r="BB517" s="65"/>
      <c r="BC517" s="61"/>
      <c r="BD517" s="61"/>
      <c r="BE517" s="61"/>
      <c r="BF517" s="62"/>
      <c r="BG517" s="62"/>
      <c r="BH517" s="62"/>
      <c r="BI517" s="62"/>
      <c r="BJ517" s="62"/>
      <c r="BK517" s="63"/>
      <c r="BL517" s="63"/>
      <c r="BM517" s="63"/>
      <c r="BN517" s="64"/>
      <c r="BO517" s="65"/>
      <c r="BP517" s="61"/>
      <c r="BQ517" s="61"/>
      <c r="BR517" s="61"/>
      <c r="BS517" s="62"/>
      <c r="BT517" s="62"/>
      <c r="BU517" s="62"/>
      <c r="BV517" s="62"/>
      <c r="BW517" s="62"/>
      <c r="BX517" s="63"/>
      <c r="BY517" s="63"/>
      <c r="BZ517" s="63"/>
      <c r="CA517" s="64"/>
      <c r="CB517" s="65"/>
      <c r="CC517" s="61"/>
      <c r="CD517" s="61"/>
      <c r="CE517" s="61"/>
      <c r="CF517" s="62"/>
      <c r="CG517" s="62"/>
      <c r="CH517" s="62"/>
      <c r="CI517" s="62"/>
      <c r="CJ517" s="62"/>
      <c r="CK517" s="63"/>
      <c r="CL517" s="63"/>
      <c r="CM517" s="63"/>
      <c r="CN517" s="64"/>
      <c r="CO517" s="65"/>
      <c r="CP517" s="61"/>
      <c r="CQ517" s="61"/>
      <c r="CR517" s="61"/>
      <c r="CS517" s="62"/>
      <c r="CT517" s="62"/>
      <c r="CU517" s="62"/>
      <c r="CV517" s="62"/>
      <c r="CW517" s="62"/>
      <c r="CX517" s="63"/>
      <c r="CY517" s="63"/>
      <c r="CZ517" s="63"/>
      <c r="DA517" s="64"/>
      <c r="DB517" s="65"/>
      <c r="DC517" s="61"/>
      <c r="DD517" s="61"/>
      <c r="DE517" s="61"/>
      <c r="DF517" s="62"/>
      <c r="DG517" s="62"/>
      <c r="DH517" s="62"/>
      <c r="DI517" s="62"/>
      <c r="DJ517" s="62"/>
      <c r="DK517" s="63"/>
      <c r="DL517" s="63"/>
      <c r="DM517" s="63"/>
      <c r="DN517" s="64"/>
      <c r="DO517" s="65"/>
      <c r="DP517" s="61"/>
      <c r="DQ517" s="61"/>
      <c r="DR517" s="61"/>
      <c r="DS517" s="62"/>
      <c r="DT517" s="62"/>
      <c r="DU517" s="62"/>
      <c r="DV517" s="62"/>
      <c r="DW517" s="62"/>
      <c r="DX517" s="63"/>
      <c r="DY517" s="63"/>
      <c r="DZ517" s="63"/>
      <c r="EA517" s="64"/>
      <c r="EB517" s="65"/>
      <c r="EC517" s="61"/>
      <c r="ED517" s="61"/>
      <c r="EE517" s="61"/>
      <c r="EF517" s="62"/>
      <c r="EG517" s="62"/>
      <c r="EH517" s="62"/>
      <c r="EI517" s="62"/>
      <c r="EJ517" s="62"/>
      <c r="EK517" s="63"/>
      <c r="EL517" s="63"/>
      <c r="EM517" s="63"/>
      <c r="EN517" s="64"/>
      <c r="EO517" s="65"/>
      <c r="EP517" s="61"/>
      <c r="EQ517" s="61"/>
      <c r="ER517" s="61"/>
      <c r="ES517" s="62"/>
      <c r="ET517" s="62"/>
      <c r="EU517" s="62"/>
      <c r="EV517" s="62"/>
      <c r="EW517" s="62"/>
      <c r="EX517" s="63"/>
      <c r="EY517" s="63"/>
      <c r="EZ517" s="63"/>
      <c r="FA517" s="64"/>
      <c r="FB517" s="65"/>
      <c r="FC517" s="61"/>
      <c r="FD517" s="61"/>
      <c r="FE517" s="61"/>
      <c r="FF517" s="62"/>
      <c r="FG517" s="62"/>
      <c r="FH517" s="62"/>
      <c r="FI517" s="62"/>
      <c r="FJ517" s="62"/>
    </row>
    <row r="518" spans="1:166" ht="15" hidden="1" customHeight="1" x14ac:dyDescent="0.25">
      <c r="A518" s="344"/>
      <c r="B518" s="344"/>
      <c r="C518" s="251"/>
      <c r="D518" s="688"/>
      <c r="E518" s="46"/>
      <c r="F518" s="346"/>
      <c r="G518" s="347"/>
      <c r="H518" s="347"/>
      <c r="I518" s="347"/>
      <c r="J518" s="347"/>
      <c r="K518" s="63"/>
      <c r="L518" s="63"/>
      <c r="M518" s="63"/>
      <c r="N518" s="64"/>
      <c r="O518" s="65"/>
      <c r="P518" s="61"/>
      <c r="Q518" s="61"/>
      <c r="R518" s="61"/>
      <c r="S518" s="62"/>
      <c r="T518" s="62"/>
      <c r="U518" s="62"/>
      <c r="V518" s="62"/>
      <c r="W518" s="62"/>
      <c r="X518" s="63"/>
      <c r="Y518" s="63"/>
      <c r="Z518" s="63"/>
      <c r="AA518" s="64"/>
      <c r="AB518" s="65"/>
      <c r="AC518" s="61"/>
      <c r="AD518" s="61"/>
      <c r="AE518" s="61"/>
      <c r="AF518" s="62"/>
      <c r="AG518" s="62"/>
      <c r="AH518" s="62"/>
      <c r="AI518" s="62"/>
      <c r="AJ518" s="62"/>
      <c r="AK518" s="63"/>
      <c r="AL518" s="63"/>
      <c r="AM518" s="63"/>
      <c r="AN518" s="64"/>
      <c r="AO518" s="65"/>
      <c r="AP518" s="61"/>
      <c r="AQ518" s="61"/>
      <c r="AR518" s="61"/>
      <c r="AS518" s="62"/>
      <c r="AT518" s="62"/>
      <c r="AU518" s="62"/>
      <c r="AV518" s="62"/>
      <c r="AW518" s="62"/>
      <c r="AX518" s="63"/>
      <c r="AY518" s="63"/>
      <c r="AZ518" s="63"/>
      <c r="BA518" s="64"/>
      <c r="BB518" s="65"/>
      <c r="BC518" s="61"/>
      <c r="BD518" s="61"/>
      <c r="BE518" s="61"/>
      <c r="BF518" s="62"/>
      <c r="BG518" s="62"/>
      <c r="BH518" s="62"/>
      <c r="BI518" s="62"/>
      <c r="BJ518" s="62"/>
      <c r="BK518" s="63"/>
      <c r="BL518" s="63"/>
      <c r="BM518" s="63"/>
      <c r="BN518" s="64"/>
      <c r="BO518" s="65"/>
      <c r="BP518" s="61"/>
      <c r="BQ518" s="61"/>
      <c r="BR518" s="61"/>
      <c r="BS518" s="62"/>
      <c r="BT518" s="62"/>
      <c r="BU518" s="62"/>
      <c r="BV518" s="62"/>
      <c r="BW518" s="62"/>
      <c r="BX518" s="63"/>
      <c r="BY518" s="63"/>
      <c r="BZ518" s="63"/>
      <c r="CA518" s="64"/>
      <c r="CB518" s="65"/>
      <c r="CC518" s="61"/>
      <c r="CD518" s="61"/>
      <c r="CE518" s="61"/>
      <c r="CF518" s="62"/>
      <c r="CG518" s="62"/>
      <c r="CH518" s="62"/>
      <c r="CI518" s="62"/>
      <c r="CJ518" s="62"/>
      <c r="CK518" s="63"/>
      <c r="CL518" s="63"/>
      <c r="CM518" s="63"/>
      <c r="CN518" s="64"/>
      <c r="CO518" s="65"/>
      <c r="CP518" s="61"/>
      <c r="CQ518" s="61"/>
      <c r="CR518" s="61"/>
      <c r="CS518" s="62"/>
      <c r="CT518" s="62"/>
      <c r="CU518" s="62"/>
      <c r="CV518" s="62"/>
      <c r="CW518" s="62"/>
      <c r="CX518" s="63"/>
      <c r="CY518" s="63"/>
      <c r="CZ518" s="63"/>
      <c r="DA518" s="64"/>
      <c r="DB518" s="65"/>
      <c r="DC518" s="61"/>
      <c r="DD518" s="61"/>
      <c r="DE518" s="61"/>
      <c r="DF518" s="62"/>
      <c r="DG518" s="62"/>
      <c r="DH518" s="62"/>
      <c r="DI518" s="62"/>
      <c r="DJ518" s="62"/>
      <c r="DK518" s="63"/>
      <c r="DL518" s="63"/>
      <c r="DM518" s="63"/>
      <c r="DN518" s="64"/>
      <c r="DO518" s="65"/>
      <c r="DP518" s="61"/>
      <c r="DQ518" s="61"/>
      <c r="DR518" s="61"/>
      <c r="DS518" s="62"/>
      <c r="DT518" s="62"/>
      <c r="DU518" s="62"/>
      <c r="DV518" s="62"/>
      <c r="DW518" s="62"/>
      <c r="DX518" s="63"/>
      <c r="DY518" s="63"/>
      <c r="DZ518" s="63"/>
      <c r="EA518" s="64"/>
      <c r="EB518" s="65"/>
      <c r="EC518" s="61"/>
      <c r="ED518" s="61"/>
      <c r="EE518" s="61"/>
      <c r="EF518" s="62"/>
      <c r="EG518" s="62"/>
      <c r="EH518" s="62"/>
      <c r="EI518" s="62"/>
      <c r="EJ518" s="62"/>
      <c r="EK518" s="63"/>
      <c r="EL518" s="63"/>
      <c r="EM518" s="63"/>
      <c r="EN518" s="64"/>
      <c r="EO518" s="65"/>
      <c r="EP518" s="61"/>
      <c r="EQ518" s="61"/>
      <c r="ER518" s="61"/>
      <c r="ES518" s="62"/>
      <c r="ET518" s="62"/>
      <c r="EU518" s="62"/>
      <c r="EV518" s="62"/>
      <c r="EW518" s="62"/>
      <c r="EX518" s="63"/>
      <c r="EY518" s="63"/>
      <c r="EZ518" s="63"/>
      <c r="FA518" s="64"/>
      <c r="FB518" s="65"/>
      <c r="FC518" s="61"/>
      <c r="FD518" s="61"/>
      <c r="FE518" s="61"/>
      <c r="FF518" s="62"/>
      <c r="FG518" s="62"/>
      <c r="FH518" s="62"/>
      <c r="FI518" s="62"/>
      <c r="FJ518" s="62"/>
    </row>
    <row r="519" spans="1:166" ht="15" hidden="1" customHeight="1" x14ac:dyDescent="0.25">
      <c r="A519" s="344"/>
      <c r="B519" s="344"/>
      <c r="C519" s="251"/>
      <c r="D519" s="688"/>
      <c r="E519" s="46"/>
      <c r="F519" s="94" t="s">
        <v>276</v>
      </c>
      <c r="G519" s="347"/>
      <c r="H519" s="347"/>
      <c r="I519" s="347"/>
      <c r="J519" s="347"/>
      <c r="K519" s="63"/>
      <c r="L519" s="63"/>
      <c r="M519" s="63"/>
      <c r="N519" s="64"/>
      <c r="O519" s="65"/>
      <c r="P519" s="61"/>
      <c r="Q519" s="61"/>
      <c r="R519" s="61"/>
      <c r="S519" s="62"/>
      <c r="T519" s="62"/>
      <c r="U519" s="62"/>
      <c r="V519" s="62"/>
      <c r="W519" s="62"/>
      <c r="X519" s="63"/>
      <c r="Y519" s="63"/>
      <c r="Z519" s="63"/>
      <c r="AA519" s="64"/>
      <c r="AB519" s="65"/>
      <c r="AC519" s="61"/>
      <c r="AD519" s="61"/>
      <c r="AE519" s="61"/>
      <c r="AF519" s="62"/>
      <c r="AG519" s="62"/>
      <c r="AH519" s="62"/>
      <c r="AI519" s="62"/>
      <c r="AJ519" s="62"/>
      <c r="AK519" s="63"/>
      <c r="AL519" s="63"/>
      <c r="AM519" s="63"/>
      <c r="AN519" s="64"/>
      <c r="AO519" s="65"/>
      <c r="AP519" s="61"/>
      <c r="AQ519" s="61"/>
      <c r="AR519" s="61"/>
      <c r="AS519" s="62"/>
      <c r="AT519" s="62"/>
      <c r="AU519" s="62"/>
      <c r="AV519" s="62"/>
      <c r="AW519" s="62"/>
      <c r="AX519" s="63"/>
      <c r="AY519" s="63"/>
      <c r="AZ519" s="63"/>
      <c r="BA519" s="64"/>
      <c r="BB519" s="65"/>
      <c r="BC519" s="61"/>
      <c r="BD519" s="61"/>
      <c r="BE519" s="61"/>
      <c r="BF519" s="62"/>
      <c r="BG519" s="62"/>
      <c r="BH519" s="62"/>
      <c r="BI519" s="62"/>
      <c r="BJ519" s="62"/>
      <c r="BK519" s="63"/>
      <c r="BL519" s="63"/>
      <c r="BM519" s="63"/>
      <c r="BN519" s="64"/>
      <c r="BO519" s="65"/>
      <c r="BP519" s="61"/>
      <c r="BQ519" s="61"/>
      <c r="BR519" s="61"/>
      <c r="BS519" s="62"/>
      <c r="BT519" s="62"/>
      <c r="BU519" s="62"/>
      <c r="BV519" s="62"/>
      <c r="BW519" s="62"/>
      <c r="BX519" s="63"/>
      <c r="BY519" s="63"/>
      <c r="BZ519" s="63"/>
      <c r="CA519" s="64"/>
      <c r="CB519" s="65"/>
      <c r="CC519" s="61"/>
      <c r="CD519" s="61"/>
      <c r="CE519" s="61"/>
      <c r="CF519" s="62"/>
      <c r="CG519" s="62"/>
      <c r="CH519" s="62"/>
      <c r="CI519" s="62"/>
      <c r="CJ519" s="62"/>
      <c r="CK519" s="63"/>
      <c r="CL519" s="63"/>
      <c r="CM519" s="63"/>
      <c r="CN519" s="64"/>
      <c r="CO519" s="65"/>
      <c r="CP519" s="61"/>
      <c r="CQ519" s="61"/>
      <c r="CR519" s="61"/>
      <c r="CS519" s="62"/>
      <c r="CT519" s="62"/>
      <c r="CU519" s="62"/>
      <c r="CV519" s="62"/>
      <c r="CW519" s="62"/>
      <c r="CX519" s="63"/>
      <c r="CY519" s="63"/>
      <c r="CZ519" s="63"/>
      <c r="DA519" s="64"/>
      <c r="DB519" s="65"/>
      <c r="DC519" s="61"/>
      <c r="DD519" s="61"/>
      <c r="DE519" s="61"/>
      <c r="DF519" s="62"/>
      <c r="DG519" s="62"/>
      <c r="DH519" s="62"/>
      <c r="DI519" s="62"/>
      <c r="DJ519" s="62"/>
      <c r="DK519" s="63"/>
      <c r="DL519" s="63"/>
      <c r="DM519" s="63"/>
      <c r="DN519" s="64"/>
      <c r="DO519" s="65"/>
      <c r="DP519" s="61"/>
      <c r="DQ519" s="61"/>
      <c r="DR519" s="61"/>
      <c r="DS519" s="62"/>
      <c r="DT519" s="62"/>
      <c r="DU519" s="62"/>
      <c r="DV519" s="62"/>
      <c r="DW519" s="62"/>
      <c r="DX519" s="63"/>
      <c r="DY519" s="63"/>
      <c r="DZ519" s="63"/>
      <c r="EA519" s="64"/>
      <c r="EB519" s="65"/>
      <c r="EC519" s="61"/>
      <c r="ED519" s="61"/>
      <c r="EE519" s="61"/>
      <c r="EF519" s="62"/>
      <c r="EG519" s="62"/>
      <c r="EH519" s="62"/>
      <c r="EI519" s="62"/>
      <c r="EJ519" s="62"/>
      <c r="EK519" s="63"/>
      <c r="EL519" s="63"/>
      <c r="EM519" s="63"/>
      <c r="EN519" s="64"/>
      <c r="EO519" s="65"/>
      <c r="EP519" s="61"/>
      <c r="EQ519" s="61"/>
      <c r="ER519" s="61"/>
      <c r="ES519" s="62"/>
      <c r="ET519" s="62"/>
      <c r="EU519" s="62"/>
      <c r="EV519" s="62"/>
      <c r="EW519" s="62"/>
      <c r="EX519" s="63"/>
      <c r="EY519" s="63"/>
      <c r="EZ519" s="63"/>
      <c r="FA519" s="64"/>
      <c r="FB519" s="65"/>
      <c r="FC519" s="61"/>
      <c r="FD519" s="61"/>
      <c r="FE519" s="61"/>
      <c r="FF519" s="62"/>
      <c r="FG519" s="62"/>
      <c r="FH519" s="62"/>
      <c r="FI519" s="62"/>
      <c r="FJ519" s="62"/>
    </row>
    <row r="520" spans="1:166" ht="15" hidden="1" customHeight="1" x14ac:dyDescent="0.25">
      <c r="A520" s="348">
        <v>3639</v>
      </c>
      <c r="B520" s="348">
        <v>5151</v>
      </c>
      <c r="C520" s="203"/>
      <c r="D520" s="339"/>
      <c r="E520" s="46">
        <v>211</v>
      </c>
      <c r="F520" s="329" t="s">
        <v>375</v>
      </c>
      <c r="G520" s="343">
        <v>11</v>
      </c>
      <c r="H520" s="343">
        <v>11</v>
      </c>
      <c r="I520" s="343">
        <v>7.68</v>
      </c>
      <c r="J520" s="343">
        <f>Tabulka54246[[#This Row],[Skutečnost k 31.12.2019                    v tis. Kč]]/Tabulka54246[[#This Row],[Upravený rozpočet k 31.12.2019         v tis. Kč]]*100</f>
        <v>69.818181818181813</v>
      </c>
      <c r="K520" s="63"/>
      <c r="L520" s="63"/>
      <c r="M520" s="63"/>
      <c r="N520" s="64"/>
      <c r="O520" s="65"/>
      <c r="P520" s="61"/>
      <c r="Q520" s="61"/>
      <c r="R520" s="61"/>
      <c r="S520" s="62"/>
      <c r="T520" s="62"/>
      <c r="U520" s="62"/>
      <c r="V520" s="62"/>
      <c r="W520" s="62"/>
      <c r="X520" s="63"/>
      <c r="Y520" s="63"/>
      <c r="Z520" s="63"/>
      <c r="AA520" s="64"/>
      <c r="AB520" s="65"/>
      <c r="AC520" s="61"/>
      <c r="AD520" s="61"/>
      <c r="AE520" s="61"/>
      <c r="AF520" s="62"/>
      <c r="AG520" s="62"/>
      <c r="AH520" s="62"/>
      <c r="AI520" s="62"/>
      <c r="AJ520" s="62"/>
      <c r="AK520" s="63"/>
      <c r="AL520" s="63"/>
      <c r="AM520" s="63"/>
      <c r="AN520" s="64"/>
      <c r="AO520" s="65"/>
      <c r="AP520" s="61"/>
      <c r="AQ520" s="61"/>
      <c r="AR520" s="61"/>
      <c r="AS520" s="62"/>
      <c r="AT520" s="62"/>
      <c r="AU520" s="62"/>
      <c r="AV520" s="62"/>
      <c r="AW520" s="62"/>
      <c r="AX520" s="63"/>
      <c r="AY520" s="63"/>
      <c r="AZ520" s="63"/>
      <c r="BA520" s="64"/>
      <c r="BB520" s="65"/>
      <c r="BC520" s="61"/>
      <c r="BD520" s="61"/>
      <c r="BE520" s="61"/>
      <c r="BF520" s="62"/>
      <c r="BG520" s="62"/>
      <c r="BH520" s="62"/>
      <c r="BI520" s="62"/>
      <c r="BJ520" s="62"/>
      <c r="BK520" s="63"/>
      <c r="BL520" s="63"/>
      <c r="BM520" s="63"/>
      <c r="BN520" s="64"/>
      <c r="BO520" s="65"/>
      <c r="BP520" s="61"/>
      <c r="BQ520" s="61"/>
      <c r="BR520" s="61"/>
      <c r="BS520" s="62"/>
      <c r="BT520" s="62"/>
      <c r="BU520" s="62"/>
      <c r="BV520" s="62"/>
      <c r="BW520" s="62"/>
      <c r="BX520" s="63"/>
      <c r="BY520" s="63"/>
      <c r="BZ520" s="63"/>
      <c r="CA520" s="64"/>
      <c r="CB520" s="65"/>
      <c r="CC520" s="61"/>
      <c r="CD520" s="61"/>
      <c r="CE520" s="61"/>
      <c r="CF520" s="62"/>
      <c r="CG520" s="62"/>
      <c r="CH520" s="62"/>
      <c r="CI520" s="62"/>
      <c r="CJ520" s="62"/>
      <c r="CK520" s="63"/>
      <c r="CL520" s="63"/>
      <c r="CM520" s="63"/>
      <c r="CN520" s="64"/>
      <c r="CO520" s="65"/>
      <c r="CP520" s="61"/>
      <c r="CQ520" s="61"/>
      <c r="CR520" s="61"/>
      <c r="CS520" s="62"/>
      <c r="CT520" s="62"/>
      <c r="CU520" s="62"/>
      <c r="CV520" s="62"/>
      <c r="CW520" s="62"/>
      <c r="CX520" s="63"/>
      <c r="CY520" s="63"/>
      <c r="CZ520" s="63"/>
      <c r="DA520" s="64"/>
      <c r="DB520" s="65"/>
      <c r="DC520" s="61"/>
      <c r="DD520" s="61"/>
      <c r="DE520" s="61"/>
      <c r="DF520" s="62"/>
      <c r="DG520" s="62"/>
      <c r="DH520" s="62"/>
      <c r="DI520" s="62"/>
      <c r="DJ520" s="62"/>
      <c r="DK520" s="63"/>
      <c r="DL520" s="63"/>
      <c r="DM520" s="63"/>
      <c r="DN520" s="64"/>
      <c r="DO520" s="65"/>
      <c r="DP520" s="61"/>
      <c r="DQ520" s="61"/>
      <c r="DR520" s="61"/>
      <c r="DS520" s="62"/>
      <c r="DT520" s="62"/>
      <c r="DU520" s="62"/>
      <c r="DV520" s="62"/>
      <c r="DW520" s="62"/>
      <c r="DX520" s="63"/>
      <c r="DY520" s="63"/>
      <c r="DZ520" s="63"/>
      <c r="EA520" s="64"/>
      <c r="EB520" s="65"/>
      <c r="EC520" s="61"/>
      <c r="ED520" s="61"/>
      <c r="EE520" s="61"/>
      <c r="EF520" s="62"/>
      <c r="EG520" s="62"/>
      <c r="EH520" s="62"/>
      <c r="EI520" s="62"/>
      <c r="EJ520" s="62"/>
      <c r="EK520" s="63"/>
      <c r="EL520" s="63"/>
      <c r="EM520" s="63"/>
      <c r="EN520" s="64"/>
      <c r="EO520" s="65"/>
      <c r="EP520" s="61"/>
      <c r="EQ520" s="61"/>
      <c r="ER520" s="61"/>
      <c r="ES520" s="62"/>
      <c r="ET520" s="62"/>
      <c r="EU520" s="62"/>
      <c r="EV520" s="62"/>
      <c r="EW520" s="62"/>
      <c r="EX520" s="63"/>
      <c r="EY520" s="63"/>
      <c r="EZ520" s="63"/>
      <c r="FA520" s="64"/>
      <c r="FB520" s="65"/>
      <c r="FC520" s="61"/>
      <c r="FD520" s="61"/>
      <c r="FE520" s="61"/>
      <c r="FF520" s="62"/>
      <c r="FG520" s="62"/>
      <c r="FH520" s="62"/>
      <c r="FI520" s="62"/>
      <c r="FJ520" s="62"/>
    </row>
    <row r="521" spans="1:166" ht="15" hidden="1" customHeight="1" x14ac:dyDescent="0.25">
      <c r="A521" s="348">
        <v>3639</v>
      </c>
      <c r="B521" s="348">
        <v>5152</v>
      </c>
      <c r="C521" s="203"/>
      <c r="D521" s="339"/>
      <c r="E521" s="46">
        <v>211</v>
      </c>
      <c r="F521" s="329" t="s">
        <v>158</v>
      </c>
      <c r="G521" s="343">
        <v>9.36</v>
      </c>
      <c r="H521" s="343">
        <v>9.36</v>
      </c>
      <c r="I521" s="343">
        <v>9.36</v>
      </c>
      <c r="J521" s="343">
        <f>Tabulka54246[[#This Row],[Skutečnost k 31.12.2019                    v tis. Kč]]/Tabulka54246[[#This Row],[Upravený rozpočet k 31.12.2019         v tis. Kč]]*100</f>
        <v>100</v>
      </c>
      <c r="K521" s="63"/>
      <c r="L521" s="63"/>
      <c r="M521" s="63"/>
      <c r="N521" s="64"/>
      <c r="O521" s="65"/>
      <c r="P521" s="61"/>
      <c r="Q521" s="61"/>
      <c r="R521" s="61"/>
      <c r="S521" s="62"/>
      <c r="T521" s="62"/>
      <c r="U521" s="62"/>
      <c r="V521" s="62"/>
      <c r="W521" s="62"/>
      <c r="X521" s="63"/>
      <c r="Y521" s="63"/>
      <c r="Z521" s="63"/>
      <c r="AA521" s="64"/>
      <c r="AB521" s="65"/>
      <c r="AC521" s="61"/>
      <c r="AD521" s="61"/>
      <c r="AE521" s="61"/>
      <c r="AF521" s="62"/>
      <c r="AG521" s="62"/>
      <c r="AH521" s="62"/>
      <c r="AI521" s="62"/>
      <c r="AJ521" s="62"/>
      <c r="AK521" s="63"/>
      <c r="AL521" s="63"/>
      <c r="AM521" s="63"/>
      <c r="AN521" s="64"/>
      <c r="AO521" s="65"/>
      <c r="AP521" s="61"/>
      <c r="AQ521" s="61"/>
      <c r="AR521" s="61"/>
      <c r="AS521" s="62"/>
      <c r="AT521" s="62"/>
      <c r="AU521" s="62"/>
      <c r="AV521" s="62"/>
      <c r="AW521" s="62"/>
      <c r="AX521" s="63"/>
      <c r="AY521" s="63"/>
      <c r="AZ521" s="63"/>
      <c r="BA521" s="64"/>
      <c r="BB521" s="65"/>
      <c r="BC521" s="61"/>
      <c r="BD521" s="61"/>
      <c r="BE521" s="61"/>
      <c r="BF521" s="62"/>
      <c r="BG521" s="62"/>
      <c r="BH521" s="62"/>
      <c r="BI521" s="62"/>
      <c r="BJ521" s="62"/>
      <c r="BK521" s="63"/>
      <c r="BL521" s="63"/>
      <c r="BM521" s="63"/>
      <c r="BN521" s="64"/>
      <c r="BO521" s="65"/>
      <c r="BP521" s="61"/>
      <c r="BQ521" s="61"/>
      <c r="BR521" s="61"/>
      <c r="BS521" s="62"/>
      <c r="BT521" s="62"/>
      <c r="BU521" s="62"/>
      <c r="BV521" s="62"/>
      <c r="BW521" s="62"/>
      <c r="BX521" s="63"/>
      <c r="BY521" s="63"/>
      <c r="BZ521" s="63"/>
      <c r="CA521" s="64"/>
      <c r="CB521" s="65"/>
      <c r="CC521" s="61"/>
      <c r="CD521" s="61"/>
      <c r="CE521" s="61"/>
      <c r="CF521" s="62"/>
      <c r="CG521" s="62"/>
      <c r="CH521" s="62"/>
      <c r="CI521" s="62"/>
      <c r="CJ521" s="62"/>
      <c r="CK521" s="63"/>
      <c r="CL521" s="63"/>
      <c r="CM521" s="63"/>
      <c r="CN521" s="64"/>
      <c r="CO521" s="65"/>
      <c r="CP521" s="61"/>
      <c r="CQ521" s="61"/>
      <c r="CR521" s="61"/>
      <c r="CS521" s="62"/>
      <c r="CT521" s="62"/>
      <c r="CU521" s="62"/>
      <c r="CV521" s="62"/>
      <c r="CW521" s="62"/>
      <c r="CX521" s="63"/>
      <c r="CY521" s="63"/>
      <c r="CZ521" s="63"/>
      <c r="DA521" s="64"/>
      <c r="DB521" s="65"/>
      <c r="DC521" s="61"/>
      <c r="DD521" s="61"/>
      <c r="DE521" s="61"/>
      <c r="DF521" s="62"/>
      <c r="DG521" s="62"/>
      <c r="DH521" s="62"/>
      <c r="DI521" s="62"/>
      <c r="DJ521" s="62"/>
      <c r="DK521" s="63"/>
      <c r="DL521" s="63"/>
      <c r="DM521" s="63"/>
      <c r="DN521" s="64"/>
      <c r="DO521" s="65"/>
      <c r="DP521" s="61"/>
      <c r="DQ521" s="61"/>
      <c r="DR521" s="61"/>
      <c r="DS521" s="62"/>
      <c r="DT521" s="62"/>
      <c r="DU521" s="62"/>
      <c r="DV521" s="62"/>
      <c r="DW521" s="62"/>
      <c r="DX521" s="63"/>
      <c r="DY521" s="63"/>
      <c r="DZ521" s="63"/>
      <c r="EA521" s="64"/>
      <c r="EB521" s="65"/>
      <c r="EC521" s="61"/>
      <c r="ED521" s="61"/>
      <c r="EE521" s="61"/>
      <c r="EF521" s="62"/>
      <c r="EG521" s="62"/>
      <c r="EH521" s="62"/>
      <c r="EI521" s="62"/>
      <c r="EJ521" s="62"/>
      <c r="EK521" s="63"/>
      <c r="EL521" s="63"/>
      <c r="EM521" s="63"/>
      <c r="EN521" s="64"/>
      <c r="EO521" s="65"/>
      <c r="EP521" s="61"/>
      <c r="EQ521" s="61"/>
      <c r="ER521" s="61"/>
      <c r="ES521" s="62"/>
      <c r="ET521" s="62"/>
      <c r="EU521" s="62"/>
      <c r="EV521" s="62"/>
      <c r="EW521" s="62"/>
      <c r="EX521" s="63"/>
      <c r="EY521" s="63"/>
      <c r="EZ521" s="63"/>
      <c r="FA521" s="64"/>
      <c r="FB521" s="65"/>
      <c r="FC521" s="61"/>
      <c r="FD521" s="61"/>
      <c r="FE521" s="61"/>
      <c r="FF521" s="62"/>
      <c r="FG521" s="62"/>
      <c r="FH521" s="62"/>
      <c r="FI521" s="62"/>
      <c r="FJ521" s="62"/>
    </row>
    <row r="522" spans="1:166" ht="15" hidden="1" customHeight="1" x14ac:dyDescent="0.25">
      <c r="A522" s="348">
        <v>3639</v>
      </c>
      <c r="B522" s="348">
        <v>5154</v>
      </c>
      <c r="C522" s="203"/>
      <c r="D522" s="339"/>
      <c r="E522" s="46">
        <v>211</v>
      </c>
      <c r="F522" s="329" t="s">
        <v>142</v>
      </c>
      <c r="G522" s="343">
        <v>4</v>
      </c>
      <c r="H522" s="343">
        <v>6.92</v>
      </c>
      <c r="I522" s="343">
        <v>6.92</v>
      </c>
      <c r="J522" s="343">
        <f>Tabulka54246[[#This Row],[Skutečnost k 31.12.2019                    v tis. Kč]]/Tabulka54246[[#This Row],[Upravený rozpočet k 31.12.2019         v tis. Kč]]*100</f>
        <v>100</v>
      </c>
      <c r="K522" s="63"/>
      <c r="L522" s="63"/>
      <c r="M522" s="63"/>
      <c r="N522" s="64"/>
      <c r="O522" s="65"/>
      <c r="P522" s="61"/>
      <c r="Q522" s="61"/>
      <c r="R522" s="61"/>
      <c r="S522" s="62"/>
      <c r="T522" s="62"/>
      <c r="U522" s="62"/>
      <c r="V522" s="62"/>
      <c r="W522" s="62"/>
      <c r="X522" s="63"/>
      <c r="Y522" s="63"/>
      <c r="Z522" s="63"/>
      <c r="AA522" s="64"/>
      <c r="AB522" s="65"/>
      <c r="AC522" s="61"/>
      <c r="AD522" s="61"/>
      <c r="AE522" s="61"/>
      <c r="AF522" s="62"/>
      <c r="AG522" s="62"/>
      <c r="AH522" s="62"/>
      <c r="AI522" s="62"/>
      <c r="AJ522" s="62"/>
      <c r="AK522" s="63"/>
      <c r="AL522" s="63"/>
      <c r="AM522" s="63"/>
      <c r="AN522" s="64"/>
      <c r="AO522" s="65"/>
      <c r="AP522" s="61"/>
      <c r="AQ522" s="61"/>
      <c r="AR522" s="61"/>
      <c r="AS522" s="62"/>
      <c r="AT522" s="62"/>
      <c r="AU522" s="62"/>
      <c r="AV522" s="62"/>
      <c r="AW522" s="62"/>
      <c r="AX522" s="63"/>
      <c r="AY522" s="63"/>
      <c r="AZ522" s="63"/>
      <c r="BA522" s="64"/>
      <c r="BB522" s="65"/>
      <c r="BC522" s="61"/>
      <c r="BD522" s="61"/>
      <c r="BE522" s="61"/>
      <c r="BF522" s="62"/>
      <c r="BG522" s="62"/>
      <c r="BH522" s="62"/>
      <c r="BI522" s="62"/>
      <c r="BJ522" s="62"/>
      <c r="BK522" s="63"/>
      <c r="BL522" s="63"/>
      <c r="BM522" s="63"/>
      <c r="BN522" s="64"/>
      <c r="BO522" s="65"/>
      <c r="BP522" s="61"/>
      <c r="BQ522" s="61"/>
      <c r="BR522" s="61"/>
      <c r="BS522" s="62"/>
      <c r="BT522" s="62"/>
      <c r="BU522" s="62"/>
      <c r="BV522" s="62"/>
      <c r="BW522" s="62"/>
      <c r="BX522" s="63"/>
      <c r="BY522" s="63"/>
      <c r="BZ522" s="63"/>
      <c r="CA522" s="64"/>
      <c r="CB522" s="65"/>
      <c r="CC522" s="61"/>
      <c r="CD522" s="61"/>
      <c r="CE522" s="61"/>
      <c r="CF522" s="62"/>
      <c r="CG522" s="62"/>
      <c r="CH522" s="62"/>
      <c r="CI522" s="62"/>
      <c r="CJ522" s="62"/>
      <c r="CK522" s="63"/>
      <c r="CL522" s="63"/>
      <c r="CM522" s="63"/>
      <c r="CN522" s="64"/>
      <c r="CO522" s="65"/>
      <c r="CP522" s="61"/>
      <c r="CQ522" s="61"/>
      <c r="CR522" s="61"/>
      <c r="CS522" s="62"/>
      <c r="CT522" s="62"/>
      <c r="CU522" s="62"/>
      <c r="CV522" s="62"/>
      <c r="CW522" s="62"/>
      <c r="CX522" s="63"/>
      <c r="CY522" s="63"/>
      <c r="CZ522" s="63"/>
      <c r="DA522" s="64"/>
      <c r="DB522" s="65"/>
      <c r="DC522" s="61"/>
      <c r="DD522" s="61"/>
      <c r="DE522" s="61"/>
      <c r="DF522" s="62"/>
      <c r="DG522" s="62"/>
      <c r="DH522" s="62"/>
      <c r="DI522" s="62"/>
      <c r="DJ522" s="62"/>
      <c r="DK522" s="63"/>
      <c r="DL522" s="63"/>
      <c r="DM522" s="63"/>
      <c r="DN522" s="64"/>
      <c r="DO522" s="65"/>
      <c r="DP522" s="61"/>
      <c r="DQ522" s="61"/>
      <c r="DR522" s="61"/>
      <c r="DS522" s="62"/>
      <c r="DT522" s="62"/>
      <c r="DU522" s="62"/>
      <c r="DV522" s="62"/>
      <c r="DW522" s="62"/>
      <c r="DX522" s="63"/>
      <c r="DY522" s="63"/>
      <c r="DZ522" s="63"/>
      <c r="EA522" s="64"/>
      <c r="EB522" s="65"/>
      <c r="EC522" s="61"/>
      <c r="ED522" s="61"/>
      <c r="EE522" s="61"/>
      <c r="EF522" s="62"/>
      <c r="EG522" s="62"/>
      <c r="EH522" s="62"/>
      <c r="EI522" s="62"/>
      <c r="EJ522" s="62"/>
      <c r="EK522" s="63"/>
      <c r="EL522" s="63"/>
      <c r="EM522" s="63"/>
      <c r="EN522" s="64"/>
      <c r="EO522" s="65"/>
      <c r="EP522" s="61"/>
      <c r="EQ522" s="61"/>
      <c r="ER522" s="61"/>
      <c r="ES522" s="62"/>
      <c r="ET522" s="62"/>
      <c r="EU522" s="62"/>
      <c r="EV522" s="62"/>
      <c r="EW522" s="62"/>
      <c r="EX522" s="63"/>
      <c r="EY522" s="63"/>
      <c r="EZ522" s="63"/>
      <c r="FA522" s="64"/>
      <c r="FB522" s="65"/>
      <c r="FC522" s="61"/>
      <c r="FD522" s="61"/>
      <c r="FE522" s="61"/>
      <c r="FF522" s="62"/>
      <c r="FG522" s="62"/>
      <c r="FH522" s="62"/>
      <c r="FI522" s="62"/>
      <c r="FJ522" s="62"/>
    </row>
    <row r="523" spans="1:166" ht="15" hidden="1" customHeight="1" x14ac:dyDescent="0.25">
      <c r="A523" s="348">
        <v>3639</v>
      </c>
      <c r="B523" s="348">
        <v>5169</v>
      </c>
      <c r="C523" s="203"/>
      <c r="D523" s="339"/>
      <c r="E523" s="46">
        <v>211</v>
      </c>
      <c r="F523" s="329" t="s">
        <v>128</v>
      </c>
      <c r="G523" s="343">
        <v>121.52</v>
      </c>
      <c r="H523" s="343">
        <v>121.52</v>
      </c>
      <c r="I523" s="343">
        <v>111.24</v>
      </c>
      <c r="J523" s="343">
        <f>Tabulka54246[[#This Row],[Skutečnost k 31.12.2019                    v tis. Kč]]/Tabulka54246[[#This Row],[Upravený rozpočet k 31.12.2019         v tis. Kč]]*100</f>
        <v>91.540487162606979</v>
      </c>
      <c r="K523" s="63"/>
      <c r="L523" s="63"/>
      <c r="M523" s="63"/>
      <c r="N523" s="64"/>
      <c r="O523" s="65"/>
      <c r="P523" s="61"/>
      <c r="Q523" s="61"/>
      <c r="R523" s="61"/>
      <c r="S523" s="62"/>
      <c r="T523" s="62"/>
      <c r="U523" s="62"/>
      <c r="V523" s="62"/>
      <c r="W523" s="62"/>
      <c r="X523" s="63"/>
      <c r="Y523" s="63"/>
      <c r="Z523" s="63"/>
      <c r="AA523" s="64"/>
      <c r="AB523" s="65"/>
      <c r="AC523" s="61"/>
      <c r="AD523" s="61"/>
      <c r="AE523" s="61"/>
      <c r="AF523" s="62"/>
      <c r="AG523" s="62"/>
      <c r="AH523" s="62"/>
      <c r="AI523" s="62"/>
      <c r="AJ523" s="62"/>
      <c r="AK523" s="63"/>
      <c r="AL523" s="63"/>
      <c r="AM523" s="63"/>
      <c r="AN523" s="64"/>
      <c r="AO523" s="65"/>
      <c r="AP523" s="61"/>
      <c r="AQ523" s="61"/>
      <c r="AR523" s="61"/>
      <c r="AS523" s="62"/>
      <c r="AT523" s="62"/>
      <c r="AU523" s="62"/>
      <c r="AV523" s="62"/>
      <c r="AW523" s="62"/>
      <c r="AX523" s="63"/>
      <c r="AY523" s="63"/>
      <c r="AZ523" s="63"/>
      <c r="BA523" s="64"/>
      <c r="BB523" s="65"/>
      <c r="BC523" s="61"/>
      <c r="BD523" s="61"/>
      <c r="BE523" s="61"/>
      <c r="BF523" s="62"/>
      <c r="BG523" s="62"/>
      <c r="BH523" s="62"/>
      <c r="BI523" s="62"/>
      <c r="BJ523" s="62"/>
      <c r="BK523" s="63"/>
      <c r="BL523" s="63"/>
      <c r="BM523" s="63"/>
      <c r="BN523" s="64"/>
      <c r="BO523" s="65"/>
      <c r="BP523" s="61"/>
      <c r="BQ523" s="61"/>
      <c r="BR523" s="61"/>
      <c r="BS523" s="62"/>
      <c r="BT523" s="62"/>
      <c r="BU523" s="62"/>
      <c r="BV523" s="62"/>
      <c r="BW523" s="62"/>
      <c r="BX523" s="63"/>
      <c r="BY523" s="63"/>
      <c r="BZ523" s="63"/>
      <c r="CA523" s="64"/>
      <c r="CB523" s="65"/>
      <c r="CC523" s="61"/>
      <c r="CD523" s="61"/>
      <c r="CE523" s="61"/>
      <c r="CF523" s="62"/>
      <c r="CG523" s="62"/>
      <c r="CH523" s="62"/>
      <c r="CI523" s="62"/>
      <c r="CJ523" s="62"/>
      <c r="CK523" s="63"/>
      <c r="CL523" s="63"/>
      <c r="CM523" s="63"/>
      <c r="CN523" s="64"/>
      <c r="CO523" s="65"/>
      <c r="CP523" s="61"/>
      <c r="CQ523" s="61"/>
      <c r="CR523" s="61"/>
      <c r="CS523" s="62"/>
      <c r="CT523" s="62"/>
      <c r="CU523" s="62"/>
      <c r="CV523" s="62"/>
      <c r="CW523" s="62"/>
      <c r="CX523" s="63"/>
      <c r="CY523" s="63"/>
      <c r="CZ523" s="63"/>
      <c r="DA523" s="64"/>
      <c r="DB523" s="65"/>
      <c r="DC523" s="61"/>
      <c r="DD523" s="61"/>
      <c r="DE523" s="61"/>
      <c r="DF523" s="62"/>
      <c r="DG523" s="62"/>
      <c r="DH523" s="62"/>
      <c r="DI523" s="62"/>
      <c r="DJ523" s="62"/>
      <c r="DK523" s="63"/>
      <c r="DL523" s="63"/>
      <c r="DM523" s="63"/>
      <c r="DN523" s="64"/>
      <c r="DO523" s="65"/>
      <c r="DP523" s="61"/>
      <c r="DQ523" s="61"/>
      <c r="DR523" s="61"/>
      <c r="DS523" s="62"/>
      <c r="DT523" s="62"/>
      <c r="DU523" s="62"/>
      <c r="DV523" s="62"/>
      <c r="DW523" s="62"/>
      <c r="DX523" s="63"/>
      <c r="DY523" s="63"/>
      <c r="DZ523" s="63"/>
      <c r="EA523" s="64"/>
      <c r="EB523" s="65"/>
      <c r="EC523" s="61"/>
      <c r="ED523" s="61"/>
      <c r="EE523" s="61"/>
      <c r="EF523" s="62"/>
      <c r="EG523" s="62"/>
      <c r="EH523" s="62"/>
      <c r="EI523" s="62"/>
      <c r="EJ523" s="62"/>
      <c r="EK523" s="63"/>
      <c r="EL523" s="63"/>
      <c r="EM523" s="63"/>
      <c r="EN523" s="64"/>
      <c r="EO523" s="65"/>
      <c r="EP523" s="61"/>
      <c r="EQ523" s="61"/>
      <c r="ER523" s="61"/>
      <c r="ES523" s="62"/>
      <c r="ET523" s="62"/>
      <c r="EU523" s="62"/>
      <c r="EV523" s="62"/>
      <c r="EW523" s="62"/>
      <c r="EX523" s="63"/>
      <c r="EY523" s="63"/>
      <c r="EZ523" s="63"/>
      <c r="FA523" s="64"/>
      <c r="FB523" s="65"/>
      <c r="FC523" s="61"/>
      <c r="FD523" s="61"/>
      <c r="FE523" s="61"/>
      <c r="FF523" s="62"/>
      <c r="FG523" s="62"/>
      <c r="FH523" s="62"/>
      <c r="FI523" s="62"/>
      <c r="FJ523" s="62"/>
    </row>
    <row r="524" spans="1:166" ht="15" customHeight="1" x14ac:dyDescent="0.25">
      <c r="A524" s="344">
        <v>3639</v>
      </c>
      <c r="B524" s="344">
        <v>5171</v>
      </c>
      <c r="C524" s="251"/>
      <c r="D524" s="339"/>
      <c r="E524" s="345">
        <v>211</v>
      </c>
      <c r="F524" s="346" t="s">
        <v>768</v>
      </c>
      <c r="G524" s="347">
        <v>45</v>
      </c>
      <c r="H524" s="347">
        <v>45</v>
      </c>
      <c r="I524" s="347">
        <v>21.3</v>
      </c>
      <c r="J524" s="347">
        <f>Tabulka54246[[#This Row],[Skutečnost k 31.12.2019                    v tis. Kč]]/Tabulka54246[[#This Row],[Upravený rozpočet k 31.12.2019         v tis. Kč]]*100</f>
        <v>47.333333333333336</v>
      </c>
      <c r="K524" s="63"/>
      <c r="L524" s="63"/>
      <c r="M524" s="63"/>
      <c r="N524" s="64"/>
      <c r="O524" s="65"/>
      <c r="P524" s="61"/>
      <c r="Q524" s="61"/>
      <c r="R524" s="61"/>
      <c r="S524" s="62"/>
      <c r="T524" s="62"/>
      <c r="U524" s="62"/>
      <c r="V524" s="62"/>
      <c r="W524" s="62"/>
      <c r="X524" s="63"/>
      <c r="Y524" s="63"/>
      <c r="Z524" s="63"/>
      <c r="AA524" s="64"/>
      <c r="AB524" s="65"/>
      <c r="AC524" s="61"/>
      <c r="AD524" s="61"/>
      <c r="AE524" s="61"/>
      <c r="AF524" s="62"/>
      <c r="AG524" s="62"/>
      <c r="AH524" s="62"/>
      <c r="AI524" s="62"/>
      <c r="AJ524" s="62"/>
      <c r="AK524" s="63"/>
      <c r="AL524" s="63"/>
      <c r="AM524" s="63"/>
      <c r="AN524" s="64"/>
      <c r="AO524" s="65"/>
      <c r="AP524" s="61"/>
      <c r="AQ524" s="61"/>
      <c r="AR524" s="61"/>
      <c r="AS524" s="62"/>
      <c r="AT524" s="62"/>
      <c r="AU524" s="62"/>
      <c r="AV524" s="62"/>
      <c r="AW524" s="62"/>
      <c r="AX524" s="63"/>
      <c r="AY524" s="63"/>
      <c r="AZ524" s="63"/>
      <c r="BA524" s="64"/>
      <c r="BB524" s="65"/>
      <c r="BC524" s="61"/>
      <c r="BD524" s="61"/>
      <c r="BE524" s="61"/>
      <c r="BF524" s="62"/>
      <c r="BG524" s="62"/>
      <c r="BH524" s="62"/>
      <c r="BI524" s="62"/>
      <c r="BJ524" s="62"/>
      <c r="BK524" s="63"/>
      <c r="BL524" s="63"/>
      <c r="BM524" s="63"/>
      <c r="BN524" s="64"/>
      <c r="BO524" s="65"/>
      <c r="BP524" s="61"/>
      <c r="BQ524" s="61"/>
      <c r="BR524" s="61"/>
      <c r="BS524" s="62"/>
      <c r="BT524" s="62"/>
      <c r="BU524" s="62"/>
      <c r="BV524" s="62"/>
      <c r="BW524" s="62"/>
      <c r="BX524" s="63"/>
      <c r="BY524" s="63"/>
      <c r="BZ524" s="63"/>
      <c r="CA524" s="64"/>
      <c r="CB524" s="65"/>
      <c r="CC524" s="61"/>
      <c r="CD524" s="61"/>
      <c r="CE524" s="61"/>
      <c r="CF524" s="62"/>
      <c r="CG524" s="62"/>
      <c r="CH524" s="62"/>
      <c r="CI524" s="62"/>
      <c r="CJ524" s="62"/>
      <c r="CK524" s="63"/>
      <c r="CL524" s="63"/>
      <c r="CM524" s="63"/>
      <c r="CN524" s="64"/>
      <c r="CO524" s="65"/>
      <c r="CP524" s="61"/>
      <c r="CQ524" s="61"/>
      <c r="CR524" s="61"/>
      <c r="CS524" s="62"/>
      <c r="CT524" s="62"/>
      <c r="CU524" s="62"/>
      <c r="CV524" s="62"/>
      <c r="CW524" s="62"/>
      <c r="CX524" s="63"/>
      <c r="CY524" s="63"/>
      <c r="CZ524" s="63"/>
      <c r="DA524" s="64"/>
      <c r="DB524" s="65"/>
      <c r="DC524" s="61"/>
      <c r="DD524" s="61"/>
      <c r="DE524" s="61"/>
      <c r="DF524" s="62"/>
      <c r="DG524" s="62"/>
      <c r="DH524" s="62"/>
      <c r="DI524" s="62"/>
      <c r="DJ524" s="62"/>
      <c r="DK524" s="63"/>
      <c r="DL524" s="63"/>
      <c r="DM524" s="63"/>
      <c r="DN524" s="64"/>
      <c r="DO524" s="65"/>
      <c r="DP524" s="61"/>
      <c r="DQ524" s="61"/>
      <c r="DR524" s="61"/>
      <c r="DS524" s="62"/>
      <c r="DT524" s="62"/>
      <c r="DU524" s="62"/>
      <c r="DV524" s="62"/>
      <c r="DW524" s="62"/>
      <c r="DX524" s="63"/>
      <c r="DY524" s="63"/>
      <c r="DZ524" s="63"/>
      <c r="EA524" s="64"/>
      <c r="EB524" s="65"/>
      <c r="EC524" s="61"/>
      <c r="ED524" s="61"/>
      <c r="EE524" s="61"/>
      <c r="EF524" s="62"/>
      <c r="EG524" s="62"/>
      <c r="EH524" s="62"/>
      <c r="EI524" s="62"/>
      <c r="EJ524" s="62"/>
      <c r="EK524" s="63"/>
      <c r="EL524" s="63"/>
      <c r="EM524" s="63"/>
      <c r="EN524" s="64"/>
      <c r="EO524" s="65"/>
      <c r="EP524" s="61"/>
      <c r="EQ524" s="61"/>
      <c r="ER524" s="61"/>
      <c r="ES524" s="62"/>
      <c r="ET524" s="62"/>
      <c r="EU524" s="62"/>
      <c r="EV524" s="62"/>
      <c r="EW524" s="62"/>
      <c r="EX524" s="63"/>
      <c r="EY524" s="63"/>
      <c r="EZ524" s="63"/>
      <c r="FA524" s="64"/>
      <c r="FB524" s="65"/>
      <c r="FC524" s="61"/>
      <c r="FD524" s="61"/>
      <c r="FE524" s="61"/>
      <c r="FF524" s="62"/>
      <c r="FG524" s="62"/>
      <c r="FH524" s="62"/>
      <c r="FI524" s="62"/>
      <c r="FJ524" s="62"/>
    </row>
    <row r="525" spans="1:166" ht="15" hidden="1" customHeight="1" x14ac:dyDescent="0.25">
      <c r="A525" s="344"/>
      <c r="B525" s="344"/>
      <c r="C525" s="251"/>
      <c r="D525" s="688"/>
      <c r="E525" s="46"/>
      <c r="F525" s="94" t="s">
        <v>281</v>
      </c>
      <c r="G525" s="265">
        <f>SUBTOTAL(109,G520:G524)</f>
        <v>45</v>
      </c>
      <c r="H525" s="265">
        <f>SUBTOTAL(109,H520:H524)</f>
        <v>45</v>
      </c>
      <c r="I525" s="265">
        <f>SUBTOTAL(109,I520:I524)</f>
        <v>21.3</v>
      </c>
      <c r="J525" s="265">
        <f>Tabulka54246[[#This Row],[Skutečnost k 31.12.2019                    v tis. Kč]]/Tabulka54246[[#This Row],[Upravený rozpočet k 31.12.2019         v tis. Kč]]*100</f>
        <v>47.333333333333336</v>
      </c>
      <c r="K525" s="63"/>
      <c r="L525" s="63"/>
      <c r="M525" s="63"/>
      <c r="N525" s="64"/>
      <c r="O525" s="65"/>
      <c r="P525" s="61"/>
      <c r="Q525" s="61"/>
      <c r="R525" s="61"/>
      <c r="S525" s="62"/>
      <c r="T525" s="62"/>
      <c r="U525" s="62"/>
      <c r="V525" s="62"/>
      <c r="W525" s="62"/>
      <c r="X525" s="63"/>
      <c r="Y525" s="63"/>
      <c r="Z525" s="63"/>
      <c r="AA525" s="64"/>
      <c r="AB525" s="65"/>
      <c r="AC525" s="61"/>
      <c r="AD525" s="61"/>
      <c r="AE525" s="61"/>
      <c r="AF525" s="62"/>
      <c r="AG525" s="62"/>
      <c r="AH525" s="62"/>
      <c r="AI525" s="62"/>
      <c r="AJ525" s="62"/>
      <c r="AK525" s="63"/>
      <c r="AL525" s="63"/>
      <c r="AM525" s="63"/>
      <c r="AN525" s="64"/>
      <c r="AO525" s="65"/>
      <c r="AP525" s="61"/>
      <c r="AQ525" s="61"/>
      <c r="AR525" s="61"/>
      <c r="AS525" s="62"/>
      <c r="AT525" s="62"/>
      <c r="AU525" s="62"/>
      <c r="AV525" s="62"/>
      <c r="AW525" s="62"/>
      <c r="AX525" s="63"/>
      <c r="AY525" s="63"/>
      <c r="AZ525" s="63"/>
      <c r="BA525" s="64"/>
      <c r="BB525" s="65"/>
      <c r="BC525" s="61"/>
      <c r="BD525" s="61"/>
      <c r="BE525" s="61"/>
      <c r="BF525" s="62"/>
      <c r="BG525" s="62"/>
      <c r="BH525" s="62"/>
      <c r="BI525" s="62"/>
      <c r="BJ525" s="62"/>
      <c r="BK525" s="63"/>
      <c r="BL525" s="63"/>
      <c r="BM525" s="63"/>
      <c r="BN525" s="64"/>
      <c r="BO525" s="65"/>
      <c r="BP525" s="61"/>
      <c r="BQ525" s="61"/>
      <c r="BR525" s="61"/>
      <c r="BS525" s="62"/>
      <c r="BT525" s="62"/>
      <c r="BU525" s="62"/>
      <c r="BV525" s="62"/>
      <c r="BW525" s="62"/>
      <c r="BX525" s="63"/>
      <c r="BY525" s="63"/>
      <c r="BZ525" s="63"/>
      <c r="CA525" s="64"/>
      <c r="CB525" s="65"/>
      <c r="CC525" s="61"/>
      <c r="CD525" s="61"/>
      <c r="CE525" s="61"/>
      <c r="CF525" s="62"/>
      <c r="CG525" s="62"/>
      <c r="CH525" s="62"/>
      <c r="CI525" s="62"/>
      <c r="CJ525" s="62"/>
      <c r="CK525" s="63"/>
      <c r="CL525" s="63"/>
      <c r="CM525" s="63"/>
      <c r="CN525" s="64"/>
      <c r="CO525" s="65"/>
      <c r="CP525" s="61"/>
      <c r="CQ525" s="61"/>
      <c r="CR525" s="61"/>
      <c r="CS525" s="62"/>
      <c r="CT525" s="62"/>
      <c r="CU525" s="62"/>
      <c r="CV525" s="62"/>
      <c r="CW525" s="62"/>
      <c r="CX525" s="63"/>
      <c r="CY525" s="63"/>
      <c r="CZ525" s="63"/>
      <c r="DA525" s="64"/>
      <c r="DB525" s="65"/>
      <c r="DC525" s="61"/>
      <c r="DD525" s="61"/>
      <c r="DE525" s="61"/>
      <c r="DF525" s="62"/>
      <c r="DG525" s="62"/>
      <c r="DH525" s="62"/>
      <c r="DI525" s="62"/>
      <c r="DJ525" s="62"/>
      <c r="DK525" s="63"/>
      <c r="DL525" s="63"/>
      <c r="DM525" s="63"/>
      <c r="DN525" s="64"/>
      <c r="DO525" s="65"/>
      <c r="DP525" s="61"/>
      <c r="DQ525" s="61"/>
      <c r="DR525" s="61"/>
      <c r="DS525" s="62"/>
      <c r="DT525" s="62"/>
      <c r="DU525" s="62"/>
      <c r="DV525" s="62"/>
      <c r="DW525" s="62"/>
      <c r="DX525" s="63"/>
      <c r="DY525" s="63"/>
      <c r="DZ525" s="63"/>
      <c r="EA525" s="64"/>
      <c r="EB525" s="65"/>
      <c r="EC525" s="61"/>
      <c r="ED525" s="61"/>
      <c r="EE525" s="61"/>
      <c r="EF525" s="62"/>
      <c r="EG525" s="62"/>
      <c r="EH525" s="62"/>
      <c r="EI525" s="62"/>
      <c r="EJ525" s="62"/>
      <c r="EK525" s="63"/>
      <c r="EL525" s="63"/>
      <c r="EM525" s="63"/>
      <c r="EN525" s="64"/>
      <c r="EO525" s="65"/>
      <c r="EP525" s="61"/>
      <c r="EQ525" s="61"/>
      <c r="ER525" s="61"/>
      <c r="ES525" s="62"/>
      <c r="ET525" s="62"/>
      <c r="EU525" s="62"/>
      <c r="EV525" s="62"/>
      <c r="EW525" s="62"/>
      <c r="EX525" s="63"/>
      <c r="EY525" s="63"/>
      <c r="EZ525" s="63"/>
      <c r="FA525" s="64"/>
      <c r="FB525" s="65"/>
      <c r="FC525" s="61"/>
      <c r="FD525" s="61"/>
      <c r="FE525" s="61"/>
      <c r="FF525" s="62"/>
      <c r="FG525" s="62"/>
      <c r="FH525" s="62"/>
      <c r="FI525" s="62"/>
      <c r="FJ525" s="62"/>
    </row>
    <row r="526" spans="1:166" ht="15" hidden="1" customHeight="1" x14ac:dyDescent="0.25">
      <c r="A526" s="344"/>
      <c r="B526" s="344"/>
      <c r="C526" s="251"/>
      <c r="D526" s="688"/>
      <c r="E526" s="46"/>
      <c r="F526" s="346"/>
      <c r="G526" s="347"/>
      <c r="H526" s="347"/>
      <c r="I526" s="347"/>
      <c r="J526" s="347"/>
      <c r="K526" s="63"/>
      <c r="L526" s="63"/>
      <c r="M526" s="63"/>
      <c r="N526" s="64"/>
      <c r="O526" s="65"/>
      <c r="P526" s="61"/>
      <c r="Q526" s="61"/>
      <c r="R526" s="61"/>
      <c r="S526" s="62"/>
      <c r="T526" s="62"/>
      <c r="U526" s="62"/>
      <c r="V526" s="62"/>
      <c r="W526" s="62"/>
      <c r="X526" s="63"/>
      <c r="Y526" s="63"/>
      <c r="Z526" s="63"/>
      <c r="AA526" s="64"/>
      <c r="AB526" s="65"/>
      <c r="AC526" s="61"/>
      <c r="AD526" s="61"/>
      <c r="AE526" s="61"/>
      <c r="AF526" s="62"/>
      <c r="AG526" s="62"/>
      <c r="AH526" s="62"/>
      <c r="AI526" s="62"/>
      <c r="AJ526" s="62"/>
      <c r="AK526" s="63"/>
      <c r="AL526" s="63"/>
      <c r="AM526" s="63"/>
      <c r="AN526" s="64"/>
      <c r="AO526" s="65"/>
      <c r="AP526" s="61"/>
      <c r="AQ526" s="61"/>
      <c r="AR526" s="61"/>
      <c r="AS526" s="62"/>
      <c r="AT526" s="62"/>
      <c r="AU526" s="62"/>
      <c r="AV526" s="62"/>
      <c r="AW526" s="62"/>
      <c r="AX526" s="63"/>
      <c r="AY526" s="63"/>
      <c r="AZ526" s="63"/>
      <c r="BA526" s="64"/>
      <c r="BB526" s="65"/>
      <c r="BC526" s="61"/>
      <c r="BD526" s="61"/>
      <c r="BE526" s="61"/>
      <c r="BF526" s="62"/>
      <c r="BG526" s="62"/>
      <c r="BH526" s="62"/>
      <c r="BI526" s="62"/>
      <c r="BJ526" s="62"/>
      <c r="BK526" s="63"/>
      <c r="BL526" s="63"/>
      <c r="BM526" s="63"/>
      <c r="BN526" s="64"/>
      <c r="BO526" s="65"/>
      <c r="BP526" s="61"/>
      <c r="BQ526" s="61"/>
      <c r="BR526" s="61"/>
      <c r="BS526" s="62"/>
      <c r="BT526" s="62"/>
      <c r="BU526" s="62"/>
      <c r="BV526" s="62"/>
      <c r="BW526" s="62"/>
      <c r="BX526" s="63"/>
      <c r="BY526" s="63"/>
      <c r="BZ526" s="63"/>
      <c r="CA526" s="64"/>
      <c r="CB526" s="65"/>
      <c r="CC526" s="61"/>
      <c r="CD526" s="61"/>
      <c r="CE526" s="61"/>
      <c r="CF526" s="62"/>
      <c r="CG526" s="62"/>
      <c r="CH526" s="62"/>
      <c r="CI526" s="62"/>
      <c r="CJ526" s="62"/>
      <c r="CK526" s="63"/>
      <c r="CL526" s="63"/>
      <c r="CM526" s="63"/>
      <c r="CN526" s="64"/>
      <c r="CO526" s="65"/>
      <c r="CP526" s="61"/>
      <c r="CQ526" s="61"/>
      <c r="CR526" s="61"/>
      <c r="CS526" s="62"/>
      <c r="CT526" s="62"/>
      <c r="CU526" s="62"/>
      <c r="CV526" s="62"/>
      <c r="CW526" s="62"/>
      <c r="CX526" s="63"/>
      <c r="CY526" s="63"/>
      <c r="CZ526" s="63"/>
      <c r="DA526" s="64"/>
      <c r="DB526" s="65"/>
      <c r="DC526" s="61"/>
      <c r="DD526" s="61"/>
      <c r="DE526" s="61"/>
      <c r="DF526" s="62"/>
      <c r="DG526" s="62"/>
      <c r="DH526" s="62"/>
      <c r="DI526" s="62"/>
      <c r="DJ526" s="62"/>
      <c r="DK526" s="63"/>
      <c r="DL526" s="63"/>
      <c r="DM526" s="63"/>
      <c r="DN526" s="64"/>
      <c r="DO526" s="65"/>
      <c r="DP526" s="61"/>
      <c r="DQ526" s="61"/>
      <c r="DR526" s="61"/>
      <c r="DS526" s="62"/>
      <c r="DT526" s="62"/>
      <c r="DU526" s="62"/>
      <c r="DV526" s="62"/>
      <c r="DW526" s="62"/>
      <c r="DX526" s="63"/>
      <c r="DY526" s="63"/>
      <c r="DZ526" s="63"/>
      <c r="EA526" s="64"/>
      <c r="EB526" s="65"/>
      <c r="EC526" s="61"/>
      <c r="ED526" s="61"/>
      <c r="EE526" s="61"/>
      <c r="EF526" s="62"/>
      <c r="EG526" s="62"/>
      <c r="EH526" s="62"/>
      <c r="EI526" s="62"/>
      <c r="EJ526" s="62"/>
      <c r="EK526" s="63"/>
      <c r="EL526" s="63"/>
      <c r="EM526" s="63"/>
      <c r="EN526" s="64"/>
      <c r="EO526" s="65"/>
      <c r="EP526" s="61"/>
      <c r="EQ526" s="61"/>
      <c r="ER526" s="61"/>
      <c r="ES526" s="62"/>
      <c r="ET526" s="62"/>
      <c r="EU526" s="62"/>
      <c r="EV526" s="62"/>
      <c r="EW526" s="62"/>
      <c r="EX526" s="63"/>
      <c r="EY526" s="63"/>
      <c r="EZ526" s="63"/>
      <c r="FA526" s="64"/>
      <c r="FB526" s="65"/>
      <c r="FC526" s="61"/>
      <c r="FD526" s="61"/>
      <c r="FE526" s="61"/>
      <c r="FF526" s="62"/>
      <c r="FG526" s="62"/>
      <c r="FH526" s="62"/>
      <c r="FI526" s="62"/>
      <c r="FJ526" s="62"/>
    </row>
    <row r="527" spans="1:166" ht="15" hidden="1" customHeight="1" x14ac:dyDescent="0.25">
      <c r="A527" s="344"/>
      <c r="B527" s="344"/>
      <c r="C527" s="251"/>
      <c r="D527" s="688"/>
      <c r="E527" s="46"/>
      <c r="F527" s="94" t="s">
        <v>277</v>
      </c>
      <c r="G527" s="347"/>
      <c r="H527" s="347"/>
      <c r="I527" s="347"/>
      <c r="J527" s="347"/>
      <c r="K527" s="63"/>
      <c r="L527" s="63"/>
      <c r="M527" s="63"/>
      <c r="N527" s="64"/>
      <c r="O527" s="65"/>
      <c r="P527" s="61"/>
      <c r="Q527" s="61"/>
      <c r="R527" s="61"/>
      <c r="S527" s="62"/>
      <c r="T527" s="62"/>
      <c r="U527" s="62"/>
      <c r="V527" s="62"/>
      <c r="W527" s="62"/>
      <c r="X527" s="63"/>
      <c r="Y527" s="63"/>
      <c r="Z527" s="63"/>
      <c r="AA527" s="64"/>
      <c r="AB527" s="65"/>
      <c r="AC527" s="61"/>
      <c r="AD527" s="61"/>
      <c r="AE527" s="61"/>
      <c r="AF527" s="62"/>
      <c r="AG527" s="62"/>
      <c r="AH527" s="62"/>
      <c r="AI527" s="62"/>
      <c r="AJ527" s="62"/>
      <c r="AK527" s="63"/>
      <c r="AL527" s="63"/>
      <c r="AM527" s="63"/>
      <c r="AN527" s="64"/>
      <c r="AO527" s="65"/>
      <c r="AP527" s="61"/>
      <c r="AQ527" s="61"/>
      <c r="AR527" s="61"/>
      <c r="AS527" s="62"/>
      <c r="AT527" s="62"/>
      <c r="AU527" s="62"/>
      <c r="AV527" s="62"/>
      <c r="AW527" s="62"/>
      <c r="AX527" s="63"/>
      <c r="AY527" s="63"/>
      <c r="AZ527" s="63"/>
      <c r="BA527" s="64"/>
      <c r="BB527" s="65"/>
      <c r="BC527" s="61"/>
      <c r="BD527" s="61"/>
      <c r="BE527" s="61"/>
      <c r="BF527" s="62"/>
      <c r="BG527" s="62"/>
      <c r="BH527" s="62"/>
      <c r="BI527" s="62"/>
      <c r="BJ527" s="62"/>
      <c r="BK527" s="63"/>
      <c r="BL527" s="63"/>
      <c r="BM527" s="63"/>
      <c r="BN527" s="64"/>
      <c r="BO527" s="65"/>
      <c r="BP527" s="61"/>
      <c r="BQ527" s="61"/>
      <c r="BR527" s="61"/>
      <c r="BS527" s="62"/>
      <c r="BT527" s="62"/>
      <c r="BU527" s="62"/>
      <c r="BV527" s="62"/>
      <c r="BW527" s="62"/>
      <c r="BX527" s="63"/>
      <c r="BY527" s="63"/>
      <c r="BZ527" s="63"/>
      <c r="CA527" s="64"/>
      <c r="CB527" s="65"/>
      <c r="CC527" s="61"/>
      <c r="CD527" s="61"/>
      <c r="CE527" s="61"/>
      <c r="CF527" s="62"/>
      <c r="CG527" s="62"/>
      <c r="CH527" s="62"/>
      <c r="CI527" s="62"/>
      <c r="CJ527" s="62"/>
      <c r="CK527" s="63"/>
      <c r="CL527" s="63"/>
      <c r="CM527" s="63"/>
      <c r="CN527" s="64"/>
      <c r="CO527" s="65"/>
      <c r="CP527" s="61"/>
      <c r="CQ527" s="61"/>
      <c r="CR527" s="61"/>
      <c r="CS527" s="62"/>
      <c r="CT527" s="62"/>
      <c r="CU527" s="62"/>
      <c r="CV527" s="62"/>
      <c r="CW527" s="62"/>
      <c r="CX527" s="63"/>
      <c r="CY527" s="63"/>
      <c r="CZ527" s="63"/>
      <c r="DA527" s="64"/>
      <c r="DB527" s="65"/>
      <c r="DC527" s="61"/>
      <c r="DD527" s="61"/>
      <c r="DE527" s="61"/>
      <c r="DF527" s="62"/>
      <c r="DG527" s="62"/>
      <c r="DH527" s="62"/>
      <c r="DI527" s="62"/>
      <c r="DJ527" s="62"/>
      <c r="DK527" s="63"/>
      <c r="DL527" s="63"/>
      <c r="DM527" s="63"/>
      <c r="DN527" s="64"/>
      <c r="DO527" s="65"/>
      <c r="DP527" s="61"/>
      <c r="DQ527" s="61"/>
      <c r="DR527" s="61"/>
      <c r="DS527" s="62"/>
      <c r="DT527" s="62"/>
      <c r="DU527" s="62"/>
      <c r="DV527" s="62"/>
      <c r="DW527" s="62"/>
      <c r="DX527" s="63"/>
      <c r="DY527" s="63"/>
      <c r="DZ527" s="63"/>
      <c r="EA527" s="64"/>
      <c r="EB527" s="65"/>
      <c r="EC527" s="61"/>
      <c r="ED527" s="61"/>
      <c r="EE527" s="61"/>
      <c r="EF527" s="62"/>
      <c r="EG527" s="62"/>
      <c r="EH527" s="62"/>
      <c r="EI527" s="62"/>
      <c r="EJ527" s="62"/>
      <c r="EK527" s="63"/>
      <c r="EL527" s="63"/>
      <c r="EM527" s="63"/>
      <c r="EN527" s="64"/>
      <c r="EO527" s="65"/>
      <c r="EP527" s="61"/>
      <c r="EQ527" s="61"/>
      <c r="ER527" s="61"/>
      <c r="ES527" s="62"/>
      <c r="ET527" s="62"/>
      <c r="EU527" s="62"/>
      <c r="EV527" s="62"/>
      <c r="EW527" s="62"/>
      <c r="EX527" s="63"/>
      <c r="EY527" s="63"/>
      <c r="EZ527" s="63"/>
      <c r="FA527" s="64"/>
      <c r="FB527" s="65"/>
      <c r="FC527" s="61"/>
      <c r="FD527" s="61"/>
      <c r="FE527" s="61"/>
      <c r="FF527" s="62"/>
      <c r="FG527" s="62"/>
      <c r="FH527" s="62"/>
      <c r="FI527" s="62"/>
      <c r="FJ527" s="62"/>
    </row>
    <row r="528" spans="1:166" ht="15" hidden="1" customHeight="1" x14ac:dyDescent="0.25">
      <c r="A528" s="348">
        <v>3639</v>
      </c>
      <c r="B528" s="348">
        <v>5151</v>
      </c>
      <c r="C528" s="203"/>
      <c r="D528" s="339"/>
      <c r="E528" s="46">
        <v>212</v>
      </c>
      <c r="F528" s="329" t="s">
        <v>375</v>
      </c>
      <c r="G528" s="343">
        <v>9</v>
      </c>
      <c r="H528" s="343">
        <v>9</v>
      </c>
      <c r="I528" s="343">
        <v>3.06</v>
      </c>
      <c r="J528" s="343">
        <f>Tabulka54246[[#This Row],[Skutečnost k 31.12.2019                    v tis. Kč]]/Tabulka54246[[#This Row],[Upravený rozpočet k 31.12.2019         v tis. Kč]]*100</f>
        <v>34</v>
      </c>
      <c r="K528" s="63"/>
      <c r="L528" s="63"/>
      <c r="M528" s="63"/>
      <c r="N528" s="64"/>
      <c r="O528" s="65"/>
      <c r="P528" s="61"/>
      <c r="Q528" s="61"/>
      <c r="R528" s="61"/>
      <c r="S528" s="62"/>
      <c r="T528" s="62"/>
      <c r="U528" s="62"/>
      <c r="V528" s="62"/>
      <c r="W528" s="62"/>
      <c r="X528" s="63"/>
      <c r="Y528" s="63"/>
      <c r="Z528" s="63"/>
      <c r="AA528" s="64"/>
      <c r="AB528" s="65"/>
      <c r="AC528" s="61"/>
      <c r="AD528" s="61"/>
      <c r="AE528" s="61"/>
      <c r="AF528" s="62"/>
      <c r="AG528" s="62"/>
      <c r="AH528" s="62"/>
      <c r="AI528" s="62"/>
      <c r="AJ528" s="62"/>
      <c r="AK528" s="63"/>
      <c r="AL528" s="63"/>
      <c r="AM528" s="63"/>
      <c r="AN528" s="64"/>
      <c r="AO528" s="65"/>
      <c r="AP528" s="61"/>
      <c r="AQ528" s="61"/>
      <c r="AR528" s="61"/>
      <c r="AS528" s="62"/>
      <c r="AT528" s="62"/>
      <c r="AU528" s="62"/>
      <c r="AV528" s="62"/>
      <c r="AW528" s="62"/>
      <c r="AX528" s="63"/>
      <c r="AY528" s="63"/>
      <c r="AZ528" s="63"/>
      <c r="BA528" s="64"/>
      <c r="BB528" s="65"/>
      <c r="BC528" s="61"/>
      <c r="BD528" s="61"/>
      <c r="BE528" s="61"/>
      <c r="BF528" s="62"/>
      <c r="BG528" s="62"/>
      <c r="BH528" s="62"/>
      <c r="BI528" s="62"/>
      <c r="BJ528" s="62"/>
      <c r="BK528" s="63"/>
      <c r="BL528" s="63"/>
      <c r="BM528" s="63"/>
      <c r="BN528" s="64"/>
      <c r="BO528" s="65"/>
      <c r="BP528" s="61"/>
      <c r="BQ528" s="61"/>
      <c r="BR528" s="61"/>
      <c r="BS528" s="62"/>
      <c r="BT528" s="62"/>
      <c r="BU528" s="62"/>
      <c r="BV528" s="62"/>
      <c r="BW528" s="62"/>
      <c r="BX528" s="63"/>
      <c r="BY528" s="63"/>
      <c r="BZ528" s="63"/>
      <c r="CA528" s="64"/>
      <c r="CB528" s="65"/>
      <c r="CC528" s="61"/>
      <c r="CD528" s="61"/>
      <c r="CE528" s="61"/>
      <c r="CF528" s="62"/>
      <c r="CG528" s="62"/>
      <c r="CH528" s="62"/>
      <c r="CI528" s="62"/>
      <c r="CJ528" s="62"/>
      <c r="CK528" s="63"/>
      <c r="CL528" s="63"/>
      <c r="CM528" s="63"/>
      <c r="CN528" s="64"/>
      <c r="CO528" s="65"/>
      <c r="CP528" s="61"/>
      <c r="CQ528" s="61"/>
      <c r="CR528" s="61"/>
      <c r="CS528" s="62"/>
      <c r="CT528" s="62"/>
      <c r="CU528" s="62"/>
      <c r="CV528" s="62"/>
      <c r="CW528" s="62"/>
      <c r="CX528" s="63"/>
      <c r="CY528" s="63"/>
      <c r="CZ528" s="63"/>
      <c r="DA528" s="64"/>
      <c r="DB528" s="65"/>
      <c r="DC528" s="61"/>
      <c r="DD528" s="61"/>
      <c r="DE528" s="61"/>
      <c r="DF528" s="62"/>
      <c r="DG528" s="62"/>
      <c r="DH528" s="62"/>
      <c r="DI528" s="62"/>
      <c r="DJ528" s="62"/>
      <c r="DK528" s="63"/>
      <c r="DL528" s="63"/>
      <c r="DM528" s="63"/>
      <c r="DN528" s="64"/>
      <c r="DO528" s="65"/>
      <c r="DP528" s="61"/>
      <c r="DQ528" s="61"/>
      <c r="DR528" s="61"/>
      <c r="DS528" s="62"/>
      <c r="DT528" s="62"/>
      <c r="DU528" s="62"/>
      <c r="DV528" s="62"/>
      <c r="DW528" s="62"/>
      <c r="DX528" s="63"/>
      <c r="DY528" s="63"/>
      <c r="DZ528" s="63"/>
      <c r="EA528" s="64"/>
      <c r="EB528" s="65"/>
      <c r="EC528" s="61"/>
      <c r="ED528" s="61"/>
      <c r="EE528" s="61"/>
      <c r="EF528" s="62"/>
      <c r="EG528" s="62"/>
      <c r="EH528" s="62"/>
      <c r="EI528" s="62"/>
      <c r="EJ528" s="62"/>
      <c r="EK528" s="63"/>
      <c r="EL528" s="63"/>
      <c r="EM528" s="63"/>
      <c r="EN528" s="64"/>
      <c r="EO528" s="65"/>
      <c r="EP528" s="61"/>
      <c r="EQ528" s="61"/>
      <c r="ER528" s="61"/>
      <c r="ES528" s="62"/>
      <c r="ET528" s="62"/>
      <c r="EU528" s="62"/>
      <c r="EV528" s="62"/>
      <c r="EW528" s="62"/>
      <c r="EX528" s="63"/>
      <c r="EY528" s="63"/>
      <c r="EZ528" s="63"/>
      <c r="FA528" s="64"/>
      <c r="FB528" s="65"/>
      <c r="FC528" s="61"/>
      <c r="FD528" s="61"/>
      <c r="FE528" s="61"/>
      <c r="FF528" s="62"/>
      <c r="FG528" s="62"/>
      <c r="FH528" s="62"/>
      <c r="FI528" s="62"/>
      <c r="FJ528" s="62"/>
    </row>
    <row r="529" spans="1:166" ht="15" hidden="1" customHeight="1" x14ac:dyDescent="0.25">
      <c r="A529" s="348">
        <v>3639</v>
      </c>
      <c r="B529" s="348">
        <v>5154</v>
      </c>
      <c r="C529" s="203"/>
      <c r="D529" s="339"/>
      <c r="E529" s="46">
        <v>212</v>
      </c>
      <c r="F529" s="329" t="s">
        <v>142</v>
      </c>
      <c r="G529" s="343">
        <v>15</v>
      </c>
      <c r="H529" s="343">
        <v>15</v>
      </c>
      <c r="I529" s="343">
        <v>8.33</v>
      </c>
      <c r="J529" s="343">
        <f>Tabulka54246[[#This Row],[Skutečnost k 31.12.2019                    v tis. Kč]]/Tabulka54246[[#This Row],[Upravený rozpočet k 31.12.2019         v tis. Kč]]*100</f>
        <v>55.533333333333331</v>
      </c>
      <c r="K529" s="63"/>
      <c r="L529" s="63"/>
      <c r="M529" s="63"/>
      <c r="N529" s="64"/>
      <c r="O529" s="65"/>
      <c r="P529" s="61"/>
      <c r="Q529" s="61"/>
      <c r="R529" s="61"/>
      <c r="S529" s="62"/>
      <c r="T529" s="62"/>
      <c r="U529" s="62"/>
      <c r="V529" s="62"/>
      <c r="W529" s="62"/>
      <c r="X529" s="63"/>
      <c r="Y529" s="63"/>
      <c r="Z529" s="63"/>
      <c r="AA529" s="64"/>
      <c r="AB529" s="65"/>
      <c r="AC529" s="61"/>
      <c r="AD529" s="61"/>
      <c r="AE529" s="61"/>
      <c r="AF529" s="62"/>
      <c r="AG529" s="62"/>
      <c r="AH529" s="62"/>
      <c r="AI529" s="62"/>
      <c r="AJ529" s="62"/>
      <c r="AK529" s="63"/>
      <c r="AL529" s="63"/>
      <c r="AM529" s="63"/>
      <c r="AN529" s="64"/>
      <c r="AO529" s="65"/>
      <c r="AP529" s="61"/>
      <c r="AQ529" s="61"/>
      <c r="AR529" s="61"/>
      <c r="AS529" s="62"/>
      <c r="AT529" s="62"/>
      <c r="AU529" s="62"/>
      <c r="AV529" s="62"/>
      <c r="AW529" s="62"/>
      <c r="AX529" s="63"/>
      <c r="AY529" s="63"/>
      <c r="AZ529" s="63"/>
      <c r="BA529" s="64"/>
      <c r="BB529" s="65"/>
      <c r="BC529" s="61"/>
      <c r="BD529" s="61"/>
      <c r="BE529" s="61"/>
      <c r="BF529" s="62"/>
      <c r="BG529" s="62"/>
      <c r="BH529" s="62"/>
      <c r="BI529" s="62"/>
      <c r="BJ529" s="62"/>
      <c r="BK529" s="63"/>
      <c r="BL529" s="63"/>
      <c r="BM529" s="63"/>
      <c r="BN529" s="64"/>
      <c r="BO529" s="65"/>
      <c r="BP529" s="61"/>
      <c r="BQ529" s="61"/>
      <c r="BR529" s="61"/>
      <c r="BS529" s="62"/>
      <c r="BT529" s="62"/>
      <c r="BU529" s="62"/>
      <c r="BV529" s="62"/>
      <c r="BW529" s="62"/>
      <c r="BX529" s="63"/>
      <c r="BY529" s="63"/>
      <c r="BZ529" s="63"/>
      <c r="CA529" s="64"/>
      <c r="CB529" s="65"/>
      <c r="CC529" s="61"/>
      <c r="CD529" s="61"/>
      <c r="CE529" s="61"/>
      <c r="CF529" s="62"/>
      <c r="CG529" s="62"/>
      <c r="CH529" s="62"/>
      <c r="CI529" s="62"/>
      <c r="CJ529" s="62"/>
      <c r="CK529" s="63"/>
      <c r="CL529" s="63"/>
      <c r="CM529" s="63"/>
      <c r="CN529" s="64"/>
      <c r="CO529" s="65"/>
      <c r="CP529" s="61"/>
      <c r="CQ529" s="61"/>
      <c r="CR529" s="61"/>
      <c r="CS529" s="62"/>
      <c r="CT529" s="62"/>
      <c r="CU529" s="62"/>
      <c r="CV529" s="62"/>
      <c r="CW529" s="62"/>
      <c r="CX529" s="63"/>
      <c r="CY529" s="63"/>
      <c r="CZ529" s="63"/>
      <c r="DA529" s="64"/>
      <c r="DB529" s="65"/>
      <c r="DC529" s="61"/>
      <c r="DD529" s="61"/>
      <c r="DE529" s="61"/>
      <c r="DF529" s="62"/>
      <c r="DG529" s="62"/>
      <c r="DH529" s="62"/>
      <c r="DI529" s="62"/>
      <c r="DJ529" s="62"/>
      <c r="DK529" s="63"/>
      <c r="DL529" s="63"/>
      <c r="DM529" s="63"/>
      <c r="DN529" s="64"/>
      <c r="DO529" s="65"/>
      <c r="DP529" s="61"/>
      <c r="DQ529" s="61"/>
      <c r="DR529" s="61"/>
      <c r="DS529" s="62"/>
      <c r="DT529" s="62"/>
      <c r="DU529" s="62"/>
      <c r="DV529" s="62"/>
      <c r="DW529" s="62"/>
      <c r="DX529" s="63"/>
      <c r="DY529" s="63"/>
      <c r="DZ529" s="63"/>
      <c r="EA529" s="64"/>
      <c r="EB529" s="65"/>
      <c r="EC529" s="61"/>
      <c r="ED529" s="61"/>
      <c r="EE529" s="61"/>
      <c r="EF529" s="62"/>
      <c r="EG529" s="62"/>
      <c r="EH529" s="62"/>
      <c r="EI529" s="62"/>
      <c r="EJ529" s="62"/>
      <c r="EK529" s="63"/>
      <c r="EL529" s="63"/>
      <c r="EM529" s="63"/>
      <c r="EN529" s="64"/>
      <c r="EO529" s="65"/>
      <c r="EP529" s="61"/>
      <c r="EQ529" s="61"/>
      <c r="ER529" s="61"/>
      <c r="ES529" s="62"/>
      <c r="ET529" s="62"/>
      <c r="EU529" s="62"/>
      <c r="EV529" s="62"/>
      <c r="EW529" s="62"/>
      <c r="EX529" s="63"/>
      <c r="EY529" s="63"/>
      <c r="EZ529" s="63"/>
      <c r="FA529" s="64"/>
      <c r="FB529" s="65"/>
      <c r="FC529" s="61"/>
      <c r="FD529" s="61"/>
      <c r="FE529" s="61"/>
      <c r="FF529" s="62"/>
      <c r="FG529" s="62"/>
      <c r="FH529" s="62"/>
      <c r="FI529" s="62"/>
      <c r="FJ529" s="62"/>
    </row>
    <row r="530" spans="1:166" ht="15" hidden="1" customHeight="1" x14ac:dyDescent="0.25">
      <c r="A530" s="348">
        <v>3639</v>
      </c>
      <c r="B530" s="348">
        <v>5169</v>
      </c>
      <c r="C530" s="203"/>
      <c r="D530" s="339"/>
      <c r="E530" s="46">
        <v>212</v>
      </c>
      <c r="F530" s="329" t="s">
        <v>128</v>
      </c>
      <c r="G530" s="343">
        <v>123.87</v>
      </c>
      <c r="H530" s="343">
        <v>135.65</v>
      </c>
      <c r="I530" s="343">
        <v>135.65</v>
      </c>
      <c r="J530" s="343">
        <f>Tabulka54246[[#This Row],[Skutečnost k 31.12.2019                    v tis. Kč]]/Tabulka54246[[#This Row],[Upravený rozpočet k 31.12.2019         v tis. Kč]]*100</f>
        <v>100</v>
      </c>
      <c r="K530" s="63"/>
      <c r="L530" s="63"/>
      <c r="M530" s="63"/>
      <c r="N530" s="64"/>
      <c r="O530" s="65"/>
      <c r="P530" s="61"/>
      <c r="Q530" s="61"/>
      <c r="R530" s="61"/>
      <c r="S530" s="62"/>
      <c r="T530" s="62"/>
      <c r="U530" s="62"/>
      <c r="V530" s="62"/>
      <c r="W530" s="62"/>
      <c r="X530" s="63"/>
      <c r="Y530" s="63"/>
      <c r="Z530" s="63"/>
      <c r="AA530" s="64"/>
      <c r="AB530" s="65"/>
      <c r="AC530" s="61"/>
      <c r="AD530" s="61"/>
      <c r="AE530" s="61"/>
      <c r="AF530" s="62"/>
      <c r="AG530" s="62"/>
      <c r="AH530" s="62"/>
      <c r="AI530" s="62"/>
      <c r="AJ530" s="62"/>
      <c r="AK530" s="63"/>
      <c r="AL530" s="63"/>
      <c r="AM530" s="63"/>
      <c r="AN530" s="64"/>
      <c r="AO530" s="65"/>
      <c r="AP530" s="61"/>
      <c r="AQ530" s="61"/>
      <c r="AR530" s="61"/>
      <c r="AS530" s="62"/>
      <c r="AT530" s="62"/>
      <c r="AU530" s="62"/>
      <c r="AV530" s="62"/>
      <c r="AW530" s="62"/>
      <c r="AX530" s="63"/>
      <c r="AY530" s="63"/>
      <c r="AZ530" s="63"/>
      <c r="BA530" s="64"/>
      <c r="BB530" s="65"/>
      <c r="BC530" s="61"/>
      <c r="BD530" s="61"/>
      <c r="BE530" s="61"/>
      <c r="BF530" s="62"/>
      <c r="BG530" s="62"/>
      <c r="BH530" s="62"/>
      <c r="BI530" s="62"/>
      <c r="BJ530" s="62"/>
      <c r="BK530" s="63"/>
      <c r="BL530" s="63"/>
      <c r="BM530" s="63"/>
      <c r="BN530" s="64"/>
      <c r="BO530" s="65"/>
      <c r="BP530" s="61"/>
      <c r="BQ530" s="61"/>
      <c r="BR530" s="61"/>
      <c r="BS530" s="62"/>
      <c r="BT530" s="62"/>
      <c r="BU530" s="62"/>
      <c r="BV530" s="62"/>
      <c r="BW530" s="62"/>
      <c r="BX530" s="63"/>
      <c r="BY530" s="63"/>
      <c r="BZ530" s="63"/>
      <c r="CA530" s="64"/>
      <c r="CB530" s="65"/>
      <c r="CC530" s="61"/>
      <c r="CD530" s="61"/>
      <c r="CE530" s="61"/>
      <c r="CF530" s="62"/>
      <c r="CG530" s="62"/>
      <c r="CH530" s="62"/>
      <c r="CI530" s="62"/>
      <c r="CJ530" s="62"/>
      <c r="CK530" s="63"/>
      <c r="CL530" s="63"/>
      <c r="CM530" s="63"/>
      <c r="CN530" s="64"/>
      <c r="CO530" s="65"/>
      <c r="CP530" s="61"/>
      <c r="CQ530" s="61"/>
      <c r="CR530" s="61"/>
      <c r="CS530" s="62"/>
      <c r="CT530" s="62"/>
      <c r="CU530" s="62"/>
      <c r="CV530" s="62"/>
      <c r="CW530" s="62"/>
      <c r="CX530" s="63"/>
      <c r="CY530" s="63"/>
      <c r="CZ530" s="63"/>
      <c r="DA530" s="64"/>
      <c r="DB530" s="65"/>
      <c r="DC530" s="61"/>
      <c r="DD530" s="61"/>
      <c r="DE530" s="61"/>
      <c r="DF530" s="62"/>
      <c r="DG530" s="62"/>
      <c r="DH530" s="62"/>
      <c r="DI530" s="62"/>
      <c r="DJ530" s="62"/>
      <c r="DK530" s="63"/>
      <c r="DL530" s="63"/>
      <c r="DM530" s="63"/>
      <c r="DN530" s="64"/>
      <c r="DO530" s="65"/>
      <c r="DP530" s="61"/>
      <c r="DQ530" s="61"/>
      <c r="DR530" s="61"/>
      <c r="DS530" s="62"/>
      <c r="DT530" s="62"/>
      <c r="DU530" s="62"/>
      <c r="DV530" s="62"/>
      <c r="DW530" s="62"/>
      <c r="DX530" s="63"/>
      <c r="DY530" s="63"/>
      <c r="DZ530" s="63"/>
      <c r="EA530" s="64"/>
      <c r="EB530" s="65"/>
      <c r="EC530" s="61"/>
      <c r="ED530" s="61"/>
      <c r="EE530" s="61"/>
      <c r="EF530" s="62"/>
      <c r="EG530" s="62"/>
      <c r="EH530" s="62"/>
      <c r="EI530" s="62"/>
      <c r="EJ530" s="62"/>
      <c r="EK530" s="63"/>
      <c r="EL530" s="63"/>
      <c r="EM530" s="63"/>
      <c r="EN530" s="64"/>
      <c r="EO530" s="65"/>
      <c r="EP530" s="61"/>
      <c r="EQ530" s="61"/>
      <c r="ER530" s="61"/>
      <c r="ES530" s="62"/>
      <c r="ET530" s="62"/>
      <c r="EU530" s="62"/>
      <c r="EV530" s="62"/>
      <c r="EW530" s="62"/>
      <c r="EX530" s="63"/>
      <c r="EY530" s="63"/>
      <c r="EZ530" s="63"/>
      <c r="FA530" s="64"/>
      <c r="FB530" s="65"/>
      <c r="FC530" s="61"/>
      <c r="FD530" s="61"/>
      <c r="FE530" s="61"/>
      <c r="FF530" s="62"/>
      <c r="FG530" s="62"/>
      <c r="FH530" s="62"/>
      <c r="FI530" s="62"/>
      <c r="FJ530" s="62"/>
    </row>
    <row r="531" spans="1:166" ht="15" customHeight="1" x14ac:dyDescent="0.25">
      <c r="A531" s="344">
        <v>3639</v>
      </c>
      <c r="B531" s="344">
        <v>5171</v>
      </c>
      <c r="C531" s="251"/>
      <c r="D531" s="339"/>
      <c r="E531" s="345">
        <v>212</v>
      </c>
      <c r="F531" s="346" t="s">
        <v>769</v>
      </c>
      <c r="G531" s="347">
        <v>10</v>
      </c>
      <c r="H531" s="347">
        <v>10</v>
      </c>
      <c r="I531" s="347">
        <v>7.52</v>
      </c>
      <c r="J531" s="347">
        <f>Tabulka54246[[#This Row],[Skutečnost k 31.12.2019                    v tis. Kč]]/Tabulka54246[[#This Row],[Upravený rozpočet k 31.12.2019         v tis. Kč]]*100</f>
        <v>75.2</v>
      </c>
      <c r="K531" s="63"/>
      <c r="L531" s="63"/>
      <c r="M531" s="63"/>
      <c r="N531" s="64"/>
      <c r="O531" s="65"/>
      <c r="P531" s="61"/>
      <c r="Q531" s="61"/>
      <c r="R531" s="61"/>
      <c r="S531" s="62"/>
      <c r="T531" s="62"/>
      <c r="U531" s="62"/>
      <c r="V531" s="62"/>
      <c r="W531" s="62"/>
      <c r="X531" s="63"/>
      <c r="Y531" s="63"/>
      <c r="Z531" s="63"/>
      <c r="AA531" s="64"/>
      <c r="AB531" s="65"/>
      <c r="AC531" s="61"/>
      <c r="AD531" s="61"/>
      <c r="AE531" s="61"/>
      <c r="AF531" s="62"/>
      <c r="AG531" s="62"/>
      <c r="AH531" s="62"/>
      <c r="AI531" s="62"/>
      <c r="AJ531" s="62"/>
      <c r="AK531" s="63"/>
      <c r="AL531" s="63"/>
      <c r="AM531" s="63"/>
      <c r="AN531" s="64"/>
      <c r="AO531" s="65"/>
      <c r="AP531" s="61"/>
      <c r="AQ531" s="61"/>
      <c r="AR531" s="61"/>
      <c r="AS531" s="62"/>
      <c r="AT531" s="62"/>
      <c r="AU531" s="62"/>
      <c r="AV531" s="62"/>
      <c r="AW531" s="62"/>
      <c r="AX531" s="63"/>
      <c r="AY531" s="63"/>
      <c r="AZ531" s="63"/>
      <c r="BA531" s="64"/>
      <c r="BB531" s="65"/>
      <c r="BC531" s="61"/>
      <c r="BD531" s="61"/>
      <c r="BE531" s="61"/>
      <c r="BF531" s="62"/>
      <c r="BG531" s="62"/>
      <c r="BH531" s="62"/>
      <c r="BI531" s="62"/>
      <c r="BJ531" s="62"/>
      <c r="BK531" s="63"/>
      <c r="BL531" s="63"/>
      <c r="BM531" s="63"/>
      <c r="BN531" s="64"/>
      <c r="BO531" s="65"/>
      <c r="BP531" s="61"/>
      <c r="BQ531" s="61"/>
      <c r="BR531" s="61"/>
      <c r="BS531" s="62"/>
      <c r="BT531" s="62"/>
      <c r="BU531" s="62"/>
      <c r="BV531" s="62"/>
      <c r="BW531" s="62"/>
      <c r="BX531" s="63"/>
      <c r="BY531" s="63"/>
      <c r="BZ531" s="63"/>
      <c r="CA531" s="64"/>
      <c r="CB531" s="65"/>
      <c r="CC531" s="61"/>
      <c r="CD531" s="61"/>
      <c r="CE531" s="61"/>
      <c r="CF531" s="62"/>
      <c r="CG531" s="62"/>
      <c r="CH531" s="62"/>
      <c r="CI531" s="62"/>
      <c r="CJ531" s="62"/>
      <c r="CK531" s="63"/>
      <c r="CL531" s="63"/>
      <c r="CM531" s="63"/>
      <c r="CN531" s="64"/>
      <c r="CO531" s="65"/>
      <c r="CP531" s="61"/>
      <c r="CQ531" s="61"/>
      <c r="CR531" s="61"/>
      <c r="CS531" s="62"/>
      <c r="CT531" s="62"/>
      <c r="CU531" s="62"/>
      <c r="CV531" s="62"/>
      <c r="CW531" s="62"/>
      <c r="CX531" s="63"/>
      <c r="CY531" s="63"/>
      <c r="CZ531" s="63"/>
      <c r="DA531" s="64"/>
      <c r="DB531" s="65"/>
      <c r="DC531" s="61"/>
      <c r="DD531" s="61"/>
      <c r="DE531" s="61"/>
      <c r="DF531" s="62"/>
      <c r="DG531" s="62"/>
      <c r="DH531" s="62"/>
      <c r="DI531" s="62"/>
      <c r="DJ531" s="62"/>
      <c r="DK531" s="63"/>
      <c r="DL531" s="63"/>
      <c r="DM531" s="63"/>
      <c r="DN531" s="64"/>
      <c r="DO531" s="65"/>
      <c r="DP531" s="61"/>
      <c r="DQ531" s="61"/>
      <c r="DR531" s="61"/>
      <c r="DS531" s="62"/>
      <c r="DT531" s="62"/>
      <c r="DU531" s="62"/>
      <c r="DV531" s="62"/>
      <c r="DW531" s="62"/>
      <c r="DX531" s="63"/>
      <c r="DY531" s="63"/>
      <c r="DZ531" s="63"/>
      <c r="EA531" s="64"/>
      <c r="EB531" s="65"/>
      <c r="EC531" s="61"/>
      <c r="ED531" s="61"/>
      <c r="EE531" s="61"/>
      <c r="EF531" s="62"/>
      <c r="EG531" s="62"/>
      <c r="EH531" s="62"/>
      <c r="EI531" s="62"/>
      <c r="EJ531" s="62"/>
      <c r="EK531" s="63"/>
      <c r="EL531" s="63"/>
      <c r="EM531" s="63"/>
      <c r="EN531" s="64"/>
      <c r="EO531" s="65"/>
      <c r="EP531" s="61"/>
      <c r="EQ531" s="61"/>
      <c r="ER531" s="61"/>
      <c r="ES531" s="62"/>
      <c r="ET531" s="62"/>
      <c r="EU531" s="62"/>
      <c r="EV531" s="62"/>
      <c r="EW531" s="62"/>
      <c r="EX531" s="63"/>
      <c r="EY531" s="63"/>
      <c r="EZ531" s="63"/>
      <c r="FA531" s="64"/>
      <c r="FB531" s="65"/>
      <c r="FC531" s="61"/>
      <c r="FD531" s="61"/>
      <c r="FE531" s="61"/>
      <c r="FF531" s="62"/>
      <c r="FG531" s="62"/>
      <c r="FH531" s="62"/>
      <c r="FI531" s="62"/>
      <c r="FJ531" s="62"/>
    </row>
    <row r="532" spans="1:166" ht="15" hidden="1" customHeight="1" x14ac:dyDescent="0.25">
      <c r="A532" s="344"/>
      <c r="B532" s="344"/>
      <c r="C532" s="251"/>
      <c r="D532" s="688"/>
      <c r="E532" s="46"/>
      <c r="F532" s="94" t="s">
        <v>280</v>
      </c>
      <c r="G532" s="265">
        <f>SUBTOTAL(109,G528:G531)</f>
        <v>10</v>
      </c>
      <c r="H532" s="265">
        <f>SUBTOTAL(109,H528:H531)</f>
        <v>10</v>
      </c>
      <c r="I532" s="265">
        <f>SUBTOTAL(109,I528:I531)</f>
        <v>7.52</v>
      </c>
      <c r="J532" s="265">
        <f>Tabulka54246[[#This Row],[Skutečnost k 31.12.2019                    v tis. Kč]]/Tabulka54246[[#This Row],[Upravený rozpočet k 31.12.2019         v tis. Kč]]*100</f>
        <v>75.2</v>
      </c>
      <c r="K532" s="63"/>
      <c r="L532" s="63"/>
      <c r="M532" s="63"/>
      <c r="N532" s="64"/>
      <c r="O532" s="65"/>
      <c r="P532" s="61"/>
      <c r="Q532" s="61"/>
      <c r="R532" s="61"/>
      <c r="S532" s="62"/>
      <c r="T532" s="62"/>
      <c r="U532" s="62"/>
      <c r="V532" s="62"/>
      <c r="W532" s="62"/>
      <c r="X532" s="63"/>
      <c r="Y532" s="63"/>
      <c r="Z532" s="63"/>
      <c r="AA532" s="64"/>
      <c r="AB532" s="65"/>
      <c r="AC532" s="61"/>
      <c r="AD532" s="61"/>
      <c r="AE532" s="61"/>
      <c r="AF532" s="62"/>
      <c r="AG532" s="62"/>
      <c r="AH532" s="62"/>
      <c r="AI532" s="62"/>
      <c r="AJ532" s="62"/>
      <c r="AK532" s="63"/>
      <c r="AL532" s="63"/>
      <c r="AM532" s="63"/>
      <c r="AN532" s="64"/>
      <c r="AO532" s="65"/>
      <c r="AP532" s="61"/>
      <c r="AQ532" s="61"/>
      <c r="AR532" s="61"/>
      <c r="AS532" s="62"/>
      <c r="AT532" s="62"/>
      <c r="AU532" s="62"/>
      <c r="AV532" s="62"/>
      <c r="AW532" s="62"/>
      <c r="AX532" s="63"/>
      <c r="AY532" s="63"/>
      <c r="AZ532" s="63"/>
      <c r="BA532" s="64"/>
      <c r="BB532" s="65"/>
      <c r="BC532" s="61"/>
      <c r="BD532" s="61"/>
      <c r="BE532" s="61"/>
      <c r="BF532" s="62"/>
      <c r="BG532" s="62"/>
      <c r="BH532" s="62"/>
      <c r="BI532" s="62"/>
      <c r="BJ532" s="62"/>
      <c r="BK532" s="63"/>
      <c r="BL532" s="63"/>
      <c r="BM532" s="63"/>
      <c r="BN532" s="64"/>
      <c r="BO532" s="65"/>
      <c r="BP532" s="61"/>
      <c r="BQ532" s="61"/>
      <c r="BR532" s="61"/>
      <c r="BS532" s="62"/>
      <c r="BT532" s="62"/>
      <c r="BU532" s="62"/>
      <c r="BV532" s="62"/>
      <c r="BW532" s="62"/>
      <c r="BX532" s="63"/>
      <c r="BY532" s="63"/>
      <c r="BZ532" s="63"/>
      <c r="CA532" s="64"/>
      <c r="CB532" s="65"/>
      <c r="CC532" s="61"/>
      <c r="CD532" s="61"/>
      <c r="CE532" s="61"/>
      <c r="CF532" s="62"/>
      <c r="CG532" s="62"/>
      <c r="CH532" s="62"/>
      <c r="CI532" s="62"/>
      <c r="CJ532" s="62"/>
      <c r="CK532" s="63"/>
      <c r="CL532" s="63"/>
      <c r="CM532" s="63"/>
      <c r="CN532" s="64"/>
      <c r="CO532" s="65"/>
      <c r="CP532" s="61"/>
      <c r="CQ532" s="61"/>
      <c r="CR532" s="61"/>
      <c r="CS532" s="62"/>
      <c r="CT532" s="62"/>
      <c r="CU532" s="62"/>
      <c r="CV532" s="62"/>
      <c r="CW532" s="62"/>
      <c r="CX532" s="63"/>
      <c r="CY532" s="63"/>
      <c r="CZ532" s="63"/>
      <c r="DA532" s="64"/>
      <c r="DB532" s="65"/>
      <c r="DC532" s="61"/>
      <c r="DD532" s="61"/>
      <c r="DE532" s="61"/>
      <c r="DF532" s="62"/>
      <c r="DG532" s="62"/>
      <c r="DH532" s="62"/>
      <c r="DI532" s="62"/>
      <c r="DJ532" s="62"/>
      <c r="DK532" s="63"/>
      <c r="DL532" s="63"/>
      <c r="DM532" s="63"/>
      <c r="DN532" s="64"/>
      <c r="DO532" s="65"/>
      <c r="DP532" s="61"/>
      <c r="DQ532" s="61"/>
      <c r="DR532" s="61"/>
      <c r="DS532" s="62"/>
      <c r="DT532" s="62"/>
      <c r="DU532" s="62"/>
      <c r="DV532" s="62"/>
      <c r="DW532" s="62"/>
      <c r="DX532" s="63"/>
      <c r="DY532" s="63"/>
      <c r="DZ532" s="63"/>
      <c r="EA532" s="64"/>
      <c r="EB532" s="65"/>
      <c r="EC532" s="61"/>
      <c r="ED532" s="61"/>
      <c r="EE532" s="61"/>
      <c r="EF532" s="62"/>
      <c r="EG532" s="62"/>
      <c r="EH532" s="62"/>
      <c r="EI532" s="62"/>
      <c r="EJ532" s="62"/>
      <c r="EK532" s="63"/>
      <c r="EL532" s="63"/>
      <c r="EM532" s="63"/>
      <c r="EN532" s="64"/>
      <c r="EO532" s="65"/>
      <c r="EP532" s="61"/>
      <c r="EQ532" s="61"/>
      <c r="ER532" s="61"/>
      <c r="ES532" s="62"/>
      <c r="ET532" s="62"/>
      <c r="EU532" s="62"/>
      <c r="EV532" s="62"/>
      <c r="EW532" s="62"/>
      <c r="EX532" s="63"/>
      <c r="EY532" s="63"/>
      <c r="EZ532" s="63"/>
      <c r="FA532" s="64"/>
      <c r="FB532" s="65"/>
      <c r="FC532" s="61"/>
      <c r="FD532" s="61"/>
      <c r="FE532" s="61"/>
      <c r="FF532" s="62"/>
      <c r="FG532" s="62"/>
      <c r="FH532" s="62"/>
      <c r="FI532" s="62"/>
      <c r="FJ532" s="62"/>
    </row>
    <row r="533" spans="1:166" ht="15" hidden="1" customHeight="1" x14ac:dyDescent="0.25">
      <c r="A533" s="344"/>
      <c r="B533" s="344"/>
      <c r="C533" s="251"/>
      <c r="D533" s="688"/>
      <c r="E533" s="46"/>
      <c r="F533" s="346"/>
      <c r="G533" s="347"/>
      <c r="H533" s="347"/>
      <c r="I533" s="347"/>
      <c r="J533" s="347"/>
      <c r="K533" s="63"/>
      <c r="L533" s="63"/>
      <c r="M533" s="63"/>
      <c r="N533" s="64"/>
      <c r="O533" s="65"/>
      <c r="P533" s="61"/>
      <c r="Q533" s="61"/>
      <c r="R533" s="61"/>
      <c r="S533" s="62"/>
      <c r="T533" s="62"/>
      <c r="U533" s="62"/>
      <c r="V533" s="62"/>
      <c r="W533" s="62"/>
      <c r="X533" s="63"/>
      <c r="Y533" s="63"/>
      <c r="Z533" s="63"/>
      <c r="AA533" s="64"/>
      <c r="AB533" s="65"/>
      <c r="AC533" s="61"/>
      <c r="AD533" s="61"/>
      <c r="AE533" s="61"/>
      <c r="AF533" s="62"/>
      <c r="AG533" s="62"/>
      <c r="AH533" s="62"/>
      <c r="AI533" s="62"/>
      <c r="AJ533" s="62"/>
      <c r="AK533" s="63"/>
      <c r="AL533" s="63"/>
      <c r="AM533" s="63"/>
      <c r="AN533" s="64"/>
      <c r="AO533" s="65"/>
      <c r="AP533" s="61"/>
      <c r="AQ533" s="61"/>
      <c r="AR533" s="61"/>
      <c r="AS533" s="62"/>
      <c r="AT533" s="62"/>
      <c r="AU533" s="62"/>
      <c r="AV533" s="62"/>
      <c r="AW533" s="62"/>
      <c r="AX533" s="63"/>
      <c r="AY533" s="63"/>
      <c r="AZ533" s="63"/>
      <c r="BA533" s="64"/>
      <c r="BB533" s="65"/>
      <c r="BC533" s="61"/>
      <c r="BD533" s="61"/>
      <c r="BE533" s="61"/>
      <c r="BF533" s="62"/>
      <c r="BG533" s="62"/>
      <c r="BH533" s="62"/>
      <c r="BI533" s="62"/>
      <c r="BJ533" s="62"/>
      <c r="BK533" s="63"/>
      <c r="BL533" s="63"/>
      <c r="BM533" s="63"/>
      <c r="BN533" s="64"/>
      <c r="BO533" s="65"/>
      <c r="BP533" s="61"/>
      <c r="BQ533" s="61"/>
      <c r="BR533" s="61"/>
      <c r="BS533" s="62"/>
      <c r="BT533" s="62"/>
      <c r="BU533" s="62"/>
      <c r="BV533" s="62"/>
      <c r="BW533" s="62"/>
      <c r="BX533" s="63"/>
      <c r="BY533" s="63"/>
      <c r="BZ533" s="63"/>
      <c r="CA533" s="64"/>
      <c r="CB533" s="65"/>
      <c r="CC533" s="61"/>
      <c r="CD533" s="61"/>
      <c r="CE533" s="61"/>
      <c r="CF533" s="62"/>
      <c r="CG533" s="62"/>
      <c r="CH533" s="62"/>
      <c r="CI533" s="62"/>
      <c r="CJ533" s="62"/>
      <c r="CK533" s="63"/>
      <c r="CL533" s="63"/>
      <c r="CM533" s="63"/>
      <c r="CN533" s="64"/>
      <c r="CO533" s="65"/>
      <c r="CP533" s="61"/>
      <c r="CQ533" s="61"/>
      <c r="CR533" s="61"/>
      <c r="CS533" s="62"/>
      <c r="CT533" s="62"/>
      <c r="CU533" s="62"/>
      <c r="CV533" s="62"/>
      <c r="CW533" s="62"/>
      <c r="CX533" s="63"/>
      <c r="CY533" s="63"/>
      <c r="CZ533" s="63"/>
      <c r="DA533" s="64"/>
      <c r="DB533" s="65"/>
      <c r="DC533" s="61"/>
      <c r="DD533" s="61"/>
      <c r="DE533" s="61"/>
      <c r="DF533" s="62"/>
      <c r="DG533" s="62"/>
      <c r="DH533" s="62"/>
      <c r="DI533" s="62"/>
      <c r="DJ533" s="62"/>
      <c r="DK533" s="63"/>
      <c r="DL533" s="63"/>
      <c r="DM533" s="63"/>
      <c r="DN533" s="64"/>
      <c r="DO533" s="65"/>
      <c r="DP533" s="61"/>
      <c r="DQ533" s="61"/>
      <c r="DR533" s="61"/>
      <c r="DS533" s="62"/>
      <c r="DT533" s="62"/>
      <c r="DU533" s="62"/>
      <c r="DV533" s="62"/>
      <c r="DW533" s="62"/>
      <c r="DX533" s="63"/>
      <c r="DY533" s="63"/>
      <c r="DZ533" s="63"/>
      <c r="EA533" s="64"/>
      <c r="EB533" s="65"/>
      <c r="EC533" s="61"/>
      <c r="ED533" s="61"/>
      <c r="EE533" s="61"/>
      <c r="EF533" s="62"/>
      <c r="EG533" s="62"/>
      <c r="EH533" s="62"/>
      <c r="EI533" s="62"/>
      <c r="EJ533" s="62"/>
      <c r="EK533" s="63"/>
      <c r="EL533" s="63"/>
      <c r="EM533" s="63"/>
      <c r="EN533" s="64"/>
      <c r="EO533" s="65"/>
      <c r="EP533" s="61"/>
      <c r="EQ533" s="61"/>
      <c r="ER533" s="61"/>
      <c r="ES533" s="62"/>
      <c r="ET533" s="62"/>
      <c r="EU533" s="62"/>
      <c r="EV533" s="62"/>
      <c r="EW533" s="62"/>
      <c r="EX533" s="63"/>
      <c r="EY533" s="63"/>
      <c r="EZ533" s="63"/>
      <c r="FA533" s="64"/>
      <c r="FB533" s="65"/>
      <c r="FC533" s="61"/>
      <c r="FD533" s="61"/>
      <c r="FE533" s="61"/>
      <c r="FF533" s="62"/>
      <c r="FG533" s="62"/>
      <c r="FH533" s="62"/>
      <c r="FI533" s="62"/>
      <c r="FJ533" s="62"/>
    </row>
    <row r="534" spans="1:166" ht="15" hidden="1" customHeight="1" x14ac:dyDescent="0.25">
      <c r="A534" s="344"/>
      <c r="B534" s="344"/>
      <c r="C534" s="251"/>
      <c r="D534" s="688"/>
      <c r="E534" s="46"/>
      <c r="F534" s="94" t="s">
        <v>278</v>
      </c>
      <c r="G534" s="347"/>
      <c r="H534" s="347"/>
      <c r="I534" s="347"/>
      <c r="J534" s="347"/>
      <c r="K534" s="63"/>
      <c r="L534" s="63"/>
      <c r="M534" s="63"/>
      <c r="N534" s="64"/>
      <c r="O534" s="65"/>
      <c r="P534" s="61"/>
      <c r="Q534" s="61"/>
      <c r="R534" s="61"/>
      <c r="S534" s="62"/>
      <c r="T534" s="62"/>
      <c r="U534" s="62"/>
      <c r="V534" s="62"/>
      <c r="W534" s="62"/>
      <c r="X534" s="63"/>
      <c r="Y534" s="63"/>
      <c r="Z534" s="63"/>
      <c r="AA534" s="64"/>
      <c r="AB534" s="65"/>
      <c r="AC534" s="61"/>
      <c r="AD534" s="61"/>
      <c r="AE534" s="61"/>
      <c r="AF534" s="62"/>
      <c r="AG534" s="62"/>
      <c r="AH534" s="62"/>
      <c r="AI534" s="62"/>
      <c r="AJ534" s="62"/>
      <c r="AK534" s="63"/>
      <c r="AL534" s="63"/>
      <c r="AM534" s="63"/>
      <c r="AN534" s="64"/>
      <c r="AO534" s="65"/>
      <c r="AP534" s="61"/>
      <c r="AQ534" s="61"/>
      <c r="AR534" s="61"/>
      <c r="AS534" s="62"/>
      <c r="AT534" s="62"/>
      <c r="AU534" s="62"/>
      <c r="AV534" s="62"/>
      <c r="AW534" s="62"/>
      <c r="AX534" s="63"/>
      <c r="AY534" s="63"/>
      <c r="AZ534" s="63"/>
      <c r="BA534" s="64"/>
      <c r="BB534" s="65"/>
      <c r="BC534" s="61"/>
      <c r="BD534" s="61"/>
      <c r="BE534" s="61"/>
      <c r="BF534" s="62"/>
      <c r="BG534" s="62"/>
      <c r="BH534" s="62"/>
      <c r="BI534" s="62"/>
      <c r="BJ534" s="62"/>
      <c r="BK534" s="63"/>
      <c r="BL534" s="63"/>
      <c r="BM534" s="63"/>
      <c r="BN534" s="64"/>
      <c r="BO534" s="65"/>
      <c r="BP534" s="61"/>
      <c r="BQ534" s="61"/>
      <c r="BR534" s="61"/>
      <c r="BS534" s="62"/>
      <c r="BT534" s="62"/>
      <c r="BU534" s="62"/>
      <c r="BV534" s="62"/>
      <c r="BW534" s="62"/>
      <c r="BX534" s="63"/>
      <c r="BY534" s="63"/>
      <c r="BZ534" s="63"/>
      <c r="CA534" s="64"/>
      <c r="CB534" s="65"/>
      <c r="CC534" s="61"/>
      <c r="CD534" s="61"/>
      <c r="CE534" s="61"/>
      <c r="CF534" s="62"/>
      <c r="CG534" s="62"/>
      <c r="CH534" s="62"/>
      <c r="CI534" s="62"/>
      <c r="CJ534" s="62"/>
      <c r="CK534" s="63"/>
      <c r="CL534" s="63"/>
      <c r="CM534" s="63"/>
      <c r="CN534" s="64"/>
      <c r="CO534" s="65"/>
      <c r="CP534" s="61"/>
      <c r="CQ534" s="61"/>
      <c r="CR534" s="61"/>
      <c r="CS534" s="62"/>
      <c r="CT534" s="62"/>
      <c r="CU534" s="62"/>
      <c r="CV534" s="62"/>
      <c r="CW534" s="62"/>
      <c r="CX534" s="63"/>
      <c r="CY534" s="63"/>
      <c r="CZ534" s="63"/>
      <c r="DA534" s="64"/>
      <c r="DB534" s="65"/>
      <c r="DC534" s="61"/>
      <c r="DD534" s="61"/>
      <c r="DE534" s="61"/>
      <c r="DF534" s="62"/>
      <c r="DG534" s="62"/>
      <c r="DH534" s="62"/>
      <c r="DI534" s="62"/>
      <c r="DJ534" s="62"/>
      <c r="DK534" s="63"/>
      <c r="DL534" s="63"/>
      <c r="DM534" s="63"/>
      <c r="DN534" s="64"/>
      <c r="DO534" s="65"/>
      <c r="DP534" s="61"/>
      <c r="DQ534" s="61"/>
      <c r="DR534" s="61"/>
      <c r="DS534" s="62"/>
      <c r="DT534" s="62"/>
      <c r="DU534" s="62"/>
      <c r="DV534" s="62"/>
      <c r="DW534" s="62"/>
      <c r="DX534" s="63"/>
      <c r="DY534" s="63"/>
      <c r="DZ534" s="63"/>
      <c r="EA534" s="64"/>
      <c r="EB534" s="65"/>
      <c r="EC534" s="61"/>
      <c r="ED534" s="61"/>
      <c r="EE534" s="61"/>
      <c r="EF534" s="62"/>
      <c r="EG534" s="62"/>
      <c r="EH534" s="62"/>
      <c r="EI534" s="62"/>
      <c r="EJ534" s="62"/>
      <c r="EK534" s="63"/>
      <c r="EL534" s="63"/>
      <c r="EM534" s="63"/>
      <c r="EN534" s="64"/>
      <c r="EO534" s="65"/>
      <c r="EP534" s="61"/>
      <c r="EQ534" s="61"/>
      <c r="ER534" s="61"/>
      <c r="ES534" s="62"/>
      <c r="ET534" s="62"/>
      <c r="EU534" s="62"/>
      <c r="EV534" s="62"/>
      <c r="EW534" s="62"/>
      <c r="EX534" s="63"/>
      <c r="EY534" s="63"/>
      <c r="EZ534" s="63"/>
      <c r="FA534" s="64"/>
      <c r="FB534" s="65"/>
      <c r="FC534" s="61"/>
      <c r="FD534" s="61"/>
      <c r="FE534" s="61"/>
      <c r="FF534" s="62"/>
      <c r="FG534" s="62"/>
      <c r="FH534" s="62"/>
      <c r="FI534" s="62"/>
      <c r="FJ534" s="62"/>
    </row>
    <row r="535" spans="1:166" ht="15" hidden="1" customHeight="1" x14ac:dyDescent="0.25">
      <c r="A535" s="348">
        <v>3639</v>
      </c>
      <c r="B535" s="348">
        <v>5151</v>
      </c>
      <c r="C535" s="203"/>
      <c r="D535" s="339"/>
      <c r="E535" s="46">
        <v>213</v>
      </c>
      <c r="F535" s="329" t="s">
        <v>157</v>
      </c>
      <c r="G535" s="343">
        <v>3</v>
      </c>
      <c r="H535" s="343">
        <v>3</v>
      </c>
      <c r="I535" s="343">
        <v>0</v>
      </c>
      <c r="J535" s="343">
        <f>Tabulka54246[[#This Row],[Skutečnost k 31.12.2019                    v tis. Kč]]/Tabulka54246[[#This Row],[Upravený rozpočet k 31.12.2019         v tis. Kč]]*100</f>
        <v>0</v>
      </c>
      <c r="K535" s="63"/>
      <c r="L535" s="63"/>
      <c r="M535" s="63"/>
      <c r="N535" s="64"/>
      <c r="O535" s="65"/>
      <c r="P535" s="61"/>
      <c r="Q535" s="61"/>
      <c r="R535" s="61"/>
      <c r="S535" s="62"/>
      <c r="T535" s="62"/>
      <c r="U535" s="62"/>
      <c r="V535" s="62"/>
      <c r="W535" s="62"/>
      <c r="X535" s="63"/>
      <c r="Y535" s="63"/>
      <c r="Z535" s="63"/>
      <c r="AA535" s="64"/>
      <c r="AB535" s="65"/>
      <c r="AC535" s="61"/>
      <c r="AD535" s="61"/>
      <c r="AE535" s="61"/>
      <c r="AF535" s="62"/>
      <c r="AG535" s="62"/>
      <c r="AH535" s="62"/>
      <c r="AI535" s="62"/>
      <c r="AJ535" s="62"/>
      <c r="AK535" s="63"/>
      <c r="AL535" s="63"/>
      <c r="AM535" s="63"/>
      <c r="AN535" s="64"/>
      <c r="AO535" s="65"/>
      <c r="AP535" s="61"/>
      <c r="AQ535" s="61"/>
      <c r="AR535" s="61"/>
      <c r="AS535" s="62"/>
      <c r="AT535" s="62"/>
      <c r="AU535" s="62"/>
      <c r="AV535" s="62"/>
      <c r="AW535" s="62"/>
      <c r="AX535" s="63"/>
      <c r="AY535" s="63"/>
      <c r="AZ535" s="63"/>
      <c r="BA535" s="64"/>
      <c r="BB535" s="65"/>
      <c r="BC535" s="61"/>
      <c r="BD535" s="61"/>
      <c r="BE535" s="61"/>
      <c r="BF535" s="62"/>
      <c r="BG535" s="62"/>
      <c r="BH535" s="62"/>
      <c r="BI535" s="62"/>
      <c r="BJ535" s="62"/>
      <c r="BK535" s="63"/>
      <c r="BL535" s="63"/>
      <c r="BM535" s="63"/>
      <c r="BN535" s="64"/>
      <c r="BO535" s="65"/>
      <c r="BP535" s="61"/>
      <c r="BQ535" s="61"/>
      <c r="BR535" s="61"/>
      <c r="BS535" s="62"/>
      <c r="BT535" s="62"/>
      <c r="BU535" s="62"/>
      <c r="BV535" s="62"/>
      <c r="BW535" s="62"/>
      <c r="BX535" s="63"/>
      <c r="BY535" s="63"/>
      <c r="BZ535" s="63"/>
      <c r="CA535" s="64"/>
      <c r="CB535" s="65"/>
      <c r="CC535" s="61"/>
      <c r="CD535" s="61"/>
      <c r="CE535" s="61"/>
      <c r="CF535" s="62"/>
      <c r="CG535" s="62"/>
      <c r="CH535" s="62"/>
      <c r="CI535" s="62"/>
      <c r="CJ535" s="62"/>
      <c r="CK535" s="63"/>
      <c r="CL535" s="63"/>
      <c r="CM535" s="63"/>
      <c r="CN535" s="64"/>
      <c r="CO535" s="65"/>
      <c r="CP535" s="61"/>
      <c r="CQ535" s="61"/>
      <c r="CR535" s="61"/>
      <c r="CS535" s="62"/>
      <c r="CT535" s="62"/>
      <c r="CU535" s="62"/>
      <c r="CV535" s="62"/>
      <c r="CW535" s="62"/>
      <c r="CX535" s="63"/>
      <c r="CY535" s="63"/>
      <c r="CZ535" s="63"/>
      <c r="DA535" s="64"/>
      <c r="DB535" s="65"/>
      <c r="DC535" s="61"/>
      <c r="DD535" s="61"/>
      <c r="DE535" s="61"/>
      <c r="DF535" s="62"/>
      <c r="DG535" s="62"/>
      <c r="DH535" s="62"/>
      <c r="DI535" s="62"/>
      <c r="DJ535" s="62"/>
      <c r="DK535" s="63"/>
      <c r="DL535" s="63"/>
      <c r="DM535" s="63"/>
      <c r="DN535" s="64"/>
      <c r="DO535" s="65"/>
      <c r="DP535" s="61"/>
      <c r="DQ535" s="61"/>
      <c r="DR535" s="61"/>
      <c r="DS535" s="62"/>
      <c r="DT535" s="62"/>
      <c r="DU535" s="62"/>
      <c r="DV535" s="62"/>
      <c r="DW535" s="62"/>
      <c r="DX535" s="63"/>
      <c r="DY535" s="63"/>
      <c r="DZ535" s="63"/>
      <c r="EA535" s="64"/>
      <c r="EB535" s="65"/>
      <c r="EC535" s="61"/>
      <c r="ED535" s="61"/>
      <c r="EE535" s="61"/>
      <c r="EF535" s="62"/>
      <c r="EG535" s="62"/>
      <c r="EH535" s="62"/>
      <c r="EI535" s="62"/>
      <c r="EJ535" s="62"/>
      <c r="EK535" s="63"/>
      <c r="EL535" s="63"/>
      <c r="EM535" s="63"/>
      <c r="EN535" s="64"/>
      <c r="EO535" s="65"/>
      <c r="EP535" s="61"/>
      <c r="EQ535" s="61"/>
      <c r="ER535" s="61"/>
      <c r="ES535" s="62"/>
      <c r="ET535" s="62"/>
      <c r="EU535" s="62"/>
      <c r="EV535" s="62"/>
      <c r="EW535" s="62"/>
      <c r="EX535" s="63"/>
      <c r="EY535" s="63"/>
      <c r="EZ535" s="63"/>
      <c r="FA535" s="64"/>
      <c r="FB535" s="65"/>
      <c r="FC535" s="61"/>
      <c r="FD535" s="61"/>
      <c r="FE535" s="61"/>
      <c r="FF535" s="62"/>
      <c r="FG535" s="62"/>
      <c r="FH535" s="62"/>
      <c r="FI535" s="62"/>
      <c r="FJ535" s="62"/>
    </row>
    <row r="536" spans="1:166" ht="15" hidden="1" customHeight="1" x14ac:dyDescent="0.25">
      <c r="A536" s="348">
        <v>3639</v>
      </c>
      <c r="B536" s="348">
        <v>5154</v>
      </c>
      <c r="C536" s="203"/>
      <c r="D536" s="339"/>
      <c r="E536" s="46">
        <v>213</v>
      </c>
      <c r="F536" s="329" t="s">
        <v>142</v>
      </c>
      <c r="G536" s="343">
        <v>40</v>
      </c>
      <c r="H536" s="343">
        <v>47.37</v>
      </c>
      <c r="I536" s="343">
        <v>46.32</v>
      </c>
      <c r="J536" s="343">
        <f>Tabulka54246[[#This Row],[Skutečnost k 31.12.2019                    v tis. Kč]]/Tabulka54246[[#This Row],[Upravený rozpočet k 31.12.2019         v tis. Kč]]*100</f>
        <v>97.78340721975934</v>
      </c>
      <c r="K536" s="63"/>
      <c r="L536" s="63"/>
      <c r="M536" s="63"/>
      <c r="N536" s="64"/>
      <c r="O536" s="65"/>
      <c r="P536" s="61"/>
      <c r="Q536" s="61"/>
      <c r="R536" s="61"/>
      <c r="S536" s="62"/>
      <c r="T536" s="62"/>
      <c r="U536" s="62"/>
      <c r="V536" s="62"/>
      <c r="W536" s="62"/>
      <c r="X536" s="63"/>
      <c r="Y536" s="63"/>
      <c r="Z536" s="63"/>
      <c r="AA536" s="64"/>
      <c r="AB536" s="65"/>
      <c r="AC536" s="61"/>
      <c r="AD536" s="61"/>
      <c r="AE536" s="61"/>
      <c r="AF536" s="62"/>
      <c r="AG536" s="62"/>
      <c r="AH536" s="62"/>
      <c r="AI536" s="62"/>
      <c r="AJ536" s="62"/>
      <c r="AK536" s="63"/>
      <c r="AL536" s="63"/>
      <c r="AM536" s="63"/>
      <c r="AN536" s="64"/>
      <c r="AO536" s="65"/>
      <c r="AP536" s="61"/>
      <c r="AQ536" s="61"/>
      <c r="AR536" s="61"/>
      <c r="AS536" s="62"/>
      <c r="AT536" s="62"/>
      <c r="AU536" s="62"/>
      <c r="AV536" s="62"/>
      <c r="AW536" s="62"/>
      <c r="AX536" s="63"/>
      <c r="AY536" s="63"/>
      <c r="AZ536" s="63"/>
      <c r="BA536" s="64"/>
      <c r="BB536" s="65"/>
      <c r="BC536" s="61"/>
      <c r="BD536" s="61"/>
      <c r="BE536" s="61"/>
      <c r="BF536" s="62"/>
      <c r="BG536" s="62"/>
      <c r="BH536" s="62"/>
      <c r="BI536" s="62"/>
      <c r="BJ536" s="62"/>
      <c r="BK536" s="63"/>
      <c r="BL536" s="63"/>
      <c r="BM536" s="63"/>
      <c r="BN536" s="64"/>
      <c r="BO536" s="65"/>
      <c r="BP536" s="61"/>
      <c r="BQ536" s="61"/>
      <c r="BR536" s="61"/>
      <c r="BS536" s="62"/>
      <c r="BT536" s="62"/>
      <c r="BU536" s="62"/>
      <c r="BV536" s="62"/>
      <c r="BW536" s="62"/>
      <c r="BX536" s="63"/>
      <c r="BY536" s="63"/>
      <c r="BZ536" s="63"/>
      <c r="CA536" s="64"/>
      <c r="CB536" s="65"/>
      <c r="CC536" s="61"/>
      <c r="CD536" s="61"/>
      <c r="CE536" s="61"/>
      <c r="CF536" s="62"/>
      <c r="CG536" s="62"/>
      <c r="CH536" s="62"/>
      <c r="CI536" s="62"/>
      <c r="CJ536" s="62"/>
      <c r="CK536" s="63"/>
      <c r="CL536" s="63"/>
      <c r="CM536" s="63"/>
      <c r="CN536" s="64"/>
      <c r="CO536" s="65"/>
      <c r="CP536" s="61"/>
      <c r="CQ536" s="61"/>
      <c r="CR536" s="61"/>
      <c r="CS536" s="62"/>
      <c r="CT536" s="62"/>
      <c r="CU536" s="62"/>
      <c r="CV536" s="62"/>
      <c r="CW536" s="62"/>
      <c r="CX536" s="63"/>
      <c r="CY536" s="63"/>
      <c r="CZ536" s="63"/>
      <c r="DA536" s="64"/>
      <c r="DB536" s="65"/>
      <c r="DC536" s="61"/>
      <c r="DD536" s="61"/>
      <c r="DE536" s="61"/>
      <c r="DF536" s="62"/>
      <c r="DG536" s="62"/>
      <c r="DH536" s="62"/>
      <c r="DI536" s="62"/>
      <c r="DJ536" s="62"/>
      <c r="DK536" s="63"/>
      <c r="DL536" s="63"/>
      <c r="DM536" s="63"/>
      <c r="DN536" s="64"/>
      <c r="DO536" s="65"/>
      <c r="DP536" s="61"/>
      <c r="DQ536" s="61"/>
      <c r="DR536" s="61"/>
      <c r="DS536" s="62"/>
      <c r="DT536" s="62"/>
      <c r="DU536" s="62"/>
      <c r="DV536" s="62"/>
      <c r="DW536" s="62"/>
      <c r="DX536" s="63"/>
      <c r="DY536" s="63"/>
      <c r="DZ536" s="63"/>
      <c r="EA536" s="64"/>
      <c r="EB536" s="65"/>
      <c r="EC536" s="61"/>
      <c r="ED536" s="61"/>
      <c r="EE536" s="61"/>
      <c r="EF536" s="62"/>
      <c r="EG536" s="62"/>
      <c r="EH536" s="62"/>
      <c r="EI536" s="62"/>
      <c r="EJ536" s="62"/>
      <c r="EK536" s="63"/>
      <c r="EL536" s="63"/>
      <c r="EM536" s="63"/>
      <c r="EN536" s="64"/>
      <c r="EO536" s="65"/>
      <c r="EP536" s="61"/>
      <c r="EQ536" s="61"/>
      <c r="ER536" s="61"/>
      <c r="ES536" s="62"/>
      <c r="ET536" s="62"/>
      <c r="EU536" s="62"/>
      <c r="EV536" s="62"/>
      <c r="EW536" s="62"/>
      <c r="EX536" s="63"/>
      <c r="EY536" s="63"/>
      <c r="EZ536" s="63"/>
      <c r="FA536" s="64"/>
      <c r="FB536" s="65"/>
      <c r="FC536" s="61"/>
      <c r="FD536" s="61"/>
      <c r="FE536" s="61"/>
      <c r="FF536" s="62"/>
      <c r="FG536" s="62"/>
      <c r="FH536" s="62"/>
      <c r="FI536" s="62"/>
      <c r="FJ536" s="62"/>
    </row>
    <row r="537" spans="1:166" ht="15" customHeight="1" x14ac:dyDescent="0.25">
      <c r="A537" s="344">
        <v>3639</v>
      </c>
      <c r="B537" s="344">
        <v>5171</v>
      </c>
      <c r="C537" s="251"/>
      <c r="D537" s="339"/>
      <c r="E537" s="345">
        <v>213</v>
      </c>
      <c r="F537" s="346" t="s">
        <v>793</v>
      </c>
      <c r="G537" s="347">
        <v>45</v>
      </c>
      <c r="H537" s="347">
        <v>47.26</v>
      </c>
      <c r="I537" s="347">
        <v>47.26</v>
      </c>
      <c r="J537" s="347">
        <f>Tabulka54246[[#This Row],[Skutečnost k 31.12.2019                    v tis. Kč]]/Tabulka54246[[#This Row],[Upravený rozpočet k 31.12.2019         v tis. Kč]]*100</f>
        <v>100</v>
      </c>
      <c r="K537" s="63"/>
      <c r="L537" s="63"/>
      <c r="M537" s="63"/>
      <c r="N537" s="64"/>
      <c r="O537" s="65"/>
      <c r="P537" s="61"/>
      <c r="Q537" s="61"/>
      <c r="R537" s="61"/>
      <c r="S537" s="62"/>
      <c r="T537" s="62"/>
      <c r="U537" s="62"/>
      <c r="V537" s="62"/>
      <c r="W537" s="62"/>
      <c r="X537" s="63"/>
      <c r="Y537" s="63"/>
      <c r="Z537" s="63"/>
      <c r="AA537" s="64"/>
      <c r="AB537" s="65"/>
      <c r="AC537" s="61"/>
      <c r="AD537" s="61"/>
      <c r="AE537" s="61"/>
      <c r="AF537" s="62"/>
      <c r="AG537" s="62"/>
      <c r="AH537" s="62"/>
      <c r="AI537" s="62"/>
      <c r="AJ537" s="62"/>
      <c r="AK537" s="63"/>
      <c r="AL537" s="63"/>
      <c r="AM537" s="63"/>
      <c r="AN537" s="64"/>
      <c r="AO537" s="65"/>
      <c r="AP537" s="61"/>
      <c r="AQ537" s="61"/>
      <c r="AR537" s="61"/>
      <c r="AS537" s="62"/>
      <c r="AT537" s="62"/>
      <c r="AU537" s="62"/>
      <c r="AV537" s="62"/>
      <c r="AW537" s="62"/>
      <c r="AX537" s="63"/>
      <c r="AY537" s="63"/>
      <c r="AZ537" s="63"/>
      <c r="BA537" s="64"/>
      <c r="BB537" s="65"/>
      <c r="BC537" s="61"/>
      <c r="BD537" s="61"/>
      <c r="BE537" s="61"/>
      <c r="BF537" s="62"/>
      <c r="BG537" s="62"/>
      <c r="BH537" s="62"/>
      <c r="BI537" s="62"/>
      <c r="BJ537" s="62"/>
      <c r="BK537" s="63"/>
      <c r="BL537" s="63"/>
      <c r="BM537" s="63"/>
      <c r="BN537" s="64"/>
      <c r="BO537" s="65"/>
      <c r="BP537" s="61"/>
      <c r="BQ537" s="61"/>
      <c r="BR537" s="61"/>
      <c r="BS537" s="62"/>
      <c r="BT537" s="62"/>
      <c r="BU537" s="62"/>
      <c r="BV537" s="62"/>
      <c r="BW537" s="62"/>
      <c r="BX537" s="63"/>
      <c r="BY537" s="63"/>
      <c r="BZ537" s="63"/>
      <c r="CA537" s="64"/>
      <c r="CB537" s="65"/>
      <c r="CC537" s="61"/>
      <c r="CD537" s="61"/>
      <c r="CE537" s="61"/>
      <c r="CF537" s="62"/>
      <c r="CG537" s="62"/>
      <c r="CH537" s="62"/>
      <c r="CI537" s="62"/>
      <c r="CJ537" s="62"/>
      <c r="CK537" s="63"/>
      <c r="CL537" s="63"/>
      <c r="CM537" s="63"/>
      <c r="CN537" s="64"/>
      <c r="CO537" s="65"/>
      <c r="CP537" s="61"/>
      <c r="CQ537" s="61"/>
      <c r="CR537" s="61"/>
      <c r="CS537" s="62"/>
      <c r="CT537" s="62"/>
      <c r="CU537" s="62"/>
      <c r="CV537" s="62"/>
      <c r="CW537" s="62"/>
      <c r="CX537" s="63"/>
      <c r="CY537" s="63"/>
      <c r="CZ537" s="63"/>
      <c r="DA537" s="64"/>
      <c r="DB537" s="65"/>
      <c r="DC537" s="61"/>
      <c r="DD537" s="61"/>
      <c r="DE537" s="61"/>
      <c r="DF537" s="62"/>
      <c r="DG537" s="62"/>
      <c r="DH537" s="62"/>
      <c r="DI537" s="62"/>
      <c r="DJ537" s="62"/>
      <c r="DK537" s="63"/>
      <c r="DL537" s="63"/>
      <c r="DM537" s="63"/>
      <c r="DN537" s="64"/>
      <c r="DO537" s="65"/>
      <c r="DP537" s="61"/>
      <c r="DQ537" s="61"/>
      <c r="DR537" s="61"/>
      <c r="DS537" s="62"/>
      <c r="DT537" s="62"/>
      <c r="DU537" s="62"/>
      <c r="DV537" s="62"/>
      <c r="DW537" s="62"/>
      <c r="DX537" s="63"/>
      <c r="DY537" s="63"/>
      <c r="DZ537" s="63"/>
      <c r="EA537" s="64"/>
      <c r="EB537" s="65"/>
      <c r="EC537" s="61"/>
      <c r="ED537" s="61"/>
      <c r="EE537" s="61"/>
      <c r="EF537" s="62"/>
      <c r="EG537" s="62"/>
      <c r="EH537" s="62"/>
      <c r="EI537" s="62"/>
      <c r="EJ537" s="62"/>
      <c r="EK537" s="63"/>
      <c r="EL537" s="63"/>
      <c r="EM537" s="63"/>
      <c r="EN537" s="64"/>
      <c r="EO537" s="65"/>
      <c r="EP537" s="61"/>
      <c r="EQ537" s="61"/>
      <c r="ER537" s="61"/>
      <c r="ES537" s="62"/>
      <c r="ET537" s="62"/>
      <c r="EU537" s="62"/>
      <c r="EV537" s="62"/>
      <c r="EW537" s="62"/>
      <c r="EX537" s="63"/>
      <c r="EY537" s="63"/>
      <c r="EZ537" s="63"/>
      <c r="FA537" s="64"/>
      <c r="FB537" s="65"/>
      <c r="FC537" s="61"/>
      <c r="FD537" s="61"/>
      <c r="FE537" s="61"/>
      <c r="FF537" s="62"/>
      <c r="FG537" s="62"/>
      <c r="FH537" s="62"/>
      <c r="FI537" s="62"/>
      <c r="FJ537" s="62"/>
    </row>
    <row r="538" spans="1:166" ht="15" hidden="1" customHeight="1" x14ac:dyDescent="0.25">
      <c r="A538" s="348">
        <v>3639</v>
      </c>
      <c r="B538" s="348">
        <v>5123</v>
      </c>
      <c r="C538" s="203"/>
      <c r="D538" s="339"/>
      <c r="E538" s="46">
        <v>213</v>
      </c>
      <c r="F538" s="329" t="s">
        <v>501</v>
      </c>
      <c r="G538" s="343">
        <v>5</v>
      </c>
      <c r="H538" s="343">
        <v>9.33</v>
      </c>
      <c r="I538" s="343">
        <v>0</v>
      </c>
      <c r="J538" s="343">
        <f>Tabulka54246[[#This Row],[Skutečnost k 31.12.2019                    v tis. Kč]]/Tabulka54246[[#This Row],[Upravený rozpočet k 31.12.2019         v tis. Kč]]*100</f>
        <v>0</v>
      </c>
      <c r="K538" s="63"/>
      <c r="L538" s="63"/>
      <c r="M538" s="63"/>
      <c r="N538" s="64"/>
      <c r="O538" s="65"/>
      <c r="P538" s="61"/>
      <c r="Q538" s="61"/>
      <c r="R538" s="61"/>
      <c r="S538" s="62"/>
      <c r="T538" s="62"/>
      <c r="U538" s="62"/>
      <c r="V538" s="62"/>
      <c r="W538" s="62"/>
      <c r="X538" s="63"/>
      <c r="Y538" s="63"/>
      <c r="Z538" s="63"/>
      <c r="AA538" s="64"/>
      <c r="AB538" s="65"/>
      <c r="AC538" s="61"/>
      <c r="AD538" s="61"/>
      <c r="AE538" s="61"/>
      <c r="AF538" s="62"/>
      <c r="AG538" s="62"/>
      <c r="AH538" s="62"/>
      <c r="AI538" s="62"/>
      <c r="AJ538" s="62"/>
      <c r="AK538" s="63"/>
      <c r="AL538" s="63"/>
      <c r="AM538" s="63"/>
      <c r="AN538" s="64"/>
      <c r="AO538" s="65"/>
      <c r="AP538" s="61"/>
      <c r="AQ538" s="61"/>
      <c r="AR538" s="61"/>
      <c r="AS538" s="62"/>
      <c r="AT538" s="62"/>
      <c r="AU538" s="62"/>
      <c r="AV538" s="62"/>
      <c r="AW538" s="62"/>
      <c r="AX538" s="63"/>
      <c r="AY538" s="63"/>
      <c r="AZ538" s="63"/>
      <c r="BA538" s="64"/>
      <c r="BB538" s="65"/>
      <c r="BC538" s="61"/>
      <c r="BD538" s="61"/>
      <c r="BE538" s="61"/>
      <c r="BF538" s="62"/>
      <c r="BG538" s="62"/>
      <c r="BH538" s="62"/>
      <c r="BI538" s="62"/>
      <c r="BJ538" s="62"/>
      <c r="BK538" s="63"/>
      <c r="BL538" s="63"/>
      <c r="BM538" s="63"/>
      <c r="BN538" s="64"/>
      <c r="BO538" s="65"/>
      <c r="BP538" s="61"/>
      <c r="BQ538" s="61"/>
      <c r="BR538" s="61"/>
      <c r="BS538" s="62"/>
      <c r="BT538" s="62"/>
      <c r="BU538" s="62"/>
      <c r="BV538" s="62"/>
      <c r="BW538" s="62"/>
      <c r="BX538" s="63"/>
      <c r="BY538" s="63"/>
      <c r="BZ538" s="63"/>
      <c r="CA538" s="64"/>
      <c r="CB538" s="65"/>
      <c r="CC538" s="61"/>
      <c r="CD538" s="61"/>
      <c r="CE538" s="61"/>
      <c r="CF538" s="62"/>
      <c r="CG538" s="62"/>
      <c r="CH538" s="62"/>
      <c r="CI538" s="62"/>
      <c r="CJ538" s="62"/>
      <c r="CK538" s="63"/>
      <c r="CL538" s="63"/>
      <c r="CM538" s="63"/>
      <c r="CN538" s="64"/>
      <c r="CO538" s="65"/>
      <c r="CP538" s="61"/>
      <c r="CQ538" s="61"/>
      <c r="CR538" s="61"/>
      <c r="CS538" s="62"/>
      <c r="CT538" s="62"/>
      <c r="CU538" s="62"/>
      <c r="CV538" s="62"/>
      <c r="CW538" s="62"/>
      <c r="CX538" s="63"/>
      <c r="CY538" s="63"/>
      <c r="CZ538" s="63"/>
      <c r="DA538" s="64"/>
      <c r="DB538" s="65"/>
      <c r="DC538" s="61"/>
      <c r="DD538" s="61"/>
      <c r="DE538" s="61"/>
      <c r="DF538" s="62"/>
      <c r="DG538" s="62"/>
      <c r="DH538" s="62"/>
      <c r="DI538" s="62"/>
      <c r="DJ538" s="62"/>
      <c r="DK538" s="63"/>
      <c r="DL538" s="63"/>
      <c r="DM538" s="63"/>
      <c r="DN538" s="64"/>
      <c r="DO538" s="65"/>
      <c r="DP538" s="61"/>
      <c r="DQ538" s="61"/>
      <c r="DR538" s="61"/>
      <c r="DS538" s="62"/>
      <c r="DT538" s="62"/>
      <c r="DU538" s="62"/>
      <c r="DV538" s="62"/>
      <c r="DW538" s="62"/>
      <c r="DX538" s="63"/>
      <c r="DY538" s="63"/>
      <c r="DZ538" s="63"/>
      <c r="EA538" s="64"/>
      <c r="EB538" s="65"/>
      <c r="EC538" s="61"/>
      <c r="ED538" s="61"/>
      <c r="EE538" s="61"/>
      <c r="EF538" s="62"/>
      <c r="EG538" s="62"/>
      <c r="EH538" s="62"/>
      <c r="EI538" s="62"/>
      <c r="EJ538" s="62"/>
      <c r="EK538" s="63"/>
      <c r="EL538" s="63"/>
      <c r="EM538" s="63"/>
      <c r="EN538" s="64"/>
      <c r="EO538" s="65"/>
      <c r="EP538" s="61"/>
      <c r="EQ538" s="61"/>
      <c r="ER538" s="61"/>
      <c r="ES538" s="62"/>
      <c r="ET538" s="62"/>
      <c r="EU538" s="62"/>
      <c r="EV538" s="62"/>
      <c r="EW538" s="62"/>
      <c r="EX538" s="63"/>
      <c r="EY538" s="63"/>
      <c r="EZ538" s="63"/>
      <c r="FA538" s="64"/>
      <c r="FB538" s="65"/>
      <c r="FC538" s="61"/>
      <c r="FD538" s="61"/>
      <c r="FE538" s="61"/>
      <c r="FF538" s="62"/>
      <c r="FG538" s="62"/>
      <c r="FH538" s="62"/>
      <c r="FI538" s="62"/>
      <c r="FJ538" s="62"/>
    </row>
    <row r="539" spans="1:166" ht="15" customHeight="1" x14ac:dyDescent="0.25">
      <c r="A539" s="344">
        <v>3639</v>
      </c>
      <c r="B539" s="344">
        <v>5171</v>
      </c>
      <c r="C539" s="251"/>
      <c r="D539" s="339"/>
      <c r="E539" s="345">
        <v>213</v>
      </c>
      <c r="F539" s="346" t="s">
        <v>497</v>
      </c>
      <c r="G539" s="347">
        <v>5</v>
      </c>
      <c r="H539" s="347">
        <v>4.13</v>
      </c>
      <c r="I539" s="347">
        <v>4.13</v>
      </c>
      <c r="J539" s="347">
        <f>Tabulka54246[[#This Row],[Skutečnost k 31.12.2019                    v tis. Kč]]/Tabulka54246[[#This Row],[Upravený rozpočet k 31.12.2019         v tis. Kč]]*100</f>
        <v>100</v>
      </c>
      <c r="K539" s="63"/>
      <c r="L539" s="63"/>
      <c r="M539" s="63"/>
      <c r="N539" s="64"/>
      <c r="O539" s="65"/>
      <c r="P539" s="61"/>
      <c r="Q539" s="61"/>
      <c r="R539" s="61"/>
      <c r="S539" s="62"/>
      <c r="T539" s="62"/>
      <c r="U539" s="62"/>
      <c r="V539" s="62"/>
      <c r="W539" s="62"/>
      <c r="X539" s="63"/>
      <c r="Y539" s="63"/>
      <c r="Z539" s="63"/>
      <c r="AA539" s="64"/>
      <c r="AB539" s="65"/>
      <c r="AC539" s="61"/>
      <c r="AD539" s="61"/>
      <c r="AE539" s="61"/>
      <c r="AF539" s="62"/>
      <c r="AG539" s="62"/>
      <c r="AH539" s="62"/>
      <c r="AI539" s="62"/>
      <c r="AJ539" s="62"/>
      <c r="AK539" s="63"/>
      <c r="AL539" s="63"/>
      <c r="AM539" s="63"/>
      <c r="AN539" s="64"/>
      <c r="AO539" s="65"/>
      <c r="AP539" s="61"/>
      <c r="AQ539" s="61"/>
      <c r="AR539" s="61"/>
      <c r="AS539" s="62"/>
      <c r="AT539" s="62"/>
      <c r="AU539" s="62"/>
      <c r="AV539" s="62"/>
      <c r="AW539" s="62"/>
      <c r="AX539" s="63"/>
      <c r="AY539" s="63"/>
      <c r="AZ539" s="63"/>
      <c r="BA539" s="64"/>
      <c r="BB539" s="65"/>
      <c r="BC539" s="61"/>
      <c r="BD539" s="61"/>
      <c r="BE539" s="61"/>
      <c r="BF539" s="62"/>
      <c r="BG539" s="62"/>
      <c r="BH539" s="62"/>
      <c r="BI539" s="62"/>
      <c r="BJ539" s="62"/>
      <c r="BK539" s="63"/>
      <c r="BL539" s="63"/>
      <c r="BM539" s="63"/>
      <c r="BN539" s="64"/>
      <c r="BO539" s="65"/>
      <c r="BP539" s="61"/>
      <c r="BQ539" s="61"/>
      <c r="BR539" s="61"/>
      <c r="BS539" s="62"/>
      <c r="BT539" s="62"/>
      <c r="BU539" s="62"/>
      <c r="BV539" s="62"/>
      <c r="BW539" s="62"/>
      <c r="BX539" s="63"/>
      <c r="BY539" s="63"/>
      <c r="BZ539" s="63"/>
      <c r="CA539" s="64"/>
      <c r="CB539" s="65"/>
      <c r="CC539" s="61"/>
      <c r="CD539" s="61"/>
      <c r="CE539" s="61"/>
      <c r="CF539" s="62"/>
      <c r="CG539" s="62"/>
      <c r="CH539" s="62"/>
      <c r="CI539" s="62"/>
      <c r="CJ539" s="62"/>
      <c r="CK539" s="63"/>
      <c r="CL539" s="63"/>
      <c r="CM539" s="63"/>
      <c r="CN539" s="64"/>
      <c r="CO539" s="65"/>
      <c r="CP539" s="61"/>
      <c r="CQ539" s="61"/>
      <c r="CR539" s="61"/>
      <c r="CS539" s="62"/>
      <c r="CT539" s="62"/>
      <c r="CU539" s="62"/>
      <c r="CV539" s="62"/>
      <c r="CW539" s="62"/>
      <c r="CX539" s="63"/>
      <c r="CY539" s="63"/>
      <c r="CZ539" s="63"/>
      <c r="DA539" s="64"/>
      <c r="DB539" s="65"/>
      <c r="DC539" s="61"/>
      <c r="DD539" s="61"/>
      <c r="DE539" s="61"/>
      <c r="DF539" s="62"/>
      <c r="DG539" s="62"/>
      <c r="DH539" s="62"/>
      <c r="DI539" s="62"/>
      <c r="DJ539" s="62"/>
      <c r="DK539" s="63"/>
      <c r="DL539" s="63"/>
      <c r="DM539" s="63"/>
      <c r="DN539" s="64"/>
      <c r="DO539" s="65"/>
      <c r="DP539" s="61"/>
      <c r="DQ539" s="61"/>
      <c r="DR539" s="61"/>
      <c r="DS539" s="62"/>
      <c r="DT539" s="62"/>
      <c r="DU539" s="62"/>
      <c r="DV539" s="62"/>
      <c r="DW539" s="62"/>
      <c r="DX539" s="63"/>
      <c r="DY539" s="63"/>
      <c r="DZ539" s="63"/>
      <c r="EA539" s="64"/>
      <c r="EB539" s="65"/>
      <c r="EC539" s="61"/>
      <c r="ED539" s="61"/>
      <c r="EE539" s="61"/>
      <c r="EF539" s="62"/>
      <c r="EG539" s="62"/>
      <c r="EH539" s="62"/>
      <c r="EI539" s="62"/>
      <c r="EJ539" s="62"/>
      <c r="EK539" s="63"/>
      <c r="EL539" s="63"/>
      <c r="EM539" s="63"/>
      <c r="EN539" s="64"/>
      <c r="EO539" s="65"/>
      <c r="EP539" s="61"/>
      <c r="EQ539" s="61"/>
      <c r="ER539" s="61"/>
      <c r="ES539" s="62"/>
      <c r="ET539" s="62"/>
      <c r="EU539" s="62"/>
      <c r="EV539" s="62"/>
      <c r="EW539" s="62"/>
      <c r="EX539" s="63"/>
      <c r="EY539" s="63"/>
      <c r="EZ539" s="63"/>
      <c r="FA539" s="64"/>
      <c r="FB539" s="65"/>
      <c r="FC539" s="61"/>
      <c r="FD539" s="61"/>
      <c r="FE539" s="61"/>
      <c r="FF539" s="62"/>
      <c r="FG539" s="62"/>
      <c r="FH539" s="62"/>
      <c r="FI539" s="62"/>
      <c r="FJ539" s="62"/>
    </row>
    <row r="540" spans="1:166" ht="15" hidden="1" customHeight="1" x14ac:dyDescent="0.25">
      <c r="A540" s="348">
        <v>3639</v>
      </c>
      <c r="B540" s="348">
        <v>5123</v>
      </c>
      <c r="C540" s="203"/>
      <c r="D540" s="339"/>
      <c r="E540" s="46">
        <v>213</v>
      </c>
      <c r="F540" s="329" t="s">
        <v>502</v>
      </c>
      <c r="G540" s="343">
        <v>3.6</v>
      </c>
      <c r="H540" s="343">
        <v>3.6</v>
      </c>
      <c r="I540" s="343">
        <v>0</v>
      </c>
      <c r="J540" s="343">
        <f>Tabulka54246[[#This Row],[Skutečnost k 31.12.2019                    v tis. Kč]]/Tabulka54246[[#This Row],[Upravený rozpočet k 31.12.2019         v tis. Kč]]*100</f>
        <v>0</v>
      </c>
      <c r="K540" s="63"/>
      <c r="L540" s="63"/>
      <c r="M540" s="63"/>
      <c r="N540" s="64"/>
      <c r="O540" s="65"/>
      <c r="P540" s="61"/>
      <c r="Q540" s="61"/>
      <c r="R540" s="61"/>
      <c r="S540" s="62"/>
      <c r="T540" s="62"/>
      <c r="U540" s="62"/>
      <c r="V540" s="62"/>
      <c r="W540" s="62"/>
      <c r="X540" s="63"/>
      <c r="Y540" s="63"/>
      <c r="Z540" s="63"/>
      <c r="AA540" s="64"/>
      <c r="AB540" s="65"/>
      <c r="AC540" s="61"/>
      <c r="AD540" s="61"/>
      <c r="AE540" s="61"/>
      <c r="AF540" s="62"/>
      <c r="AG540" s="62"/>
      <c r="AH540" s="62"/>
      <c r="AI540" s="62"/>
      <c r="AJ540" s="62"/>
      <c r="AK540" s="63"/>
      <c r="AL540" s="63"/>
      <c r="AM540" s="63"/>
      <c r="AN540" s="64"/>
      <c r="AO540" s="65"/>
      <c r="AP540" s="61"/>
      <c r="AQ540" s="61"/>
      <c r="AR540" s="61"/>
      <c r="AS540" s="62"/>
      <c r="AT540" s="62"/>
      <c r="AU540" s="62"/>
      <c r="AV540" s="62"/>
      <c r="AW540" s="62"/>
      <c r="AX540" s="63"/>
      <c r="AY540" s="63"/>
      <c r="AZ540" s="63"/>
      <c r="BA540" s="64"/>
      <c r="BB540" s="65"/>
      <c r="BC540" s="61"/>
      <c r="BD540" s="61"/>
      <c r="BE540" s="61"/>
      <c r="BF540" s="62"/>
      <c r="BG540" s="62"/>
      <c r="BH540" s="62"/>
      <c r="BI540" s="62"/>
      <c r="BJ540" s="62"/>
      <c r="BK540" s="63"/>
      <c r="BL540" s="63"/>
      <c r="BM540" s="63"/>
      <c r="BN540" s="64"/>
      <c r="BO540" s="65"/>
      <c r="BP540" s="61"/>
      <c r="BQ540" s="61"/>
      <c r="BR540" s="61"/>
      <c r="BS540" s="62"/>
      <c r="BT540" s="62"/>
      <c r="BU540" s="62"/>
      <c r="BV540" s="62"/>
      <c r="BW540" s="62"/>
      <c r="BX540" s="63"/>
      <c r="BY540" s="63"/>
      <c r="BZ540" s="63"/>
      <c r="CA540" s="64"/>
      <c r="CB540" s="65"/>
      <c r="CC540" s="61"/>
      <c r="CD540" s="61"/>
      <c r="CE540" s="61"/>
      <c r="CF540" s="62"/>
      <c r="CG540" s="62"/>
      <c r="CH540" s="62"/>
      <c r="CI540" s="62"/>
      <c r="CJ540" s="62"/>
      <c r="CK540" s="63"/>
      <c r="CL540" s="63"/>
      <c r="CM540" s="63"/>
      <c r="CN540" s="64"/>
      <c r="CO540" s="65"/>
      <c r="CP540" s="61"/>
      <c r="CQ540" s="61"/>
      <c r="CR540" s="61"/>
      <c r="CS540" s="62"/>
      <c r="CT540" s="62"/>
      <c r="CU540" s="62"/>
      <c r="CV540" s="62"/>
      <c r="CW540" s="62"/>
      <c r="CX540" s="63"/>
      <c r="CY540" s="63"/>
      <c r="CZ540" s="63"/>
      <c r="DA540" s="64"/>
      <c r="DB540" s="65"/>
      <c r="DC540" s="61"/>
      <c r="DD540" s="61"/>
      <c r="DE540" s="61"/>
      <c r="DF540" s="62"/>
      <c r="DG540" s="62"/>
      <c r="DH540" s="62"/>
      <c r="DI540" s="62"/>
      <c r="DJ540" s="62"/>
      <c r="DK540" s="63"/>
      <c r="DL540" s="63"/>
      <c r="DM540" s="63"/>
      <c r="DN540" s="64"/>
      <c r="DO540" s="65"/>
      <c r="DP540" s="61"/>
      <c r="DQ540" s="61"/>
      <c r="DR540" s="61"/>
      <c r="DS540" s="62"/>
      <c r="DT540" s="62"/>
      <c r="DU540" s="62"/>
      <c r="DV540" s="62"/>
      <c r="DW540" s="62"/>
      <c r="DX540" s="63"/>
      <c r="DY540" s="63"/>
      <c r="DZ540" s="63"/>
      <c r="EA540" s="64"/>
      <c r="EB540" s="65"/>
      <c r="EC540" s="61"/>
      <c r="ED540" s="61"/>
      <c r="EE540" s="61"/>
      <c r="EF540" s="62"/>
      <c r="EG540" s="62"/>
      <c r="EH540" s="62"/>
      <c r="EI540" s="62"/>
      <c r="EJ540" s="62"/>
      <c r="EK540" s="63"/>
      <c r="EL540" s="63"/>
      <c r="EM540" s="63"/>
      <c r="EN540" s="64"/>
      <c r="EO540" s="65"/>
      <c r="EP540" s="61"/>
      <c r="EQ540" s="61"/>
      <c r="ER540" s="61"/>
      <c r="ES540" s="62"/>
      <c r="ET540" s="62"/>
      <c r="EU540" s="62"/>
      <c r="EV540" s="62"/>
      <c r="EW540" s="62"/>
      <c r="EX540" s="63"/>
      <c r="EY540" s="63"/>
      <c r="EZ540" s="63"/>
      <c r="FA540" s="64"/>
      <c r="FB540" s="65"/>
      <c r="FC540" s="61"/>
      <c r="FD540" s="61"/>
      <c r="FE540" s="61"/>
      <c r="FF540" s="62"/>
      <c r="FG540" s="62"/>
      <c r="FH540" s="62"/>
      <c r="FI540" s="62"/>
      <c r="FJ540" s="62"/>
    </row>
    <row r="541" spans="1:166" ht="15" customHeight="1" x14ac:dyDescent="0.25">
      <c r="A541" s="344">
        <v>3639</v>
      </c>
      <c r="B541" s="344">
        <v>5171</v>
      </c>
      <c r="C541" s="251"/>
      <c r="D541" s="339"/>
      <c r="E541" s="345">
        <v>213</v>
      </c>
      <c r="F541" s="346" t="s">
        <v>794</v>
      </c>
      <c r="G541" s="347">
        <v>10</v>
      </c>
      <c r="H541" s="347">
        <v>9.89</v>
      </c>
      <c r="I541" s="347">
        <v>9.89</v>
      </c>
      <c r="J541" s="347">
        <f>Tabulka54246[[#This Row],[Skutečnost k 31.12.2019                    v tis. Kč]]/Tabulka54246[[#This Row],[Upravený rozpočet k 31.12.2019         v tis. Kč]]*100</f>
        <v>100</v>
      </c>
      <c r="K541" s="716"/>
      <c r="L541" s="63"/>
      <c r="M541" s="63"/>
      <c r="N541" s="64"/>
      <c r="O541" s="65"/>
      <c r="P541" s="61"/>
      <c r="Q541" s="61"/>
      <c r="R541" s="61"/>
      <c r="S541" s="62"/>
      <c r="T541" s="62"/>
      <c r="U541" s="62"/>
      <c r="V541" s="62"/>
      <c r="W541" s="62"/>
      <c r="X541" s="63"/>
      <c r="Y541" s="63"/>
      <c r="Z541" s="63"/>
      <c r="AA541" s="64"/>
      <c r="AB541" s="65"/>
      <c r="AC541" s="61"/>
      <c r="AD541" s="61"/>
      <c r="AE541" s="61"/>
      <c r="AF541" s="62"/>
      <c r="AG541" s="62"/>
      <c r="AH541" s="62"/>
      <c r="AI541" s="62"/>
      <c r="AJ541" s="62"/>
      <c r="AK541" s="63"/>
      <c r="AL541" s="63"/>
      <c r="AM541" s="63"/>
      <c r="AN541" s="64"/>
      <c r="AO541" s="65"/>
      <c r="AP541" s="61"/>
      <c r="AQ541" s="61"/>
      <c r="AR541" s="61"/>
      <c r="AS541" s="62"/>
      <c r="AT541" s="62"/>
      <c r="AU541" s="62"/>
      <c r="AV541" s="62"/>
      <c r="AW541" s="62"/>
      <c r="AX541" s="63"/>
      <c r="AY541" s="63"/>
      <c r="AZ541" s="63"/>
      <c r="BA541" s="64"/>
      <c r="BB541" s="65"/>
      <c r="BC541" s="61"/>
      <c r="BD541" s="61"/>
      <c r="BE541" s="61"/>
      <c r="BF541" s="62"/>
      <c r="BG541" s="62"/>
      <c r="BH541" s="62"/>
      <c r="BI541" s="62"/>
      <c r="BJ541" s="62"/>
      <c r="BK541" s="63"/>
      <c r="BL541" s="63"/>
      <c r="BM541" s="63"/>
      <c r="BN541" s="64"/>
      <c r="BO541" s="65"/>
      <c r="BP541" s="61"/>
      <c r="BQ541" s="61"/>
      <c r="BR541" s="61"/>
      <c r="BS541" s="62"/>
      <c r="BT541" s="62"/>
      <c r="BU541" s="62"/>
      <c r="BV541" s="62"/>
      <c r="BW541" s="62"/>
      <c r="BX541" s="63"/>
      <c r="BY541" s="63"/>
      <c r="BZ541" s="63"/>
      <c r="CA541" s="64"/>
      <c r="CB541" s="65"/>
      <c r="CC541" s="61"/>
      <c r="CD541" s="61"/>
      <c r="CE541" s="61"/>
      <c r="CF541" s="62"/>
      <c r="CG541" s="62"/>
      <c r="CH541" s="62"/>
      <c r="CI541" s="62"/>
      <c r="CJ541" s="62"/>
      <c r="CK541" s="63"/>
      <c r="CL541" s="63"/>
      <c r="CM541" s="63"/>
      <c r="CN541" s="64"/>
      <c r="CO541" s="65"/>
      <c r="CP541" s="61"/>
      <c r="CQ541" s="61"/>
      <c r="CR541" s="61"/>
      <c r="CS541" s="62"/>
      <c r="CT541" s="62"/>
      <c r="CU541" s="62"/>
      <c r="CV541" s="62"/>
      <c r="CW541" s="62"/>
      <c r="CX541" s="63"/>
      <c r="CY541" s="63"/>
      <c r="CZ541" s="63"/>
      <c r="DA541" s="64"/>
      <c r="DB541" s="65"/>
      <c r="DC541" s="61"/>
      <c r="DD541" s="61"/>
      <c r="DE541" s="61"/>
      <c r="DF541" s="62"/>
      <c r="DG541" s="62"/>
      <c r="DH541" s="62"/>
      <c r="DI541" s="62"/>
      <c r="DJ541" s="62"/>
      <c r="DK541" s="63"/>
      <c r="DL541" s="63"/>
      <c r="DM541" s="63"/>
      <c r="DN541" s="64"/>
      <c r="DO541" s="65"/>
      <c r="DP541" s="61"/>
      <c r="DQ541" s="61"/>
      <c r="DR541" s="61"/>
      <c r="DS541" s="62"/>
      <c r="DT541" s="62"/>
      <c r="DU541" s="62"/>
      <c r="DV541" s="62"/>
      <c r="DW541" s="62"/>
      <c r="DX541" s="63"/>
      <c r="DY541" s="63"/>
      <c r="DZ541" s="63"/>
      <c r="EA541" s="64"/>
      <c r="EB541" s="65"/>
      <c r="EC541" s="61"/>
      <c r="ED541" s="61"/>
      <c r="EE541" s="61"/>
      <c r="EF541" s="62"/>
      <c r="EG541" s="62"/>
      <c r="EH541" s="62"/>
      <c r="EI541" s="62"/>
      <c r="EJ541" s="62"/>
      <c r="EK541" s="63"/>
      <c r="EL541" s="63"/>
      <c r="EM541" s="63"/>
      <c r="EN541" s="64"/>
      <c r="EO541" s="65"/>
      <c r="EP541" s="61"/>
      <c r="EQ541" s="61"/>
      <c r="ER541" s="61"/>
      <c r="ES541" s="62"/>
      <c r="ET541" s="62"/>
      <c r="EU541" s="62"/>
      <c r="EV541" s="62"/>
      <c r="EW541" s="62"/>
      <c r="EX541" s="63"/>
      <c r="EY541" s="63"/>
      <c r="EZ541" s="63"/>
      <c r="FA541" s="64"/>
      <c r="FB541" s="65"/>
      <c r="FC541" s="61"/>
      <c r="FD541" s="61"/>
      <c r="FE541" s="61"/>
      <c r="FF541" s="62"/>
      <c r="FG541" s="62"/>
      <c r="FH541" s="62"/>
      <c r="FI541" s="62"/>
      <c r="FJ541" s="62"/>
    </row>
    <row r="542" spans="1:166" ht="15" hidden="1" customHeight="1" x14ac:dyDescent="0.25">
      <c r="A542" s="348">
        <v>3639</v>
      </c>
      <c r="B542" s="348">
        <v>5123</v>
      </c>
      <c r="C542" s="203"/>
      <c r="D542" s="339"/>
      <c r="E542" s="46">
        <v>213</v>
      </c>
      <c r="F542" s="329" t="s">
        <v>503</v>
      </c>
      <c r="G542" s="343">
        <v>3.6</v>
      </c>
      <c r="H542" s="343">
        <v>3.6</v>
      </c>
      <c r="I542" s="343">
        <v>0</v>
      </c>
      <c r="J542" s="343">
        <f>Tabulka54246[[#This Row],[Skutečnost k 31.12.2019                    v tis. Kč]]/Tabulka54246[[#This Row],[Upravený rozpočet k 31.12.2019         v tis. Kč]]*100</f>
        <v>0</v>
      </c>
      <c r="K542" s="63"/>
      <c r="L542" s="63"/>
      <c r="M542" s="63"/>
      <c r="N542" s="64"/>
      <c r="O542" s="65"/>
      <c r="P542" s="61"/>
      <c r="Q542" s="61"/>
      <c r="R542" s="61"/>
      <c r="S542" s="62"/>
      <c r="T542" s="62"/>
      <c r="U542" s="62"/>
      <c r="V542" s="62"/>
      <c r="W542" s="62"/>
      <c r="X542" s="63"/>
      <c r="Y542" s="63"/>
      <c r="Z542" s="63"/>
      <c r="AA542" s="64"/>
      <c r="AB542" s="65"/>
      <c r="AC542" s="61"/>
      <c r="AD542" s="61"/>
      <c r="AE542" s="61"/>
      <c r="AF542" s="62"/>
      <c r="AG542" s="62"/>
      <c r="AH542" s="62"/>
      <c r="AI542" s="62"/>
      <c r="AJ542" s="62"/>
      <c r="AK542" s="63"/>
      <c r="AL542" s="63"/>
      <c r="AM542" s="63"/>
      <c r="AN542" s="64"/>
      <c r="AO542" s="65"/>
      <c r="AP542" s="61"/>
      <c r="AQ542" s="61"/>
      <c r="AR542" s="61"/>
      <c r="AS542" s="62"/>
      <c r="AT542" s="62"/>
      <c r="AU542" s="62"/>
      <c r="AV542" s="62"/>
      <c r="AW542" s="62"/>
      <c r="AX542" s="63"/>
      <c r="AY542" s="63"/>
      <c r="AZ542" s="63"/>
      <c r="BA542" s="64"/>
      <c r="BB542" s="65"/>
      <c r="BC542" s="61"/>
      <c r="BD542" s="61"/>
      <c r="BE542" s="61"/>
      <c r="BF542" s="62"/>
      <c r="BG542" s="62"/>
      <c r="BH542" s="62"/>
      <c r="BI542" s="62"/>
      <c r="BJ542" s="62"/>
      <c r="BK542" s="63"/>
      <c r="BL542" s="63"/>
      <c r="BM542" s="63"/>
      <c r="BN542" s="64"/>
      <c r="BO542" s="65"/>
      <c r="BP542" s="61"/>
      <c r="BQ542" s="61"/>
      <c r="BR542" s="61"/>
      <c r="BS542" s="62"/>
      <c r="BT542" s="62"/>
      <c r="BU542" s="62"/>
      <c r="BV542" s="62"/>
      <c r="BW542" s="62"/>
      <c r="BX542" s="63"/>
      <c r="BY542" s="63"/>
      <c r="BZ542" s="63"/>
      <c r="CA542" s="64"/>
      <c r="CB542" s="65"/>
      <c r="CC542" s="61"/>
      <c r="CD542" s="61"/>
      <c r="CE542" s="61"/>
      <c r="CF542" s="62"/>
      <c r="CG542" s="62"/>
      <c r="CH542" s="62"/>
      <c r="CI542" s="62"/>
      <c r="CJ542" s="62"/>
      <c r="CK542" s="63"/>
      <c r="CL542" s="63"/>
      <c r="CM542" s="63"/>
      <c r="CN542" s="64"/>
      <c r="CO542" s="65"/>
      <c r="CP542" s="61"/>
      <c r="CQ542" s="61"/>
      <c r="CR542" s="61"/>
      <c r="CS542" s="62"/>
      <c r="CT542" s="62"/>
      <c r="CU542" s="62"/>
      <c r="CV542" s="62"/>
      <c r="CW542" s="62"/>
      <c r="CX542" s="63"/>
      <c r="CY542" s="63"/>
      <c r="CZ542" s="63"/>
      <c r="DA542" s="64"/>
      <c r="DB542" s="65"/>
      <c r="DC542" s="61"/>
      <c r="DD542" s="61"/>
      <c r="DE542" s="61"/>
      <c r="DF542" s="62"/>
      <c r="DG542" s="62"/>
      <c r="DH542" s="62"/>
      <c r="DI542" s="62"/>
      <c r="DJ542" s="62"/>
      <c r="DK542" s="63"/>
      <c r="DL542" s="63"/>
      <c r="DM542" s="63"/>
      <c r="DN542" s="64"/>
      <c r="DO542" s="65"/>
      <c r="DP542" s="61"/>
      <c r="DQ542" s="61"/>
      <c r="DR542" s="61"/>
      <c r="DS542" s="62"/>
      <c r="DT542" s="62"/>
      <c r="DU542" s="62"/>
      <c r="DV542" s="62"/>
      <c r="DW542" s="62"/>
      <c r="DX542" s="63"/>
      <c r="DY542" s="63"/>
      <c r="DZ542" s="63"/>
      <c r="EA542" s="64"/>
      <c r="EB542" s="65"/>
      <c r="EC542" s="61"/>
      <c r="ED542" s="61"/>
      <c r="EE542" s="61"/>
      <c r="EF542" s="62"/>
      <c r="EG542" s="62"/>
      <c r="EH542" s="62"/>
      <c r="EI542" s="62"/>
      <c r="EJ542" s="62"/>
      <c r="EK542" s="63"/>
      <c r="EL542" s="63"/>
      <c r="EM542" s="63"/>
      <c r="EN542" s="64"/>
      <c r="EO542" s="65"/>
      <c r="EP542" s="61"/>
      <c r="EQ542" s="61"/>
      <c r="ER542" s="61"/>
      <c r="ES542" s="62"/>
      <c r="ET542" s="62"/>
      <c r="EU542" s="62"/>
      <c r="EV542" s="62"/>
      <c r="EW542" s="62"/>
      <c r="EX542" s="63"/>
      <c r="EY542" s="63"/>
      <c r="EZ542" s="63"/>
      <c r="FA542" s="64"/>
      <c r="FB542" s="65"/>
      <c r="FC542" s="61"/>
      <c r="FD542" s="61"/>
      <c r="FE542" s="61"/>
      <c r="FF542" s="62"/>
      <c r="FG542" s="62"/>
      <c r="FH542" s="62"/>
      <c r="FI542" s="62"/>
      <c r="FJ542" s="62"/>
    </row>
    <row r="543" spans="1:166" ht="15" hidden="1" customHeight="1" x14ac:dyDescent="0.25">
      <c r="A543" s="348">
        <v>3639</v>
      </c>
      <c r="B543" s="348">
        <v>5123</v>
      </c>
      <c r="C543" s="203"/>
      <c r="D543" s="339"/>
      <c r="E543" s="46">
        <v>213</v>
      </c>
      <c r="F543" s="329" t="s">
        <v>504</v>
      </c>
      <c r="G543" s="343">
        <v>22</v>
      </c>
      <c r="H543" s="343">
        <v>0</v>
      </c>
      <c r="I543" s="343">
        <v>0</v>
      </c>
      <c r="J543" s="343">
        <v>0</v>
      </c>
      <c r="K543" s="63"/>
      <c r="L543" s="63"/>
      <c r="M543" s="63"/>
      <c r="N543" s="64"/>
      <c r="O543" s="65"/>
      <c r="P543" s="61"/>
      <c r="Q543" s="61"/>
      <c r="R543" s="61"/>
      <c r="S543" s="62"/>
      <c r="T543" s="62"/>
      <c r="U543" s="62"/>
      <c r="V543" s="62"/>
      <c r="W543" s="62"/>
      <c r="X543" s="63"/>
      <c r="Y543" s="63"/>
      <c r="Z543" s="63"/>
      <c r="AA543" s="64"/>
      <c r="AB543" s="65"/>
      <c r="AC543" s="61"/>
      <c r="AD543" s="61"/>
      <c r="AE543" s="61"/>
      <c r="AF543" s="62"/>
      <c r="AG543" s="62"/>
      <c r="AH543" s="62"/>
      <c r="AI543" s="62"/>
      <c r="AJ543" s="62"/>
      <c r="AK543" s="63"/>
      <c r="AL543" s="63"/>
      <c r="AM543" s="63"/>
      <c r="AN543" s="64"/>
      <c r="AO543" s="65"/>
      <c r="AP543" s="61"/>
      <c r="AQ543" s="61"/>
      <c r="AR543" s="61"/>
      <c r="AS543" s="62"/>
      <c r="AT543" s="62"/>
      <c r="AU543" s="62"/>
      <c r="AV543" s="62"/>
      <c r="AW543" s="62"/>
      <c r="AX543" s="63"/>
      <c r="AY543" s="63"/>
      <c r="AZ543" s="63"/>
      <c r="BA543" s="64"/>
      <c r="BB543" s="65"/>
      <c r="BC543" s="61"/>
      <c r="BD543" s="61"/>
      <c r="BE543" s="61"/>
      <c r="BF543" s="62"/>
      <c r="BG543" s="62"/>
      <c r="BH543" s="62"/>
      <c r="BI543" s="62"/>
      <c r="BJ543" s="62"/>
      <c r="BK543" s="63"/>
      <c r="BL543" s="63"/>
      <c r="BM543" s="63"/>
      <c r="BN543" s="64"/>
      <c r="BO543" s="65"/>
      <c r="BP543" s="61"/>
      <c r="BQ543" s="61"/>
      <c r="BR543" s="61"/>
      <c r="BS543" s="62"/>
      <c r="BT543" s="62"/>
      <c r="BU543" s="62"/>
      <c r="BV543" s="62"/>
      <c r="BW543" s="62"/>
      <c r="BX543" s="63"/>
      <c r="BY543" s="63"/>
      <c r="BZ543" s="63"/>
      <c r="CA543" s="64"/>
      <c r="CB543" s="65"/>
      <c r="CC543" s="61"/>
      <c r="CD543" s="61"/>
      <c r="CE543" s="61"/>
      <c r="CF543" s="62"/>
      <c r="CG543" s="62"/>
      <c r="CH543" s="62"/>
      <c r="CI543" s="62"/>
      <c r="CJ543" s="62"/>
      <c r="CK543" s="63"/>
      <c r="CL543" s="63"/>
      <c r="CM543" s="63"/>
      <c r="CN543" s="64"/>
      <c r="CO543" s="65"/>
      <c r="CP543" s="61"/>
      <c r="CQ543" s="61"/>
      <c r="CR543" s="61"/>
      <c r="CS543" s="62"/>
      <c r="CT543" s="62"/>
      <c r="CU543" s="62"/>
      <c r="CV543" s="62"/>
      <c r="CW543" s="62"/>
      <c r="CX543" s="63"/>
      <c r="CY543" s="63"/>
      <c r="CZ543" s="63"/>
      <c r="DA543" s="64"/>
      <c r="DB543" s="65"/>
      <c r="DC543" s="61"/>
      <c r="DD543" s="61"/>
      <c r="DE543" s="61"/>
      <c r="DF543" s="62"/>
      <c r="DG543" s="62"/>
      <c r="DH543" s="62"/>
      <c r="DI543" s="62"/>
      <c r="DJ543" s="62"/>
      <c r="DK543" s="63"/>
      <c r="DL543" s="63"/>
      <c r="DM543" s="63"/>
      <c r="DN543" s="64"/>
      <c r="DO543" s="65"/>
      <c r="DP543" s="61"/>
      <c r="DQ543" s="61"/>
      <c r="DR543" s="61"/>
      <c r="DS543" s="62"/>
      <c r="DT543" s="62"/>
      <c r="DU543" s="62"/>
      <c r="DV543" s="62"/>
      <c r="DW543" s="62"/>
      <c r="DX543" s="63"/>
      <c r="DY543" s="63"/>
      <c r="DZ543" s="63"/>
      <c r="EA543" s="64"/>
      <c r="EB543" s="65"/>
      <c r="EC543" s="61"/>
      <c r="ED543" s="61"/>
      <c r="EE543" s="61"/>
      <c r="EF543" s="62"/>
      <c r="EG543" s="62"/>
      <c r="EH543" s="62"/>
      <c r="EI543" s="62"/>
      <c r="EJ543" s="62"/>
      <c r="EK543" s="63"/>
      <c r="EL543" s="63"/>
      <c r="EM543" s="63"/>
      <c r="EN543" s="64"/>
      <c r="EO543" s="65"/>
      <c r="EP543" s="61"/>
      <c r="EQ543" s="61"/>
      <c r="ER543" s="61"/>
      <c r="ES543" s="62"/>
      <c r="ET543" s="62"/>
      <c r="EU543" s="62"/>
      <c r="EV543" s="62"/>
      <c r="EW543" s="62"/>
      <c r="EX543" s="63"/>
      <c r="EY543" s="63"/>
      <c r="EZ543" s="63"/>
      <c r="FA543" s="64"/>
      <c r="FB543" s="65"/>
      <c r="FC543" s="61"/>
      <c r="FD543" s="61"/>
      <c r="FE543" s="61"/>
      <c r="FF543" s="62"/>
      <c r="FG543" s="62"/>
      <c r="FH543" s="62"/>
      <c r="FI543" s="62"/>
      <c r="FJ543" s="62"/>
    </row>
    <row r="544" spans="1:166" ht="15" customHeight="1" x14ac:dyDescent="0.25">
      <c r="A544" s="344">
        <v>3639</v>
      </c>
      <c r="B544" s="344">
        <v>5171</v>
      </c>
      <c r="C544" s="251"/>
      <c r="D544" s="339"/>
      <c r="E544" s="345">
        <v>213</v>
      </c>
      <c r="F544" s="346" t="s">
        <v>795</v>
      </c>
      <c r="G544" s="347">
        <v>95</v>
      </c>
      <c r="H544" s="347">
        <v>95.17</v>
      </c>
      <c r="I544" s="347">
        <v>95.17</v>
      </c>
      <c r="J544" s="347">
        <f>Tabulka54246[[#This Row],[Skutečnost k 31.12.2019                    v tis. Kč]]/Tabulka54246[[#This Row],[Upravený rozpočet k 31.12.2019         v tis. Kč]]*100</f>
        <v>100</v>
      </c>
      <c r="K544" s="63"/>
      <c r="L544" s="63"/>
      <c r="M544" s="63"/>
      <c r="N544" s="64"/>
      <c r="O544" s="65"/>
      <c r="P544" s="61"/>
      <c r="Q544" s="61"/>
      <c r="R544" s="61"/>
      <c r="S544" s="62"/>
      <c r="T544" s="62"/>
      <c r="U544" s="62"/>
      <c r="V544" s="62"/>
      <c r="W544" s="62"/>
      <c r="X544" s="63"/>
      <c r="Y544" s="63"/>
      <c r="Z544" s="63"/>
      <c r="AA544" s="64"/>
      <c r="AB544" s="65"/>
      <c r="AC544" s="61"/>
      <c r="AD544" s="61"/>
      <c r="AE544" s="61"/>
      <c r="AF544" s="62"/>
      <c r="AG544" s="62"/>
      <c r="AH544" s="62"/>
      <c r="AI544" s="62"/>
      <c r="AJ544" s="62"/>
      <c r="AK544" s="63"/>
      <c r="AL544" s="63"/>
      <c r="AM544" s="63"/>
      <c r="AN544" s="64"/>
      <c r="AO544" s="65"/>
      <c r="AP544" s="61"/>
      <c r="AQ544" s="61"/>
      <c r="AR544" s="61"/>
      <c r="AS544" s="62"/>
      <c r="AT544" s="62"/>
      <c r="AU544" s="62"/>
      <c r="AV544" s="62"/>
      <c r="AW544" s="62"/>
      <c r="AX544" s="63"/>
      <c r="AY544" s="63"/>
      <c r="AZ544" s="63"/>
      <c r="BA544" s="64"/>
      <c r="BB544" s="65"/>
      <c r="BC544" s="61"/>
      <c r="BD544" s="61"/>
      <c r="BE544" s="61"/>
      <c r="BF544" s="62"/>
      <c r="BG544" s="62"/>
      <c r="BH544" s="62"/>
      <c r="BI544" s="62"/>
      <c r="BJ544" s="62"/>
      <c r="BK544" s="63"/>
      <c r="BL544" s="63"/>
      <c r="BM544" s="63"/>
      <c r="BN544" s="64"/>
      <c r="BO544" s="65"/>
      <c r="BP544" s="61"/>
      <c r="BQ544" s="61"/>
      <c r="BR544" s="61"/>
      <c r="BS544" s="62"/>
      <c r="BT544" s="62"/>
      <c r="BU544" s="62"/>
      <c r="BV544" s="62"/>
      <c r="BW544" s="62"/>
      <c r="BX544" s="63"/>
      <c r="BY544" s="63"/>
      <c r="BZ544" s="63"/>
      <c r="CA544" s="64"/>
      <c r="CB544" s="65"/>
      <c r="CC544" s="61"/>
      <c r="CD544" s="61"/>
      <c r="CE544" s="61"/>
      <c r="CF544" s="62"/>
      <c r="CG544" s="62"/>
      <c r="CH544" s="62"/>
      <c r="CI544" s="62"/>
      <c r="CJ544" s="62"/>
      <c r="CK544" s="63"/>
      <c r="CL544" s="63"/>
      <c r="CM544" s="63"/>
      <c r="CN544" s="64"/>
      <c r="CO544" s="65"/>
      <c r="CP544" s="61"/>
      <c r="CQ544" s="61"/>
      <c r="CR544" s="61"/>
      <c r="CS544" s="62"/>
      <c r="CT544" s="62"/>
      <c r="CU544" s="62"/>
      <c r="CV544" s="62"/>
      <c r="CW544" s="62"/>
      <c r="CX544" s="63"/>
      <c r="CY544" s="63"/>
      <c r="CZ544" s="63"/>
      <c r="DA544" s="64"/>
      <c r="DB544" s="65"/>
      <c r="DC544" s="61"/>
      <c r="DD544" s="61"/>
      <c r="DE544" s="61"/>
      <c r="DF544" s="62"/>
      <c r="DG544" s="62"/>
      <c r="DH544" s="62"/>
      <c r="DI544" s="62"/>
      <c r="DJ544" s="62"/>
      <c r="DK544" s="63"/>
      <c r="DL544" s="63"/>
      <c r="DM544" s="63"/>
      <c r="DN544" s="64"/>
      <c r="DO544" s="65"/>
      <c r="DP544" s="61"/>
      <c r="DQ544" s="61"/>
      <c r="DR544" s="61"/>
      <c r="DS544" s="62"/>
      <c r="DT544" s="62"/>
      <c r="DU544" s="62"/>
      <c r="DV544" s="62"/>
      <c r="DW544" s="62"/>
      <c r="DX544" s="63"/>
      <c r="DY544" s="63"/>
      <c r="DZ544" s="63"/>
      <c r="EA544" s="64"/>
      <c r="EB544" s="65"/>
      <c r="EC544" s="61"/>
      <c r="ED544" s="61"/>
      <c r="EE544" s="61"/>
      <c r="EF544" s="62"/>
      <c r="EG544" s="62"/>
      <c r="EH544" s="62"/>
      <c r="EI544" s="62"/>
      <c r="EJ544" s="62"/>
      <c r="EK544" s="63"/>
      <c r="EL544" s="63"/>
      <c r="EM544" s="63"/>
      <c r="EN544" s="64"/>
      <c r="EO544" s="65"/>
      <c r="EP544" s="61"/>
      <c r="EQ544" s="61"/>
      <c r="ER544" s="61"/>
      <c r="ES544" s="62"/>
      <c r="ET544" s="62"/>
      <c r="EU544" s="62"/>
      <c r="EV544" s="62"/>
      <c r="EW544" s="62"/>
      <c r="EX544" s="63"/>
      <c r="EY544" s="63"/>
      <c r="EZ544" s="63"/>
      <c r="FA544" s="64"/>
      <c r="FB544" s="65"/>
      <c r="FC544" s="61"/>
      <c r="FD544" s="61"/>
      <c r="FE544" s="61"/>
      <c r="FF544" s="62"/>
      <c r="FG544" s="62"/>
      <c r="FH544" s="62"/>
      <c r="FI544" s="62"/>
      <c r="FJ544" s="62"/>
    </row>
    <row r="545" spans="1:166" ht="15" hidden="1" customHeight="1" x14ac:dyDescent="0.25">
      <c r="A545" s="348">
        <v>3639</v>
      </c>
      <c r="B545" s="348">
        <v>5123</v>
      </c>
      <c r="C545" s="203"/>
      <c r="D545" s="339"/>
      <c r="E545" s="46">
        <v>213</v>
      </c>
      <c r="F545" s="329" t="s">
        <v>505</v>
      </c>
      <c r="G545" s="343">
        <v>3.7</v>
      </c>
      <c r="H545" s="343">
        <v>3.7</v>
      </c>
      <c r="I545" s="343">
        <v>0</v>
      </c>
      <c r="J545" s="343">
        <f>Tabulka54246[[#This Row],[Skutečnost k 31.12.2019                    v tis. Kč]]/Tabulka54246[[#This Row],[Upravený rozpočet k 31.12.2019         v tis. Kč]]*100</f>
        <v>0</v>
      </c>
      <c r="K545" s="717"/>
      <c r="L545" s="63"/>
      <c r="M545" s="63"/>
      <c r="N545" s="64"/>
      <c r="O545" s="65"/>
      <c r="P545" s="61"/>
      <c r="Q545" s="61"/>
      <c r="R545" s="61"/>
      <c r="S545" s="62"/>
      <c r="T545" s="62"/>
      <c r="U545" s="62"/>
      <c r="V545" s="62"/>
      <c r="W545" s="62"/>
      <c r="X545" s="63"/>
      <c r="Y545" s="63"/>
      <c r="Z545" s="63"/>
      <c r="AA545" s="64"/>
      <c r="AB545" s="65"/>
      <c r="AC545" s="61"/>
      <c r="AD545" s="61"/>
      <c r="AE545" s="61"/>
      <c r="AF545" s="62"/>
      <c r="AG545" s="62"/>
      <c r="AH545" s="62"/>
      <c r="AI545" s="62"/>
      <c r="AJ545" s="62"/>
      <c r="AK545" s="63"/>
      <c r="AL545" s="63"/>
      <c r="AM545" s="63"/>
      <c r="AN545" s="64"/>
      <c r="AO545" s="65"/>
      <c r="AP545" s="61"/>
      <c r="AQ545" s="61"/>
      <c r="AR545" s="61"/>
      <c r="AS545" s="62"/>
      <c r="AT545" s="62"/>
      <c r="AU545" s="62"/>
      <c r="AV545" s="62"/>
      <c r="AW545" s="62"/>
      <c r="AX545" s="63"/>
      <c r="AY545" s="63"/>
      <c r="AZ545" s="63"/>
      <c r="BA545" s="64"/>
      <c r="BB545" s="65"/>
      <c r="BC545" s="61"/>
      <c r="BD545" s="61"/>
      <c r="BE545" s="61"/>
      <c r="BF545" s="62"/>
      <c r="BG545" s="62"/>
      <c r="BH545" s="62"/>
      <c r="BI545" s="62"/>
      <c r="BJ545" s="62"/>
      <c r="BK545" s="63"/>
      <c r="BL545" s="63"/>
      <c r="BM545" s="63"/>
      <c r="BN545" s="64"/>
      <c r="BO545" s="65"/>
      <c r="BP545" s="61"/>
      <c r="BQ545" s="61"/>
      <c r="BR545" s="61"/>
      <c r="BS545" s="62"/>
      <c r="BT545" s="62"/>
      <c r="BU545" s="62"/>
      <c r="BV545" s="62"/>
      <c r="BW545" s="62"/>
      <c r="BX545" s="63"/>
      <c r="BY545" s="63"/>
      <c r="BZ545" s="63"/>
      <c r="CA545" s="64"/>
      <c r="CB545" s="65"/>
      <c r="CC545" s="61"/>
      <c r="CD545" s="61"/>
      <c r="CE545" s="61"/>
      <c r="CF545" s="62"/>
      <c r="CG545" s="62"/>
      <c r="CH545" s="62"/>
      <c r="CI545" s="62"/>
      <c r="CJ545" s="62"/>
      <c r="CK545" s="63"/>
      <c r="CL545" s="63"/>
      <c r="CM545" s="63"/>
      <c r="CN545" s="64"/>
      <c r="CO545" s="65"/>
      <c r="CP545" s="61"/>
      <c r="CQ545" s="61"/>
      <c r="CR545" s="61"/>
      <c r="CS545" s="62"/>
      <c r="CT545" s="62"/>
      <c r="CU545" s="62"/>
      <c r="CV545" s="62"/>
      <c r="CW545" s="62"/>
      <c r="CX545" s="63"/>
      <c r="CY545" s="63"/>
      <c r="CZ545" s="63"/>
      <c r="DA545" s="64"/>
      <c r="DB545" s="65"/>
      <c r="DC545" s="61"/>
      <c r="DD545" s="61"/>
      <c r="DE545" s="61"/>
      <c r="DF545" s="62"/>
      <c r="DG545" s="62"/>
      <c r="DH545" s="62"/>
      <c r="DI545" s="62"/>
      <c r="DJ545" s="62"/>
      <c r="DK545" s="63"/>
      <c r="DL545" s="63"/>
      <c r="DM545" s="63"/>
      <c r="DN545" s="64"/>
      <c r="DO545" s="65"/>
      <c r="DP545" s="61"/>
      <c r="DQ545" s="61"/>
      <c r="DR545" s="61"/>
      <c r="DS545" s="62"/>
      <c r="DT545" s="62"/>
      <c r="DU545" s="62"/>
      <c r="DV545" s="62"/>
      <c r="DW545" s="62"/>
      <c r="DX545" s="63"/>
      <c r="DY545" s="63"/>
      <c r="DZ545" s="63"/>
      <c r="EA545" s="64"/>
      <c r="EB545" s="65"/>
      <c r="EC545" s="61"/>
      <c r="ED545" s="61"/>
      <c r="EE545" s="61"/>
      <c r="EF545" s="62"/>
      <c r="EG545" s="62"/>
      <c r="EH545" s="62"/>
      <c r="EI545" s="62"/>
      <c r="EJ545" s="62"/>
      <c r="EK545" s="63"/>
      <c r="EL545" s="63"/>
      <c r="EM545" s="63"/>
      <c r="EN545" s="64"/>
      <c r="EO545" s="65"/>
      <c r="EP545" s="61"/>
      <c r="EQ545" s="61"/>
      <c r="ER545" s="61"/>
      <c r="ES545" s="62"/>
      <c r="ET545" s="62"/>
      <c r="EU545" s="62"/>
      <c r="EV545" s="62"/>
      <c r="EW545" s="62"/>
      <c r="EX545" s="63"/>
      <c r="EY545" s="63"/>
      <c r="EZ545" s="63"/>
      <c r="FA545" s="64"/>
      <c r="FB545" s="65"/>
      <c r="FC545" s="61"/>
      <c r="FD545" s="61"/>
      <c r="FE545" s="61"/>
      <c r="FF545" s="62"/>
      <c r="FG545" s="62"/>
      <c r="FH545" s="62"/>
      <c r="FI545" s="62"/>
      <c r="FJ545" s="62"/>
    </row>
    <row r="546" spans="1:166" ht="15" hidden="1" customHeight="1" x14ac:dyDescent="0.25">
      <c r="A546" s="348">
        <v>3639</v>
      </c>
      <c r="B546" s="348">
        <v>5123</v>
      </c>
      <c r="C546" s="203"/>
      <c r="D546" s="339"/>
      <c r="E546" s="46">
        <v>213</v>
      </c>
      <c r="F546" s="329" t="s">
        <v>506</v>
      </c>
      <c r="G546" s="343">
        <v>20.6</v>
      </c>
      <c r="H546" s="343">
        <v>0</v>
      </c>
      <c r="I546" s="343">
        <v>0</v>
      </c>
      <c r="J546" s="343">
        <v>0</v>
      </c>
      <c r="K546" s="63"/>
      <c r="L546" s="63"/>
      <c r="M546" s="63"/>
      <c r="N546" s="64"/>
      <c r="O546" s="65"/>
      <c r="P546" s="61"/>
      <c r="Q546" s="61"/>
      <c r="R546" s="61"/>
      <c r="S546" s="62"/>
      <c r="T546" s="62"/>
      <c r="U546" s="62"/>
      <c r="V546" s="62"/>
      <c r="W546" s="62"/>
      <c r="X546" s="63"/>
      <c r="Y546" s="63"/>
      <c r="Z546" s="63"/>
      <c r="AA546" s="64"/>
      <c r="AB546" s="65"/>
      <c r="AC546" s="61"/>
      <c r="AD546" s="61"/>
      <c r="AE546" s="61"/>
      <c r="AF546" s="62"/>
      <c r="AG546" s="62"/>
      <c r="AH546" s="62"/>
      <c r="AI546" s="62"/>
      <c r="AJ546" s="62"/>
      <c r="AK546" s="63"/>
      <c r="AL546" s="63"/>
      <c r="AM546" s="63"/>
      <c r="AN546" s="64"/>
      <c r="AO546" s="65"/>
      <c r="AP546" s="61"/>
      <c r="AQ546" s="61"/>
      <c r="AR546" s="61"/>
      <c r="AS546" s="62"/>
      <c r="AT546" s="62"/>
      <c r="AU546" s="62"/>
      <c r="AV546" s="62"/>
      <c r="AW546" s="62"/>
      <c r="AX546" s="63"/>
      <c r="AY546" s="63"/>
      <c r="AZ546" s="63"/>
      <c r="BA546" s="64"/>
      <c r="BB546" s="65"/>
      <c r="BC546" s="61"/>
      <c r="BD546" s="61"/>
      <c r="BE546" s="61"/>
      <c r="BF546" s="62"/>
      <c r="BG546" s="62"/>
      <c r="BH546" s="62"/>
      <c r="BI546" s="62"/>
      <c r="BJ546" s="62"/>
      <c r="BK546" s="63"/>
      <c r="BL546" s="63"/>
      <c r="BM546" s="63"/>
      <c r="BN546" s="64"/>
      <c r="BO546" s="65"/>
      <c r="BP546" s="61"/>
      <c r="BQ546" s="61"/>
      <c r="BR546" s="61"/>
      <c r="BS546" s="62"/>
      <c r="BT546" s="62"/>
      <c r="BU546" s="62"/>
      <c r="BV546" s="62"/>
      <c r="BW546" s="62"/>
      <c r="BX546" s="63"/>
      <c r="BY546" s="63"/>
      <c r="BZ546" s="63"/>
      <c r="CA546" s="64"/>
      <c r="CB546" s="65"/>
      <c r="CC546" s="61"/>
      <c r="CD546" s="61"/>
      <c r="CE546" s="61"/>
      <c r="CF546" s="62"/>
      <c r="CG546" s="62"/>
      <c r="CH546" s="62"/>
      <c r="CI546" s="62"/>
      <c r="CJ546" s="62"/>
      <c r="CK546" s="63"/>
      <c r="CL546" s="63"/>
      <c r="CM546" s="63"/>
      <c r="CN546" s="64"/>
      <c r="CO546" s="65"/>
      <c r="CP546" s="61"/>
      <c r="CQ546" s="61"/>
      <c r="CR546" s="61"/>
      <c r="CS546" s="62"/>
      <c r="CT546" s="62"/>
      <c r="CU546" s="62"/>
      <c r="CV546" s="62"/>
      <c r="CW546" s="62"/>
      <c r="CX546" s="63"/>
      <c r="CY546" s="63"/>
      <c r="CZ546" s="63"/>
      <c r="DA546" s="64"/>
      <c r="DB546" s="65"/>
      <c r="DC546" s="61"/>
      <c r="DD546" s="61"/>
      <c r="DE546" s="61"/>
      <c r="DF546" s="62"/>
      <c r="DG546" s="62"/>
      <c r="DH546" s="62"/>
      <c r="DI546" s="62"/>
      <c r="DJ546" s="62"/>
      <c r="DK546" s="63"/>
      <c r="DL546" s="63"/>
      <c r="DM546" s="63"/>
      <c r="DN546" s="64"/>
      <c r="DO546" s="65"/>
      <c r="DP546" s="61"/>
      <c r="DQ546" s="61"/>
      <c r="DR546" s="61"/>
      <c r="DS546" s="62"/>
      <c r="DT546" s="62"/>
      <c r="DU546" s="62"/>
      <c r="DV546" s="62"/>
      <c r="DW546" s="62"/>
      <c r="DX546" s="63"/>
      <c r="DY546" s="63"/>
      <c r="DZ546" s="63"/>
      <c r="EA546" s="64"/>
      <c r="EB546" s="65"/>
      <c r="EC546" s="61"/>
      <c r="ED546" s="61"/>
      <c r="EE546" s="61"/>
      <c r="EF546" s="62"/>
      <c r="EG546" s="62"/>
      <c r="EH546" s="62"/>
      <c r="EI546" s="62"/>
      <c r="EJ546" s="62"/>
      <c r="EK546" s="63"/>
      <c r="EL546" s="63"/>
      <c r="EM546" s="63"/>
      <c r="EN546" s="64"/>
      <c r="EO546" s="65"/>
      <c r="EP546" s="61"/>
      <c r="EQ546" s="61"/>
      <c r="ER546" s="61"/>
      <c r="ES546" s="62"/>
      <c r="ET546" s="62"/>
      <c r="EU546" s="62"/>
      <c r="EV546" s="62"/>
      <c r="EW546" s="62"/>
      <c r="EX546" s="63"/>
      <c r="EY546" s="63"/>
      <c r="EZ546" s="63"/>
      <c r="FA546" s="64"/>
      <c r="FB546" s="65"/>
      <c r="FC546" s="61"/>
      <c r="FD546" s="61"/>
      <c r="FE546" s="61"/>
      <c r="FF546" s="62"/>
      <c r="FG546" s="62"/>
      <c r="FH546" s="62"/>
      <c r="FI546" s="62"/>
      <c r="FJ546" s="62"/>
    </row>
    <row r="547" spans="1:166" ht="15" customHeight="1" x14ac:dyDescent="0.25">
      <c r="A547" s="344">
        <v>3639</v>
      </c>
      <c r="B547" s="344">
        <v>5171</v>
      </c>
      <c r="C547" s="251"/>
      <c r="D547" s="339"/>
      <c r="E547" s="345">
        <v>213</v>
      </c>
      <c r="F547" s="346" t="s">
        <v>916</v>
      </c>
      <c r="G547" s="347">
        <v>0</v>
      </c>
      <c r="H547" s="347">
        <v>38.270000000000003</v>
      </c>
      <c r="I547" s="347">
        <v>38.270000000000003</v>
      </c>
      <c r="J547" s="347">
        <f>Tabulka54246[[#This Row],[Skutečnost k 31.12.2019                    v tis. Kč]]/Tabulka54246[[#This Row],[Upravený rozpočet k 31.12.2019         v tis. Kč]]*100</f>
        <v>100</v>
      </c>
      <c r="K547" s="63"/>
      <c r="L547" s="63"/>
      <c r="M547" s="63"/>
      <c r="N547" s="64"/>
      <c r="O547" s="65"/>
      <c r="P547" s="61"/>
      <c r="Q547" s="61"/>
      <c r="R547" s="61"/>
      <c r="S547" s="62"/>
      <c r="T547" s="62"/>
      <c r="U547" s="62"/>
      <c r="V547" s="62"/>
      <c r="W547" s="62"/>
      <c r="X547" s="63"/>
      <c r="Y547" s="63"/>
      <c r="Z547" s="63"/>
      <c r="AA547" s="64"/>
      <c r="AB547" s="65"/>
      <c r="AC547" s="61"/>
      <c r="AD547" s="61"/>
      <c r="AE547" s="61"/>
      <c r="AF547" s="62"/>
      <c r="AG547" s="62"/>
      <c r="AH547" s="62"/>
      <c r="AI547" s="62"/>
      <c r="AJ547" s="62"/>
      <c r="AK547" s="63"/>
      <c r="AL547" s="63"/>
      <c r="AM547" s="63"/>
      <c r="AN547" s="64"/>
      <c r="AO547" s="65"/>
      <c r="AP547" s="61"/>
      <c r="AQ547" s="61"/>
      <c r="AR547" s="61"/>
      <c r="AS547" s="62"/>
      <c r="AT547" s="62"/>
      <c r="AU547" s="62"/>
      <c r="AV547" s="62"/>
      <c r="AW547" s="62"/>
      <c r="AX547" s="63"/>
      <c r="AY547" s="63"/>
      <c r="AZ547" s="63"/>
      <c r="BA547" s="64"/>
      <c r="BB547" s="65"/>
      <c r="BC547" s="61"/>
      <c r="BD547" s="61"/>
      <c r="BE547" s="61"/>
      <c r="BF547" s="62"/>
      <c r="BG547" s="62"/>
      <c r="BH547" s="62"/>
      <c r="BI547" s="62"/>
      <c r="BJ547" s="62"/>
      <c r="BK547" s="63"/>
      <c r="BL547" s="63"/>
      <c r="BM547" s="63"/>
      <c r="BN547" s="64"/>
      <c r="BO547" s="65"/>
      <c r="BP547" s="61"/>
      <c r="BQ547" s="61"/>
      <c r="BR547" s="61"/>
      <c r="BS547" s="62"/>
      <c r="BT547" s="62"/>
      <c r="BU547" s="62"/>
      <c r="BV547" s="62"/>
      <c r="BW547" s="62"/>
      <c r="BX547" s="63"/>
      <c r="BY547" s="63"/>
      <c r="BZ547" s="63"/>
      <c r="CA547" s="64"/>
      <c r="CB547" s="65"/>
      <c r="CC547" s="61"/>
      <c r="CD547" s="61"/>
      <c r="CE547" s="61"/>
      <c r="CF547" s="62"/>
      <c r="CG547" s="62"/>
      <c r="CH547" s="62"/>
      <c r="CI547" s="62"/>
      <c r="CJ547" s="62"/>
      <c r="CK547" s="63"/>
      <c r="CL547" s="63"/>
      <c r="CM547" s="63"/>
      <c r="CN547" s="64"/>
      <c r="CO547" s="65"/>
      <c r="CP547" s="61"/>
      <c r="CQ547" s="61"/>
      <c r="CR547" s="61"/>
      <c r="CS547" s="62"/>
      <c r="CT547" s="62"/>
      <c r="CU547" s="62"/>
      <c r="CV547" s="62"/>
      <c r="CW547" s="62"/>
      <c r="CX547" s="63"/>
      <c r="CY547" s="63"/>
      <c r="CZ547" s="63"/>
      <c r="DA547" s="64"/>
      <c r="DB547" s="65"/>
      <c r="DC547" s="61"/>
      <c r="DD547" s="61"/>
      <c r="DE547" s="61"/>
      <c r="DF547" s="62"/>
      <c r="DG547" s="62"/>
      <c r="DH547" s="62"/>
      <c r="DI547" s="62"/>
      <c r="DJ547" s="62"/>
      <c r="DK547" s="63"/>
      <c r="DL547" s="63"/>
      <c r="DM547" s="63"/>
      <c r="DN547" s="64"/>
      <c r="DO547" s="65"/>
      <c r="DP547" s="61"/>
      <c r="DQ547" s="61"/>
      <c r="DR547" s="61"/>
      <c r="DS547" s="62"/>
      <c r="DT547" s="62"/>
      <c r="DU547" s="62"/>
      <c r="DV547" s="62"/>
      <c r="DW547" s="62"/>
      <c r="DX547" s="63"/>
      <c r="DY547" s="63"/>
      <c r="DZ547" s="63"/>
      <c r="EA547" s="64"/>
      <c r="EB547" s="65"/>
      <c r="EC547" s="61"/>
      <c r="ED547" s="61"/>
      <c r="EE547" s="61"/>
      <c r="EF547" s="62"/>
      <c r="EG547" s="62"/>
      <c r="EH547" s="62"/>
      <c r="EI547" s="62"/>
      <c r="EJ547" s="62"/>
      <c r="EK547" s="63"/>
      <c r="EL547" s="63"/>
      <c r="EM547" s="63"/>
      <c r="EN547" s="64"/>
      <c r="EO547" s="65"/>
      <c r="EP547" s="61"/>
      <c r="EQ547" s="61"/>
      <c r="ER547" s="61"/>
      <c r="ES547" s="62"/>
      <c r="ET547" s="62"/>
      <c r="EU547" s="62"/>
      <c r="EV547" s="62"/>
      <c r="EW547" s="62"/>
      <c r="EX547" s="63"/>
      <c r="EY547" s="63"/>
      <c r="EZ547" s="63"/>
      <c r="FA547" s="64"/>
      <c r="FB547" s="65"/>
      <c r="FC547" s="61"/>
      <c r="FD547" s="61"/>
      <c r="FE547" s="61"/>
      <c r="FF547" s="62"/>
      <c r="FG547" s="62"/>
      <c r="FH547" s="62"/>
      <c r="FI547" s="62"/>
      <c r="FJ547" s="62"/>
    </row>
    <row r="548" spans="1:166" ht="15" hidden="1" customHeight="1" x14ac:dyDescent="0.25">
      <c r="A548" s="348">
        <v>3639</v>
      </c>
      <c r="B548" s="348">
        <v>5901</v>
      </c>
      <c r="C548" s="203"/>
      <c r="D548" s="339"/>
      <c r="E548" s="46">
        <v>213</v>
      </c>
      <c r="F548" s="329" t="s">
        <v>511</v>
      </c>
      <c r="G548" s="343">
        <v>640</v>
      </c>
      <c r="H548" s="343">
        <v>0</v>
      </c>
      <c r="I548" s="343">
        <v>0</v>
      </c>
      <c r="J548" s="343">
        <v>0</v>
      </c>
      <c r="K548" s="63"/>
      <c r="L548" s="63"/>
      <c r="M548" s="63"/>
      <c r="N548" s="64"/>
      <c r="O548" s="65"/>
      <c r="P548" s="61"/>
      <c r="Q548" s="61"/>
      <c r="R548" s="61"/>
      <c r="S548" s="62"/>
      <c r="T548" s="62"/>
      <c r="U548" s="62"/>
      <c r="V548" s="62"/>
      <c r="W548" s="62"/>
      <c r="X548" s="63"/>
      <c r="Y548" s="63"/>
      <c r="Z548" s="63"/>
      <c r="AA548" s="64"/>
      <c r="AB548" s="65"/>
      <c r="AC548" s="61"/>
      <c r="AD548" s="61"/>
      <c r="AE548" s="61"/>
      <c r="AF548" s="62"/>
      <c r="AG548" s="62"/>
      <c r="AH548" s="62"/>
      <c r="AI548" s="62"/>
      <c r="AJ548" s="62"/>
      <c r="AK548" s="63"/>
      <c r="AL548" s="63"/>
      <c r="AM548" s="63"/>
      <c r="AN548" s="64"/>
      <c r="AO548" s="65"/>
      <c r="AP548" s="61"/>
      <c r="AQ548" s="61"/>
      <c r="AR548" s="61"/>
      <c r="AS548" s="62"/>
      <c r="AT548" s="62"/>
      <c r="AU548" s="62"/>
      <c r="AV548" s="62"/>
      <c r="AW548" s="62"/>
      <c r="AX548" s="63"/>
      <c r="AY548" s="63"/>
      <c r="AZ548" s="63"/>
      <c r="BA548" s="64"/>
      <c r="BB548" s="65"/>
      <c r="BC548" s="61"/>
      <c r="BD548" s="61"/>
      <c r="BE548" s="61"/>
      <c r="BF548" s="62"/>
      <c r="BG548" s="62"/>
      <c r="BH548" s="62"/>
      <c r="BI548" s="62"/>
      <c r="BJ548" s="62"/>
      <c r="BK548" s="63"/>
      <c r="BL548" s="63"/>
      <c r="BM548" s="63"/>
      <c r="BN548" s="64"/>
      <c r="BO548" s="65"/>
      <c r="BP548" s="61"/>
      <c r="BQ548" s="61"/>
      <c r="BR548" s="61"/>
      <c r="BS548" s="62"/>
      <c r="BT548" s="62"/>
      <c r="BU548" s="62"/>
      <c r="BV548" s="62"/>
      <c r="BW548" s="62"/>
      <c r="BX548" s="63"/>
      <c r="BY548" s="63"/>
      <c r="BZ548" s="63"/>
      <c r="CA548" s="64"/>
      <c r="CB548" s="65"/>
      <c r="CC548" s="61"/>
      <c r="CD548" s="61"/>
      <c r="CE548" s="61"/>
      <c r="CF548" s="62"/>
      <c r="CG548" s="62"/>
      <c r="CH548" s="62"/>
      <c r="CI548" s="62"/>
      <c r="CJ548" s="62"/>
      <c r="CK548" s="63"/>
      <c r="CL548" s="63"/>
      <c r="CM548" s="63"/>
      <c r="CN548" s="64"/>
      <c r="CO548" s="65"/>
      <c r="CP548" s="61"/>
      <c r="CQ548" s="61"/>
      <c r="CR548" s="61"/>
      <c r="CS548" s="62"/>
      <c r="CT548" s="62"/>
      <c r="CU548" s="62"/>
      <c r="CV548" s="62"/>
      <c r="CW548" s="62"/>
      <c r="CX548" s="63"/>
      <c r="CY548" s="63"/>
      <c r="CZ548" s="63"/>
      <c r="DA548" s="64"/>
      <c r="DB548" s="65"/>
      <c r="DC548" s="61"/>
      <c r="DD548" s="61"/>
      <c r="DE548" s="61"/>
      <c r="DF548" s="62"/>
      <c r="DG548" s="62"/>
      <c r="DH548" s="62"/>
      <c r="DI548" s="62"/>
      <c r="DJ548" s="62"/>
      <c r="DK548" s="63"/>
      <c r="DL548" s="63"/>
      <c r="DM548" s="63"/>
      <c r="DN548" s="64"/>
      <c r="DO548" s="65"/>
      <c r="DP548" s="61"/>
      <c r="DQ548" s="61"/>
      <c r="DR548" s="61"/>
      <c r="DS548" s="62"/>
      <c r="DT548" s="62"/>
      <c r="DU548" s="62"/>
      <c r="DV548" s="62"/>
      <c r="DW548" s="62"/>
      <c r="DX548" s="63"/>
      <c r="DY548" s="63"/>
      <c r="DZ548" s="63"/>
      <c r="EA548" s="64"/>
      <c r="EB548" s="65"/>
      <c r="EC548" s="61"/>
      <c r="ED548" s="61"/>
      <c r="EE548" s="61"/>
      <c r="EF548" s="62"/>
      <c r="EG548" s="62"/>
      <c r="EH548" s="62"/>
      <c r="EI548" s="62"/>
      <c r="EJ548" s="62"/>
      <c r="EK548" s="63"/>
      <c r="EL548" s="63"/>
      <c r="EM548" s="63"/>
      <c r="EN548" s="64"/>
      <c r="EO548" s="65"/>
      <c r="EP548" s="61"/>
      <c r="EQ548" s="61"/>
      <c r="ER548" s="61"/>
      <c r="ES548" s="62"/>
      <c r="ET548" s="62"/>
      <c r="EU548" s="62"/>
      <c r="EV548" s="62"/>
      <c r="EW548" s="62"/>
      <c r="EX548" s="63"/>
      <c r="EY548" s="63"/>
      <c r="EZ548" s="63"/>
      <c r="FA548" s="64"/>
      <c r="FB548" s="65"/>
      <c r="FC548" s="61"/>
      <c r="FD548" s="61"/>
      <c r="FE548" s="61"/>
      <c r="FF548" s="62"/>
      <c r="FG548" s="62"/>
      <c r="FH548" s="62"/>
      <c r="FI548" s="62"/>
      <c r="FJ548" s="62"/>
    </row>
    <row r="549" spans="1:166" ht="15" hidden="1" customHeight="1" x14ac:dyDescent="0.25">
      <c r="A549" s="344"/>
      <c r="B549" s="344"/>
      <c r="C549" s="251"/>
      <c r="D549" s="688"/>
      <c r="E549" s="46"/>
      <c r="F549" s="94" t="s">
        <v>286</v>
      </c>
      <c r="G549" s="265">
        <f>SUBTOTAL(109,G535:G548)</f>
        <v>155</v>
      </c>
      <c r="H549" s="265">
        <f>SUBTOTAL(109,H535:H548)</f>
        <v>194.72</v>
      </c>
      <c r="I549" s="265">
        <f>SUBTOTAL(109,I535:I548)</f>
        <v>194.72</v>
      </c>
      <c r="J549" s="265">
        <f>Tabulka54246[[#This Row],[Skutečnost k 31.12.2019                    v tis. Kč]]/Tabulka54246[[#This Row],[Upravený rozpočet k 31.12.2019         v tis. Kč]]*100</f>
        <v>100</v>
      </c>
      <c r="K549" s="63"/>
      <c r="L549" s="63"/>
      <c r="M549" s="63"/>
      <c r="N549" s="64"/>
      <c r="O549" s="65"/>
      <c r="P549" s="61"/>
      <c r="Q549" s="61"/>
      <c r="R549" s="61"/>
      <c r="S549" s="62"/>
      <c r="T549" s="62"/>
      <c r="U549" s="62"/>
      <c r="V549" s="62"/>
      <c r="W549" s="62"/>
      <c r="X549" s="63"/>
      <c r="Y549" s="63"/>
      <c r="Z549" s="63"/>
      <c r="AA549" s="64"/>
      <c r="AB549" s="65"/>
      <c r="AC549" s="61"/>
      <c r="AD549" s="61"/>
      <c r="AE549" s="61"/>
      <c r="AF549" s="62"/>
      <c r="AG549" s="62"/>
      <c r="AH549" s="62"/>
      <c r="AI549" s="62"/>
      <c r="AJ549" s="62"/>
      <c r="AK549" s="63"/>
      <c r="AL549" s="63"/>
      <c r="AM549" s="63"/>
      <c r="AN549" s="64"/>
      <c r="AO549" s="65"/>
      <c r="AP549" s="61"/>
      <c r="AQ549" s="61"/>
      <c r="AR549" s="61"/>
      <c r="AS549" s="62"/>
      <c r="AT549" s="62"/>
      <c r="AU549" s="62"/>
      <c r="AV549" s="62"/>
      <c r="AW549" s="62"/>
      <c r="AX549" s="63"/>
      <c r="AY549" s="63"/>
      <c r="AZ549" s="63"/>
      <c r="BA549" s="64"/>
      <c r="BB549" s="65"/>
      <c r="BC549" s="61"/>
      <c r="BD549" s="61"/>
      <c r="BE549" s="61"/>
      <c r="BF549" s="62"/>
      <c r="BG549" s="62"/>
      <c r="BH549" s="62"/>
      <c r="BI549" s="62"/>
      <c r="BJ549" s="62"/>
      <c r="BK549" s="63"/>
      <c r="BL549" s="63"/>
      <c r="BM549" s="63"/>
      <c r="BN549" s="64"/>
      <c r="BO549" s="65"/>
      <c r="BP549" s="61"/>
      <c r="BQ549" s="61"/>
      <c r="BR549" s="61"/>
      <c r="BS549" s="62"/>
      <c r="BT549" s="62"/>
      <c r="BU549" s="62"/>
      <c r="BV549" s="62"/>
      <c r="BW549" s="62"/>
      <c r="BX549" s="63"/>
      <c r="BY549" s="63"/>
      <c r="BZ549" s="63"/>
      <c r="CA549" s="64"/>
      <c r="CB549" s="65"/>
      <c r="CC549" s="61"/>
      <c r="CD549" s="61"/>
      <c r="CE549" s="61"/>
      <c r="CF549" s="62"/>
      <c r="CG549" s="62"/>
      <c r="CH549" s="62"/>
      <c r="CI549" s="62"/>
      <c r="CJ549" s="62"/>
      <c r="CK549" s="63"/>
      <c r="CL549" s="63"/>
      <c r="CM549" s="63"/>
      <c r="CN549" s="64"/>
      <c r="CO549" s="65"/>
      <c r="CP549" s="61"/>
      <c r="CQ549" s="61"/>
      <c r="CR549" s="61"/>
      <c r="CS549" s="62"/>
      <c r="CT549" s="62"/>
      <c r="CU549" s="62"/>
      <c r="CV549" s="62"/>
      <c r="CW549" s="62"/>
      <c r="CX549" s="63"/>
      <c r="CY549" s="63"/>
      <c r="CZ549" s="63"/>
      <c r="DA549" s="64"/>
      <c r="DB549" s="65"/>
      <c r="DC549" s="61"/>
      <c r="DD549" s="61"/>
      <c r="DE549" s="61"/>
      <c r="DF549" s="62"/>
      <c r="DG549" s="62"/>
      <c r="DH549" s="62"/>
      <c r="DI549" s="62"/>
      <c r="DJ549" s="62"/>
      <c r="DK549" s="63"/>
      <c r="DL549" s="63"/>
      <c r="DM549" s="63"/>
      <c r="DN549" s="64"/>
      <c r="DO549" s="65"/>
      <c r="DP549" s="61"/>
      <c r="DQ549" s="61"/>
      <c r="DR549" s="61"/>
      <c r="DS549" s="62"/>
      <c r="DT549" s="62"/>
      <c r="DU549" s="62"/>
      <c r="DV549" s="62"/>
      <c r="DW549" s="62"/>
      <c r="DX549" s="63"/>
      <c r="DY549" s="63"/>
      <c r="DZ549" s="63"/>
      <c r="EA549" s="64"/>
      <c r="EB549" s="65"/>
      <c r="EC549" s="61"/>
      <c r="ED549" s="61"/>
      <c r="EE549" s="61"/>
      <c r="EF549" s="62"/>
      <c r="EG549" s="62"/>
      <c r="EH549" s="62"/>
      <c r="EI549" s="62"/>
      <c r="EJ549" s="62"/>
      <c r="EK549" s="63"/>
      <c r="EL549" s="63"/>
      <c r="EM549" s="63"/>
      <c r="EN549" s="64"/>
      <c r="EO549" s="65"/>
      <c r="EP549" s="61"/>
      <c r="EQ549" s="61"/>
      <c r="ER549" s="61"/>
      <c r="ES549" s="62"/>
      <c r="ET549" s="62"/>
      <c r="EU549" s="62"/>
      <c r="EV549" s="62"/>
      <c r="EW549" s="62"/>
      <c r="EX549" s="63"/>
      <c r="EY549" s="63"/>
      <c r="EZ549" s="63"/>
      <c r="FA549" s="64"/>
      <c r="FB549" s="65"/>
      <c r="FC549" s="61"/>
      <c r="FD549" s="61"/>
      <c r="FE549" s="61"/>
      <c r="FF549" s="62"/>
      <c r="FG549" s="62"/>
      <c r="FH549" s="62"/>
      <c r="FI549" s="62"/>
      <c r="FJ549" s="62"/>
    </row>
    <row r="550" spans="1:166" ht="15" hidden="1" customHeight="1" x14ac:dyDescent="0.25">
      <c r="A550" s="344"/>
      <c r="B550" s="344"/>
      <c r="C550" s="251"/>
      <c r="D550" s="688"/>
      <c r="E550" s="46"/>
      <c r="F550" s="346"/>
      <c r="G550" s="347"/>
      <c r="H550" s="347"/>
      <c r="I550" s="347"/>
      <c r="J550" s="347"/>
      <c r="K550" s="63"/>
      <c r="L550" s="63"/>
      <c r="M550" s="63"/>
      <c r="N550" s="64"/>
      <c r="O550" s="65"/>
      <c r="P550" s="61"/>
      <c r="Q550" s="61"/>
      <c r="R550" s="61"/>
      <c r="S550" s="62"/>
      <c r="T550" s="62"/>
      <c r="U550" s="62"/>
      <c r="V550" s="62"/>
      <c r="W550" s="62"/>
      <c r="X550" s="63"/>
      <c r="Y550" s="63"/>
      <c r="Z550" s="63"/>
      <c r="AA550" s="64"/>
      <c r="AB550" s="65"/>
      <c r="AC550" s="61"/>
      <c r="AD550" s="61"/>
      <c r="AE550" s="61"/>
      <c r="AF550" s="62"/>
      <c r="AG550" s="62"/>
      <c r="AH550" s="62"/>
      <c r="AI550" s="62"/>
      <c r="AJ550" s="62"/>
      <c r="AK550" s="63"/>
      <c r="AL550" s="63"/>
      <c r="AM550" s="63"/>
      <c r="AN550" s="64"/>
      <c r="AO550" s="65"/>
      <c r="AP550" s="61"/>
      <c r="AQ550" s="61"/>
      <c r="AR550" s="61"/>
      <c r="AS550" s="62"/>
      <c r="AT550" s="62"/>
      <c r="AU550" s="62"/>
      <c r="AV550" s="62"/>
      <c r="AW550" s="62"/>
      <c r="AX550" s="63"/>
      <c r="AY550" s="63"/>
      <c r="AZ550" s="63"/>
      <c r="BA550" s="64"/>
      <c r="BB550" s="65"/>
      <c r="BC550" s="61"/>
      <c r="BD550" s="61"/>
      <c r="BE550" s="61"/>
      <c r="BF550" s="62"/>
      <c r="BG550" s="62"/>
      <c r="BH550" s="62"/>
      <c r="BI550" s="62"/>
      <c r="BJ550" s="62"/>
      <c r="BK550" s="63"/>
      <c r="BL550" s="63"/>
      <c r="BM550" s="63"/>
      <c r="BN550" s="64"/>
      <c r="BO550" s="65"/>
      <c r="BP550" s="61"/>
      <c r="BQ550" s="61"/>
      <c r="BR550" s="61"/>
      <c r="BS550" s="62"/>
      <c r="BT550" s="62"/>
      <c r="BU550" s="62"/>
      <c r="BV550" s="62"/>
      <c r="BW550" s="62"/>
      <c r="BX550" s="63"/>
      <c r="BY550" s="63"/>
      <c r="BZ550" s="63"/>
      <c r="CA550" s="64"/>
      <c r="CB550" s="65"/>
      <c r="CC550" s="61"/>
      <c r="CD550" s="61"/>
      <c r="CE550" s="61"/>
      <c r="CF550" s="62"/>
      <c r="CG550" s="62"/>
      <c r="CH550" s="62"/>
      <c r="CI550" s="62"/>
      <c r="CJ550" s="62"/>
      <c r="CK550" s="63"/>
      <c r="CL550" s="63"/>
      <c r="CM550" s="63"/>
      <c r="CN550" s="64"/>
      <c r="CO550" s="65"/>
      <c r="CP550" s="61"/>
      <c r="CQ550" s="61"/>
      <c r="CR550" s="61"/>
      <c r="CS550" s="62"/>
      <c r="CT550" s="62"/>
      <c r="CU550" s="62"/>
      <c r="CV550" s="62"/>
      <c r="CW550" s="62"/>
      <c r="CX550" s="63"/>
      <c r="CY550" s="63"/>
      <c r="CZ550" s="63"/>
      <c r="DA550" s="64"/>
      <c r="DB550" s="65"/>
      <c r="DC550" s="61"/>
      <c r="DD550" s="61"/>
      <c r="DE550" s="61"/>
      <c r="DF550" s="62"/>
      <c r="DG550" s="62"/>
      <c r="DH550" s="62"/>
      <c r="DI550" s="62"/>
      <c r="DJ550" s="62"/>
      <c r="DK550" s="63"/>
      <c r="DL550" s="63"/>
      <c r="DM550" s="63"/>
      <c r="DN550" s="64"/>
      <c r="DO550" s="65"/>
      <c r="DP550" s="61"/>
      <c r="DQ550" s="61"/>
      <c r="DR550" s="61"/>
      <c r="DS550" s="62"/>
      <c r="DT550" s="62"/>
      <c r="DU550" s="62"/>
      <c r="DV550" s="62"/>
      <c r="DW550" s="62"/>
      <c r="DX550" s="63"/>
      <c r="DY550" s="63"/>
      <c r="DZ550" s="63"/>
      <c r="EA550" s="64"/>
      <c r="EB550" s="65"/>
      <c r="EC550" s="61"/>
      <c r="ED550" s="61"/>
      <c r="EE550" s="61"/>
      <c r="EF550" s="62"/>
      <c r="EG550" s="62"/>
      <c r="EH550" s="62"/>
      <c r="EI550" s="62"/>
      <c r="EJ550" s="62"/>
      <c r="EK550" s="63"/>
      <c r="EL550" s="63"/>
      <c r="EM550" s="63"/>
      <c r="EN550" s="64"/>
      <c r="EO550" s="65"/>
      <c r="EP550" s="61"/>
      <c r="EQ550" s="61"/>
      <c r="ER550" s="61"/>
      <c r="ES550" s="62"/>
      <c r="ET550" s="62"/>
      <c r="EU550" s="62"/>
      <c r="EV550" s="62"/>
      <c r="EW550" s="62"/>
      <c r="EX550" s="63"/>
      <c r="EY550" s="63"/>
      <c r="EZ550" s="63"/>
      <c r="FA550" s="64"/>
      <c r="FB550" s="65"/>
      <c r="FC550" s="61"/>
      <c r="FD550" s="61"/>
      <c r="FE550" s="61"/>
      <c r="FF550" s="62"/>
      <c r="FG550" s="62"/>
      <c r="FH550" s="62"/>
      <c r="FI550" s="62"/>
      <c r="FJ550" s="62"/>
    </row>
    <row r="551" spans="1:166" ht="17.25" hidden="1" customHeight="1" x14ac:dyDescent="0.25">
      <c r="A551" s="344"/>
      <c r="B551" s="344"/>
      <c r="C551" s="251"/>
      <c r="D551" s="688"/>
      <c r="E551" s="46"/>
      <c r="F551" s="94" t="s">
        <v>288</v>
      </c>
      <c r="G551" s="347"/>
      <c r="H551" s="347"/>
      <c r="I551" s="347"/>
      <c r="J551" s="347"/>
      <c r="K551" s="63"/>
      <c r="L551" s="63"/>
      <c r="M551" s="63"/>
      <c r="N551" s="64"/>
      <c r="O551" s="65"/>
      <c r="P551" s="61"/>
      <c r="Q551" s="61"/>
      <c r="R551" s="61"/>
      <c r="S551" s="62"/>
      <c r="T551" s="62"/>
      <c r="U551" s="62"/>
      <c r="V551" s="62"/>
      <c r="W551" s="62"/>
      <c r="X551" s="63"/>
      <c r="Y551" s="63"/>
      <c r="Z551" s="63"/>
      <c r="AA551" s="64"/>
      <c r="AB551" s="65"/>
      <c r="AC551" s="61"/>
      <c r="AD551" s="61"/>
      <c r="AE551" s="61"/>
      <c r="AF551" s="62"/>
      <c r="AG551" s="62"/>
      <c r="AH551" s="62"/>
      <c r="AI551" s="62"/>
      <c r="AJ551" s="62"/>
      <c r="AK551" s="63"/>
      <c r="AL551" s="63"/>
      <c r="AM551" s="63"/>
      <c r="AN551" s="64"/>
      <c r="AO551" s="65"/>
      <c r="AP551" s="61"/>
      <c r="AQ551" s="61"/>
      <c r="AR551" s="61"/>
      <c r="AS551" s="62"/>
      <c r="AT551" s="62"/>
      <c r="AU551" s="62"/>
      <c r="AV551" s="62"/>
      <c r="AW551" s="62"/>
      <c r="AX551" s="63"/>
      <c r="AY551" s="63"/>
      <c r="AZ551" s="63"/>
      <c r="BA551" s="64"/>
      <c r="BB551" s="65"/>
      <c r="BC551" s="61"/>
      <c r="BD551" s="61"/>
      <c r="BE551" s="61"/>
      <c r="BF551" s="62"/>
      <c r="BG551" s="62"/>
      <c r="BH551" s="62"/>
      <c r="BI551" s="62"/>
      <c r="BJ551" s="62"/>
      <c r="BK551" s="63"/>
      <c r="BL551" s="63"/>
      <c r="BM551" s="63"/>
      <c r="BN551" s="64"/>
      <c r="BO551" s="65"/>
      <c r="BP551" s="61"/>
      <c r="BQ551" s="61"/>
      <c r="BR551" s="61"/>
      <c r="BS551" s="62"/>
      <c r="BT551" s="62"/>
      <c r="BU551" s="62"/>
      <c r="BV551" s="62"/>
      <c r="BW551" s="62"/>
      <c r="BX551" s="63"/>
      <c r="BY551" s="63"/>
      <c r="BZ551" s="63"/>
      <c r="CA551" s="64"/>
      <c r="CB551" s="65"/>
      <c r="CC551" s="61"/>
      <c r="CD551" s="61"/>
      <c r="CE551" s="61"/>
      <c r="CF551" s="62"/>
      <c r="CG551" s="62"/>
      <c r="CH551" s="62"/>
      <c r="CI551" s="62"/>
      <c r="CJ551" s="62"/>
      <c r="CK551" s="63"/>
      <c r="CL551" s="63"/>
      <c r="CM551" s="63"/>
      <c r="CN551" s="64"/>
      <c r="CO551" s="65"/>
      <c r="CP551" s="61"/>
      <c r="CQ551" s="61"/>
      <c r="CR551" s="61"/>
      <c r="CS551" s="62"/>
      <c r="CT551" s="62"/>
      <c r="CU551" s="62"/>
      <c r="CV551" s="62"/>
      <c r="CW551" s="62"/>
      <c r="CX551" s="63"/>
      <c r="CY551" s="63"/>
      <c r="CZ551" s="63"/>
      <c r="DA551" s="64"/>
      <c r="DB551" s="65"/>
      <c r="DC551" s="61"/>
      <c r="DD551" s="61"/>
      <c r="DE551" s="61"/>
      <c r="DF551" s="62"/>
      <c r="DG551" s="62"/>
      <c r="DH551" s="62"/>
      <c r="DI551" s="62"/>
      <c r="DJ551" s="62"/>
      <c r="DK551" s="63"/>
      <c r="DL551" s="63"/>
      <c r="DM551" s="63"/>
      <c r="DN551" s="64"/>
      <c r="DO551" s="65"/>
      <c r="DP551" s="61"/>
      <c r="DQ551" s="61"/>
      <c r="DR551" s="61"/>
      <c r="DS551" s="62"/>
      <c r="DT551" s="62"/>
      <c r="DU551" s="62"/>
      <c r="DV551" s="62"/>
      <c r="DW551" s="62"/>
      <c r="DX551" s="63"/>
      <c r="DY551" s="63"/>
      <c r="DZ551" s="63"/>
      <c r="EA551" s="64"/>
      <c r="EB551" s="65"/>
      <c r="EC551" s="61"/>
      <c r="ED551" s="61"/>
      <c r="EE551" s="61"/>
      <c r="EF551" s="62"/>
      <c r="EG551" s="62"/>
      <c r="EH551" s="62"/>
      <c r="EI551" s="62"/>
      <c r="EJ551" s="62"/>
      <c r="EK551" s="63"/>
      <c r="EL551" s="63"/>
      <c r="EM551" s="63"/>
      <c r="EN551" s="64"/>
      <c r="EO551" s="65"/>
      <c r="EP551" s="61"/>
      <c r="EQ551" s="61"/>
      <c r="ER551" s="61"/>
      <c r="ES551" s="62"/>
      <c r="ET551" s="62"/>
      <c r="EU551" s="62"/>
      <c r="EV551" s="62"/>
      <c r="EW551" s="62"/>
      <c r="EX551" s="63"/>
      <c r="EY551" s="63"/>
      <c r="EZ551" s="63"/>
      <c r="FA551" s="64"/>
      <c r="FB551" s="65"/>
      <c r="FC551" s="61"/>
      <c r="FD551" s="61"/>
      <c r="FE551" s="61"/>
      <c r="FF551" s="62"/>
      <c r="FG551" s="62"/>
      <c r="FH551" s="62"/>
      <c r="FI551" s="62"/>
      <c r="FJ551" s="62"/>
    </row>
    <row r="552" spans="1:166" ht="15" hidden="1" customHeight="1" x14ac:dyDescent="0.25">
      <c r="A552" s="348">
        <v>3639</v>
      </c>
      <c r="B552" s="348">
        <v>5138</v>
      </c>
      <c r="C552" s="203"/>
      <c r="D552" s="383"/>
      <c r="E552" s="46">
        <v>55</v>
      </c>
      <c r="F552" s="329" t="s">
        <v>159</v>
      </c>
      <c r="G552" s="343">
        <v>30</v>
      </c>
      <c r="H552" s="343">
        <v>16</v>
      </c>
      <c r="I552" s="343">
        <v>0</v>
      </c>
      <c r="J552" s="343">
        <f>Tabulka54246[[#This Row],[Skutečnost k 31.12.2019                    v tis. Kč]]/Tabulka54246[[#This Row],[Upravený rozpočet k 31.12.2019         v tis. Kč]]*100</f>
        <v>0</v>
      </c>
      <c r="K552" s="63"/>
      <c r="L552" s="63"/>
      <c r="M552" s="63"/>
      <c r="N552" s="64"/>
      <c r="O552" s="65"/>
      <c r="P552" s="61"/>
      <c r="Q552" s="61"/>
      <c r="R552" s="61"/>
      <c r="S552" s="62"/>
      <c r="T552" s="62"/>
      <c r="U552" s="62"/>
      <c r="V552" s="62"/>
      <c r="W552" s="62"/>
      <c r="X552" s="63"/>
      <c r="Y552" s="63"/>
      <c r="Z552" s="63"/>
      <c r="AA552" s="64"/>
      <c r="AB552" s="65"/>
      <c r="AC552" s="61"/>
      <c r="AD552" s="61"/>
      <c r="AE552" s="61"/>
      <c r="AF552" s="62"/>
      <c r="AG552" s="62"/>
      <c r="AH552" s="62"/>
      <c r="AI552" s="62"/>
      <c r="AJ552" s="62"/>
      <c r="AK552" s="63"/>
      <c r="AL552" s="63"/>
      <c r="AM552" s="63"/>
      <c r="AN552" s="64"/>
      <c r="AO552" s="65"/>
      <c r="AP552" s="61"/>
      <c r="AQ552" s="61"/>
      <c r="AR552" s="61"/>
      <c r="AS552" s="62"/>
      <c r="AT552" s="62"/>
      <c r="AU552" s="62"/>
      <c r="AV552" s="62"/>
      <c r="AW552" s="62"/>
      <c r="AX552" s="63"/>
      <c r="AY552" s="63"/>
      <c r="AZ552" s="63"/>
      <c r="BA552" s="64"/>
      <c r="BB552" s="65"/>
      <c r="BC552" s="61"/>
      <c r="BD552" s="61"/>
      <c r="BE552" s="61"/>
      <c r="BF552" s="62"/>
      <c r="BG552" s="62"/>
      <c r="BH552" s="62"/>
      <c r="BI552" s="62"/>
      <c r="BJ552" s="62"/>
      <c r="BK552" s="63"/>
      <c r="BL552" s="63"/>
      <c r="BM552" s="63"/>
      <c r="BN552" s="64"/>
      <c r="BO552" s="65"/>
      <c r="BP552" s="61"/>
      <c r="BQ552" s="61"/>
      <c r="BR552" s="61"/>
      <c r="BS552" s="62"/>
      <c r="BT552" s="62"/>
      <c r="BU552" s="62"/>
      <c r="BV552" s="62"/>
      <c r="BW552" s="62"/>
      <c r="BX552" s="63"/>
      <c r="BY552" s="63"/>
      <c r="BZ552" s="63"/>
      <c r="CA552" s="64"/>
      <c r="CB552" s="65"/>
      <c r="CC552" s="61"/>
      <c r="CD552" s="61"/>
      <c r="CE552" s="61"/>
      <c r="CF552" s="62"/>
      <c r="CG552" s="62"/>
      <c r="CH552" s="62"/>
      <c r="CI552" s="62"/>
      <c r="CJ552" s="62"/>
      <c r="CK552" s="63"/>
      <c r="CL552" s="63"/>
      <c r="CM552" s="63"/>
      <c r="CN552" s="64"/>
      <c r="CO552" s="65"/>
      <c r="CP552" s="61"/>
      <c r="CQ552" s="61"/>
      <c r="CR552" s="61"/>
      <c r="CS552" s="62"/>
      <c r="CT552" s="62"/>
      <c r="CU552" s="62"/>
      <c r="CV552" s="62"/>
      <c r="CW552" s="62"/>
      <c r="CX552" s="63"/>
      <c r="CY552" s="63"/>
      <c r="CZ552" s="63"/>
      <c r="DA552" s="64"/>
      <c r="DB552" s="65"/>
      <c r="DC552" s="61"/>
      <c r="DD552" s="61"/>
      <c r="DE552" s="61"/>
      <c r="DF552" s="62"/>
      <c r="DG552" s="62"/>
      <c r="DH552" s="62"/>
      <c r="DI552" s="62"/>
      <c r="DJ552" s="62"/>
      <c r="DK552" s="63"/>
      <c r="DL552" s="63"/>
      <c r="DM552" s="63"/>
      <c r="DN552" s="64"/>
      <c r="DO552" s="65"/>
      <c r="DP552" s="61"/>
      <c r="DQ552" s="61"/>
      <c r="DR552" s="61"/>
      <c r="DS552" s="62"/>
      <c r="DT552" s="62"/>
      <c r="DU552" s="62"/>
      <c r="DV552" s="62"/>
      <c r="DW552" s="62"/>
      <c r="DX552" s="63"/>
      <c r="DY552" s="63"/>
      <c r="DZ552" s="63"/>
      <c r="EA552" s="64"/>
      <c r="EB552" s="65"/>
      <c r="EC552" s="61"/>
      <c r="ED552" s="61"/>
      <c r="EE552" s="61"/>
      <c r="EF552" s="62"/>
      <c r="EG552" s="62"/>
      <c r="EH552" s="62"/>
      <c r="EI552" s="62"/>
      <c r="EJ552" s="62"/>
      <c r="EK552" s="63"/>
      <c r="EL552" s="63"/>
      <c r="EM552" s="63"/>
      <c r="EN552" s="64"/>
      <c r="EO552" s="65"/>
      <c r="EP552" s="61"/>
      <c r="EQ552" s="61"/>
      <c r="ER552" s="61"/>
      <c r="ES552" s="62"/>
      <c r="ET552" s="62"/>
      <c r="EU552" s="62"/>
      <c r="EV552" s="62"/>
      <c r="EW552" s="62"/>
      <c r="EX552" s="63"/>
      <c r="EY552" s="63"/>
      <c r="EZ552" s="63"/>
      <c r="FA552" s="64"/>
      <c r="FB552" s="65"/>
      <c r="FC552" s="61"/>
      <c r="FD552" s="61"/>
      <c r="FE552" s="61"/>
      <c r="FF552" s="62"/>
      <c r="FG552" s="62"/>
      <c r="FH552" s="62"/>
      <c r="FI552" s="62"/>
      <c r="FJ552" s="62"/>
    </row>
    <row r="553" spans="1:166" ht="15" hidden="1" customHeight="1" x14ac:dyDescent="0.25">
      <c r="A553" s="348">
        <v>3639</v>
      </c>
      <c r="B553" s="348">
        <v>5139</v>
      </c>
      <c r="C553" s="203"/>
      <c r="D553" s="383"/>
      <c r="E553" s="46">
        <v>55</v>
      </c>
      <c r="F553" s="329" t="s">
        <v>261</v>
      </c>
      <c r="G553" s="343">
        <v>5</v>
      </c>
      <c r="H553" s="343">
        <v>5</v>
      </c>
      <c r="I553" s="343">
        <v>0</v>
      </c>
      <c r="J553" s="343">
        <f>Tabulka54246[[#This Row],[Skutečnost k 31.12.2019                    v tis. Kč]]/Tabulka54246[[#This Row],[Upravený rozpočet k 31.12.2019         v tis. Kč]]*100</f>
        <v>0</v>
      </c>
      <c r="K553" s="63"/>
      <c r="L553" s="63"/>
      <c r="M553" s="63"/>
      <c r="N553" s="64"/>
      <c r="O553" s="65"/>
      <c r="P553" s="61"/>
      <c r="Q553" s="61"/>
      <c r="R553" s="61"/>
      <c r="S553" s="62"/>
      <c r="T553" s="62"/>
      <c r="U553" s="62"/>
      <c r="V553" s="62"/>
      <c r="W553" s="62"/>
      <c r="X553" s="63"/>
      <c r="Y553" s="63"/>
      <c r="Z553" s="63"/>
      <c r="AA553" s="64"/>
      <c r="AB553" s="65"/>
      <c r="AC553" s="61"/>
      <c r="AD553" s="61"/>
      <c r="AE553" s="61"/>
      <c r="AF553" s="62"/>
      <c r="AG553" s="62"/>
      <c r="AH553" s="62"/>
      <c r="AI553" s="62"/>
      <c r="AJ553" s="62"/>
      <c r="AK553" s="63"/>
      <c r="AL553" s="63"/>
      <c r="AM553" s="63"/>
      <c r="AN553" s="64"/>
      <c r="AO553" s="65"/>
      <c r="AP553" s="61"/>
      <c r="AQ553" s="61"/>
      <c r="AR553" s="61"/>
      <c r="AS553" s="62"/>
      <c r="AT553" s="62"/>
      <c r="AU553" s="62"/>
      <c r="AV553" s="62"/>
      <c r="AW553" s="62"/>
      <c r="AX553" s="63"/>
      <c r="AY553" s="63"/>
      <c r="AZ553" s="63"/>
      <c r="BA553" s="64"/>
      <c r="BB553" s="65"/>
      <c r="BC553" s="61"/>
      <c r="BD553" s="61"/>
      <c r="BE553" s="61"/>
      <c r="BF553" s="62"/>
      <c r="BG553" s="62"/>
      <c r="BH553" s="62"/>
      <c r="BI553" s="62"/>
      <c r="BJ553" s="62"/>
      <c r="BK553" s="63"/>
      <c r="BL553" s="63"/>
      <c r="BM553" s="63"/>
      <c r="BN553" s="64"/>
      <c r="BO553" s="65"/>
      <c r="BP553" s="61"/>
      <c r="BQ553" s="61"/>
      <c r="BR553" s="61"/>
      <c r="BS553" s="62"/>
      <c r="BT553" s="62"/>
      <c r="BU553" s="62"/>
      <c r="BV553" s="62"/>
      <c r="BW553" s="62"/>
      <c r="BX553" s="63"/>
      <c r="BY553" s="63"/>
      <c r="BZ553" s="63"/>
      <c r="CA553" s="64"/>
      <c r="CB553" s="65"/>
      <c r="CC553" s="61"/>
      <c r="CD553" s="61"/>
      <c r="CE553" s="61"/>
      <c r="CF553" s="62"/>
      <c r="CG553" s="62"/>
      <c r="CH553" s="62"/>
      <c r="CI553" s="62"/>
      <c r="CJ553" s="62"/>
      <c r="CK553" s="63"/>
      <c r="CL553" s="63"/>
      <c r="CM553" s="63"/>
      <c r="CN553" s="64"/>
      <c r="CO553" s="65"/>
      <c r="CP553" s="61"/>
      <c r="CQ553" s="61"/>
      <c r="CR553" s="61"/>
      <c r="CS553" s="62"/>
      <c r="CT553" s="62"/>
      <c r="CU553" s="62"/>
      <c r="CV553" s="62"/>
      <c r="CW553" s="62"/>
      <c r="CX553" s="63"/>
      <c r="CY553" s="63"/>
      <c r="CZ553" s="63"/>
      <c r="DA553" s="64"/>
      <c r="DB553" s="65"/>
      <c r="DC553" s="61"/>
      <c r="DD553" s="61"/>
      <c r="DE553" s="61"/>
      <c r="DF553" s="62"/>
      <c r="DG553" s="62"/>
      <c r="DH553" s="62"/>
      <c r="DI553" s="62"/>
      <c r="DJ553" s="62"/>
      <c r="DK553" s="63"/>
      <c r="DL553" s="63"/>
      <c r="DM553" s="63"/>
      <c r="DN553" s="64"/>
      <c r="DO553" s="65"/>
      <c r="DP553" s="61"/>
      <c r="DQ553" s="61"/>
      <c r="DR553" s="61"/>
      <c r="DS553" s="62"/>
      <c r="DT553" s="62"/>
      <c r="DU553" s="62"/>
      <c r="DV553" s="62"/>
      <c r="DW553" s="62"/>
      <c r="DX553" s="63"/>
      <c r="DY553" s="63"/>
      <c r="DZ553" s="63"/>
      <c r="EA553" s="64"/>
      <c r="EB553" s="65"/>
      <c r="EC553" s="61"/>
      <c r="ED553" s="61"/>
      <c r="EE553" s="61"/>
      <c r="EF553" s="62"/>
      <c r="EG553" s="62"/>
      <c r="EH553" s="62"/>
      <c r="EI553" s="62"/>
      <c r="EJ553" s="62"/>
      <c r="EK553" s="63"/>
      <c r="EL553" s="63"/>
      <c r="EM553" s="63"/>
      <c r="EN553" s="64"/>
      <c r="EO553" s="65"/>
      <c r="EP553" s="61"/>
      <c r="EQ553" s="61"/>
      <c r="ER553" s="61"/>
      <c r="ES553" s="62"/>
      <c r="ET553" s="62"/>
      <c r="EU553" s="62"/>
      <c r="EV553" s="62"/>
      <c r="EW553" s="62"/>
      <c r="EX553" s="63"/>
      <c r="EY553" s="63"/>
      <c r="EZ553" s="63"/>
      <c r="FA553" s="64"/>
      <c r="FB553" s="65"/>
      <c r="FC553" s="61"/>
      <c r="FD553" s="61"/>
      <c r="FE553" s="61"/>
      <c r="FF553" s="62"/>
      <c r="FG553" s="62"/>
      <c r="FH553" s="62"/>
      <c r="FI553" s="62"/>
      <c r="FJ553" s="62"/>
    </row>
    <row r="554" spans="1:166" ht="15" hidden="1" customHeight="1" x14ac:dyDescent="0.25">
      <c r="A554" s="348">
        <v>3639</v>
      </c>
      <c r="B554" s="348">
        <v>5169</v>
      </c>
      <c r="C554" s="203"/>
      <c r="D554" s="383"/>
      <c r="E554" s="46">
        <v>55</v>
      </c>
      <c r="F554" s="329" t="s">
        <v>374</v>
      </c>
      <c r="G554" s="343">
        <v>5</v>
      </c>
      <c r="H554" s="343">
        <v>5</v>
      </c>
      <c r="I554" s="343">
        <v>0</v>
      </c>
      <c r="J554" s="343">
        <f>Tabulka54246[[#This Row],[Skutečnost k 31.12.2019                    v tis. Kč]]/Tabulka54246[[#This Row],[Upravený rozpočet k 31.12.2019         v tis. Kč]]*100</f>
        <v>0</v>
      </c>
      <c r="K554" s="63"/>
      <c r="L554" s="63"/>
      <c r="M554" s="63"/>
      <c r="N554" s="64"/>
      <c r="O554" s="65"/>
      <c r="P554" s="61"/>
      <c r="Q554" s="61"/>
      <c r="R554" s="61"/>
      <c r="S554" s="62"/>
      <c r="T554" s="62"/>
      <c r="U554" s="62"/>
      <c r="V554" s="62"/>
      <c r="W554" s="62"/>
      <c r="X554" s="63"/>
      <c r="Y554" s="63"/>
      <c r="Z554" s="63"/>
      <c r="AA554" s="64"/>
      <c r="AB554" s="65"/>
      <c r="AC554" s="61"/>
      <c r="AD554" s="61"/>
      <c r="AE554" s="61"/>
      <c r="AF554" s="62"/>
      <c r="AG554" s="62"/>
      <c r="AH554" s="62"/>
      <c r="AI554" s="62"/>
      <c r="AJ554" s="62"/>
      <c r="AK554" s="63"/>
      <c r="AL554" s="63"/>
      <c r="AM554" s="63"/>
      <c r="AN554" s="64"/>
      <c r="AO554" s="65"/>
      <c r="AP554" s="61"/>
      <c r="AQ554" s="61"/>
      <c r="AR554" s="61"/>
      <c r="AS554" s="62"/>
      <c r="AT554" s="62"/>
      <c r="AU554" s="62"/>
      <c r="AV554" s="62"/>
      <c r="AW554" s="62"/>
      <c r="AX554" s="63"/>
      <c r="AY554" s="63"/>
      <c r="AZ554" s="63"/>
      <c r="BA554" s="64"/>
      <c r="BB554" s="65"/>
      <c r="BC554" s="61"/>
      <c r="BD554" s="61"/>
      <c r="BE554" s="61"/>
      <c r="BF554" s="62"/>
      <c r="BG554" s="62"/>
      <c r="BH554" s="62"/>
      <c r="BI554" s="62"/>
      <c r="BJ554" s="62"/>
      <c r="BK554" s="63"/>
      <c r="BL554" s="63"/>
      <c r="BM554" s="63"/>
      <c r="BN554" s="64"/>
      <c r="BO554" s="65"/>
      <c r="BP554" s="61"/>
      <c r="BQ554" s="61"/>
      <c r="BR554" s="61"/>
      <c r="BS554" s="62"/>
      <c r="BT554" s="62"/>
      <c r="BU554" s="62"/>
      <c r="BV554" s="62"/>
      <c r="BW554" s="62"/>
      <c r="BX554" s="63"/>
      <c r="BY554" s="63"/>
      <c r="BZ554" s="63"/>
      <c r="CA554" s="64"/>
      <c r="CB554" s="65"/>
      <c r="CC554" s="61"/>
      <c r="CD554" s="61"/>
      <c r="CE554" s="61"/>
      <c r="CF554" s="62"/>
      <c r="CG554" s="62"/>
      <c r="CH554" s="62"/>
      <c r="CI554" s="62"/>
      <c r="CJ554" s="62"/>
      <c r="CK554" s="63"/>
      <c r="CL554" s="63"/>
      <c r="CM554" s="63"/>
      <c r="CN554" s="64"/>
      <c r="CO554" s="65"/>
      <c r="CP554" s="61"/>
      <c r="CQ554" s="61"/>
      <c r="CR554" s="61"/>
      <c r="CS554" s="62"/>
      <c r="CT554" s="62"/>
      <c r="CU554" s="62"/>
      <c r="CV554" s="62"/>
      <c r="CW554" s="62"/>
      <c r="CX554" s="63"/>
      <c r="CY554" s="63"/>
      <c r="CZ554" s="63"/>
      <c r="DA554" s="64"/>
      <c r="DB554" s="65"/>
      <c r="DC554" s="61"/>
      <c r="DD554" s="61"/>
      <c r="DE554" s="61"/>
      <c r="DF554" s="62"/>
      <c r="DG554" s="62"/>
      <c r="DH554" s="62"/>
      <c r="DI554" s="62"/>
      <c r="DJ554" s="62"/>
      <c r="DK554" s="63"/>
      <c r="DL554" s="63"/>
      <c r="DM554" s="63"/>
      <c r="DN554" s="64"/>
      <c r="DO554" s="65"/>
      <c r="DP554" s="61"/>
      <c r="DQ554" s="61"/>
      <c r="DR554" s="61"/>
      <c r="DS554" s="62"/>
      <c r="DT554" s="62"/>
      <c r="DU554" s="62"/>
      <c r="DV554" s="62"/>
      <c r="DW554" s="62"/>
      <c r="DX554" s="63"/>
      <c r="DY554" s="63"/>
      <c r="DZ554" s="63"/>
      <c r="EA554" s="64"/>
      <c r="EB554" s="65"/>
      <c r="EC554" s="61"/>
      <c r="ED554" s="61"/>
      <c r="EE554" s="61"/>
      <c r="EF554" s="62"/>
      <c r="EG554" s="62"/>
      <c r="EH554" s="62"/>
      <c r="EI554" s="62"/>
      <c r="EJ554" s="62"/>
      <c r="EK554" s="63"/>
      <c r="EL554" s="63"/>
      <c r="EM554" s="63"/>
      <c r="EN554" s="64"/>
      <c r="EO554" s="65"/>
      <c r="EP554" s="61"/>
      <c r="EQ554" s="61"/>
      <c r="ER554" s="61"/>
      <c r="ES554" s="62"/>
      <c r="ET554" s="62"/>
      <c r="EU554" s="62"/>
      <c r="EV554" s="62"/>
      <c r="EW554" s="62"/>
      <c r="EX554" s="63"/>
      <c r="EY554" s="63"/>
      <c r="EZ554" s="63"/>
      <c r="FA554" s="64"/>
      <c r="FB554" s="65"/>
      <c r="FC554" s="61"/>
      <c r="FD554" s="61"/>
      <c r="FE554" s="61"/>
      <c r="FF554" s="62"/>
      <c r="FG554" s="62"/>
      <c r="FH554" s="62"/>
      <c r="FI554" s="62"/>
      <c r="FJ554" s="62"/>
    </row>
    <row r="555" spans="1:166" ht="15" hidden="1" customHeight="1" x14ac:dyDescent="0.25">
      <c r="A555" s="344"/>
      <c r="B555" s="344"/>
      <c r="C555" s="251"/>
      <c r="D555" s="718"/>
      <c r="E555" s="46"/>
      <c r="F555" s="94" t="s">
        <v>287</v>
      </c>
      <c r="G555" s="265">
        <f>SUBTOTAL(109,G552:G554)</f>
        <v>0</v>
      </c>
      <c r="H555" s="265">
        <f>SUBTOTAL(109,H552:H554)</f>
        <v>0</v>
      </c>
      <c r="I555" s="265">
        <f>SUBTOTAL(109,I552:I554)</f>
        <v>0</v>
      </c>
      <c r="J555" s="265" t="e">
        <f>Tabulka54246[[#This Row],[Skutečnost k 31.12.2019                    v tis. Kč]]/Tabulka54246[[#This Row],[Upravený rozpočet k 31.12.2019         v tis. Kč]]*100</f>
        <v>#DIV/0!</v>
      </c>
      <c r="K555" s="63"/>
      <c r="L555" s="63"/>
      <c r="M555" s="63"/>
      <c r="N555" s="64"/>
      <c r="O555" s="65"/>
      <c r="P555" s="61"/>
      <c r="Q555" s="61"/>
      <c r="R555" s="61"/>
      <c r="S555" s="62"/>
      <c r="T555" s="62"/>
      <c r="U555" s="62"/>
      <c r="V555" s="62"/>
      <c r="W555" s="62"/>
      <c r="X555" s="63"/>
      <c r="Y555" s="63"/>
      <c r="Z555" s="63"/>
      <c r="AA555" s="64"/>
      <c r="AB555" s="65"/>
      <c r="AC555" s="61"/>
      <c r="AD555" s="61"/>
      <c r="AE555" s="61"/>
      <c r="AF555" s="62"/>
      <c r="AG555" s="62"/>
      <c r="AH555" s="62"/>
      <c r="AI555" s="62"/>
      <c r="AJ555" s="62"/>
      <c r="AK555" s="63"/>
      <c r="AL555" s="63"/>
      <c r="AM555" s="63"/>
      <c r="AN555" s="64"/>
      <c r="AO555" s="65"/>
      <c r="AP555" s="61"/>
      <c r="AQ555" s="61"/>
      <c r="AR555" s="61"/>
      <c r="AS555" s="62"/>
      <c r="AT555" s="62"/>
      <c r="AU555" s="62"/>
      <c r="AV555" s="62"/>
      <c r="AW555" s="62"/>
      <c r="AX555" s="63"/>
      <c r="AY555" s="63"/>
      <c r="AZ555" s="63"/>
      <c r="BA555" s="64"/>
      <c r="BB555" s="65"/>
      <c r="BC555" s="61"/>
      <c r="BD555" s="61"/>
      <c r="BE555" s="61"/>
      <c r="BF555" s="62"/>
      <c r="BG555" s="62"/>
      <c r="BH555" s="62"/>
      <c r="BI555" s="62"/>
      <c r="BJ555" s="62"/>
      <c r="BK555" s="63"/>
      <c r="BL555" s="63"/>
      <c r="BM555" s="63"/>
      <c r="BN555" s="64"/>
      <c r="BO555" s="65"/>
      <c r="BP555" s="61"/>
      <c r="BQ555" s="61"/>
      <c r="BR555" s="61"/>
      <c r="BS555" s="62"/>
      <c r="BT555" s="62"/>
      <c r="BU555" s="62"/>
      <c r="BV555" s="62"/>
      <c r="BW555" s="62"/>
      <c r="BX555" s="63"/>
      <c r="BY555" s="63"/>
      <c r="BZ555" s="63"/>
      <c r="CA555" s="64"/>
      <c r="CB555" s="65"/>
      <c r="CC555" s="61"/>
      <c r="CD555" s="61"/>
      <c r="CE555" s="61"/>
      <c r="CF555" s="62"/>
      <c r="CG555" s="62"/>
      <c r="CH555" s="62"/>
      <c r="CI555" s="62"/>
      <c r="CJ555" s="62"/>
      <c r="CK555" s="63"/>
      <c r="CL555" s="63"/>
      <c r="CM555" s="63"/>
      <c r="CN555" s="64"/>
      <c r="CO555" s="65"/>
      <c r="CP555" s="61"/>
      <c r="CQ555" s="61"/>
      <c r="CR555" s="61"/>
      <c r="CS555" s="62"/>
      <c r="CT555" s="62"/>
      <c r="CU555" s="62"/>
      <c r="CV555" s="62"/>
      <c r="CW555" s="62"/>
      <c r="CX555" s="63"/>
      <c r="CY555" s="63"/>
      <c r="CZ555" s="63"/>
      <c r="DA555" s="64"/>
      <c r="DB555" s="65"/>
      <c r="DC555" s="61"/>
      <c r="DD555" s="61"/>
      <c r="DE555" s="61"/>
      <c r="DF555" s="62"/>
      <c r="DG555" s="62"/>
      <c r="DH555" s="62"/>
      <c r="DI555" s="62"/>
      <c r="DJ555" s="62"/>
      <c r="DK555" s="63"/>
      <c r="DL555" s="63"/>
      <c r="DM555" s="63"/>
      <c r="DN555" s="64"/>
      <c r="DO555" s="65"/>
      <c r="DP555" s="61"/>
      <c r="DQ555" s="61"/>
      <c r="DR555" s="61"/>
      <c r="DS555" s="62"/>
      <c r="DT555" s="62"/>
      <c r="DU555" s="62"/>
      <c r="DV555" s="62"/>
      <c r="DW555" s="62"/>
      <c r="DX555" s="63"/>
      <c r="DY555" s="63"/>
      <c r="DZ555" s="63"/>
      <c r="EA555" s="64"/>
      <c r="EB555" s="65"/>
      <c r="EC555" s="61"/>
      <c r="ED555" s="61"/>
      <c r="EE555" s="61"/>
      <c r="EF555" s="62"/>
      <c r="EG555" s="62"/>
      <c r="EH555" s="62"/>
      <c r="EI555" s="62"/>
      <c r="EJ555" s="62"/>
      <c r="EK555" s="63"/>
      <c r="EL555" s="63"/>
      <c r="EM555" s="63"/>
      <c r="EN555" s="64"/>
      <c r="EO555" s="65"/>
      <c r="EP555" s="61"/>
      <c r="EQ555" s="61"/>
      <c r="ER555" s="61"/>
      <c r="ES555" s="62"/>
      <c r="ET555" s="62"/>
      <c r="EU555" s="62"/>
      <c r="EV555" s="62"/>
      <c r="EW555" s="62"/>
      <c r="EX555" s="63"/>
      <c r="EY555" s="63"/>
      <c r="EZ555" s="63"/>
      <c r="FA555" s="64"/>
      <c r="FB555" s="65"/>
      <c r="FC555" s="61"/>
      <c r="FD555" s="61"/>
      <c r="FE555" s="61"/>
      <c r="FF555" s="62"/>
      <c r="FG555" s="62"/>
      <c r="FH555" s="62"/>
      <c r="FI555" s="62"/>
      <c r="FJ555" s="62"/>
    </row>
    <row r="556" spans="1:166" ht="15" hidden="1" customHeight="1" x14ac:dyDescent="0.25">
      <c r="A556" s="45">
        <v>3639</v>
      </c>
      <c r="B556" s="45"/>
      <c r="C556" s="266"/>
      <c r="D556" s="719"/>
      <c r="E556" s="46"/>
      <c r="F556" s="228" t="s">
        <v>54</v>
      </c>
      <c r="G556" s="264">
        <f>G484+G497+G517+G525+G532+G549+G555</f>
        <v>782</v>
      </c>
      <c r="H556" s="264">
        <f>H484+H497+H517+H525+H532+H549+H555</f>
        <v>1848.04</v>
      </c>
      <c r="I556" s="264">
        <f>I484+I497+I517+I525+I532+I549+I555</f>
        <v>1202.22</v>
      </c>
      <c r="J556" s="264">
        <f>Tabulka54246[[#This Row],[Skutečnost k 31.12.2019                    v tis. Kč]]/Tabulka54246[[#This Row],[Upravený rozpočet k 31.12.2019         v tis. Kč]]*100</f>
        <v>65.053786714573278</v>
      </c>
      <c r="K556" s="63"/>
      <c r="L556" s="63"/>
      <c r="M556" s="63"/>
      <c r="N556" s="64"/>
      <c r="O556" s="65"/>
      <c r="P556" s="61"/>
      <c r="Q556" s="61"/>
      <c r="R556" s="61"/>
      <c r="S556" s="62"/>
      <c r="T556" s="62"/>
      <c r="U556" s="62"/>
      <c r="V556" s="62"/>
      <c r="W556" s="62"/>
      <c r="X556" s="63"/>
      <c r="Y556" s="63"/>
      <c r="Z556" s="63"/>
      <c r="AA556" s="64"/>
      <c r="AB556" s="65"/>
      <c r="AC556" s="61"/>
      <c r="AD556" s="61"/>
      <c r="AE556" s="61"/>
      <c r="AF556" s="62"/>
      <c r="AG556" s="62"/>
      <c r="AH556" s="62"/>
      <c r="AI556" s="62"/>
      <c r="AJ556" s="62"/>
      <c r="AK556" s="63"/>
      <c r="AL556" s="63"/>
      <c r="AM556" s="63"/>
      <c r="AN556" s="64"/>
      <c r="AO556" s="65"/>
      <c r="AP556" s="61"/>
      <c r="AQ556" s="61"/>
      <c r="AR556" s="61"/>
      <c r="AS556" s="62"/>
      <c r="AT556" s="62"/>
      <c r="AU556" s="62"/>
      <c r="AV556" s="62"/>
      <c r="AW556" s="62"/>
      <c r="AX556" s="63"/>
      <c r="AY556" s="63"/>
      <c r="AZ556" s="63"/>
      <c r="BA556" s="64"/>
      <c r="BB556" s="65"/>
      <c r="BC556" s="61"/>
      <c r="BD556" s="61"/>
      <c r="BE556" s="61"/>
      <c r="BF556" s="62"/>
      <c r="BG556" s="62"/>
      <c r="BH556" s="62"/>
      <c r="BI556" s="62"/>
      <c r="BJ556" s="62"/>
      <c r="BK556" s="63"/>
      <c r="BL556" s="63"/>
      <c r="BM556" s="63"/>
      <c r="BN556" s="64"/>
      <c r="BO556" s="65"/>
      <c r="BP556" s="61"/>
      <c r="BQ556" s="61"/>
      <c r="BR556" s="61"/>
      <c r="BS556" s="62"/>
      <c r="BT556" s="62"/>
      <c r="BU556" s="62"/>
      <c r="BV556" s="62"/>
      <c r="BW556" s="62"/>
      <c r="BX556" s="63"/>
      <c r="BY556" s="63"/>
      <c r="BZ556" s="63"/>
      <c r="CA556" s="64"/>
      <c r="CB556" s="65"/>
      <c r="CC556" s="61"/>
      <c r="CD556" s="61"/>
      <c r="CE556" s="61"/>
      <c r="CF556" s="62"/>
      <c r="CG556" s="62"/>
      <c r="CH556" s="62"/>
      <c r="CI556" s="62"/>
      <c r="CJ556" s="62"/>
      <c r="CK556" s="63"/>
      <c r="CL556" s="63"/>
      <c r="CM556" s="63"/>
      <c r="CN556" s="64"/>
      <c r="CO556" s="65"/>
      <c r="CP556" s="61"/>
      <c r="CQ556" s="61"/>
      <c r="CR556" s="61"/>
      <c r="CS556" s="62"/>
      <c r="CT556" s="62"/>
      <c r="CU556" s="62"/>
      <c r="CV556" s="62"/>
      <c r="CW556" s="62"/>
      <c r="CX556" s="63"/>
      <c r="CY556" s="63"/>
      <c r="CZ556" s="63"/>
      <c r="DA556" s="64"/>
      <c r="DB556" s="65"/>
      <c r="DC556" s="61"/>
      <c r="DD556" s="61"/>
      <c r="DE556" s="61"/>
      <c r="DF556" s="62"/>
      <c r="DG556" s="62"/>
      <c r="DH556" s="62"/>
      <c r="DI556" s="62"/>
      <c r="DJ556" s="62"/>
      <c r="DK556" s="63"/>
      <c r="DL556" s="63"/>
      <c r="DM556" s="63"/>
      <c r="DN556" s="64"/>
      <c r="DO556" s="65"/>
      <c r="DP556" s="61"/>
      <c r="DQ556" s="61"/>
      <c r="DR556" s="61"/>
      <c r="DS556" s="62"/>
      <c r="DT556" s="62"/>
      <c r="DU556" s="62"/>
      <c r="DV556" s="62"/>
      <c r="DW556" s="62"/>
      <c r="DX556" s="63"/>
      <c r="DY556" s="63"/>
      <c r="DZ556" s="63"/>
      <c r="EA556" s="64"/>
      <c r="EB556" s="65"/>
      <c r="EC556" s="61"/>
      <c r="ED556" s="61"/>
      <c r="EE556" s="61"/>
      <c r="EF556" s="62"/>
      <c r="EG556" s="62"/>
      <c r="EH556" s="62"/>
      <c r="EI556" s="62"/>
      <c r="EJ556" s="62"/>
      <c r="EK556" s="63"/>
      <c r="EL556" s="63"/>
      <c r="EM556" s="63"/>
      <c r="EN556" s="64"/>
      <c r="EO556" s="65"/>
      <c r="EP556" s="61"/>
      <c r="EQ556" s="61"/>
      <c r="ER556" s="61"/>
      <c r="ES556" s="62"/>
      <c r="ET556" s="62"/>
      <c r="EU556" s="62"/>
      <c r="EV556" s="62"/>
      <c r="EW556" s="62"/>
      <c r="EX556" s="63"/>
      <c r="EY556" s="63"/>
      <c r="EZ556" s="63"/>
      <c r="FA556" s="64"/>
      <c r="FB556" s="65"/>
      <c r="FC556" s="61"/>
      <c r="FD556" s="61"/>
      <c r="FE556" s="61"/>
      <c r="FF556" s="62"/>
      <c r="FG556" s="62"/>
      <c r="FH556" s="62"/>
      <c r="FI556" s="62"/>
      <c r="FJ556" s="62"/>
    </row>
    <row r="557" spans="1:166" ht="15" hidden="1" customHeight="1" x14ac:dyDescent="0.25">
      <c r="A557" s="245"/>
      <c r="B557" s="245"/>
      <c r="C557" s="251"/>
      <c r="D557" s="720"/>
      <c r="E557" s="47"/>
      <c r="F557" s="288" t="s">
        <v>160</v>
      </c>
      <c r="G557" s="391">
        <f>G556+G472+G464+G461+G455+G439</f>
        <v>1982</v>
      </c>
      <c r="H557" s="391">
        <f>H556+H472+H464+H461+H455+H439</f>
        <v>3022.16</v>
      </c>
      <c r="I557" s="391">
        <f>I556+I472+I464+I461+I455+I439</f>
        <v>2376.34</v>
      </c>
      <c r="J557" s="391">
        <f>Tabulka54246[[#This Row],[Skutečnost k 31.12.2019                    v tis. Kč]]/Tabulka54246[[#This Row],[Upravený rozpočet k 31.12.2019         v tis. Kč]]*100</f>
        <v>78.63051592238665</v>
      </c>
      <c r="K557" s="63"/>
      <c r="L557" s="63"/>
      <c r="M557" s="63"/>
      <c r="N557" s="64"/>
      <c r="O557" s="65"/>
      <c r="P557" s="61"/>
      <c r="Q557" s="61"/>
      <c r="R557" s="61"/>
      <c r="S557" s="62"/>
      <c r="T557" s="62"/>
      <c r="U557" s="62"/>
      <c r="V557" s="62"/>
      <c r="W557" s="62"/>
      <c r="X557" s="63"/>
      <c r="Y557" s="63"/>
      <c r="Z557" s="63"/>
      <c r="AA557" s="64"/>
      <c r="AB557" s="65"/>
      <c r="AC557" s="61"/>
      <c r="AD557" s="61"/>
      <c r="AE557" s="61"/>
      <c r="AF557" s="62"/>
      <c r="AG557" s="62"/>
      <c r="AH557" s="62"/>
      <c r="AI557" s="62"/>
      <c r="AJ557" s="62"/>
      <c r="AK557" s="63"/>
      <c r="AL557" s="63"/>
      <c r="AM557" s="63"/>
      <c r="AN557" s="64"/>
      <c r="AO557" s="65"/>
      <c r="AP557" s="61"/>
      <c r="AQ557" s="61"/>
      <c r="AR557" s="61"/>
      <c r="AS557" s="62"/>
      <c r="AT557" s="62"/>
      <c r="AU557" s="62"/>
      <c r="AV557" s="62"/>
      <c r="AW557" s="62"/>
      <c r="AX557" s="63"/>
      <c r="AY557" s="63"/>
      <c r="AZ557" s="63"/>
      <c r="BA557" s="64"/>
      <c r="BB557" s="65"/>
      <c r="BC557" s="61"/>
      <c r="BD557" s="61"/>
      <c r="BE557" s="61"/>
      <c r="BF557" s="62"/>
      <c r="BG557" s="62"/>
      <c r="BH557" s="62"/>
      <c r="BI557" s="62"/>
      <c r="BJ557" s="62"/>
      <c r="BK557" s="63"/>
      <c r="BL557" s="63"/>
      <c r="BM557" s="63"/>
      <c r="BN557" s="64"/>
      <c r="BO557" s="65"/>
      <c r="BP557" s="61"/>
      <c r="BQ557" s="61"/>
      <c r="BR557" s="61"/>
      <c r="BS557" s="62"/>
      <c r="BT557" s="62"/>
      <c r="BU557" s="62"/>
      <c r="BV557" s="62"/>
      <c r="BW557" s="62"/>
      <c r="BX557" s="63"/>
      <c r="BY557" s="63"/>
      <c r="BZ557" s="63"/>
      <c r="CA557" s="64"/>
      <c r="CB557" s="65"/>
      <c r="CC557" s="61"/>
      <c r="CD557" s="61"/>
      <c r="CE557" s="61"/>
      <c r="CF557" s="62"/>
      <c r="CG557" s="62"/>
      <c r="CH557" s="62"/>
      <c r="CI557" s="62"/>
      <c r="CJ557" s="62"/>
      <c r="CK557" s="63"/>
      <c r="CL557" s="63"/>
      <c r="CM557" s="63"/>
      <c r="CN557" s="64"/>
      <c r="CO557" s="65"/>
      <c r="CP557" s="61"/>
      <c r="CQ557" s="61"/>
      <c r="CR557" s="61"/>
      <c r="CS557" s="62"/>
      <c r="CT557" s="62"/>
      <c r="CU557" s="62"/>
      <c r="CV557" s="62"/>
      <c r="CW557" s="62"/>
      <c r="CX557" s="63"/>
      <c r="CY557" s="63"/>
      <c r="CZ557" s="63"/>
      <c r="DA557" s="64"/>
      <c r="DB557" s="65"/>
      <c r="DC557" s="61"/>
      <c r="DD557" s="61"/>
      <c r="DE557" s="61"/>
      <c r="DF557" s="62"/>
      <c r="DG557" s="62"/>
      <c r="DH557" s="62"/>
      <c r="DI557" s="62"/>
      <c r="DJ557" s="62"/>
      <c r="DK557" s="63"/>
      <c r="DL557" s="63"/>
      <c r="DM557" s="63"/>
      <c r="DN557" s="64"/>
      <c r="DO557" s="65"/>
      <c r="DP557" s="61"/>
      <c r="DQ557" s="61"/>
      <c r="DR557" s="61"/>
      <c r="DS557" s="62"/>
      <c r="DT557" s="62"/>
      <c r="DU557" s="62"/>
      <c r="DV557" s="62"/>
      <c r="DW557" s="62"/>
      <c r="DX557" s="63"/>
      <c r="DY557" s="63"/>
      <c r="DZ557" s="63"/>
      <c r="EA557" s="64"/>
      <c r="EB557" s="65"/>
      <c r="EC557" s="61"/>
      <c r="ED557" s="61"/>
      <c r="EE557" s="61"/>
      <c r="EF557" s="62"/>
      <c r="EG557" s="62"/>
      <c r="EH557" s="62"/>
      <c r="EI557" s="62"/>
      <c r="EJ557" s="62"/>
      <c r="EK557" s="63"/>
      <c r="EL557" s="63"/>
      <c r="EM557" s="63"/>
      <c r="EN557" s="64"/>
      <c r="EO557" s="65"/>
      <c r="EP557" s="61"/>
      <c r="EQ557" s="61"/>
      <c r="ER557" s="61"/>
      <c r="ES557" s="62"/>
      <c r="ET557" s="62"/>
      <c r="EU557" s="62"/>
      <c r="EV557" s="62"/>
      <c r="EW557" s="62"/>
      <c r="EX557" s="63"/>
      <c r="EY557" s="63"/>
      <c r="EZ557" s="63"/>
      <c r="FA557" s="64"/>
      <c r="FB557" s="65"/>
      <c r="FC557" s="61"/>
      <c r="FD557" s="61"/>
      <c r="FE557" s="61"/>
      <c r="FF557" s="62"/>
      <c r="FG557" s="62"/>
      <c r="FH557" s="62"/>
      <c r="FI557" s="62"/>
      <c r="FJ557" s="62"/>
    </row>
    <row r="558" spans="1:166" ht="15" hidden="1" customHeight="1" x14ac:dyDescent="0.25">
      <c r="A558" s="245"/>
      <c r="B558" s="245"/>
      <c r="C558" s="251"/>
      <c r="D558" s="720"/>
      <c r="E558" s="47"/>
      <c r="F558" s="94"/>
      <c r="G558" s="183"/>
      <c r="H558" s="183"/>
      <c r="I558" s="183"/>
      <c r="J558" s="183"/>
      <c r="K558" s="63"/>
      <c r="L558" s="63"/>
      <c r="M558" s="63"/>
      <c r="N558" s="64"/>
      <c r="O558" s="65"/>
      <c r="P558" s="61"/>
      <c r="Q558" s="61"/>
      <c r="R558" s="61"/>
      <c r="S558" s="62"/>
      <c r="T558" s="62"/>
      <c r="U558" s="62"/>
      <c r="V558" s="62"/>
      <c r="W558" s="62"/>
      <c r="X558" s="63"/>
      <c r="Y558" s="63"/>
      <c r="Z558" s="63"/>
      <c r="AA558" s="64"/>
      <c r="AB558" s="65"/>
      <c r="AC558" s="61"/>
      <c r="AD558" s="61"/>
      <c r="AE558" s="61"/>
      <c r="AF558" s="62"/>
      <c r="AG558" s="62"/>
      <c r="AH558" s="62"/>
      <c r="AI558" s="62"/>
      <c r="AJ558" s="62"/>
      <c r="AK558" s="63"/>
      <c r="AL558" s="63"/>
      <c r="AM558" s="63"/>
      <c r="AN558" s="64"/>
      <c r="AO558" s="65"/>
      <c r="AP558" s="61"/>
      <c r="AQ558" s="61"/>
      <c r="AR558" s="61"/>
      <c r="AS558" s="62"/>
      <c r="AT558" s="62"/>
      <c r="AU558" s="62"/>
      <c r="AV558" s="62"/>
      <c r="AW558" s="62"/>
      <c r="AX558" s="63"/>
      <c r="AY558" s="63"/>
      <c r="AZ558" s="63"/>
      <c r="BA558" s="64"/>
      <c r="BB558" s="65"/>
      <c r="BC558" s="61"/>
      <c r="BD558" s="61"/>
      <c r="BE558" s="61"/>
      <c r="BF558" s="62"/>
      <c r="BG558" s="62"/>
      <c r="BH558" s="62"/>
      <c r="BI558" s="62"/>
      <c r="BJ558" s="62"/>
      <c r="BK558" s="63"/>
      <c r="BL558" s="63"/>
      <c r="BM558" s="63"/>
      <c r="BN558" s="64"/>
      <c r="BO558" s="65"/>
      <c r="BP558" s="61"/>
      <c r="BQ558" s="61"/>
      <c r="BR558" s="61"/>
      <c r="BS558" s="62"/>
      <c r="BT558" s="62"/>
      <c r="BU558" s="62"/>
      <c r="BV558" s="62"/>
      <c r="BW558" s="62"/>
      <c r="BX558" s="63"/>
      <c r="BY558" s="63"/>
      <c r="BZ558" s="63"/>
      <c r="CA558" s="64"/>
      <c r="CB558" s="65"/>
      <c r="CC558" s="61"/>
      <c r="CD558" s="61"/>
      <c r="CE558" s="61"/>
      <c r="CF558" s="62"/>
      <c r="CG558" s="62"/>
      <c r="CH558" s="62"/>
      <c r="CI558" s="62"/>
      <c r="CJ558" s="62"/>
      <c r="CK558" s="63"/>
      <c r="CL558" s="63"/>
      <c r="CM558" s="63"/>
      <c r="CN558" s="64"/>
      <c r="CO558" s="65"/>
      <c r="CP558" s="61"/>
      <c r="CQ558" s="61"/>
      <c r="CR558" s="61"/>
      <c r="CS558" s="62"/>
      <c r="CT558" s="62"/>
      <c r="CU558" s="62"/>
      <c r="CV558" s="62"/>
      <c r="CW558" s="62"/>
      <c r="CX558" s="63"/>
      <c r="CY558" s="63"/>
      <c r="CZ558" s="63"/>
      <c r="DA558" s="64"/>
      <c r="DB558" s="65"/>
      <c r="DC558" s="61"/>
      <c r="DD558" s="61"/>
      <c r="DE558" s="61"/>
      <c r="DF558" s="62"/>
      <c r="DG558" s="62"/>
      <c r="DH558" s="62"/>
      <c r="DI558" s="62"/>
      <c r="DJ558" s="62"/>
      <c r="DK558" s="63"/>
      <c r="DL558" s="63"/>
      <c r="DM558" s="63"/>
      <c r="DN558" s="64"/>
      <c r="DO558" s="65"/>
      <c r="DP558" s="61"/>
      <c r="DQ558" s="61"/>
      <c r="DR558" s="61"/>
      <c r="DS558" s="62"/>
      <c r="DT558" s="62"/>
      <c r="DU558" s="62"/>
      <c r="DV558" s="62"/>
      <c r="DW558" s="62"/>
      <c r="DX558" s="63"/>
      <c r="DY558" s="63"/>
      <c r="DZ558" s="63"/>
      <c r="EA558" s="64"/>
      <c r="EB558" s="65"/>
      <c r="EC558" s="61"/>
      <c r="ED558" s="61"/>
      <c r="EE558" s="61"/>
      <c r="EF558" s="62"/>
      <c r="EG558" s="62"/>
      <c r="EH558" s="62"/>
      <c r="EI558" s="62"/>
      <c r="EJ558" s="62"/>
      <c r="EK558" s="63"/>
      <c r="EL558" s="63"/>
      <c r="EM558" s="63"/>
      <c r="EN558" s="64"/>
      <c r="EO558" s="65"/>
      <c r="EP558" s="61"/>
      <c r="EQ558" s="61"/>
      <c r="ER558" s="61"/>
      <c r="ES558" s="62"/>
      <c r="ET558" s="62"/>
      <c r="EU558" s="62"/>
      <c r="EV558" s="62"/>
      <c r="EW558" s="62"/>
      <c r="EX558" s="63"/>
      <c r="EY558" s="63"/>
      <c r="EZ558" s="63"/>
      <c r="FA558" s="64"/>
      <c r="FB558" s="65"/>
      <c r="FC558" s="61"/>
      <c r="FD558" s="61"/>
      <c r="FE558" s="61"/>
      <c r="FF558" s="62"/>
      <c r="FG558" s="62"/>
      <c r="FH558" s="62"/>
      <c r="FI558" s="62"/>
      <c r="FJ558" s="62"/>
    </row>
    <row r="559" spans="1:166" ht="15" hidden="1" customHeight="1" x14ac:dyDescent="0.25">
      <c r="A559" s="245"/>
      <c r="B559" s="245"/>
      <c r="C559" s="251"/>
      <c r="D559" s="720"/>
      <c r="E559" s="47"/>
      <c r="F559" s="288" t="s">
        <v>161</v>
      </c>
      <c r="G559" s="183"/>
      <c r="H559" s="183"/>
      <c r="I559" s="183"/>
      <c r="J559" s="183"/>
      <c r="K559" s="63"/>
      <c r="L559" s="63"/>
      <c r="M559" s="63"/>
      <c r="N559" s="64"/>
      <c r="O559" s="65"/>
      <c r="P559" s="61"/>
      <c r="Q559" s="61"/>
      <c r="R559" s="61"/>
      <c r="S559" s="62"/>
      <c r="T559" s="62"/>
      <c r="U559" s="62"/>
      <c r="V559" s="62"/>
      <c r="W559" s="62"/>
      <c r="X559" s="63"/>
      <c r="Y559" s="63"/>
      <c r="Z559" s="63"/>
      <c r="AA559" s="64"/>
      <c r="AB559" s="65"/>
      <c r="AC559" s="61"/>
      <c r="AD559" s="61"/>
      <c r="AE559" s="61"/>
      <c r="AF559" s="62"/>
      <c r="AG559" s="62"/>
      <c r="AH559" s="62"/>
      <c r="AI559" s="62"/>
      <c r="AJ559" s="62"/>
      <c r="AK559" s="63"/>
      <c r="AL559" s="63"/>
      <c r="AM559" s="63"/>
      <c r="AN559" s="64"/>
      <c r="AO559" s="65"/>
      <c r="AP559" s="61"/>
      <c r="AQ559" s="61"/>
      <c r="AR559" s="61"/>
      <c r="AS559" s="62"/>
      <c r="AT559" s="62"/>
      <c r="AU559" s="62"/>
      <c r="AV559" s="62"/>
      <c r="AW559" s="62"/>
      <c r="AX559" s="63"/>
      <c r="AY559" s="63"/>
      <c r="AZ559" s="63"/>
      <c r="BA559" s="64"/>
      <c r="BB559" s="65"/>
      <c r="BC559" s="61"/>
      <c r="BD559" s="61"/>
      <c r="BE559" s="61"/>
      <c r="BF559" s="62"/>
      <c r="BG559" s="62"/>
      <c r="BH559" s="62"/>
      <c r="BI559" s="62"/>
      <c r="BJ559" s="62"/>
      <c r="BK559" s="63"/>
      <c r="BL559" s="63"/>
      <c r="BM559" s="63"/>
      <c r="BN559" s="64"/>
      <c r="BO559" s="65"/>
      <c r="BP559" s="61"/>
      <c r="BQ559" s="61"/>
      <c r="BR559" s="61"/>
      <c r="BS559" s="62"/>
      <c r="BT559" s="62"/>
      <c r="BU559" s="62"/>
      <c r="BV559" s="62"/>
      <c r="BW559" s="62"/>
      <c r="BX559" s="63"/>
      <c r="BY559" s="63"/>
      <c r="BZ559" s="63"/>
      <c r="CA559" s="64"/>
      <c r="CB559" s="65"/>
      <c r="CC559" s="61"/>
      <c r="CD559" s="61"/>
      <c r="CE559" s="61"/>
      <c r="CF559" s="62"/>
      <c r="CG559" s="62"/>
      <c r="CH559" s="62"/>
      <c r="CI559" s="62"/>
      <c r="CJ559" s="62"/>
      <c r="CK559" s="63"/>
      <c r="CL559" s="63"/>
      <c r="CM559" s="63"/>
      <c r="CN559" s="64"/>
      <c r="CO559" s="65"/>
      <c r="CP559" s="61"/>
      <c r="CQ559" s="61"/>
      <c r="CR559" s="61"/>
      <c r="CS559" s="62"/>
      <c r="CT559" s="62"/>
      <c r="CU559" s="62"/>
      <c r="CV559" s="62"/>
      <c r="CW559" s="62"/>
      <c r="CX559" s="63"/>
      <c r="CY559" s="63"/>
      <c r="CZ559" s="63"/>
      <c r="DA559" s="64"/>
      <c r="DB559" s="65"/>
      <c r="DC559" s="61"/>
      <c r="DD559" s="61"/>
      <c r="DE559" s="61"/>
      <c r="DF559" s="62"/>
      <c r="DG559" s="62"/>
      <c r="DH559" s="62"/>
      <c r="DI559" s="62"/>
      <c r="DJ559" s="62"/>
      <c r="DK559" s="63"/>
      <c r="DL559" s="63"/>
      <c r="DM559" s="63"/>
      <c r="DN559" s="64"/>
      <c r="DO559" s="65"/>
      <c r="DP559" s="61"/>
      <c r="DQ559" s="61"/>
      <c r="DR559" s="61"/>
      <c r="DS559" s="62"/>
      <c r="DT559" s="62"/>
      <c r="DU559" s="62"/>
      <c r="DV559" s="62"/>
      <c r="DW559" s="62"/>
      <c r="DX559" s="63"/>
      <c r="DY559" s="63"/>
      <c r="DZ559" s="63"/>
      <c r="EA559" s="64"/>
      <c r="EB559" s="65"/>
      <c r="EC559" s="61"/>
      <c r="ED559" s="61"/>
      <c r="EE559" s="61"/>
      <c r="EF559" s="62"/>
      <c r="EG559" s="62"/>
      <c r="EH559" s="62"/>
      <c r="EI559" s="62"/>
      <c r="EJ559" s="62"/>
      <c r="EK559" s="63"/>
      <c r="EL559" s="63"/>
      <c r="EM559" s="63"/>
      <c r="EN559" s="64"/>
      <c r="EO559" s="65"/>
      <c r="EP559" s="61"/>
      <c r="EQ559" s="61"/>
      <c r="ER559" s="61"/>
      <c r="ES559" s="62"/>
      <c r="ET559" s="62"/>
      <c r="EU559" s="62"/>
      <c r="EV559" s="62"/>
      <c r="EW559" s="62"/>
      <c r="EX559" s="63"/>
      <c r="EY559" s="63"/>
      <c r="EZ559" s="63"/>
      <c r="FA559" s="64"/>
      <c r="FB559" s="65"/>
      <c r="FC559" s="61"/>
      <c r="FD559" s="61"/>
      <c r="FE559" s="61"/>
      <c r="FF559" s="62"/>
      <c r="FG559" s="62"/>
      <c r="FH559" s="62"/>
      <c r="FI559" s="62"/>
      <c r="FJ559" s="62"/>
    </row>
    <row r="560" spans="1:166" ht="18" hidden="1" customHeight="1" x14ac:dyDescent="0.25">
      <c r="A560" s="348">
        <v>3721</v>
      </c>
      <c r="B560" s="348">
        <v>5169</v>
      </c>
      <c r="C560" s="203"/>
      <c r="D560" s="383"/>
      <c r="E560" s="46"/>
      <c r="F560" s="329" t="s">
        <v>162</v>
      </c>
      <c r="G560" s="343">
        <v>75</v>
      </c>
      <c r="H560" s="343">
        <v>75</v>
      </c>
      <c r="I560" s="343">
        <v>29.15</v>
      </c>
      <c r="J560" s="343">
        <f>Tabulka54246[[#This Row],[Skutečnost k 31.12.2019                    v tis. Kč]]/Tabulka54246[[#This Row],[Upravený rozpočet k 31.12.2019         v tis. Kč]]*100</f>
        <v>38.866666666666667</v>
      </c>
      <c r="K560" s="63"/>
      <c r="L560" s="63"/>
      <c r="M560" s="63"/>
      <c r="N560" s="64"/>
      <c r="O560" s="65"/>
      <c r="P560" s="61"/>
      <c r="Q560" s="61"/>
      <c r="R560" s="61"/>
      <c r="S560" s="62"/>
      <c r="T560" s="62"/>
      <c r="U560" s="62"/>
      <c r="V560" s="62"/>
      <c r="W560" s="62"/>
      <c r="X560" s="63"/>
      <c r="Y560" s="63"/>
      <c r="Z560" s="63"/>
      <c r="AA560" s="64"/>
      <c r="AB560" s="65"/>
      <c r="AC560" s="61"/>
      <c r="AD560" s="61"/>
      <c r="AE560" s="61"/>
      <c r="AF560" s="62"/>
      <c r="AG560" s="62"/>
      <c r="AH560" s="62"/>
      <c r="AI560" s="62"/>
      <c r="AJ560" s="62"/>
      <c r="AK560" s="63"/>
      <c r="AL560" s="63"/>
      <c r="AM560" s="63"/>
      <c r="AN560" s="64"/>
      <c r="AO560" s="65"/>
      <c r="AP560" s="61"/>
      <c r="AQ560" s="61"/>
      <c r="AR560" s="61"/>
      <c r="AS560" s="62"/>
      <c r="AT560" s="62"/>
      <c r="AU560" s="62"/>
      <c r="AV560" s="62"/>
      <c r="AW560" s="62"/>
      <c r="AX560" s="63"/>
      <c r="AY560" s="63"/>
      <c r="AZ560" s="63"/>
      <c r="BA560" s="64"/>
      <c r="BB560" s="65"/>
      <c r="BC560" s="61"/>
      <c r="BD560" s="61"/>
      <c r="BE560" s="61"/>
      <c r="BF560" s="62"/>
      <c r="BG560" s="62"/>
      <c r="BH560" s="62"/>
      <c r="BI560" s="62"/>
      <c r="BJ560" s="62"/>
      <c r="BK560" s="63"/>
      <c r="BL560" s="63"/>
      <c r="BM560" s="63"/>
      <c r="BN560" s="64"/>
      <c r="BO560" s="65"/>
      <c r="BP560" s="61"/>
      <c r="BQ560" s="61"/>
      <c r="BR560" s="61"/>
      <c r="BS560" s="62"/>
      <c r="BT560" s="62"/>
      <c r="BU560" s="62"/>
      <c r="BV560" s="62"/>
      <c r="BW560" s="62"/>
      <c r="BX560" s="63"/>
      <c r="BY560" s="63"/>
      <c r="BZ560" s="63"/>
      <c r="CA560" s="64"/>
      <c r="CB560" s="65"/>
      <c r="CC560" s="61"/>
      <c r="CD560" s="61"/>
      <c r="CE560" s="61"/>
      <c r="CF560" s="62"/>
      <c r="CG560" s="62"/>
      <c r="CH560" s="62"/>
      <c r="CI560" s="62"/>
      <c r="CJ560" s="62"/>
      <c r="CK560" s="63"/>
      <c r="CL560" s="63"/>
      <c r="CM560" s="63"/>
      <c r="CN560" s="64"/>
      <c r="CO560" s="65"/>
      <c r="CP560" s="61"/>
      <c r="CQ560" s="61"/>
      <c r="CR560" s="61"/>
      <c r="CS560" s="62"/>
      <c r="CT560" s="62"/>
      <c r="CU560" s="62"/>
      <c r="CV560" s="62"/>
      <c r="CW560" s="62"/>
      <c r="CX560" s="63"/>
      <c r="CY560" s="63"/>
      <c r="CZ560" s="63"/>
      <c r="DA560" s="64"/>
      <c r="DB560" s="65"/>
      <c r="DC560" s="61"/>
      <c r="DD560" s="61"/>
      <c r="DE560" s="61"/>
      <c r="DF560" s="62"/>
      <c r="DG560" s="62"/>
      <c r="DH560" s="62"/>
      <c r="DI560" s="62"/>
      <c r="DJ560" s="62"/>
      <c r="DK560" s="63"/>
      <c r="DL560" s="63"/>
      <c r="DM560" s="63"/>
      <c r="DN560" s="64"/>
      <c r="DO560" s="65"/>
      <c r="DP560" s="61"/>
      <c r="DQ560" s="61"/>
      <c r="DR560" s="61"/>
      <c r="DS560" s="62"/>
      <c r="DT560" s="62"/>
      <c r="DU560" s="62"/>
      <c r="DV560" s="62"/>
      <c r="DW560" s="62"/>
      <c r="DX560" s="63"/>
      <c r="DY560" s="63"/>
      <c r="DZ560" s="63"/>
      <c r="EA560" s="64"/>
      <c r="EB560" s="65"/>
      <c r="EC560" s="61"/>
      <c r="ED560" s="61"/>
      <c r="EE560" s="61"/>
      <c r="EF560" s="62"/>
      <c r="EG560" s="62"/>
      <c r="EH560" s="62"/>
      <c r="EI560" s="62"/>
      <c r="EJ560" s="62"/>
      <c r="EK560" s="63"/>
      <c r="EL560" s="63"/>
      <c r="EM560" s="63"/>
      <c r="EN560" s="64"/>
      <c r="EO560" s="65"/>
      <c r="EP560" s="61"/>
      <c r="EQ560" s="61"/>
      <c r="ER560" s="61"/>
      <c r="ES560" s="62"/>
      <c r="ET560" s="62"/>
      <c r="EU560" s="62"/>
      <c r="EV560" s="62"/>
      <c r="EW560" s="62"/>
      <c r="EX560" s="63"/>
      <c r="EY560" s="63"/>
      <c r="EZ560" s="63"/>
      <c r="FA560" s="64"/>
      <c r="FB560" s="65"/>
      <c r="FC560" s="61"/>
      <c r="FD560" s="61"/>
      <c r="FE560" s="61"/>
      <c r="FF560" s="62"/>
      <c r="FG560" s="62"/>
      <c r="FH560" s="62"/>
      <c r="FI560" s="62"/>
      <c r="FJ560" s="62"/>
    </row>
    <row r="561" spans="1:166" ht="15" hidden="1" customHeight="1" x14ac:dyDescent="0.25">
      <c r="A561" s="45">
        <v>3721</v>
      </c>
      <c r="B561" s="45"/>
      <c r="C561" s="266"/>
      <c r="D561" s="721"/>
      <c r="E561" s="46"/>
      <c r="F561" s="228" t="s">
        <v>589</v>
      </c>
      <c r="G561" s="264">
        <f>SUBTOTAL(109,G560:G560)</f>
        <v>0</v>
      </c>
      <c r="H561" s="264">
        <f>SUBTOTAL(109,H560:H560)</f>
        <v>0</v>
      </c>
      <c r="I561" s="264">
        <f>SUBTOTAL(109,I560:I560)</f>
        <v>0</v>
      </c>
      <c r="J561" s="264" t="e">
        <f>Tabulka54246[[#This Row],[Skutečnost k 31.12.2019                    v tis. Kč]]/Tabulka54246[[#This Row],[Upravený rozpočet k 31.12.2019         v tis. Kč]]*100</f>
        <v>#DIV/0!</v>
      </c>
      <c r="K561" s="63"/>
      <c r="L561" s="63"/>
      <c r="M561" s="63"/>
      <c r="N561" s="64"/>
      <c r="O561" s="65"/>
      <c r="P561" s="61"/>
      <c r="Q561" s="61"/>
      <c r="R561" s="61"/>
      <c r="S561" s="62"/>
      <c r="T561" s="62"/>
      <c r="U561" s="62"/>
      <c r="V561" s="62"/>
      <c r="W561" s="62"/>
      <c r="X561" s="63"/>
      <c r="Y561" s="63"/>
      <c r="Z561" s="63"/>
      <c r="AA561" s="64"/>
      <c r="AB561" s="65"/>
      <c r="AC561" s="61"/>
      <c r="AD561" s="61"/>
      <c r="AE561" s="61"/>
      <c r="AF561" s="62"/>
      <c r="AG561" s="62"/>
      <c r="AH561" s="62"/>
      <c r="AI561" s="62"/>
      <c r="AJ561" s="62"/>
      <c r="AK561" s="63"/>
      <c r="AL561" s="63"/>
      <c r="AM561" s="63"/>
      <c r="AN561" s="64"/>
      <c r="AO561" s="65"/>
      <c r="AP561" s="61"/>
      <c r="AQ561" s="61"/>
      <c r="AR561" s="61"/>
      <c r="AS561" s="62"/>
      <c r="AT561" s="62"/>
      <c r="AU561" s="62"/>
      <c r="AV561" s="62"/>
      <c r="AW561" s="62"/>
      <c r="AX561" s="63"/>
      <c r="AY561" s="63"/>
      <c r="AZ561" s="63"/>
      <c r="BA561" s="64"/>
      <c r="BB561" s="65"/>
      <c r="BC561" s="61"/>
      <c r="BD561" s="61"/>
      <c r="BE561" s="61"/>
      <c r="BF561" s="62"/>
      <c r="BG561" s="62"/>
      <c r="BH561" s="62"/>
      <c r="BI561" s="62"/>
      <c r="BJ561" s="62"/>
      <c r="BK561" s="63"/>
      <c r="BL561" s="63"/>
      <c r="BM561" s="63"/>
      <c r="BN561" s="64"/>
      <c r="BO561" s="65"/>
      <c r="BP561" s="61"/>
      <c r="BQ561" s="61"/>
      <c r="BR561" s="61"/>
      <c r="BS561" s="62"/>
      <c r="BT561" s="62"/>
      <c r="BU561" s="62"/>
      <c r="BV561" s="62"/>
      <c r="BW561" s="62"/>
      <c r="BX561" s="63"/>
      <c r="BY561" s="63"/>
      <c r="BZ561" s="63"/>
      <c r="CA561" s="64"/>
      <c r="CB561" s="65"/>
      <c r="CC561" s="61"/>
      <c r="CD561" s="61"/>
      <c r="CE561" s="61"/>
      <c r="CF561" s="62"/>
      <c r="CG561" s="62"/>
      <c r="CH561" s="62"/>
      <c r="CI561" s="62"/>
      <c r="CJ561" s="62"/>
      <c r="CK561" s="63"/>
      <c r="CL561" s="63"/>
      <c r="CM561" s="63"/>
      <c r="CN561" s="64"/>
      <c r="CO561" s="65"/>
      <c r="CP561" s="61"/>
      <c r="CQ561" s="61"/>
      <c r="CR561" s="61"/>
      <c r="CS561" s="62"/>
      <c r="CT561" s="62"/>
      <c r="CU561" s="62"/>
      <c r="CV561" s="62"/>
      <c r="CW561" s="62"/>
      <c r="CX561" s="63"/>
      <c r="CY561" s="63"/>
      <c r="CZ561" s="63"/>
      <c r="DA561" s="64"/>
      <c r="DB561" s="65"/>
      <c r="DC561" s="61"/>
      <c r="DD561" s="61"/>
      <c r="DE561" s="61"/>
      <c r="DF561" s="62"/>
      <c r="DG561" s="62"/>
      <c r="DH561" s="62"/>
      <c r="DI561" s="62"/>
      <c r="DJ561" s="62"/>
      <c r="DK561" s="63"/>
      <c r="DL561" s="63"/>
      <c r="DM561" s="63"/>
      <c r="DN561" s="64"/>
      <c r="DO561" s="65"/>
      <c r="DP561" s="61"/>
      <c r="DQ561" s="61"/>
      <c r="DR561" s="61"/>
      <c r="DS561" s="62"/>
      <c r="DT561" s="62"/>
      <c r="DU561" s="62"/>
      <c r="DV561" s="62"/>
      <c r="DW561" s="62"/>
      <c r="DX561" s="63"/>
      <c r="DY561" s="63"/>
      <c r="DZ561" s="63"/>
      <c r="EA561" s="64"/>
      <c r="EB561" s="65"/>
      <c r="EC561" s="61"/>
      <c r="ED561" s="61"/>
      <c r="EE561" s="61"/>
      <c r="EF561" s="62"/>
      <c r="EG561" s="62"/>
      <c r="EH561" s="62"/>
      <c r="EI561" s="62"/>
      <c r="EJ561" s="62"/>
      <c r="EK561" s="63"/>
      <c r="EL561" s="63"/>
      <c r="EM561" s="63"/>
      <c r="EN561" s="64"/>
      <c r="EO561" s="65"/>
      <c r="EP561" s="61"/>
      <c r="EQ561" s="61"/>
      <c r="ER561" s="61"/>
      <c r="ES561" s="62"/>
      <c r="ET561" s="62"/>
      <c r="EU561" s="62"/>
      <c r="EV561" s="62"/>
      <c r="EW561" s="62"/>
      <c r="EX561" s="63"/>
      <c r="EY561" s="63"/>
      <c r="EZ561" s="63"/>
      <c r="FA561" s="64"/>
      <c r="FB561" s="65"/>
      <c r="FC561" s="61"/>
      <c r="FD561" s="61"/>
      <c r="FE561" s="61"/>
      <c r="FF561" s="62"/>
      <c r="FG561" s="62"/>
      <c r="FH561" s="62"/>
      <c r="FI561" s="62"/>
      <c r="FJ561" s="62"/>
    </row>
    <row r="562" spans="1:166" ht="15" hidden="1" customHeight="1" x14ac:dyDescent="0.25">
      <c r="A562" s="348"/>
      <c r="B562" s="348"/>
      <c r="C562" s="203"/>
      <c r="D562" s="383"/>
      <c r="E562" s="46"/>
      <c r="F562" s="329"/>
      <c r="G562" s="264"/>
      <c r="H562" s="264"/>
      <c r="I562" s="264"/>
      <c r="J562" s="264"/>
      <c r="K562" s="63"/>
      <c r="L562" s="63"/>
      <c r="M562" s="63"/>
      <c r="N562" s="64"/>
      <c r="O562" s="65"/>
      <c r="P562" s="61"/>
      <c r="Q562" s="61"/>
      <c r="R562" s="61"/>
      <c r="S562" s="62"/>
      <c r="T562" s="62"/>
      <c r="U562" s="62"/>
      <c r="V562" s="62"/>
      <c r="W562" s="62"/>
      <c r="X562" s="63"/>
      <c r="Y562" s="63"/>
      <c r="Z562" s="63"/>
      <c r="AA562" s="64"/>
      <c r="AB562" s="65"/>
      <c r="AC562" s="61"/>
      <c r="AD562" s="61"/>
      <c r="AE562" s="61"/>
      <c r="AF562" s="62"/>
      <c r="AG562" s="62"/>
      <c r="AH562" s="62"/>
      <c r="AI562" s="62"/>
      <c r="AJ562" s="62"/>
      <c r="AK562" s="63"/>
      <c r="AL562" s="63"/>
      <c r="AM562" s="63"/>
      <c r="AN562" s="64"/>
      <c r="AO562" s="65"/>
      <c r="AP562" s="61"/>
      <c r="AQ562" s="61"/>
      <c r="AR562" s="61"/>
      <c r="AS562" s="62"/>
      <c r="AT562" s="62"/>
      <c r="AU562" s="62"/>
      <c r="AV562" s="62"/>
      <c r="AW562" s="62"/>
      <c r="AX562" s="63"/>
      <c r="AY562" s="63"/>
      <c r="AZ562" s="63"/>
      <c r="BA562" s="64"/>
      <c r="BB562" s="65"/>
      <c r="BC562" s="61"/>
      <c r="BD562" s="61"/>
      <c r="BE562" s="61"/>
      <c r="BF562" s="62"/>
      <c r="BG562" s="62"/>
      <c r="BH562" s="62"/>
      <c r="BI562" s="62"/>
      <c r="BJ562" s="62"/>
      <c r="BK562" s="63"/>
      <c r="BL562" s="63"/>
      <c r="BM562" s="63"/>
      <c r="BN562" s="64"/>
      <c r="BO562" s="65"/>
      <c r="BP562" s="61"/>
      <c r="BQ562" s="61"/>
      <c r="BR562" s="61"/>
      <c r="BS562" s="62"/>
      <c r="BT562" s="62"/>
      <c r="BU562" s="62"/>
      <c r="BV562" s="62"/>
      <c r="BW562" s="62"/>
      <c r="BX562" s="63"/>
      <c r="BY562" s="63"/>
      <c r="BZ562" s="63"/>
      <c r="CA562" s="64"/>
      <c r="CB562" s="65"/>
      <c r="CC562" s="61"/>
      <c r="CD562" s="61"/>
      <c r="CE562" s="61"/>
      <c r="CF562" s="62"/>
      <c r="CG562" s="62"/>
      <c r="CH562" s="62"/>
      <c r="CI562" s="62"/>
      <c r="CJ562" s="62"/>
      <c r="CK562" s="63"/>
      <c r="CL562" s="63"/>
      <c r="CM562" s="63"/>
      <c r="CN562" s="64"/>
      <c r="CO562" s="65"/>
      <c r="CP562" s="61"/>
      <c r="CQ562" s="61"/>
      <c r="CR562" s="61"/>
      <c r="CS562" s="62"/>
      <c r="CT562" s="62"/>
      <c r="CU562" s="62"/>
      <c r="CV562" s="62"/>
      <c r="CW562" s="62"/>
      <c r="CX562" s="63"/>
      <c r="CY562" s="63"/>
      <c r="CZ562" s="63"/>
      <c r="DA562" s="64"/>
      <c r="DB562" s="65"/>
      <c r="DC562" s="61"/>
      <c r="DD562" s="61"/>
      <c r="DE562" s="61"/>
      <c r="DF562" s="62"/>
      <c r="DG562" s="62"/>
      <c r="DH562" s="62"/>
      <c r="DI562" s="62"/>
      <c r="DJ562" s="62"/>
      <c r="DK562" s="63"/>
      <c r="DL562" s="63"/>
      <c r="DM562" s="63"/>
      <c r="DN562" s="64"/>
      <c r="DO562" s="65"/>
      <c r="DP562" s="61"/>
      <c r="DQ562" s="61"/>
      <c r="DR562" s="61"/>
      <c r="DS562" s="62"/>
      <c r="DT562" s="62"/>
      <c r="DU562" s="62"/>
      <c r="DV562" s="62"/>
      <c r="DW562" s="62"/>
      <c r="DX562" s="63"/>
      <c r="DY562" s="63"/>
      <c r="DZ562" s="63"/>
      <c r="EA562" s="64"/>
      <c r="EB562" s="65"/>
      <c r="EC562" s="61"/>
      <c r="ED562" s="61"/>
      <c r="EE562" s="61"/>
      <c r="EF562" s="62"/>
      <c r="EG562" s="62"/>
      <c r="EH562" s="62"/>
      <c r="EI562" s="62"/>
      <c r="EJ562" s="62"/>
      <c r="EK562" s="63"/>
      <c r="EL562" s="63"/>
      <c r="EM562" s="63"/>
      <c r="EN562" s="64"/>
      <c r="EO562" s="65"/>
      <c r="EP562" s="61"/>
      <c r="EQ562" s="61"/>
      <c r="ER562" s="61"/>
      <c r="ES562" s="62"/>
      <c r="ET562" s="62"/>
      <c r="EU562" s="62"/>
      <c r="EV562" s="62"/>
      <c r="EW562" s="62"/>
      <c r="EX562" s="63"/>
      <c r="EY562" s="63"/>
      <c r="EZ562" s="63"/>
      <c r="FA562" s="64"/>
      <c r="FB562" s="65"/>
      <c r="FC562" s="61"/>
      <c r="FD562" s="61"/>
      <c r="FE562" s="61"/>
      <c r="FF562" s="62"/>
      <c r="FG562" s="62"/>
      <c r="FH562" s="62"/>
      <c r="FI562" s="62"/>
      <c r="FJ562" s="62"/>
    </row>
    <row r="563" spans="1:166" ht="15" hidden="1" customHeight="1" x14ac:dyDescent="0.25">
      <c r="A563" s="348">
        <v>3722</v>
      </c>
      <c r="B563" s="348">
        <v>5137</v>
      </c>
      <c r="C563" s="203"/>
      <c r="D563" s="383"/>
      <c r="E563" s="46"/>
      <c r="F563" s="329" t="s">
        <v>164</v>
      </c>
      <c r="G563" s="343">
        <v>80</v>
      </c>
      <c r="H563" s="343">
        <v>80</v>
      </c>
      <c r="I563" s="343">
        <v>39.93</v>
      </c>
      <c r="J563" s="343">
        <f>Tabulka54246[[#This Row],[Skutečnost k 31.12.2019                    v tis. Kč]]/Tabulka54246[[#This Row],[Upravený rozpočet k 31.12.2019         v tis. Kč]]*100</f>
        <v>49.912500000000001</v>
      </c>
      <c r="K563" s="63"/>
      <c r="L563" s="63"/>
      <c r="M563" s="63"/>
      <c r="N563" s="64"/>
      <c r="O563" s="65"/>
      <c r="P563" s="61"/>
      <c r="Q563" s="61"/>
      <c r="R563" s="61"/>
      <c r="S563" s="62"/>
      <c r="T563" s="62"/>
      <c r="U563" s="62"/>
      <c r="V563" s="62"/>
      <c r="W563" s="62"/>
      <c r="X563" s="63"/>
      <c r="Y563" s="63"/>
      <c r="Z563" s="63"/>
      <c r="AA563" s="64"/>
      <c r="AB563" s="65"/>
      <c r="AC563" s="61"/>
      <c r="AD563" s="61"/>
      <c r="AE563" s="61"/>
      <c r="AF563" s="62"/>
      <c r="AG563" s="62"/>
      <c r="AH563" s="62"/>
      <c r="AI563" s="62"/>
      <c r="AJ563" s="62"/>
      <c r="AK563" s="63"/>
      <c r="AL563" s="63"/>
      <c r="AM563" s="63"/>
      <c r="AN563" s="64"/>
      <c r="AO563" s="65"/>
      <c r="AP563" s="61"/>
      <c r="AQ563" s="61"/>
      <c r="AR563" s="61"/>
      <c r="AS563" s="62"/>
      <c r="AT563" s="62"/>
      <c r="AU563" s="62"/>
      <c r="AV563" s="62"/>
      <c r="AW563" s="62"/>
      <c r="AX563" s="63"/>
      <c r="AY563" s="63"/>
      <c r="AZ563" s="63"/>
      <c r="BA563" s="64"/>
      <c r="BB563" s="65"/>
      <c r="BC563" s="61"/>
      <c r="BD563" s="61"/>
      <c r="BE563" s="61"/>
      <c r="BF563" s="62"/>
      <c r="BG563" s="62"/>
      <c r="BH563" s="62"/>
      <c r="BI563" s="62"/>
      <c r="BJ563" s="62"/>
      <c r="BK563" s="63"/>
      <c r="BL563" s="63"/>
      <c r="BM563" s="63"/>
      <c r="BN563" s="64"/>
      <c r="BO563" s="65"/>
      <c r="BP563" s="61"/>
      <c r="BQ563" s="61"/>
      <c r="BR563" s="61"/>
      <c r="BS563" s="62"/>
      <c r="BT563" s="62"/>
      <c r="BU563" s="62"/>
      <c r="BV563" s="62"/>
      <c r="BW563" s="62"/>
      <c r="BX563" s="63"/>
      <c r="BY563" s="63"/>
      <c r="BZ563" s="63"/>
      <c r="CA563" s="64"/>
      <c r="CB563" s="65"/>
      <c r="CC563" s="61"/>
      <c r="CD563" s="61"/>
      <c r="CE563" s="61"/>
      <c r="CF563" s="62"/>
      <c r="CG563" s="62"/>
      <c r="CH563" s="62"/>
      <c r="CI563" s="62"/>
      <c r="CJ563" s="62"/>
      <c r="CK563" s="63"/>
      <c r="CL563" s="63"/>
      <c r="CM563" s="63"/>
      <c r="CN563" s="64"/>
      <c r="CO563" s="65"/>
      <c r="CP563" s="61"/>
      <c r="CQ563" s="61"/>
      <c r="CR563" s="61"/>
      <c r="CS563" s="62"/>
      <c r="CT563" s="62"/>
      <c r="CU563" s="62"/>
      <c r="CV563" s="62"/>
      <c r="CW563" s="62"/>
      <c r="CX563" s="63"/>
      <c r="CY563" s="63"/>
      <c r="CZ563" s="63"/>
      <c r="DA563" s="64"/>
      <c r="DB563" s="65"/>
      <c r="DC563" s="61"/>
      <c r="DD563" s="61"/>
      <c r="DE563" s="61"/>
      <c r="DF563" s="62"/>
      <c r="DG563" s="62"/>
      <c r="DH563" s="62"/>
      <c r="DI563" s="62"/>
      <c r="DJ563" s="62"/>
      <c r="DK563" s="63"/>
      <c r="DL563" s="63"/>
      <c r="DM563" s="63"/>
      <c r="DN563" s="64"/>
      <c r="DO563" s="65"/>
      <c r="DP563" s="61"/>
      <c r="DQ563" s="61"/>
      <c r="DR563" s="61"/>
      <c r="DS563" s="62"/>
      <c r="DT563" s="62"/>
      <c r="DU563" s="62"/>
      <c r="DV563" s="62"/>
      <c r="DW563" s="62"/>
      <c r="DX563" s="63"/>
      <c r="DY563" s="63"/>
      <c r="DZ563" s="63"/>
      <c r="EA563" s="64"/>
      <c r="EB563" s="65"/>
      <c r="EC563" s="61"/>
      <c r="ED563" s="61"/>
      <c r="EE563" s="61"/>
      <c r="EF563" s="62"/>
      <c r="EG563" s="62"/>
      <c r="EH563" s="62"/>
      <c r="EI563" s="62"/>
      <c r="EJ563" s="62"/>
      <c r="EK563" s="63"/>
      <c r="EL563" s="63"/>
      <c r="EM563" s="63"/>
      <c r="EN563" s="64"/>
      <c r="EO563" s="65"/>
      <c r="EP563" s="61"/>
      <c r="EQ563" s="61"/>
      <c r="ER563" s="61"/>
      <c r="ES563" s="62"/>
      <c r="ET563" s="62"/>
      <c r="EU563" s="62"/>
      <c r="EV563" s="62"/>
      <c r="EW563" s="62"/>
      <c r="EX563" s="63"/>
      <c r="EY563" s="63"/>
      <c r="EZ563" s="63"/>
      <c r="FA563" s="64"/>
      <c r="FB563" s="65"/>
      <c r="FC563" s="61"/>
      <c r="FD563" s="61"/>
      <c r="FE563" s="61"/>
      <c r="FF563" s="62"/>
      <c r="FG563" s="62"/>
      <c r="FH563" s="62"/>
      <c r="FI563" s="62"/>
      <c r="FJ563" s="62"/>
    </row>
    <row r="564" spans="1:166" ht="15" hidden="1" customHeight="1" x14ac:dyDescent="0.25">
      <c r="A564" s="348">
        <v>3722</v>
      </c>
      <c r="B564" s="348">
        <v>5169</v>
      </c>
      <c r="C564" s="203"/>
      <c r="D564" s="383"/>
      <c r="E564" s="46"/>
      <c r="F564" s="329" t="s">
        <v>163</v>
      </c>
      <c r="G564" s="343">
        <v>6795</v>
      </c>
      <c r="H564" s="343">
        <v>6789.31</v>
      </c>
      <c r="I564" s="343">
        <v>6425.57</v>
      </c>
      <c r="J564" s="343">
        <f>Tabulka54246[[#This Row],[Skutečnost k 31.12.2019                    v tis. Kč]]/Tabulka54246[[#This Row],[Upravený rozpočet k 31.12.2019         v tis. Kč]]*100</f>
        <v>94.642459984887992</v>
      </c>
      <c r="K564" s="63"/>
      <c r="L564" s="63"/>
      <c r="M564" s="63"/>
      <c r="N564" s="64"/>
      <c r="O564" s="65"/>
      <c r="P564" s="61"/>
      <c r="Q564" s="61"/>
      <c r="R564" s="61"/>
      <c r="S564" s="62"/>
      <c r="T564" s="62"/>
      <c r="U564" s="62"/>
      <c r="V564" s="62"/>
      <c r="W564" s="62"/>
      <c r="X564" s="63"/>
      <c r="Y564" s="63"/>
      <c r="Z564" s="63"/>
      <c r="AA564" s="64"/>
      <c r="AB564" s="65"/>
      <c r="AC564" s="61"/>
      <c r="AD564" s="61"/>
      <c r="AE564" s="61"/>
      <c r="AF564" s="62"/>
      <c r="AG564" s="62"/>
      <c r="AH564" s="62"/>
      <c r="AI564" s="62"/>
      <c r="AJ564" s="62"/>
      <c r="AK564" s="63"/>
      <c r="AL564" s="63"/>
      <c r="AM564" s="63"/>
      <c r="AN564" s="64"/>
      <c r="AO564" s="65"/>
      <c r="AP564" s="61"/>
      <c r="AQ564" s="61"/>
      <c r="AR564" s="61"/>
      <c r="AS564" s="62"/>
      <c r="AT564" s="62"/>
      <c r="AU564" s="62"/>
      <c r="AV564" s="62"/>
      <c r="AW564" s="62"/>
      <c r="AX564" s="63"/>
      <c r="AY564" s="63"/>
      <c r="AZ564" s="63"/>
      <c r="BA564" s="64"/>
      <c r="BB564" s="65"/>
      <c r="BC564" s="61"/>
      <c r="BD564" s="61"/>
      <c r="BE564" s="61"/>
      <c r="BF564" s="62"/>
      <c r="BG564" s="62"/>
      <c r="BH564" s="62"/>
      <c r="BI564" s="62"/>
      <c r="BJ564" s="62"/>
      <c r="BK564" s="63"/>
      <c r="BL564" s="63"/>
      <c r="BM564" s="63"/>
      <c r="BN564" s="64"/>
      <c r="BO564" s="65"/>
      <c r="BP564" s="61"/>
      <c r="BQ564" s="61"/>
      <c r="BR564" s="61"/>
      <c r="BS564" s="62"/>
      <c r="BT564" s="62"/>
      <c r="BU564" s="62"/>
      <c r="BV564" s="62"/>
      <c r="BW564" s="62"/>
      <c r="BX564" s="63"/>
      <c r="BY564" s="63"/>
      <c r="BZ564" s="63"/>
      <c r="CA564" s="64"/>
      <c r="CB564" s="65"/>
      <c r="CC564" s="61"/>
      <c r="CD564" s="61"/>
      <c r="CE564" s="61"/>
      <c r="CF564" s="62"/>
      <c r="CG564" s="62"/>
      <c r="CH564" s="62"/>
      <c r="CI564" s="62"/>
      <c r="CJ564" s="62"/>
      <c r="CK564" s="63"/>
      <c r="CL564" s="63"/>
      <c r="CM564" s="63"/>
      <c r="CN564" s="64"/>
      <c r="CO564" s="65"/>
      <c r="CP564" s="61"/>
      <c r="CQ564" s="61"/>
      <c r="CR564" s="61"/>
      <c r="CS564" s="62"/>
      <c r="CT564" s="62"/>
      <c r="CU564" s="62"/>
      <c r="CV564" s="62"/>
      <c r="CW564" s="62"/>
      <c r="CX564" s="63"/>
      <c r="CY564" s="63"/>
      <c r="CZ564" s="63"/>
      <c r="DA564" s="64"/>
      <c r="DB564" s="65"/>
      <c r="DC564" s="61"/>
      <c r="DD564" s="61"/>
      <c r="DE564" s="61"/>
      <c r="DF564" s="62"/>
      <c r="DG564" s="62"/>
      <c r="DH564" s="62"/>
      <c r="DI564" s="62"/>
      <c r="DJ564" s="62"/>
      <c r="DK564" s="63"/>
      <c r="DL564" s="63"/>
      <c r="DM564" s="63"/>
      <c r="DN564" s="64"/>
      <c r="DO564" s="65"/>
      <c r="DP564" s="61"/>
      <c r="DQ564" s="61"/>
      <c r="DR564" s="61"/>
      <c r="DS564" s="62"/>
      <c r="DT564" s="62"/>
      <c r="DU564" s="62"/>
      <c r="DV564" s="62"/>
      <c r="DW564" s="62"/>
      <c r="DX564" s="63"/>
      <c r="DY564" s="63"/>
      <c r="DZ564" s="63"/>
      <c r="EA564" s="64"/>
      <c r="EB564" s="65"/>
      <c r="EC564" s="61"/>
      <c r="ED564" s="61"/>
      <c r="EE564" s="61"/>
      <c r="EF564" s="62"/>
      <c r="EG564" s="62"/>
      <c r="EH564" s="62"/>
      <c r="EI564" s="62"/>
      <c r="EJ564" s="62"/>
      <c r="EK564" s="63"/>
      <c r="EL564" s="63"/>
      <c r="EM564" s="63"/>
      <c r="EN564" s="64"/>
      <c r="EO564" s="65"/>
      <c r="EP564" s="61"/>
      <c r="EQ564" s="61"/>
      <c r="ER564" s="61"/>
      <c r="ES564" s="62"/>
      <c r="ET564" s="62"/>
      <c r="EU564" s="62"/>
      <c r="EV564" s="62"/>
      <c r="EW564" s="62"/>
      <c r="EX564" s="63"/>
      <c r="EY564" s="63"/>
      <c r="EZ564" s="63"/>
      <c r="FA564" s="64"/>
      <c r="FB564" s="65"/>
      <c r="FC564" s="61"/>
      <c r="FD564" s="61"/>
      <c r="FE564" s="61"/>
      <c r="FF564" s="62"/>
      <c r="FG564" s="62"/>
      <c r="FH564" s="62"/>
      <c r="FI564" s="62"/>
      <c r="FJ564" s="62"/>
    </row>
    <row r="565" spans="1:166" ht="15" customHeight="1" x14ac:dyDescent="0.25">
      <c r="A565" s="344">
        <v>3722</v>
      </c>
      <c r="B565" s="344">
        <v>5171</v>
      </c>
      <c r="C565" s="251"/>
      <c r="D565" s="383"/>
      <c r="E565" s="46"/>
      <c r="F565" s="346" t="s">
        <v>770</v>
      </c>
      <c r="G565" s="347">
        <v>0</v>
      </c>
      <c r="H565" s="347">
        <v>5.69</v>
      </c>
      <c r="I565" s="347">
        <v>5.69</v>
      </c>
      <c r="J565" s="347">
        <f>Tabulka54246[[#This Row],[Skutečnost k 31.12.2019                    v tis. Kč]]/Tabulka54246[[#This Row],[Upravený rozpočet k 31.12.2019         v tis. Kč]]*100</f>
        <v>100</v>
      </c>
      <c r="K565" s="63"/>
      <c r="L565" s="63"/>
      <c r="M565" s="63"/>
      <c r="N565" s="64"/>
      <c r="O565" s="65"/>
      <c r="P565" s="61"/>
      <c r="Q565" s="61"/>
      <c r="R565" s="61"/>
      <c r="S565" s="62"/>
      <c r="T565" s="62"/>
      <c r="U565" s="62"/>
      <c r="V565" s="62"/>
      <c r="W565" s="62"/>
      <c r="X565" s="63"/>
      <c r="Y565" s="63"/>
      <c r="Z565" s="63"/>
      <c r="AA565" s="64"/>
      <c r="AB565" s="65"/>
      <c r="AC565" s="61"/>
      <c r="AD565" s="61"/>
      <c r="AE565" s="61"/>
      <c r="AF565" s="62"/>
      <c r="AG565" s="62"/>
      <c r="AH565" s="62"/>
      <c r="AI565" s="62"/>
      <c r="AJ565" s="62"/>
      <c r="AK565" s="63"/>
      <c r="AL565" s="63"/>
      <c r="AM565" s="63"/>
      <c r="AN565" s="64"/>
      <c r="AO565" s="65"/>
      <c r="AP565" s="61"/>
      <c r="AQ565" s="61"/>
      <c r="AR565" s="61"/>
      <c r="AS565" s="62"/>
      <c r="AT565" s="62"/>
      <c r="AU565" s="62"/>
      <c r="AV565" s="62"/>
      <c r="AW565" s="62"/>
      <c r="AX565" s="63"/>
      <c r="AY565" s="63"/>
      <c r="AZ565" s="63"/>
      <c r="BA565" s="64"/>
      <c r="BB565" s="65"/>
      <c r="BC565" s="61"/>
      <c r="BD565" s="61"/>
      <c r="BE565" s="61"/>
      <c r="BF565" s="62"/>
      <c r="BG565" s="62"/>
      <c r="BH565" s="62"/>
      <c r="BI565" s="62"/>
      <c r="BJ565" s="62"/>
      <c r="BK565" s="63"/>
      <c r="BL565" s="63"/>
      <c r="BM565" s="63"/>
      <c r="BN565" s="64"/>
      <c r="BO565" s="65"/>
      <c r="BP565" s="61"/>
      <c r="BQ565" s="61"/>
      <c r="BR565" s="61"/>
      <c r="BS565" s="62"/>
      <c r="BT565" s="62"/>
      <c r="BU565" s="62"/>
      <c r="BV565" s="62"/>
      <c r="BW565" s="62"/>
      <c r="BX565" s="63"/>
      <c r="BY565" s="63"/>
      <c r="BZ565" s="63"/>
      <c r="CA565" s="64"/>
      <c r="CB565" s="65"/>
      <c r="CC565" s="61"/>
      <c r="CD565" s="61"/>
      <c r="CE565" s="61"/>
      <c r="CF565" s="62"/>
      <c r="CG565" s="62"/>
      <c r="CH565" s="62"/>
      <c r="CI565" s="62"/>
      <c r="CJ565" s="62"/>
      <c r="CK565" s="63"/>
      <c r="CL565" s="63"/>
      <c r="CM565" s="63"/>
      <c r="CN565" s="64"/>
      <c r="CO565" s="65"/>
      <c r="CP565" s="61"/>
      <c r="CQ565" s="61"/>
      <c r="CR565" s="61"/>
      <c r="CS565" s="62"/>
      <c r="CT565" s="62"/>
      <c r="CU565" s="62"/>
      <c r="CV565" s="62"/>
      <c r="CW565" s="62"/>
      <c r="CX565" s="63"/>
      <c r="CY565" s="63"/>
      <c r="CZ565" s="63"/>
      <c r="DA565" s="64"/>
      <c r="DB565" s="65"/>
      <c r="DC565" s="61"/>
      <c r="DD565" s="61"/>
      <c r="DE565" s="61"/>
      <c r="DF565" s="62"/>
      <c r="DG565" s="62"/>
      <c r="DH565" s="62"/>
      <c r="DI565" s="62"/>
      <c r="DJ565" s="62"/>
      <c r="DK565" s="63"/>
      <c r="DL565" s="63"/>
      <c r="DM565" s="63"/>
      <c r="DN565" s="64"/>
      <c r="DO565" s="65"/>
      <c r="DP565" s="61"/>
      <c r="DQ565" s="61"/>
      <c r="DR565" s="61"/>
      <c r="DS565" s="62"/>
      <c r="DT565" s="62"/>
      <c r="DU565" s="62"/>
      <c r="DV565" s="62"/>
      <c r="DW565" s="62"/>
      <c r="DX565" s="63"/>
      <c r="DY565" s="63"/>
      <c r="DZ565" s="63"/>
      <c r="EA565" s="64"/>
      <c r="EB565" s="65"/>
      <c r="EC565" s="61"/>
      <c r="ED565" s="61"/>
      <c r="EE565" s="61"/>
      <c r="EF565" s="62"/>
      <c r="EG565" s="62"/>
      <c r="EH565" s="62"/>
      <c r="EI565" s="62"/>
      <c r="EJ565" s="62"/>
      <c r="EK565" s="63"/>
      <c r="EL565" s="63"/>
      <c r="EM565" s="63"/>
      <c r="EN565" s="64"/>
      <c r="EO565" s="65"/>
      <c r="EP565" s="61"/>
      <c r="EQ565" s="61"/>
      <c r="ER565" s="61"/>
      <c r="ES565" s="62"/>
      <c r="ET565" s="62"/>
      <c r="EU565" s="62"/>
      <c r="EV565" s="62"/>
      <c r="EW565" s="62"/>
      <c r="EX565" s="63"/>
      <c r="EY565" s="63"/>
      <c r="EZ565" s="63"/>
      <c r="FA565" s="64"/>
      <c r="FB565" s="65"/>
      <c r="FC565" s="61"/>
      <c r="FD565" s="61"/>
      <c r="FE565" s="61"/>
      <c r="FF565" s="62"/>
      <c r="FG565" s="62"/>
      <c r="FH565" s="62"/>
      <c r="FI565" s="62"/>
      <c r="FJ565" s="62"/>
    </row>
    <row r="566" spans="1:166" ht="15" hidden="1" customHeight="1" x14ac:dyDescent="0.25">
      <c r="A566" s="45">
        <v>3722</v>
      </c>
      <c r="B566" s="45"/>
      <c r="C566" s="266"/>
      <c r="D566" s="721"/>
      <c r="E566" s="46"/>
      <c r="F566" s="228" t="s">
        <v>587</v>
      </c>
      <c r="G566" s="264">
        <f>SUBTOTAL(109,G563:G565)</f>
        <v>0</v>
      </c>
      <c r="H566" s="264">
        <f>SUBTOTAL(109,H563:H565)</f>
        <v>5.69</v>
      </c>
      <c r="I566" s="264">
        <f>SUBTOTAL(109,I563:I565)</f>
        <v>5.69</v>
      </c>
      <c r="J566" s="264">
        <f>Tabulka54246[[#This Row],[Skutečnost k 31.12.2019                    v tis. Kč]]/Tabulka54246[[#This Row],[Upravený rozpočet k 31.12.2019         v tis. Kč]]*100</f>
        <v>100</v>
      </c>
      <c r="K566" s="63"/>
      <c r="L566" s="63"/>
      <c r="M566" s="63"/>
      <c r="N566" s="64"/>
      <c r="O566" s="65"/>
      <c r="P566" s="61"/>
      <c r="Q566" s="61"/>
      <c r="R566" s="61"/>
      <c r="S566" s="62"/>
      <c r="T566" s="62"/>
      <c r="U566" s="62"/>
      <c r="V566" s="62"/>
      <c r="W566" s="62"/>
      <c r="X566" s="63"/>
      <c r="Y566" s="63"/>
      <c r="Z566" s="63"/>
      <c r="AA566" s="64"/>
      <c r="AB566" s="65"/>
      <c r="AC566" s="61"/>
      <c r="AD566" s="61"/>
      <c r="AE566" s="61"/>
      <c r="AF566" s="62"/>
      <c r="AG566" s="62"/>
      <c r="AH566" s="62"/>
      <c r="AI566" s="62"/>
      <c r="AJ566" s="62"/>
      <c r="AK566" s="63"/>
      <c r="AL566" s="63"/>
      <c r="AM566" s="63"/>
      <c r="AN566" s="64"/>
      <c r="AO566" s="65"/>
      <c r="AP566" s="61"/>
      <c r="AQ566" s="61"/>
      <c r="AR566" s="61"/>
      <c r="AS566" s="62"/>
      <c r="AT566" s="62"/>
      <c r="AU566" s="62"/>
      <c r="AV566" s="62"/>
      <c r="AW566" s="62"/>
      <c r="AX566" s="63"/>
      <c r="AY566" s="63"/>
      <c r="AZ566" s="63"/>
      <c r="BA566" s="64"/>
      <c r="BB566" s="65"/>
      <c r="BC566" s="61"/>
      <c r="BD566" s="61"/>
      <c r="BE566" s="61"/>
      <c r="BF566" s="62"/>
      <c r="BG566" s="62"/>
      <c r="BH566" s="62"/>
      <c r="BI566" s="62"/>
      <c r="BJ566" s="62"/>
      <c r="BK566" s="63"/>
      <c r="BL566" s="63"/>
      <c r="BM566" s="63"/>
      <c r="BN566" s="64"/>
      <c r="BO566" s="65"/>
      <c r="BP566" s="61"/>
      <c r="BQ566" s="61"/>
      <c r="BR566" s="61"/>
      <c r="BS566" s="62"/>
      <c r="BT566" s="62"/>
      <c r="BU566" s="62"/>
      <c r="BV566" s="62"/>
      <c r="BW566" s="62"/>
      <c r="BX566" s="63"/>
      <c r="BY566" s="63"/>
      <c r="BZ566" s="63"/>
      <c r="CA566" s="64"/>
      <c r="CB566" s="65"/>
      <c r="CC566" s="61"/>
      <c r="CD566" s="61"/>
      <c r="CE566" s="61"/>
      <c r="CF566" s="62"/>
      <c r="CG566" s="62"/>
      <c r="CH566" s="62"/>
      <c r="CI566" s="62"/>
      <c r="CJ566" s="62"/>
      <c r="CK566" s="63"/>
      <c r="CL566" s="63"/>
      <c r="CM566" s="63"/>
      <c r="CN566" s="64"/>
      <c r="CO566" s="65"/>
      <c r="CP566" s="61"/>
      <c r="CQ566" s="61"/>
      <c r="CR566" s="61"/>
      <c r="CS566" s="62"/>
      <c r="CT566" s="62"/>
      <c r="CU566" s="62"/>
      <c r="CV566" s="62"/>
      <c r="CW566" s="62"/>
      <c r="CX566" s="63"/>
      <c r="CY566" s="63"/>
      <c r="CZ566" s="63"/>
      <c r="DA566" s="64"/>
      <c r="DB566" s="65"/>
      <c r="DC566" s="61"/>
      <c r="DD566" s="61"/>
      <c r="DE566" s="61"/>
      <c r="DF566" s="62"/>
      <c r="DG566" s="62"/>
      <c r="DH566" s="62"/>
      <c r="DI566" s="62"/>
      <c r="DJ566" s="62"/>
      <c r="DK566" s="63"/>
      <c r="DL566" s="63"/>
      <c r="DM566" s="63"/>
      <c r="DN566" s="64"/>
      <c r="DO566" s="65"/>
      <c r="DP566" s="61"/>
      <c r="DQ566" s="61"/>
      <c r="DR566" s="61"/>
      <c r="DS566" s="62"/>
      <c r="DT566" s="62"/>
      <c r="DU566" s="62"/>
      <c r="DV566" s="62"/>
      <c r="DW566" s="62"/>
      <c r="DX566" s="63"/>
      <c r="DY566" s="63"/>
      <c r="DZ566" s="63"/>
      <c r="EA566" s="64"/>
      <c r="EB566" s="65"/>
      <c r="EC566" s="61"/>
      <c r="ED566" s="61"/>
      <c r="EE566" s="61"/>
      <c r="EF566" s="62"/>
      <c r="EG566" s="62"/>
      <c r="EH566" s="62"/>
      <c r="EI566" s="62"/>
      <c r="EJ566" s="62"/>
      <c r="EK566" s="63"/>
      <c r="EL566" s="63"/>
      <c r="EM566" s="63"/>
      <c r="EN566" s="64"/>
      <c r="EO566" s="65"/>
      <c r="EP566" s="61"/>
      <c r="EQ566" s="61"/>
      <c r="ER566" s="61"/>
      <c r="ES566" s="62"/>
      <c r="ET566" s="62"/>
      <c r="EU566" s="62"/>
      <c r="EV566" s="62"/>
      <c r="EW566" s="62"/>
      <c r="EX566" s="63"/>
      <c r="EY566" s="63"/>
      <c r="EZ566" s="63"/>
      <c r="FA566" s="64"/>
      <c r="FB566" s="65"/>
      <c r="FC566" s="61"/>
      <c r="FD566" s="61"/>
      <c r="FE566" s="61"/>
      <c r="FF566" s="62"/>
      <c r="FG566" s="62"/>
      <c r="FH566" s="62"/>
      <c r="FI566" s="62"/>
      <c r="FJ566" s="62"/>
    </row>
    <row r="567" spans="1:166" ht="15" hidden="1" customHeight="1" x14ac:dyDescent="0.25">
      <c r="A567" s="348"/>
      <c r="B567" s="348"/>
      <c r="C567" s="203"/>
      <c r="D567" s="383"/>
      <c r="E567" s="46"/>
      <c r="F567" s="329"/>
      <c r="G567" s="264"/>
      <c r="H567" s="264"/>
      <c r="I567" s="264"/>
      <c r="J567" s="264"/>
      <c r="K567" s="63"/>
      <c r="L567" s="63"/>
      <c r="M567" s="63"/>
      <c r="N567" s="64"/>
      <c r="O567" s="65"/>
      <c r="P567" s="61"/>
      <c r="Q567" s="61"/>
      <c r="R567" s="61"/>
      <c r="S567" s="62"/>
      <c r="T567" s="62"/>
      <c r="U567" s="62"/>
      <c r="V567" s="62"/>
      <c r="W567" s="62"/>
      <c r="X567" s="63"/>
      <c r="Y567" s="63"/>
      <c r="Z567" s="63"/>
      <c r="AA567" s="64"/>
      <c r="AB567" s="65"/>
      <c r="AC567" s="61"/>
      <c r="AD567" s="61"/>
      <c r="AE567" s="61"/>
      <c r="AF567" s="62"/>
      <c r="AG567" s="62"/>
      <c r="AH567" s="62"/>
      <c r="AI567" s="62"/>
      <c r="AJ567" s="62"/>
      <c r="AK567" s="63"/>
      <c r="AL567" s="63"/>
      <c r="AM567" s="63"/>
      <c r="AN567" s="64"/>
      <c r="AO567" s="65"/>
      <c r="AP567" s="61"/>
      <c r="AQ567" s="61"/>
      <c r="AR567" s="61"/>
      <c r="AS567" s="62"/>
      <c r="AT567" s="62"/>
      <c r="AU567" s="62"/>
      <c r="AV567" s="62"/>
      <c r="AW567" s="62"/>
      <c r="AX567" s="63"/>
      <c r="AY567" s="63"/>
      <c r="AZ567" s="63"/>
      <c r="BA567" s="64"/>
      <c r="BB567" s="65"/>
      <c r="BC567" s="61"/>
      <c r="BD567" s="61"/>
      <c r="BE567" s="61"/>
      <c r="BF567" s="62"/>
      <c r="BG567" s="62"/>
      <c r="BH567" s="62"/>
      <c r="BI567" s="62"/>
      <c r="BJ567" s="62"/>
      <c r="BK567" s="63"/>
      <c r="BL567" s="63"/>
      <c r="BM567" s="63"/>
      <c r="BN567" s="64"/>
      <c r="BO567" s="65"/>
      <c r="BP567" s="61"/>
      <c r="BQ567" s="61"/>
      <c r="BR567" s="61"/>
      <c r="BS567" s="62"/>
      <c r="BT567" s="62"/>
      <c r="BU567" s="62"/>
      <c r="BV567" s="62"/>
      <c r="BW567" s="62"/>
      <c r="BX567" s="63"/>
      <c r="BY567" s="63"/>
      <c r="BZ567" s="63"/>
      <c r="CA567" s="64"/>
      <c r="CB567" s="65"/>
      <c r="CC567" s="61"/>
      <c r="CD567" s="61"/>
      <c r="CE567" s="61"/>
      <c r="CF567" s="62"/>
      <c r="CG567" s="62"/>
      <c r="CH567" s="62"/>
      <c r="CI567" s="62"/>
      <c r="CJ567" s="62"/>
      <c r="CK567" s="63"/>
      <c r="CL567" s="63"/>
      <c r="CM567" s="63"/>
      <c r="CN567" s="64"/>
      <c r="CO567" s="65"/>
      <c r="CP567" s="61"/>
      <c r="CQ567" s="61"/>
      <c r="CR567" s="61"/>
      <c r="CS567" s="62"/>
      <c r="CT567" s="62"/>
      <c r="CU567" s="62"/>
      <c r="CV567" s="62"/>
      <c r="CW567" s="62"/>
      <c r="CX567" s="63"/>
      <c r="CY567" s="63"/>
      <c r="CZ567" s="63"/>
      <c r="DA567" s="64"/>
      <c r="DB567" s="65"/>
      <c r="DC567" s="61"/>
      <c r="DD567" s="61"/>
      <c r="DE567" s="61"/>
      <c r="DF567" s="62"/>
      <c r="DG567" s="62"/>
      <c r="DH567" s="62"/>
      <c r="DI567" s="62"/>
      <c r="DJ567" s="62"/>
      <c r="DK567" s="63"/>
      <c r="DL567" s="63"/>
      <c r="DM567" s="63"/>
      <c r="DN567" s="64"/>
      <c r="DO567" s="65"/>
      <c r="DP567" s="61"/>
      <c r="DQ567" s="61"/>
      <c r="DR567" s="61"/>
      <c r="DS567" s="62"/>
      <c r="DT567" s="62"/>
      <c r="DU567" s="62"/>
      <c r="DV567" s="62"/>
      <c r="DW567" s="62"/>
      <c r="DX567" s="63"/>
      <c r="DY567" s="63"/>
      <c r="DZ567" s="63"/>
      <c r="EA567" s="64"/>
      <c r="EB567" s="65"/>
      <c r="EC567" s="61"/>
      <c r="ED567" s="61"/>
      <c r="EE567" s="61"/>
      <c r="EF567" s="62"/>
      <c r="EG567" s="62"/>
      <c r="EH567" s="62"/>
      <c r="EI567" s="62"/>
      <c r="EJ567" s="62"/>
      <c r="EK567" s="63"/>
      <c r="EL567" s="63"/>
      <c r="EM567" s="63"/>
      <c r="EN567" s="64"/>
      <c r="EO567" s="65"/>
      <c r="EP567" s="61"/>
      <c r="EQ567" s="61"/>
      <c r="ER567" s="61"/>
      <c r="ES567" s="62"/>
      <c r="ET567" s="62"/>
      <c r="EU567" s="62"/>
      <c r="EV567" s="62"/>
      <c r="EW567" s="62"/>
      <c r="EX567" s="63"/>
      <c r="EY567" s="63"/>
      <c r="EZ567" s="63"/>
      <c r="FA567" s="64"/>
      <c r="FB567" s="65"/>
      <c r="FC567" s="61"/>
      <c r="FD567" s="61"/>
      <c r="FE567" s="61"/>
      <c r="FF567" s="62"/>
      <c r="FG567" s="62"/>
      <c r="FH567" s="62"/>
      <c r="FI567" s="62"/>
      <c r="FJ567" s="62"/>
    </row>
    <row r="568" spans="1:166" ht="15" hidden="1" customHeight="1" x14ac:dyDescent="0.25">
      <c r="A568" s="348">
        <v>3723</v>
      </c>
      <c r="B568" s="348">
        <v>5151</v>
      </c>
      <c r="C568" s="203"/>
      <c r="D568" s="383"/>
      <c r="E568" s="46"/>
      <c r="F568" s="329" t="s">
        <v>244</v>
      </c>
      <c r="G568" s="343">
        <v>61.87</v>
      </c>
      <c r="H568" s="343">
        <v>61.87</v>
      </c>
      <c r="I568" s="343">
        <v>61.87</v>
      </c>
      <c r="J568" s="343">
        <f>Tabulka54246[[#This Row],[Skutečnost k 31.12.2019                    v tis. Kč]]/Tabulka54246[[#This Row],[Upravený rozpočet k 31.12.2019         v tis. Kč]]*100</f>
        <v>100</v>
      </c>
      <c r="K568" s="63"/>
      <c r="L568" s="63"/>
      <c r="M568" s="63"/>
      <c r="N568" s="64"/>
      <c r="O568" s="65"/>
      <c r="P568" s="61"/>
      <c r="Q568" s="61"/>
      <c r="R568" s="61"/>
      <c r="S568" s="62"/>
      <c r="T568" s="62"/>
      <c r="U568" s="62"/>
      <c r="V568" s="62"/>
      <c r="W568" s="62"/>
      <c r="X568" s="63"/>
      <c r="Y568" s="63"/>
      <c r="Z568" s="63"/>
      <c r="AA568" s="64"/>
      <c r="AB568" s="65"/>
      <c r="AC568" s="61"/>
      <c r="AD568" s="61"/>
      <c r="AE568" s="61"/>
      <c r="AF568" s="62"/>
      <c r="AG568" s="62"/>
      <c r="AH568" s="62"/>
      <c r="AI568" s="62"/>
      <c r="AJ568" s="62"/>
      <c r="AK568" s="63"/>
      <c r="AL568" s="63"/>
      <c r="AM568" s="63"/>
      <c r="AN568" s="64"/>
      <c r="AO568" s="65"/>
      <c r="AP568" s="61"/>
      <c r="AQ568" s="61"/>
      <c r="AR568" s="61"/>
      <c r="AS568" s="62"/>
      <c r="AT568" s="62"/>
      <c r="AU568" s="62"/>
      <c r="AV568" s="62"/>
      <c r="AW568" s="62"/>
      <c r="AX568" s="63"/>
      <c r="AY568" s="63"/>
      <c r="AZ568" s="63"/>
      <c r="BA568" s="64"/>
      <c r="BB568" s="65"/>
      <c r="BC568" s="61"/>
      <c r="BD568" s="61"/>
      <c r="BE568" s="61"/>
      <c r="BF568" s="62"/>
      <c r="BG568" s="62"/>
      <c r="BH568" s="62"/>
      <c r="BI568" s="62"/>
      <c r="BJ568" s="62"/>
      <c r="BK568" s="63"/>
      <c r="BL568" s="63"/>
      <c r="BM568" s="63"/>
      <c r="BN568" s="64"/>
      <c r="BO568" s="65"/>
      <c r="BP568" s="61"/>
      <c r="BQ568" s="61"/>
      <c r="BR568" s="61"/>
      <c r="BS568" s="62"/>
      <c r="BT568" s="62"/>
      <c r="BU568" s="62"/>
      <c r="BV568" s="62"/>
      <c r="BW568" s="62"/>
      <c r="BX568" s="63"/>
      <c r="BY568" s="63"/>
      <c r="BZ568" s="63"/>
      <c r="CA568" s="64"/>
      <c r="CB568" s="65"/>
      <c r="CC568" s="61"/>
      <c r="CD568" s="61"/>
      <c r="CE568" s="61"/>
      <c r="CF568" s="62"/>
      <c r="CG568" s="62"/>
      <c r="CH568" s="62"/>
      <c r="CI568" s="62"/>
      <c r="CJ568" s="62"/>
      <c r="CK568" s="63"/>
      <c r="CL568" s="63"/>
      <c r="CM568" s="63"/>
      <c r="CN568" s="64"/>
      <c r="CO568" s="65"/>
      <c r="CP568" s="61"/>
      <c r="CQ568" s="61"/>
      <c r="CR568" s="61"/>
      <c r="CS568" s="62"/>
      <c r="CT568" s="62"/>
      <c r="CU568" s="62"/>
      <c r="CV568" s="62"/>
      <c r="CW568" s="62"/>
      <c r="CX568" s="63"/>
      <c r="CY568" s="63"/>
      <c r="CZ568" s="63"/>
      <c r="DA568" s="64"/>
      <c r="DB568" s="65"/>
      <c r="DC568" s="61"/>
      <c r="DD568" s="61"/>
      <c r="DE568" s="61"/>
      <c r="DF568" s="62"/>
      <c r="DG568" s="62"/>
      <c r="DH568" s="62"/>
      <c r="DI568" s="62"/>
      <c r="DJ568" s="62"/>
      <c r="DK568" s="63"/>
      <c r="DL568" s="63"/>
      <c r="DM568" s="63"/>
      <c r="DN568" s="64"/>
      <c r="DO568" s="65"/>
      <c r="DP568" s="61"/>
      <c r="DQ568" s="61"/>
      <c r="DR568" s="61"/>
      <c r="DS568" s="62"/>
      <c r="DT568" s="62"/>
      <c r="DU568" s="62"/>
      <c r="DV568" s="62"/>
      <c r="DW568" s="62"/>
      <c r="DX568" s="63"/>
      <c r="DY568" s="63"/>
      <c r="DZ568" s="63"/>
      <c r="EA568" s="64"/>
      <c r="EB568" s="65"/>
      <c r="EC568" s="61"/>
      <c r="ED568" s="61"/>
      <c r="EE568" s="61"/>
      <c r="EF568" s="62"/>
      <c r="EG568" s="62"/>
      <c r="EH568" s="62"/>
      <c r="EI568" s="62"/>
      <c r="EJ568" s="62"/>
      <c r="EK568" s="63"/>
      <c r="EL568" s="63"/>
      <c r="EM568" s="63"/>
      <c r="EN568" s="64"/>
      <c r="EO568" s="65"/>
      <c r="EP568" s="61"/>
      <c r="EQ568" s="61"/>
      <c r="ER568" s="61"/>
      <c r="ES568" s="62"/>
      <c r="ET568" s="62"/>
      <c r="EU568" s="62"/>
      <c r="EV568" s="62"/>
      <c r="EW568" s="62"/>
      <c r="EX568" s="63"/>
      <c r="EY568" s="63"/>
      <c r="EZ568" s="63"/>
      <c r="FA568" s="64"/>
      <c r="FB568" s="65"/>
      <c r="FC568" s="61"/>
      <c r="FD568" s="61"/>
      <c r="FE568" s="61"/>
      <c r="FF568" s="62"/>
      <c r="FG568" s="62"/>
      <c r="FH568" s="62"/>
      <c r="FI568" s="62"/>
      <c r="FJ568" s="62"/>
    </row>
    <row r="569" spans="1:166" ht="15" hidden="1" customHeight="1" x14ac:dyDescent="0.25">
      <c r="A569" s="348">
        <v>3723</v>
      </c>
      <c r="B569" s="348">
        <v>5169</v>
      </c>
      <c r="C569" s="203"/>
      <c r="D569" s="383"/>
      <c r="E569" s="46"/>
      <c r="F569" s="329" t="s">
        <v>349</v>
      </c>
      <c r="G569" s="343">
        <v>2098.13</v>
      </c>
      <c r="H569" s="343">
        <v>2345.33</v>
      </c>
      <c r="I569" s="343">
        <v>2326.08</v>
      </c>
      <c r="J569" s="343">
        <f>Tabulka54246[[#This Row],[Skutečnost k 31.12.2019                    v tis. Kč]]/Tabulka54246[[#This Row],[Upravený rozpočet k 31.12.2019         v tis. Kč]]*100</f>
        <v>99.179219981836241</v>
      </c>
      <c r="K569" s="63"/>
      <c r="L569" s="63"/>
      <c r="M569" s="63"/>
      <c r="N569" s="64"/>
      <c r="O569" s="65"/>
      <c r="P569" s="61"/>
      <c r="Q569" s="61"/>
      <c r="R569" s="61"/>
      <c r="S569" s="62"/>
      <c r="T569" s="62"/>
      <c r="U569" s="62"/>
      <c r="V569" s="62"/>
      <c r="W569" s="62"/>
      <c r="X569" s="63"/>
      <c r="Y569" s="63"/>
      <c r="Z569" s="63"/>
      <c r="AA569" s="64"/>
      <c r="AB569" s="65"/>
      <c r="AC569" s="61"/>
      <c r="AD569" s="61"/>
      <c r="AE569" s="61"/>
      <c r="AF569" s="62"/>
      <c r="AG569" s="62"/>
      <c r="AH569" s="62"/>
      <c r="AI569" s="62"/>
      <c r="AJ569" s="62"/>
      <c r="AK569" s="63"/>
      <c r="AL569" s="63"/>
      <c r="AM569" s="63"/>
      <c r="AN569" s="64"/>
      <c r="AO569" s="65"/>
      <c r="AP569" s="61"/>
      <c r="AQ569" s="61"/>
      <c r="AR569" s="61"/>
      <c r="AS569" s="62"/>
      <c r="AT569" s="62"/>
      <c r="AU569" s="62"/>
      <c r="AV569" s="62"/>
      <c r="AW569" s="62"/>
      <c r="AX569" s="63"/>
      <c r="AY569" s="63"/>
      <c r="AZ569" s="63"/>
      <c r="BA569" s="64"/>
      <c r="BB569" s="65"/>
      <c r="BC569" s="61"/>
      <c r="BD569" s="61"/>
      <c r="BE569" s="61"/>
      <c r="BF569" s="62"/>
      <c r="BG569" s="62"/>
      <c r="BH569" s="62"/>
      <c r="BI569" s="62"/>
      <c r="BJ569" s="62"/>
      <c r="BK569" s="63"/>
      <c r="BL569" s="63"/>
      <c r="BM569" s="63"/>
      <c r="BN569" s="64"/>
      <c r="BO569" s="65"/>
      <c r="BP569" s="61"/>
      <c r="BQ569" s="61"/>
      <c r="BR569" s="61"/>
      <c r="BS569" s="62"/>
      <c r="BT569" s="62"/>
      <c r="BU569" s="62"/>
      <c r="BV569" s="62"/>
      <c r="BW569" s="62"/>
      <c r="BX569" s="63"/>
      <c r="BY569" s="63"/>
      <c r="BZ569" s="63"/>
      <c r="CA569" s="64"/>
      <c r="CB569" s="65"/>
      <c r="CC569" s="61"/>
      <c r="CD569" s="61"/>
      <c r="CE569" s="61"/>
      <c r="CF569" s="62"/>
      <c r="CG569" s="62"/>
      <c r="CH569" s="62"/>
      <c r="CI569" s="62"/>
      <c r="CJ569" s="62"/>
      <c r="CK569" s="63"/>
      <c r="CL569" s="63"/>
      <c r="CM569" s="63"/>
      <c r="CN569" s="64"/>
      <c r="CO569" s="65"/>
      <c r="CP569" s="61"/>
      <c r="CQ569" s="61"/>
      <c r="CR569" s="61"/>
      <c r="CS569" s="62"/>
      <c r="CT569" s="62"/>
      <c r="CU569" s="62"/>
      <c r="CV569" s="62"/>
      <c r="CW569" s="62"/>
      <c r="CX569" s="63"/>
      <c r="CY569" s="63"/>
      <c r="CZ569" s="63"/>
      <c r="DA569" s="64"/>
      <c r="DB569" s="65"/>
      <c r="DC569" s="61"/>
      <c r="DD569" s="61"/>
      <c r="DE569" s="61"/>
      <c r="DF569" s="62"/>
      <c r="DG569" s="62"/>
      <c r="DH569" s="62"/>
      <c r="DI569" s="62"/>
      <c r="DJ569" s="62"/>
      <c r="DK569" s="63"/>
      <c r="DL569" s="63"/>
      <c r="DM569" s="63"/>
      <c r="DN569" s="64"/>
      <c r="DO569" s="65"/>
      <c r="DP569" s="61"/>
      <c r="DQ569" s="61"/>
      <c r="DR569" s="61"/>
      <c r="DS569" s="62"/>
      <c r="DT569" s="62"/>
      <c r="DU569" s="62"/>
      <c r="DV569" s="62"/>
      <c r="DW569" s="62"/>
      <c r="DX569" s="63"/>
      <c r="DY569" s="63"/>
      <c r="DZ569" s="63"/>
      <c r="EA569" s="64"/>
      <c r="EB569" s="65"/>
      <c r="EC569" s="61"/>
      <c r="ED569" s="61"/>
      <c r="EE569" s="61"/>
      <c r="EF569" s="62"/>
      <c r="EG569" s="62"/>
      <c r="EH569" s="62"/>
      <c r="EI569" s="62"/>
      <c r="EJ569" s="62"/>
      <c r="EK569" s="63"/>
      <c r="EL569" s="63"/>
      <c r="EM569" s="63"/>
      <c r="EN569" s="64"/>
      <c r="EO569" s="65"/>
      <c r="EP569" s="61"/>
      <c r="EQ569" s="61"/>
      <c r="ER569" s="61"/>
      <c r="ES569" s="62"/>
      <c r="ET569" s="62"/>
      <c r="EU569" s="62"/>
      <c r="EV569" s="62"/>
      <c r="EW569" s="62"/>
      <c r="EX569" s="63"/>
      <c r="EY569" s="63"/>
      <c r="EZ569" s="63"/>
      <c r="FA569" s="64"/>
      <c r="FB569" s="65"/>
      <c r="FC569" s="61"/>
      <c r="FD569" s="61"/>
      <c r="FE569" s="61"/>
      <c r="FF569" s="62"/>
      <c r="FG569" s="62"/>
      <c r="FH569" s="62"/>
      <c r="FI569" s="62"/>
      <c r="FJ569" s="62"/>
    </row>
    <row r="570" spans="1:166" ht="15" customHeight="1" x14ac:dyDescent="0.25">
      <c r="A570" s="344">
        <v>3723</v>
      </c>
      <c r="B570" s="344">
        <v>5171</v>
      </c>
      <c r="C570" s="192"/>
      <c r="D570" s="383"/>
      <c r="E570" s="46"/>
      <c r="F570" s="346" t="s">
        <v>771</v>
      </c>
      <c r="G570" s="347">
        <v>0</v>
      </c>
      <c r="H570" s="347">
        <v>19.100000000000001</v>
      </c>
      <c r="I570" s="347">
        <v>19.100000000000001</v>
      </c>
      <c r="J570" s="347">
        <f>Tabulka54246[[#This Row],[Skutečnost k 31.12.2019                    v tis. Kč]]/Tabulka54246[[#This Row],[Upravený rozpočet k 31.12.2019         v tis. Kč]]*100</f>
        <v>100</v>
      </c>
      <c r="K570" s="63"/>
      <c r="L570" s="63"/>
      <c r="M570" s="63"/>
      <c r="N570" s="64"/>
      <c r="O570" s="65"/>
      <c r="P570" s="61"/>
      <c r="Q570" s="61"/>
      <c r="R570" s="61"/>
      <c r="S570" s="62"/>
      <c r="T570" s="62"/>
      <c r="U570" s="62"/>
      <c r="V570" s="62"/>
      <c r="W570" s="62"/>
      <c r="X570" s="63"/>
      <c r="Y570" s="63"/>
      <c r="Z570" s="63"/>
      <c r="AA570" s="64"/>
      <c r="AB570" s="65"/>
      <c r="AC570" s="61"/>
      <c r="AD570" s="61"/>
      <c r="AE570" s="61"/>
      <c r="AF570" s="62"/>
      <c r="AG570" s="62"/>
      <c r="AH570" s="62"/>
      <c r="AI570" s="62"/>
      <c r="AJ570" s="62"/>
      <c r="AK570" s="63"/>
      <c r="AL570" s="63"/>
      <c r="AM570" s="63"/>
      <c r="AN570" s="64"/>
      <c r="AO570" s="65"/>
      <c r="AP570" s="61"/>
      <c r="AQ570" s="61"/>
      <c r="AR570" s="61"/>
      <c r="AS570" s="62"/>
      <c r="AT570" s="62"/>
      <c r="AU570" s="62"/>
      <c r="AV570" s="62"/>
      <c r="AW570" s="62"/>
      <c r="AX570" s="63"/>
      <c r="AY570" s="63"/>
      <c r="AZ570" s="63"/>
      <c r="BA570" s="64"/>
      <c r="BB570" s="65"/>
      <c r="BC570" s="61"/>
      <c r="BD570" s="61"/>
      <c r="BE570" s="61"/>
      <c r="BF570" s="62"/>
      <c r="BG570" s="62"/>
      <c r="BH570" s="62"/>
      <c r="BI570" s="62"/>
      <c r="BJ570" s="62"/>
      <c r="BK570" s="63"/>
      <c r="BL570" s="63"/>
      <c r="BM570" s="63"/>
      <c r="BN570" s="64"/>
      <c r="BO570" s="65"/>
      <c r="BP570" s="61"/>
      <c r="BQ570" s="61"/>
      <c r="BR570" s="61"/>
      <c r="BS570" s="62"/>
      <c r="BT570" s="62"/>
      <c r="BU570" s="62"/>
      <c r="BV570" s="62"/>
      <c r="BW570" s="62"/>
      <c r="BX570" s="63"/>
      <c r="BY570" s="63"/>
      <c r="BZ570" s="63"/>
      <c r="CA570" s="64"/>
      <c r="CB570" s="65"/>
      <c r="CC570" s="61"/>
      <c r="CD570" s="61"/>
      <c r="CE570" s="61"/>
      <c r="CF570" s="62"/>
      <c r="CG570" s="62"/>
      <c r="CH570" s="62"/>
      <c r="CI570" s="62"/>
      <c r="CJ570" s="62"/>
      <c r="CK570" s="63"/>
      <c r="CL570" s="63"/>
      <c r="CM570" s="63"/>
      <c r="CN570" s="64"/>
      <c r="CO570" s="65"/>
      <c r="CP570" s="61"/>
      <c r="CQ570" s="61"/>
      <c r="CR570" s="61"/>
      <c r="CS570" s="62"/>
      <c r="CT570" s="62"/>
      <c r="CU570" s="62"/>
      <c r="CV570" s="62"/>
      <c r="CW570" s="62"/>
      <c r="CX570" s="63"/>
      <c r="CY570" s="63"/>
      <c r="CZ570" s="63"/>
      <c r="DA570" s="64"/>
      <c r="DB570" s="65"/>
      <c r="DC570" s="61"/>
      <c r="DD570" s="61"/>
      <c r="DE570" s="61"/>
      <c r="DF570" s="62"/>
      <c r="DG570" s="62"/>
      <c r="DH570" s="62"/>
      <c r="DI570" s="62"/>
      <c r="DJ570" s="62"/>
      <c r="DK570" s="63"/>
      <c r="DL570" s="63"/>
      <c r="DM570" s="63"/>
      <c r="DN570" s="64"/>
      <c r="DO570" s="65"/>
      <c r="DP570" s="61"/>
      <c r="DQ570" s="61"/>
      <c r="DR570" s="61"/>
      <c r="DS570" s="62"/>
      <c r="DT570" s="62"/>
      <c r="DU570" s="62"/>
      <c r="DV570" s="62"/>
      <c r="DW570" s="62"/>
      <c r="DX570" s="63"/>
      <c r="DY570" s="63"/>
      <c r="DZ570" s="63"/>
      <c r="EA570" s="64"/>
      <c r="EB570" s="65"/>
      <c r="EC570" s="61"/>
      <c r="ED570" s="61"/>
      <c r="EE570" s="61"/>
      <c r="EF570" s="62"/>
      <c r="EG570" s="62"/>
      <c r="EH570" s="62"/>
      <c r="EI570" s="62"/>
      <c r="EJ570" s="62"/>
      <c r="EK570" s="63"/>
      <c r="EL570" s="63"/>
      <c r="EM570" s="63"/>
      <c r="EN570" s="64"/>
      <c r="EO570" s="65"/>
      <c r="EP570" s="61"/>
      <c r="EQ570" s="61"/>
      <c r="ER570" s="61"/>
      <c r="ES570" s="62"/>
      <c r="ET570" s="62"/>
      <c r="EU570" s="62"/>
      <c r="EV570" s="62"/>
      <c r="EW570" s="62"/>
      <c r="EX570" s="63"/>
      <c r="EY570" s="63"/>
      <c r="EZ570" s="63"/>
      <c r="FA570" s="64"/>
      <c r="FB570" s="65"/>
      <c r="FC570" s="61"/>
      <c r="FD570" s="61"/>
      <c r="FE570" s="61"/>
      <c r="FF570" s="62"/>
      <c r="FG570" s="62"/>
      <c r="FH570" s="62"/>
      <c r="FI570" s="62"/>
      <c r="FJ570" s="62"/>
    </row>
    <row r="571" spans="1:166" ht="15" hidden="1" customHeight="1" x14ac:dyDescent="0.25">
      <c r="A571" s="45">
        <v>3723</v>
      </c>
      <c r="B571" s="45"/>
      <c r="C571" s="266"/>
      <c r="D571" s="721"/>
      <c r="E571" s="46"/>
      <c r="F571" s="228" t="s">
        <v>309</v>
      </c>
      <c r="G571" s="264">
        <f>SUM(G568:G570)</f>
        <v>2160</v>
      </c>
      <c r="H571" s="264">
        <f>SUM(H568:H570)</f>
        <v>2426.2999999999997</v>
      </c>
      <c r="I571" s="264">
        <f>SUM(I568:I570)</f>
        <v>2407.0499999999997</v>
      </c>
      <c r="J571" s="264">
        <f>Tabulka54246[[#This Row],[Skutečnost k 31.12.2019                    v tis. Kč]]/Tabulka54246[[#This Row],[Upravený rozpočet k 31.12.2019         v tis. Kč]]*100</f>
        <v>99.206610889007948</v>
      </c>
      <c r="K571" s="63"/>
      <c r="L571" s="63"/>
      <c r="M571" s="63"/>
      <c r="N571" s="64"/>
      <c r="O571" s="65"/>
      <c r="P571" s="61"/>
      <c r="Q571" s="61"/>
      <c r="R571" s="61"/>
      <c r="S571" s="62"/>
      <c r="T571" s="62"/>
      <c r="U571" s="62"/>
      <c r="V571" s="62"/>
      <c r="W571" s="62"/>
      <c r="X571" s="63"/>
      <c r="Y571" s="63"/>
      <c r="Z571" s="63"/>
      <c r="AA571" s="64"/>
      <c r="AB571" s="65"/>
      <c r="AC571" s="61"/>
      <c r="AD571" s="61"/>
      <c r="AE571" s="61"/>
      <c r="AF571" s="62"/>
      <c r="AG571" s="62"/>
      <c r="AH571" s="62"/>
      <c r="AI571" s="62"/>
      <c r="AJ571" s="62"/>
      <c r="AK571" s="63"/>
      <c r="AL571" s="63"/>
      <c r="AM571" s="63"/>
      <c r="AN571" s="64"/>
      <c r="AO571" s="65"/>
      <c r="AP571" s="61"/>
      <c r="AQ571" s="61"/>
      <c r="AR571" s="61"/>
      <c r="AS571" s="62"/>
      <c r="AT571" s="62"/>
      <c r="AU571" s="62"/>
      <c r="AV571" s="62"/>
      <c r="AW571" s="62"/>
      <c r="AX571" s="63"/>
      <c r="AY571" s="63"/>
      <c r="AZ571" s="63"/>
      <c r="BA571" s="64"/>
      <c r="BB571" s="65"/>
      <c r="BC571" s="61"/>
      <c r="BD571" s="61"/>
      <c r="BE571" s="61"/>
      <c r="BF571" s="62"/>
      <c r="BG571" s="62"/>
      <c r="BH571" s="62"/>
      <c r="BI571" s="62"/>
      <c r="BJ571" s="62"/>
      <c r="BK571" s="63"/>
      <c r="BL571" s="63"/>
      <c r="BM571" s="63"/>
      <c r="BN571" s="64"/>
      <c r="BO571" s="65"/>
      <c r="BP571" s="61"/>
      <c r="BQ571" s="61"/>
      <c r="BR571" s="61"/>
      <c r="BS571" s="62"/>
      <c r="BT571" s="62"/>
      <c r="BU571" s="62"/>
      <c r="BV571" s="62"/>
      <c r="BW571" s="62"/>
      <c r="BX571" s="63"/>
      <c r="BY571" s="63"/>
      <c r="BZ571" s="63"/>
      <c r="CA571" s="64"/>
      <c r="CB571" s="65"/>
      <c r="CC571" s="61"/>
      <c r="CD571" s="61"/>
      <c r="CE571" s="61"/>
      <c r="CF571" s="62"/>
      <c r="CG571" s="62"/>
      <c r="CH571" s="62"/>
      <c r="CI571" s="62"/>
      <c r="CJ571" s="62"/>
      <c r="CK571" s="63"/>
      <c r="CL571" s="63"/>
      <c r="CM571" s="63"/>
      <c r="CN571" s="64"/>
      <c r="CO571" s="65"/>
      <c r="CP571" s="61"/>
      <c r="CQ571" s="61"/>
      <c r="CR571" s="61"/>
      <c r="CS571" s="62"/>
      <c r="CT571" s="62"/>
      <c r="CU571" s="62"/>
      <c r="CV571" s="62"/>
      <c r="CW571" s="62"/>
      <c r="CX571" s="63"/>
      <c r="CY571" s="63"/>
      <c r="CZ571" s="63"/>
      <c r="DA571" s="64"/>
      <c r="DB571" s="65"/>
      <c r="DC571" s="61"/>
      <c r="DD571" s="61"/>
      <c r="DE571" s="61"/>
      <c r="DF571" s="62"/>
      <c r="DG571" s="62"/>
      <c r="DH571" s="62"/>
      <c r="DI571" s="62"/>
      <c r="DJ571" s="62"/>
      <c r="DK571" s="63"/>
      <c r="DL571" s="63"/>
      <c r="DM571" s="63"/>
      <c r="DN571" s="64"/>
      <c r="DO571" s="65"/>
      <c r="DP571" s="61"/>
      <c r="DQ571" s="61"/>
      <c r="DR571" s="61"/>
      <c r="DS571" s="62"/>
      <c r="DT571" s="62"/>
      <c r="DU571" s="62"/>
      <c r="DV571" s="62"/>
      <c r="DW571" s="62"/>
      <c r="DX571" s="63"/>
      <c r="DY571" s="63"/>
      <c r="DZ571" s="63"/>
      <c r="EA571" s="64"/>
      <c r="EB571" s="65"/>
      <c r="EC571" s="61"/>
      <c r="ED571" s="61"/>
      <c r="EE571" s="61"/>
      <c r="EF571" s="62"/>
      <c r="EG571" s="62"/>
      <c r="EH571" s="62"/>
      <c r="EI571" s="62"/>
      <c r="EJ571" s="62"/>
      <c r="EK571" s="63"/>
      <c r="EL571" s="63"/>
      <c r="EM571" s="63"/>
      <c r="EN571" s="64"/>
      <c r="EO571" s="65"/>
      <c r="EP571" s="61"/>
      <c r="EQ571" s="61"/>
      <c r="ER571" s="61"/>
      <c r="ES571" s="62"/>
      <c r="ET571" s="62"/>
      <c r="EU571" s="62"/>
      <c r="EV571" s="62"/>
      <c r="EW571" s="62"/>
      <c r="EX571" s="63"/>
      <c r="EY571" s="63"/>
      <c r="EZ571" s="63"/>
      <c r="FA571" s="64"/>
      <c r="FB571" s="65"/>
      <c r="FC571" s="61"/>
      <c r="FD571" s="61"/>
      <c r="FE571" s="61"/>
      <c r="FF571" s="62"/>
      <c r="FG571" s="62"/>
      <c r="FH571" s="62"/>
      <c r="FI571" s="62"/>
      <c r="FJ571" s="62"/>
    </row>
    <row r="572" spans="1:166" ht="15" hidden="1" customHeight="1" x14ac:dyDescent="0.25">
      <c r="A572" s="348"/>
      <c r="B572" s="348"/>
      <c r="C572" s="203"/>
      <c r="D572" s="383"/>
      <c r="E572" s="46"/>
      <c r="F572" s="329"/>
      <c r="G572" s="264"/>
      <c r="H572" s="264"/>
      <c r="I572" s="264"/>
      <c r="J572" s="264"/>
      <c r="K572" s="63"/>
      <c r="L572" s="63"/>
      <c r="M572" s="63"/>
      <c r="N572" s="64"/>
      <c r="O572" s="65"/>
      <c r="P572" s="61"/>
      <c r="Q572" s="61"/>
      <c r="R572" s="61"/>
      <c r="S572" s="62"/>
      <c r="T572" s="62"/>
      <c r="U572" s="62"/>
      <c r="V572" s="62"/>
      <c r="W572" s="62"/>
      <c r="X572" s="63"/>
      <c r="Y572" s="63"/>
      <c r="Z572" s="63"/>
      <c r="AA572" s="64"/>
      <c r="AB572" s="65"/>
      <c r="AC572" s="61"/>
      <c r="AD572" s="61"/>
      <c r="AE572" s="61"/>
      <c r="AF572" s="62"/>
      <c r="AG572" s="62"/>
      <c r="AH572" s="62"/>
      <c r="AI572" s="62"/>
      <c r="AJ572" s="62"/>
      <c r="AK572" s="63"/>
      <c r="AL572" s="63"/>
      <c r="AM572" s="63"/>
      <c r="AN572" s="64"/>
      <c r="AO572" s="65"/>
      <c r="AP572" s="61"/>
      <c r="AQ572" s="61"/>
      <c r="AR572" s="61"/>
      <c r="AS572" s="62"/>
      <c r="AT572" s="62"/>
      <c r="AU572" s="62"/>
      <c r="AV572" s="62"/>
      <c r="AW572" s="62"/>
      <c r="AX572" s="63"/>
      <c r="AY572" s="63"/>
      <c r="AZ572" s="63"/>
      <c r="BA572" s="64"/>
      <c r="BB572" s="65"/>
      <c r="BC572" s="61"/>
      <c r="BD572" s="61"/>
      <c r="BE572" s="61"/>
      <c r="BF572" s="62"/>
      <c r="BG572" s="62"/>
      <c r="BH572" s="62"/>
      <c r="BI572" s="62"/>
      <c r="BJ572" s="62"/>
      <c r="BK572" s="63"/>
      <c r="BL572" s="63"/>
      <c r="BM572" s="63"/>
      <c r="BN572" s="64"/>
      <c r="BO572" s="65"/>
      <c r="BP572" s="61"/>
      <c r="BQ572" s="61"/>
      <c r="BR572" s="61"/>
      <c r="BS572" s="62"/>
      <c r="BT572" s="62"/>
      <c r="BU572" s="62"/>
      <c r="BV572" s="62"/>
      <c r="BW572" s="62"/>
      <c r="BX572" s="63"/>
      <c r="BY572" s="63"/>
      <c r="BZ572" s="63"/>
      <c r="CA572" s="64"/>
      <c r="CB572" s="65"/>
      <c r="CC572" s="61"/>
      <c r="CD572" s="61"/>
      <c r="CE572" s="61"/>
      <c r="CF572" s="62"/>
      <c r="CG572" s="62"/>
      <c r="CH572" s="62"/>
      <c r="CI572" s="62"/>
      <c r="CJ572" s="62"/>
      <c r="CK572" s="63"/>
      <c r="CL572" s="63"/>
      <c r="CM572" s="63"/>
      <c r="CN572" s="64"/>
      <c r="CO572" s="65"/>
      <c r="CP572" s="61"/>
      <c r="CQ572" s="61"/>
      <c r="CR572" s="61"/>
      <c r="CS572" s="62"/>
      <c r="CT572" s="62"/>
      <c r="CU572" s="62"/>
      <c r="CV572" s="62"/>
      <c r="CW572" s="62"/>
      <c r="CX572" s="63"/>
      <c r="CY572" s="63"/>
      <c r="CZ572" s="63"/>
      <c r="DA572" s="64"/>
      <c r="DB572" s="65"/>
      <c r="DC572" s="61"/>
      <c r="DD572" s="61"/>
      <c r="DE572" s="61"/>
      <c r="DF572" s="62"/>
      <c r="DG572" s="62"/>
      <c r="DH572" s="62"/>
      <c r="DI572" s="62"/>
      <c r="DJ572" s="62"/>
      <c r="DK572" s="63"/>
      <c r="DL572" s="63"/>
      <c r="DM572" s="63"/>
      <c r="DN572" s="64"/>
      <c r="DO572" s="65"/>
      <c r="DP572" s="61"/>
      <c r="DQ572" s="61"/>
      <c r="DR572" s="61"/>
      <c r="DS572" s="62"/>
      <c r="DT572" s="62"/>
      <c r="DU572" s="62"/>
      <c r="DV572" s="62"/>
      <c r="DW572" s="62"/>
      <c r="DX572" s="63"/>
      <c r="DY572" s="63"/>
      <c r="DZ572" s="63"/>
      <c r="EA572" s="64"/>
      <c r="EB572" s="65"/>
      <c r="EC572" s="61"/>
      <c r="ED572" s="61"/>
      <c r="EE572" s="61"/>
      <c r="EF572" s="62"/>
      <c r="EG572" s="62"/>
      <c r="EH572" s="62"/>
      <c r="EI572" s="62"/>
      <c r="EJ572" s="62"/>
      <c r="EK572" s="63"/>
      <c r="EL572" s="63"/>
      <c r="EM572" s="63"/>
      <c r="EN572" s="64"/>
      <c r="EO572" s="65"/>
      <c r="EP572" s="61"/>
      <c r="EQ572" s="61"/>
      <c r="ER572" s="61"/>
      <c r="ES572" s="62"/>
      <c r="ET572" s="62"/>
      <c r="EU572" s="62"/>
      <c r="EV572" s="62"/>
      <c r="EW572" s="62"/>
      <c r="EX572" s="63"/>
      <c r="EY572" s="63"/>
      <c r="EZ572" s="63"/>
      <c r="FA572" s="64"/>
      <c r="FB572" s="65"/>
      <c r="FC572" s="61"/>
      <c r="FD572" s="61"/>
      <c r="FE572" s="61"/>
      <c r="FF572" s="62"/>
      <c r="FG572" s="62"/>
      <c r="FH572" s="62"/>
      <c r="FI572" s="62"/>
      <c r="FJ572" s="62"/>
    </row>
    <row r="573" spans="1:166" ht="15" hidden="1" customHeight="1" x14ac:dyDescent="0.25">
      <c r="A573" s="348">
        <v>3725</v>
      </c>
      <c r="B573" s="348">
        <v>5139</v>
      </c>
      <c r="C573" s="203"/>
      <c r="D573" s="383"/>
      <c r="E573" s="46"/>
      <c r="F573" s="329" t="s">
        <v>165</v>
      </c>
      <c r="G573" s="343">
        <v>35</v>
      </c>
      <c r="H573" s="343">
        <v>25.72</v>
      </c>
      <c r="I573" s="343">
        <v>0</v>
      </c>
      <c r="J573" s="343">
        <f>Tabulka54246[[#This Row],[Skutečnost k 31.12.2019                    v tis. Kč]]/Tabulka54246[[#This Row],[Upravený rozpočet k 31.12.2019         v tis. Kč]]*100</f>
        <v>0</v>
      </c>
      <c r="K573" s="63"/>
      <c r="L573" s="63"/>
      <c r="M573" s="63"/>
      <c r="N573" s="64"/>
      <c r="O573" s="65"/>
      <c r="P573" s="61"/>
      <c r="Q573" s="61"/>
      <c r="R573" s="61"/>
      <c r="S573" s="62"/>
      <c r="T573" s="62"/>
      <c r="U573" s="62"/>
      <c r="V573" s="62"/>
      <c r="W573" s="62"/>
      <c r="X573" s="63"/>
      <c r="Y573" s="63"/>
      <c r="Z573" s="63"/>
      <c r="AA573" s="64"/>
      <c r="AB573" s="65"/>
      <c r="AC573" s="61"/>
      <c r="AD573" s="61"/>
      <c r="AE573" s="61"/>
      <c r="AF573" s="62"/>
      <c r="AG573" s="62"/>
      <c r="AH573" s="62"/>
      <c r="AI573" s="62"/>
      <c r="AJ573" s="62"/>
      <c r="AK573" s="63"/>
      <c r="AL573" s="63"/>
      <c r="AM573" s="63"/>
      <c r="AN573" s="64"/>
      <c r="AO573" s="65"/>
      <c r="AP573" s="61"/>
      <c r="AQ573" s="61"/>
      <c r="AR573" s="61"/>
      <c r="AS573" s="62"/>
      <c r="AT573" s="62"/>
      <c r="AU573" s="62"/>
      <c r="AV573" s="62"/>
      <c r="AW573" s="62"/>
      <c r="AX573" s="63"/>
      <c r="AY573" s="63"/>
      <c r="AZ573" s="63"/>
      <c r="BA573" s="64"/>
      <c r="BB573" s="65"/>
      <c r="BC573" s="61"/>
      <c r="BD573" s="61"/>
      <c r="BE573" s="61"/>
      <c r="BF573" s="62"/>
      <c r="BG573" s="62"/>
      <c r="BH573" s="62"/>
      <c r="BI573" s="62"/>
      <c r="BJ573" s="62"/>
      <c r="BK573" s="63"/>
      <c r="BL573" s="63"/>
      <c r="BM573" s="63"/>
      <c r="BN573" s="64"/>
      <c r="BO573" s="65"/>
      <c r="BP573" s="61"/>
      <c r="BQ573" s="61"/>
      <c r="BR573" s="61"/>
      <c r="BS573" s="62"/>
      <c r="BT573" s="62"/>
      <c r="BU573" s="62"/>
      <c r="BV573" s="62"/>
      <c r="BW573" s="62"/>
      <c r="BX573" s="63"/>
      <c r="BY573" s="63"/>
      <c r="BZ573" s="63"/>
      <c r="CA573" s="64"/>
      <c r="CB573" s="65"/>
      <c r="CC573" s="61"/>
      <c r="CD573" s="61"/>
      <c r="CE573" s="61"/>
      <c r="CF573" s="62"/>
      <c r="CG573" s="62"/>
      <c r="CH573" s="62"/>
      <c r="CI573" s="62"/>
      <c r="CJ573" s="62"/>
      <c r="CK573" s="63"/>
      <c r="CL573" s="63"/>
      <c r="CM573" s="63"/>
      <c r="CN573" s="64"/>
      <c r="CO573" s="65"/>
      <c r="CP573" s="61"/>
      <c r="CQ573" s="61"/>
      <c r="CR573" s="61"/>
      <c r="CS573" s="62"/>
      <c r="CT573" s="62"/>
      <c r="CU573" s="62"/>
      <c r="CV573" s="62"/>
      <c r="CW573" s="62"/>
      <c r="CX573" s="63"/>
      <c r="CY573" s="63"/>
      <c r="CZ573" s="63"/>
      <c r="DA573" s="64"/>
      <c r="DB573" s="65"/>
      <c r="DC573" s="61"/>
      <c r="DD573" s="61"/>
      <c r="DE573" s="61"/>
      <c r="DF573" s="62"/>
      <c r="DG573" s="62"/>
      <c r="DH573" s="62"/>
      <c r="DI573" s="62"/>
      <c r="DJ573" s="62"/>
      <c r="DK573" s="63"/>
      <c r="DL573" s="63"/>
      <c r="DM573" s="63"/>
      <c r="DN573" s="64"/>
      <c r="DO573" s="65"/>
      <c r="DP573" s="61"/>
      <c r="DQ573" s="61"/>
      <c r="DR573" s="61"/>
      <c r="DS573" s="62"/>
      <c r="DT573" s="62"/>
      <c r="DU573" s="62"/>
      <c r="DV573" s="62"/>
      <c r="DW573" s="62"/>
      <c r="DX573" s="63"/>
      <c r="DY573" s="63"/>
      <c r="DZ573" s="63"/>
      <c r="EA573" s="64"/>
      <c r="EB573" s="65"/>
      <c r="EC573" s="61"/>
      <c r="ED573" s="61"/>
      <c r="EE573" s="61"/>
      <c r="EF573" s="62"/>
      <c r="EG573" s="62"/>
      <c r="EH573" s="62"/>
      <c r="EI573" s="62"/>
      <c r="EJ573" s="62"/>
      <c r="EK573" s="63"/>
      <c r="EL573" s="63"/>
      <c r="EM573" s="63"/>
      <c r="EN573" s="64"/>
      <c r="EO573" s="65"/>
      <c r="EP573" s="61"/>
      <c r="EQ573" s="61"/>
      <c r="ER573" s="61"/>
      <c r="ES573" s="62"/>
      <c r="ET573" s="62"/>
      <c r="EU573" s="62"/>
      <c r="EV573" s="62"/>
      <c r="EW573" s="62"/>
      <c r="EX573" s="63"/>
      <c r="EY573" s="63"/>
      <c r="EZ573" s="63"/>
      <c r="FA573" s="64"/>
      <c r="FB573" s="65"/>
      <c r="FC573" s="61"/>
      <c r="FD573" s="61"/>
      <c r="FE573" s="61"/>
      <c r="FF573" s="62"/>
      <c r="FG573" s="62"/>
      <c r="FH573" s="62"/>
      <c r="FI573" s="62"/>
      <c r="FJ573" s="62"/>
    </row>
    <row r="574" spans="1:166" ht="15" hidden="1" customHeight="1" x14ac:dyDescent="0.25">
      <c r="A574" s="348">
        <v>3725</v>
      </c>
      <c r="B574" s="348">
        <v>5169</v>
      </c>
      <c r="C574" s="203"/>
      <c r="D574" s="383"/>
      <c r="E574" s="46"/>
      <c r="F574" s="329" t="s">
        <v>830</v>
      </c>
      <c r="G574" s="343">
        <v>1500</v>
      </c>
      <c r="H574" s="343">
        <v>1500</v>
      </c>
      <c r="I574" s="343">
        <v>1278.6099999999999</v>
      </c>
      <c r="J574" s="343">
        <f>Tabulka54246[[#This Row],[Skutečnost k 31.12.2019                    v tis. Kč]]/Tabulka54246[[#This Row],[Upravený rozpočet k 31.12.2019         v tis. Kč]]*100</f>
        <v>85.240666666666669</v>
      </c>
      <c r="K574" s="63"/>
      <c r="L574" s="63"/>
      <c r="M574" s="63"/>
      <c r="N574" s="64"/>
      <c r="O574" s="65"/>
      <c r="P574" s="61"/>
      <c r="Q574" s="61"/>
      <c r="R574" s="61"/>
      <c r="S574" s="62"/>
      <c r="T574" s="62"/>
      <c r="U574" s="62"/>
      <c r="V574" s="62"/>
      <c r="W574" s="62"/>
      <c r="X574" s="63"/>
      <c r="Y574" s="63"/>
      <c r="Z574" s="63"/>
      <c r="AA574" s="64"/>
      <c r="AB574" s="65"/>
      <c r="AC574" s="61"/>
      <c r="AD574" s="61"/>
      <c r="AE574" s="61"/>
      <c r="AF574" s="62"/>
      <c r="AG574" s="62"/>
      <c r="AH574" s="62"/>
      <c r="AI574" s="62"/>
      <c r="AJ574" s="62"/>
      <c r="AK574" s="63"/>
      <c r="AL574" s="63"/>
      <c r="AM574" s="63"/>
      <c r="AN574" s="64"/>
      <c r="AO574" s="65"/>
      <c r="AP574" s="61"/>
      <c r="AQ574" s="61"/>
      <c r="AR574" s="61"/>
      <c r="AS574" s="62"/>
      <c r="AT574" s="62"/>
      <c r="AU574" s="62"/>
      <c r="AV574" s="62"/>
      <c r="AW574" s="62"/>
      <c r="AX574" s="63"/>
      <c r="AY574" s="63"/>
      <c r="AZ574" s="63"/>
      <c r="BA574" s="64"/>
      <c r="BB574" s="65"/>
      <c r="BC574" s="61"/>
      <c r="BD574" s="61"/>
      <c r="BE574" s="61"/>
      <c r="BF574" s="62"/>
      <c r="BG574" s="62"/>
      <c r="BH574" s="62"/>
      <c r="BI574" s="62"/>
      <c r="BJ574" s="62"/>
      <c r="BK574" s="63"/>
      <c r="BL574" s="63"/>
      <c r="BM574" s="63"/>
      <c r="BN574" s="64"/>
      <c r="BO574" s="65"/>
      <c r="BP574" s="61"/>
      <c r="BQ574" s="61"/>
      <c r="BR574" s="61"/>
      <c r="BS574" s="62"/>
      <c r="BT574" s="62"/>
      <c r="BU574" s="62"/>
      <c r="BV574" s="62"/>
      <c r="BW574" s="62"/>
      <c r="BX574" s="63"/>
      <c r="BY574" s="63"/>
      <c r="BZ574" s="63"/>
      <c r="CA574" s="64"/>
      <c r="CB574" s="65"/>
      <c r="CC574" s="61"/>
      <c r="CD574" s="61"/>
      <c r="CE574" s="61"/>
      <c r="CF574" s="62"/>
      <c r="CG574" s="62"/>
      <c r="CH574" s="62"/>
      <c r="CI574" s="62"/>
      <c r="CJ574" s="62"/>
      <c r="CK574" s="63"/>
      <c r="CL574" s="63"/>
      <c r="CM574" s="63"/>
      <c r="CN574" s="64"/>
      <c r="CO574" s="65"/>
      <c r="CP574" s="61"/>
      <c r="CQ574" s="61"/>
      <c r="CR574" s="61"/>
      <c r="CS574" s="62"/>
      <c r="CT574" s="62"/>
      <c r="CU574" s="62"/>
      <c r="CV574" s="62"/>
      <c r="CW574" s="62"/>
      <c r="CX574" s="63"/>
      <c r="CY574" s="63"/>
      <c r="CZ574" s="63"/>
      <c r="DA574" s="64"/>
      <c r="DB574" s="65"/>
      <c r="DC574" s="61"/>
      <c r="DD574" s="61"/>
      <c r="DE574" s="61"/>
      <c r="DF574" s="62"/>
      <c r="DG574" s="62"/>
      <c r="DH574" s="62"/>
      <c r="DI574" s="62"/>
      <c r="DJ574" s="62"/>
      <c r="DK574" s="63"/>
      <c r="DL574" s="63"/>
      <c r="DM574" s="63"/>
      <c r="DN574" s="64"/>
      <c r="DO574" s="65"/>
      <c r="DP574" s="61"/>
      <c r="DQ574" s="61"/>
      <c r="DR574" s="61"/>
      <c r="DS574" s="62"/>
      <c r="DT574" s="62"/>
      <c r="DU574" s="62"/>
      <c r="DV574" s="62"/>
      <c r="DW574" s="62"/>
      <c r="DX574" s="63"/>
      <c r="DY574" s="63"/>
      <c r="DZ574" s="63"/>
      <c r="EA574" s="64"/>
      <c r="EB574" s="65"/>
      <c r="EC574" s="61"/>
      <c r="ED574" s="61"/>
      <c r="EE574" s="61"/>
      <c r="EF574" s="62"/>
      <c r="EG574" s="62"/>
      <c r="EH574" s="62"/>
      <c r="EI574" s="62"/>
      <c r="EJ574" s="62"/>
      <c r="EK574" s="63"/>
      <c r="EL574" s="63"/>
      <c r="EM574" s="63"/>
      <c r="EN574" s="64"/>
      <c r="EO574" s="65"/>
      <c r="EP574" s="61"/>
      <c r="EQ574" s="61"/>
      <c r="ER574" s="61"/>
      <c r="ES574" s="62"/>
      <c r="ET574" s="62"/>
      <c r="EU574" s="62"/>
      <c r="EV574" s="62"/>
      <c r="EW574" s="62"/>
      <c r="EX574" s="63"/>
      <c r="EY574" s="63"/>
      <c r="EZ574" s="63"/>
      <c r="FA574" s="64"/>
      <c r="FB574" s="65"/>
      <c r="FC574" s="61"/>
      <c r="FD574" s="61"/>
      <c r="FE574" s="61"/>
      <c r="FF574" s="62"/>
      <c r="FG574" s="62"/>
      <c r="FH574" s="62"/>
      <c r="FI574" s="62"/>
      <c r="FJ574" s="62"/>
    </row>
    <row r="575" spans="1:166" ht="15" hidden="1" customHeight="1" x14ac:dyDescent="0.25">
      <c r="A575" s="348">
        <v>3725</v>
      </c>
      <c r="B575" s="16">
        <v>5192</v>
      </c>
      <c r="C575" s="192"/>
      <c r="D575" s="383"/>
      <c r="E575" s="46"/>
      <c r="F575" s="329" t="s">
        <v>593</v>
      </c>
      <c r="G575" s="343">
        <v>0</v>
      </c>
      <c r="H575" s="343">
        <v>9.2799999999999994</v>
      </c>
      <c r="I575" s="343">
        <v>9.2799999999999994</v>
      </c>
      <c r="J575" s="343">
        <f>Tabulka54246[[#This Row],[Skutečnost k 31.12.2019                    v tis. Kč]]/Tabulka54246[[#This Row],[Upravený rozpočet k 31.12.2019         v tis. Kč]]*100</f>
        <v>100</v>
      </c>
      <c r="K575" s="63"/>
      <c r="L575" s="63"/>
      <c r="M575" s="63"/>
      <c r="N575" s="64"/>
      <c r="O575" s="65"/>
      <c r="P575" s="61"/>
      <c r="Q575" s="61"/>
      <c r="R575" s="61"/>
      <c r="S575" s="62"/>
      <c r="T575" s="62"/>
      <c r="U575" s="62"/>
      <c r="V575" s="62"/>
      <c r="W575" s="62"/>
      <c r="X575" s="63"/>
      <c r="Y575" s="63"/>
      <c r="Z575" s="63"/>
      <c r="AA575" s="64"/>
      <c r="AB575" s="65"/>
      <c r="AC575" s="61"/>
      <c r="AD575" s="61"/>
      <c r="AE575" s="61"/>
      <c r="AF575" s="62"/>
      <c r="AG575" s="62"/>
      <c r="AH575" s="62"/>
      <c r="AI575" s="62"/>
      <c r="AJ575" s="62"/>
      <c r="AK575" s="63"/>
      <c r="AL575" s="63"/>
      <c r="AM575" s="63"/>
      <c r="AN575" s="64"/>
      <c r="AO575" s="65"/>
      <c r="AP575" s="61"/>
      <c r="AQ575" s="61"/>
      <c r="AR575" s="61"/>
      <c r="AS575" s="62"/>
      <c r="AT575" s="62"/>
      <c r="AU575" s="62"/>
      <c r="AV575" s="62"/>
      <c r="AW575" s="62"/>
      <c r="AX575" s="63"/>
      <c r="AY575" s="63"/>
      <c r="AZ575" s="63"/>
      <c r="BA575" s="64"/>
      <c r="BB575" s="65"/>
      <c r="BC575" s="61"/>
      <c r="BD575" s="61"/>
      <c r="BE575" s="61"/>
      <c r="BF575" s="62"/>
      <c r="BG575" s="62"/>
      <c r="BH575" s="62"/>
      <c r="BI575" s="62"/>
      <c r="BJ575" s="62"/>
      <c r="BK575" s="63"/>
      <c r="BL575" s="63"/>
      <c r="BM575" s="63"/>
      <c r="BN575" s="64"/>
      <c r="BO575" s="65"/>
      <c r="BP575" s="61"/>
      <c r="BQ575" s="61"/>
      <c r="BR575" s="61"/>
      <c r="BS575" s="62"/>
      <c r="BT575" s="62"/>
      <c r="BU575" s="62"/>
      <c r="BV575" s="62"/>
      <c r="BW575" s="62"/>
      <c r="BX575" s="63"/>
      <c r="BY575" s="63"/>
      <c r="BZ575" s="63"/>
      <c r="CA575" s="64"/>
      <c r="CB575" s="65"/>
      <c r="CC575" s="61"/>
      <c r="CD575" s="61"/>
      <c r="CE575" s="61"/>
      <c r="CF575" s="62"/>
      <c r="CG575" s="62"/>
      <c r="CH575" s="62"/>
      <c r="CI575" s="62"/>
      <c r="CJ575" s="62"/>
      <c r="CK575" s="63"/>
      <c r="CL575" s="63"/>
      <c r="CM575" s="63"/>
      <c r="CN575" s="64"/>
      <c r="CO575" s="65"/>
      <c r="CP575" s="61"/>
      <c r="CQ575" s="61"/>
      <c r="CR575" s="61"/>
      <c r="CS575" s="62"/>
      <c r="CT575" s="62"/>
      <c r="CU575" s="62"/>
      <c r="CV575" s="62"/>
      <c r="CW575" s="62"/>
      <c r="CX575" s="63"/>
      <c r="CY575" s="63"/>
      <c r="CZ575" s="63"/>
      <c r="DA575" s="64"/>
      <c r="DB575" s="65"/>
      <c r="DC575" s="61"/>
      <c r="DD575" s="61"/>
      <c r="DE575" s="61"/>
      <c r="DF575" s="62"/>
      <c r="DG575" s="62"/>
      <c r="DH575" s="62"/>
      <c r="DI575" s="62"/>
      <c r="DJ575" s="62"/>
      <c r="DK575" s="63"/>
      <c r="DL575" s="63"/>
      <c r="DM575" s="63"/>
      <c r="DN575" s="64"/>
      <c r="DO575" s="65"/>
      <c r="DP575" s="61"/>
      <c r="DQ575" s="61"/>
      <c r="DR575" s="61"/>
      <c r="DS575" s="62"/>
      <c r="DT575" s="62"/>
      <c r="DU575" s="62"/>
      <c r="DV575" s="62"/>
      <c r="DW575" s="62"/>
      <c r="DX575" s="63"/>
      <c r="DY575" s="63"/>
      <c r="DZ575" s="63"/>
      <c r="EA575" s="64"/>
      <c r="EB575" s="65"/>
      <c r="EC575" s="61"/>
      <c r="ED575" s="61"/>
      <c r="EE575" s="61"/>
      <c r="EF575" s="62"/>
      <c r="EG575" s="62"/>
      <c r="EH575" s="62"/>
      <c r="EI575" s="62"/>
      <c r="EJ575" s="62"/>
      <c r="EK575" s="63"/>
      <c r="EL575" s="63"/>
      <c r="EM575" s="63"/>
      <c r="EN575" s="64"/>
      <c r="EO575" s="65"/>
      <c r="EP575" s="61"/>
      <c r="EQ575" s="61"/>
      <c r="ER575" s="61"/>
      <c r="ES575" s="62"/>
      <c r="ET575" s="62"/>
      <c r="EU575" s="62"/>
      <c r="EV575" s="62"/>
      <c r="EW575" s="62"/>
      <c r="EX575" s="63"/>
      <c r="EY575" s="63"/>
      <c r="EZ575" s="63"/>
      <c r="FA575" s="64"/>
      <c r="FB575" s="65"/>
      <c r="FC575" s="61"/>
      <c r="FD575" s="61"/>
      <c r="FE575" s="61"/>
      <c r="FF575" s="62"/>
      <c r="FG575" s="62"/>
      <c r="FH575" s="62"/>
      <c r="FI575" s="62"/>
      <c r="FJ575" s="62"/>
    </row>
    <row r="576" spans="1:166" ht="15" hidden="1" customHeight="1" x14ac:dyDescent="0.25">
      <c r="A576" s="45">
        <v>3725</v>
      </c>
      <c r="B576" s="45"/>
      <c r="C576" s="266"/>
      <c r="D576" s="45"/>
      <c r="E576" s="46"/>
      <c r="F576" s="228" t="s">
        <v>588</v>
      </c>
      <c r="G576" s="264">
        <f>SUM(G573:G575)</f>
        <v>1535</v>
      </c>
      <c r="H576" s="264">
        <f>SUM(H573:H575)</f>
        <v>1535</v>
      </c>
      <c r="I576" s="264">
        <f>SUM(I573:I575)</f>
        <v>1287.8899999999999</v>
      </c>
      <c r="J576" s="264">
        <f>Tabulka54246[[#This Row],[Skutečnost k 31.12.2019                    v tis. Kč]]/Tabulka54246[[#This Row],[Upravený rozpočet k 31.12.2019         v tis. Kč]]*100</f>
        <v>83.901628664495107</v>
      </c>
      <c r="K576" s="63"/>
      <c r="L576" s="63"/>
      <c r="M576" s="63"/>
      <c r="N576" s="64"/>
      <c r="O576" s="65"/>
      <c r="P576" s="61"/>
      <c r="Q576" s="61"/>
      <c r="R576" s="61"/>
      <c r="S576" s="62"/>
      <c r="T576" s="62"/>
      <c r="U576" s="62"/>
      <c r="V576" s="62"/>
      <c r="W576" s="62"/>
      <c r="X576" s="63"/>
      <c r="Y576" s="63"/>
      <c r="Z576" s="63"/>
      <c r="AA576" s="64"/>
      <c r="AB576" s="65"/>
      <c r="AC576" s="61"/>
      <c r="AD576" s="61"/>
      <c r="AE576" s="61"/>
      <c r="AF576" s="62"/>
      <c r="AG576" s="62"/>
      <c r="AH576" s="62"/>
      <c r="AI576" s="62"/>
      <c r="AJ576" s="62"/>
      <c r="AK576" s="63"/>
      <c r="AL576" s="63"/>
      <c r="AM576" s="63"/>
      <c r="AN576" s="64"/>
      <c r="AO576" s="65"/>
      <c r="AP576" s="61"/>
      <c r="AQ576" s="61"/>
      <c r="AR576" s="61"/>
      <c r="AS576" s="62"/>
      <c r="AT576" s="62"/>
      <c r="AU576" s="62"/>
      <c r="AV576" s="62"/>
      <c r="AW576" s="62"/>
      <c r="AX576" s="63"/>
      <c r="AY576" s="63"/>
      <c r="AZ576" s="63"/>
      <c r="BA576" s="64"/>
      <c r="BB576" s="65"/>
      <c r="BC576" s="61"/>
      <c r="BD576" s="61"/>
      <c r="BE576" s="61"/>
      <c r="BF576" s="62"/>
      <c r="BG576" s="62"/>
      <c r="BH576" s="62"/>
      <c r="BI576" s="62"/>
      <c r="BJ576" s="62"/>
      <c r="BK576" s="63"/>
      <c r="BL576" s="63"/>
      <c r="BM576" s="63"/>
      <c r="BN576" s="64"/>
      <c r="BO576" s="65"/>
      <c r="BP576" s="61"/>
      <c r="BQ576" s="61"/>
      <c r="BR576" s="61"/>
      <c r="BS576" s="62"/>
      <c r="BT576" s="62"/>
      <c r="BU576" s="62"/>
      <c r="BV576" s="62"/>
      <c r="BW576" s="62"/>
      <c r="BX576" s="63"/>
      <c r="BY576" s="63"/>
      <c r="BZ576" s="63"/>
      <c r="CA576" s="64"/>
      <c r="CB576" s="65"/>
      <c r="CC576" s="61"/>
      <c r="CD576" s="61"/>
      <c r="CE576" s="61"/>
      <c r="CF576" s="62"/>
      <c r="CG576" s="62"/>
      <c r="CH576" s="62"/>
      <c r="CI576" s="62"/>
      <c r="CJ576" s="62"/>
      <c r="CK576" s="63"/>
      <c r="CL576" s="63"/>
      <c r="CM576" s="63"/>
      <c r="CN576" s="64"/>
      <c r="CO576" s="65"/>
      <c r="CP576" s="61"/>
      <c r="CQ576" s="61"/>
      <c r="CR576" s="61"/>
      <c r="CS576" s="62"/>
      <c r="CT576" s="62"/>
      <c r="CU576" s="62"/>
      <c r="CV576" s="62"/>
      <c r="CW576" s="62"/>
      <c r="CX576" s="63"/>
      <c r="CY576" s="63"/>
      <c r="CZ576" s="63"/>
      <c r="DA576" s="64"/>
      <c r="DB576" s="65"/>
      <c r="DC576" s="61"/>
      <c r="DD576" s="61"/>
      <c r="DE576" s="61"/>
      <c r="DF576" s="62"/>
      <c r="DG576" s="62"/>
      <c r="DH576" s="62"/>
      <c r="DI576" s="62"/>
      <c r="DJ576" s="62"/>
      <c r="DK576" s="63"/>
      <c r="DL576" s="63"/>
      <c r="DM576" s="63"/>
      <c r="DN576" s="64"/>
      <c r="DO576" s="65"/>
      <c r="DP576" s="61"/>
      <c r="DQ576" s="61"/>
      <c r="DR576" s="61"/>
      <c r="DS576" s="62"/>
      <c r="DT576" s="62"/>
      <c r="DU576" s="62"/>
      <c r="DV576" s="62"/>
      <c r="DW576" s="62"/>
      <c r="DX576" s="63"/>
      <c r="DY576" s="63"/>
      <c r="DZ576" s="63"/>
      <c r="EA576" s="64"/>
      <c r="EB576" s="65"/>
      <c r="EC576" s="61"/>
      <c r="ED576" s="61"/>
      <c r="EE576" s="61"/>
      <c r="EF576" s="62"/>
      <c r="EG576" s="62"/>
      <c r="EH576" s="62"/>
      <c r="EI576" s="62"/>
      <c r="EJ576" s="62"/>
      <c r="EK576" s="63"/>
      <c r="EL576" s="63"/>
      <c r="EM576" s="63"/>
      <c r="EN576" s="64"/>
      <c r="EO576" s="65"/>
      <c r="EP576" s="61"/>
      <c r="EQ576" s="61"/>
      <c r="ER576" s="61"/>
      <c r="ES576" s="62"/>
      <c r="ET576" s="62"/>
      <c r="EU576" s="62"/>
      <c r="EV576" s="62"/>
      <c r="EW576" s="62"/>
      <c r="EX576" s="63"/>
      <c r="EY576" s="63"/>
      <c r="EZ576" s="63"/>
      <c r="FA576" s="64"/>
      <c r="FB576" s="65"/>
      <c r="FC576" s="61"/>
      <c r="FD576" s="61"/>
      <c r="FE576" s="61"/>
      <c r="FF576" s="62"/>
      <c r="FG576" s="62"/>
      <c r="FH576" s="62"/>
      <c r="FI576" s="62"/>
      <c r="FJ576" s="62"/>
    </row>
    <row r="577" spans="1:166" ht="15" hidden="1" customHeight="1" x14ac:dyDescent="0.25">
      <c r="A577" s="348"/>
      <c r="B577" s="348"/>
      <c r="C577" s="203"/>
      <c r="D577" s="348"/>
      <c r="E577" s="46"/>
      <c r="F577" s="329"/>
      <c r="G577" s="264"/>
      <c r="H577" s="264"/>
      <c r="I577" s="264"/>
      <c r="J577" s="264"/>
      <c r="K577" s="63"/>
      <c r="L577" s="63"/>
      <c r="M577" s="63"/>
      <c r="N577" s="64"/>
      <c r="O577" s="65"/>
      <c r="P577" s="61"/>
      <c r="Q577" s="61"/>
      <c r="R577" s="61"/>
      <c r="S577" s="62"/>
      <c r="T577" s="62"/>
      <c r="U577" s="62"/>
      <c r="V577" s="62"/>
      <c r="W577" s="62"/>
      <c r="X577" s="63"/>
      <c r="Y577" s="63"/>
      <c r="Z577" s="63"/>
      <c r="AA577" s="64"/>
      <c r="AB577" s="65"/>
      <c r="AC577" s="61"/>
      <c r="AD577" s="61"/>
      <c r="AE577" s="61"/>
      <c r="AF577" s="62"/>
      <c r="AG577" s="62"/>
      <c r="AH577" s="62"/>
      <c r="AI577" s="62"/>
      <c r="AJ577" s="62"/>
      <c r="AK577" s="63"/>
      <c r="AL577" s="63"/>
      <c r="AM577" s="63"/>
      <c r="AN577" s="64"/>
      <c r="AO577" s="65"/>
      <c r="AP577" s="61"/>
      <c r="AQ577" s="61"/>
      <c r="AR577" s="61"/>
      <c r="AS577" s="62"/>
      <c r="AT577" s="62"/>
      <c r="AU577" s="62"/>
      <c r="AV577" s="62"/>
      <c r="AW577" s="62"/>
      <c r="AX577" s="63"/>
      <c r="AY577" s="63"/>
      <c r="AZ577" s="63"/>
      <c r="BA577" s="64"/>
      <c r="BB577" s="65"/>
      <c r="BC577" s="61"/>
      <c r="BD577" s="61"/>
      <c r="BE577" s="61"/>
      <c r="BF577" s="62"/>
      <c r="BG577" s="62"/>
      <c r="BH577" s="62"/>
      <c r="BI577" s="62"/>
      <c r="BJ577" s="62"/>
      <c r="BK577" s="63"/>
      <c r="BL577" s="63"/>
      <c r="BM577" s="63"/>
      <c r="BN577" s="64"/>
      <c r="BO577" s="65"/>
      <c r="BP577" s="61"/>
      <c r="BQ577" s="61"/>
      <c r="BR577" s="61"/>
      <c r="BS577" s="62"/>
      <c r="BT577" s="62"/>
      <c r="BU577" s="62"/>
      <c r="BV577" s="62"/>
      <c r="BW577" s="62"/>
      <c r="BX577" s="63"/>
      <c r="BY577" s="63"/>
      <c r="BZ577" s="63"/>
      <c r="CA577" s="64"/>
      <c r="CB577" s="65"/>
      <c r="CC577" s="61"/>
      <c r="CD577" s="61"/>
      <c r="CE577" s="61"/>
      <c r="CF577" s="62"/>
      <c r="CG577" s="62"/>
      <c r="CH577" s="62"/>
      <c r="CI577" s="62"/>
      <c r="CJ577" s="62"/>
      <c r="CK577" s="63"/>
      <c r="CL577" s="63"/>
      <c r="CM577" s="63"/>
      <c r="CN577" s="64"/>
      <c r="CO577" s="65"/>
      <c r="CP577" s="61"/>
      <c r="CQ577" s="61"/>
      <c r="CR577" s="61"/>
      <c r="CS577" s="62"/>
      <c r="CT577" s="62"/>
      <c r="CU577" s="62"/>
      <c r="CV577" s="62"/>
      <c r="CW577" s="62"/>
      <c r="CX577" s="63"/>
      <c r="CY577" s="63"/>
      <c r="CZ577" s="63"/>
      <c r="DA577" s="64"/>
      <c r="DB577" s="65"/>
      <c r="DC577" s="61"/>
      <c r="DD577" s="61"/>
      <c r="DE577" s="61"/>
      <c r="DF577" s="62"/>
      <c r="DG577" s="62"/>
      <c r="DH577" s="62"/>
      <c r="DI577" s="62"/>
      <c r="DJ577" s="62"/>
      <c r="DK577" s="63"/>
      <c r="DL577" s="63"/>
      <c r="DM577" s="63"/>
      <c r="DN577" s="64"/>
      <c r="DO577" s="65"/>
      <c r="DP577" s="61"/>
      <c r="DQ577" s="61"/>
      <c r="DR577" s="61"/>
      <c r="DS577" s="62"/>
      <c r="DT577" s="62"/>
      <c r="DU577" s="62"/>
      <c r="DV577" s="62"/>
      <c r="DW577" s="62"/>
      <c r="DX577" s="63"/>
      <c r="DY577" s="63"/>
      <c r="DZ577" s="63"/>
      <c r="EA577" s="64"/>
      <c r="EB577" s="65"/>
      <c r="EC577" s="61"/>
      <c r="ED577" s="61"/>
      <c r="EE577" s="61"/>
      <c r="EF577" s="62"/>
      <c r="EG577" s="62"/>
      <c r="EH577" s="62"/>
      <c r="EI577" s="62"/>
      <c r="EJ577" s="62"/>
      <c r="EK577" s="63"/>
      <c r="EL577" s="63"/>
      <c r="EM577" s="63"/>
      <c r="EN577" s="64"/>
      <c r="EO577" s="65"/>
      <c r="EP577" s="61"/>
      <c r="EQ577" s="61"/>
      <c r="ER577" s="61"/>
      <c r="ES577" s="62"/>
      <c r="ET577" s="62"/>
      <c r="EU577" s="62"/>
      <c r="EV577" s="62"/>
      <c r="EW577" s="62"/>
      <c r="EX577" s="63"/>
      <c r="EY577" s="63"/>
      <c r="EZ577" s="63"/>
      <c r="FA577" s="64"/>
      <c r="FB577" s="65"/>
      <c r="FC577" s="61"/>
      <c r="FD577" s="61"/>
      <c r="FE577" s="61"/>
      <c r="FF577" s="62"/>
      <c r="FG577" s="62"/>
      <c r="FH577" s="62"/>
      <c r="FI577" s="62"/>
      <c r="FJ577" s="62"/>
    </row>
    <row r="578" spans="1:166" ht="15" hidden="1" customHeight="1" x14ac:dyDescent="0.25">
      <c r="A578" s="348">
        <v>3726</v>
      </c>
      <c r="B578" s="348">
        <v>5137</v>
      </c>
      <c r="C578" s="203"/>
      <c r="D578" s="383"/>
      <c r="E578" s="46">
        <v>840</v>
      </c>
      <c r="F578" s="329" t="s">
        <v>760</v>
      </c>
      <c r="G578" s="343">
        <v>200</v>
      </c>
      <c r="H578" s="343">
        <v>0</v>
      </c>
      <c r="I578" s="343">
        <v>0</v>
      </c>
      <c r="J578" s="343">
        <v>0</v>
      </c>
      <c r="K578" s="63"/>
      <c r="L578" s="63"/>
      <c r="M578" s="63"/>
      <c r="N578" s="64"/>
      <c r="O578" s="65"/>
      <c r="P578" s="61"/>
      <c r="Q578" s="61"/>
      <c r="R578" s="61"/>
      <c r="S578" s="62"/>
      <c r="T578" s="62"/>
      <c r="U578" s="62"/>
      <c r="V578" s="62"/>
      <c r="W578" s="62"/>
      <c r="X578" s="63"/>
      <c r="Y578" s="63"/>
      <c r="Z578" s="63"/>
      <c r="AA578" s="64"/>
      <c r="AB578" s="65"/>
      <c r="AC578" s="61"/>
      <c r="AD578" s="61"/>
      <c r="AE578" s="61"/>
      <c r="AF578" s="62"/>
      <c r="AG578" s="62"/>
      <c r="AH578" s="62"/>
      <c r="AI578" s="62"/>
      <c r="AJ578" s="62"/>
      <c r="AK578" s="63"/>
      <c r="AL578" s="63"/>
      <c r="AM578" s="63"/>
      <c r="AN578" s="64"/>
      <c r="AO578" s="65"/>
      <c r="AP578" s="61"/>
      <c r="AQ578" s="61"/>
      <c r="AR578" s="61"/>
      <c r="AS578" s="62"/>
      <c r="AT578" s="62"/>
      <c r="AU578" s="62"/>
      <c r="AV578" s="62"/>
      <c r="AW578" s="62"/>
      <c r="AX578" s="63"/>
      <c r="AY578" s="63"/>
      <c r="AZ578" s="63"/>
      <c r="BA578" s="64"/>
      <c r="BB578" s="65"/>
      <c r="BC578" s="61"/>
      <c r="BD578" s="61"/>
      <c r="BE578" s="61"/>
      <c r="BF578" s="62"/>
      <c r="BG578" s="62"/>
      <c r="BH578" s="62"/>
      <c r="BI578" s="62"/>
      <c r="BJ578" s="62"/>
      <c r="BK578" s="63"/>
      <c r="BL578" s="63"/>
      <c r="BM578" s="63"/>
      <c r="BN578" s="64"/>
      <c r="BO578" s="65"/>
      <c r="BP578" s="61"/>
      <c r="BQ578" s="61"/>
      <c r="BR578" s="61"/>
      <c r="BS578" s="62"/>
      <c r="BT578" s="62"/>
      <c r="BU578" s="62"/>
      <c r="BV578" s="62"/>
      <c r="BW578" s="62"/>
      <c r="BX578" s="63"/>
      <c r="BY578" s="63"/>
      <c r="BZ578" s="63"/>
      <c r="CA578" s="64"/>
      <c r="CB578" s="65"/>
      <c r="CC578" s="61"/>
      <c r="CD578" s="61"/>
      <c r="CE578" s="61"/>
      <c r="CF578" s="62"/>
      <c r="CG578" s="62"/>
      <c r="CH578" s="62"/>
      <c r="CI578" s="62"/>
      <c r="CJ578" s="62"/>
      <c r="CK578" s="63"/>
      <c r="CL578" s="63"/>
      <c r="CM578" s="63"/>
      <c r="CN578" s="64"/>
      <c r="CO578" s="65"/>
      <c r="CP578" s="61"/>
      <c r="CQ578" s="61"/>
      <c r="CR578" s="61"/>
      <c r="CS578" s="62"/>
      <c r="CT578" s="62"/>
      <c r="CU578" s="62"/>
      <c r="CV578" s="62"/>
      <c r="CW578" s="62"/>
      <c r="CX578" s="63"/>
      <c r="CY578" s="63"/>
      <c r="CZ578" s="63"/>
      <c r="DA578" s="64"/>
      <c r="DB578" s="65"/>
      <c r="DC578" s="61"/>
      <c r="DD578" s="61"/>
      <c r="DE578" s="61"/>
      <c r="DF578" s="62"/>
      <c r="DG578" s="62"/>
      <c r="DH578" s="62"/>
      <c r="DI578" s="62"/>
      <c r="DJ578" s="62"/>
      <c r="DK578" s="63"/>
      <c r="DL578" s="63"/>
      <c r="DM578" s="63"/>
      <c r="DN578" s="64"/>
      <c r="DO578" s="65"/>
      <c r="DP578" s="61"/>
      <c r="DQ578" s="61"/>
      <c r="DR578" s="61"/>
      <c r="DS578" s="62"/>
      <c r="DT578" s="62"/>
      <c r="DU578" s="62"/>
      <c r="DV578" s="62"/>
      <c r="DW578" s="62"/>
      <c r="DX578" s="63"/>
      <c r="DY578" s="63"/>
      <c r="DZ578" s="63"/>
      <c r="EA578" s="64"/>
      <c r="EB578" s="65"/>
      <c r="EC578" s="61"/>
      <c r="ED578" s="61"/>
      <c r="EE578" s="61"/>
      <c r="EF578" s="62"/>
      <c r="EG578" s="62"/>
      <c r="EH578" s="62"/>
      <c r="EI578" s="62"/>
      <c r="EJ578" s="62"/>
      <c r="EK578" s="63"/>
      <c r="EL578" s="63"/>
      <c r="EM578" s="63"/>
      <c r="EN578" s="64"/>
      <c r="EO578" s="65"/>
      <c r="EP578" s="61"/>
      <c r="EQ578" s="61"/>
      <c r="ER578" s="61"/>
      <c r="ES578" s="62"/>
      <c r="ET578" s="62"/>
      <c r="EU578" s="62"/>
      <c r="EV578" s="62"/>
      <c r="EW578" s="62"/>
      <c r="EX578" s="63"/>
      <c r="EY578" s="63"/>
      <c r="EZ578" s="63"/>
      <c r="FA578" s="64"/>
      <c r="FB578" s="65"/>
      <c r="FC578" s="61"/>
      <c r="FD578" s="61"/>
      <c r="FE578" s="61"/>
      <c r="FF578" s="62"/>
      <c r="FG578" s="62"/>
      <c r="FH578" s="62"/>
      <c r="FI578" s="62"/>
      <c r="FJ578" s="62"/>
    </row>
    <row r="579" spans="1:166" ht="15" hidden="1" customHeight="1" x14ac:dyDescent="0.25">
      <c r="A579" s="283">
        <v>3726</v>
      </c>
      <c r="B579" s="283">
        <v>5137</v>
      </c>
      <c r="C579" s="414">
        <v>106100000</v>
      </c>
      <c r="D579" s="383"/>
      <c r="E579" s="46">
        <v>840</v>
      </c>
      <c r="F579" s="397" t="s">
        <v>758</v>
      </c>
      <c r="G579" s="398">
        <v>0</v>
      </c>
      <c r="H579" s="398">
        <v>157.9</v>
      </c>
      <c r="I579" s="398">
        <v>157.9</v>
      </c>
      <c r="J579" s="398">
        <f>Tabulka54246[[#This Row],[Skutečnost k 31.12.2019                    v tis. Kč]]/Tabulka54246[[#This Row],[Upravený rozpočet k 31.12.2019         v tis. Kč]]*100</f>
        <v>100</v>
      </c>
      <c r="K579" s="63"/>
      <c r="L579" s="63"/>
      <c r="M579" s="63"/>
      <c r="N579" s="64"/>
      <c r="O579" s="65"/>
      <c r="P579" s="61"/>
      <c r="Q579" s="61"/>
      <c r="R579" s="61"/>
      <c r="S579" s="62"/>
      <c r="T579" s="62"/>
      <c r="U579" s="62"/>
      <c r="V579" s="62"/>
      <c r="W579" s="62"/>
      <c r="X579" s="63"/>
      <c r="Y579" s="63"/>
      <c r="Z579" s="63"/>
      <c r="AA579" s="64"/>
      <c r="AB579" s="65"/>
      <c r="AC579" s="61"/>
      <c r="AD579" s="61"/>
      <c r="AE579" s="61"/>
      <c r="AF579" s="62"/>
      <c r="AG579" s="62"/>
      <c r="AH579" s="62"/>
      <c r="AI579" s="62"/>
      <c r="AJ579" s="62"/>
      <c r="AK579" s="63"/>
      <c r="AL579" s="63"/>
      <c r="AM579" s="63"/>
      <c r="AN579" s="64"/>
      <c r="AO579" s="65"/>
      <c r="AP579" s="61"/>
      <c r="AQ579" s="61"/>
      <c r="AR579" s="61"/>
      <c r="AS579" s="62"/>
      <c r="AT579" s="62"/>
      <c r="AU579" s="62"/>
      <c r="AV579" s="62"/>
      <c r="AW579" s="62"/>
      <c r="AX579" s="63"/>
      <c r="AY579" s="63"/>
      <c r="AZ579" s="63"/>
      <c r="BA579" s="64"/>
      <c r="BB579" s="65"/>
      <c r="BC579" s="61"/>
      <c r="BD579" s="61"/>
      <c r="BE579" s="61"/>
      <c r="BF579" s="62"/>
      <c r="BG579" s="62"/>
      <c r="BH579" s="62"/>
      <c r="BI579" s="62"/>
      <c r="BJ579" s="62"/>
      <c r="BK579" s="63"/>
      <c r="BL579" s="63"/>
      <c r="BM579" s="63"/>
      <c r="BN579" s="64"/>
      <c r="BO579" s="65"/>
      <c r="BP579" s="61"/>
      <c r="BQ579" s="61"/>
      <c r="BR579" s="61"/>
      <c r="BS579" s="62"/>
      <c r="BT579" s="62"/>
      <c r="BU579" s="62"/>
      <c r="BV579" s="62"/>
      <c r="BW579" s="62"/>
      <c r="BX579" s="63"/>
      <c r="BY579" s="63"/>
      <c r="BZ579" s="63"/>
      <c r="CA579" s="64"/>
      <c r="CB579" s="65"/>
      <c r="CC579" s="61"/>
      <c r="CD579" s="61"/>
      <c r="CE579" s="61"/>
      <c r="CF579" s="62"/>
      <c r="CG579" s="62"/>
      <c r="CH579" s="62"/>
      <c r="CI579" s="62"/>
      <c r="CJ579" s="62"/>
      <c r="CK579" s="63"/>
      <c r="CL579" s="63"/>
      <c r="CM579" s="63"/>
      <c r="CN579" s="64"/>
      <c r="CO579" s="65"/>
      <c r="CP579" s="61"/>
      <c r="CQ579" s="61"/>
      <c r="CR579" s="61"/>
      <c r="CS579" s="62"/>
      <c r="CT579" s="62"/>
      <c r="CU579" s="62"/>
      <c r="CV579" s="62"/>
      <c r="CW579" s="62"/>
      <c r="CX579" s="63"/>
      <c r="CY579" s="63"/>
      <c r="CZ579" s="63"/>
      <c r="DA579" s="64"/>
      <c r="DB579" s="65"/>
      <c r="DC579" s="61"/>
      <c r="DD579" s="61"/>
      <c r="DE579" s="61"/>
      <c r="DF579" s="62"/>
      <c r="DG579" s="62"/>
      <c r="DH579" s="62"/>
      <c r="DI579" s="62"/>
      <c r="DJ579" s="62"/>
      <c r="DK579" s="63"/>
      <c r="DL579" s="63"/>
      <c r="DM579" s="63"/>
      <c r="DN579" s="64"/>
      <c r="DO579" s="65"/>
      <c r="DP579" s="61"/>
      <c r="DQ579" s="61"/>
      <c r="DR579" s="61"/>
      <c r="DS579" s="62"/>
      <c r="DT579" s="62"/>
      <c r="DU579" s="62"/>
      <c r="DV579" s="62"/>
      <c r="DW579" s="62"/>
      <c r="DX579" s="63"/>
      <c r="DY579" s="63"/>
      <c r="DZ579" s="63"/>
      <c r="EA579" s="64"/>
      <c r="EB579" s="65"/>
      <c r="EC579" s="61"/>
      <c r="ED579" s="61"/>
      <c r="EE579" s="61"/>
      <c r="EF579" s="62"/>
      <c r="EG579" s="62"/>
      <c r="EH579" s="62"/>
      <c r="EI579" s="62"/>
      <c r="EJ579" s="62"/>
      <c r="EK579" s="63"/>
      <c r="EL579" s="63"/>
      <c r="EM579" s="63"/>
      <c r="EN579" s="64"/>
      <c r="EO579" s="65"/>
      <c r="EP579" s="61"/>
      <c r="EQ579" s="61"/>
      <c r="ER579" s="61"/>
      <c r="ES579" s="62"/>
      <c r="ET579" s="62"/>
      <c r="EU579" s="62"/>
      <c r="EV579" s="62"/>
      <c r="EW579" s="62"/>
      <c r="EX579" s="63"/>
      <c r="EY579" s="63"/>
      <c r="EZ579" s="63"/>
      <c r="FA579" s="64"/>
      <c r="FB579" s="65"/>
      <c r="FC579" s="61"/>
      <c r="FD579" s="61"/>
      <c r="FE579" s="61"/>
      <c r="FF579" s="62"/>
      <c r="FG579" s="62"/>
      <c r="FH579" s="62"/>
      <c r="FI579" s="62"/>
      <c r="FJ579" s="62"/>
    </row>
    <row r="580" spans="1:166" ht="15" hidden="1" customHeight="1" x14ac:dyDescent="0.25">
      <c r="A580" s="367">
        <v>3726</v>
      </c>
      <c r="B580" s="367">
        <v>5137</v>
      </c>
      <c r="C580" s="368">
        <v>106515011</v>
      </c>
      <c r="D580" s="383"/>
      <c r="E580" s="369">
        <v>840</v>
      </c>
      <c r="F580" s="370" t="s">
        <v>759</v>
      </c>
      <c r="G580" s="390">
        <v>0</v>
      </c>
      <c r="H580" s="390">
        <v>894.8</v>
      </c>
      <c r="I580" s="390">
        <v>894.8</v>
      </c>
      <c r="J580" s="390">
        <f>Tabulka54246[[#This Row],[Skutečnost k 31.12.2019                    v tis. Kč]]/Tabulka54246[[#This Row],[Upravený rozpočet k 31.12.2019         v tis. Kč]]*100</f>
        <v>100</v>
      </c>
      <c r="K580" s="63"/>
      <c r="L580" s="63"/>
      <c r="M580" s="63"/>
      <c r="N580" s="64"/>
      <c r="O580" s="65"/>
      <c r="P580" s="61"/>
      <c r="Q580" s="61"/>
      <c r="R580" s="61"/>
      <c r="S580" s="62"/>
      <c r="T580" s="62"/>
      <c r="U580" s="62"/>
      <c r="V580" s="62"/>
      <c r="W580" s="62"/>
      <c r="X580" s="63"/>
      <c r="Y580" s="63"/>
      <c r="Z580" s="63"/>
      <c r="AA580" s="64"/>
      <c r="AB580" s="65"/>
      <c r="AC580" s="61"/>
      <c r="AD580" s="61"/>
      <c r="AE580" s="61"/>
      <c r="AF580" s="62"/>
      <c r="AG580" s="62"/>
      <c r="AH580" s="62"/>
      <c r="AI580" s="62"/>
      <c r="AJ580" s="62"/>
      <c r="AK580" s="63"/>
      <c r="AL580" s="63"/>
      <c r="AM580" s="63"/>
      <c r="AN580" s="64"/>
      <c r="AO580" s="65"/>
      <c r="AP580" s="61"/>
      <c r="AQ580" s="61"/>
      <c r="AR580" s="61"/>
      <c r="AS580" s="62"/>
      <c r="AT580" s="62"/>
      <c r="AU580" s="62"/>
      <c r="AV580" s="62"/>
      <c r="AW580" s="62"/>
      <c r="AX580" s="63"/>
      <c r="AY580" s="63"/>
      <c r="AZ580" s="63"/>
      <c r="BA580" s="64"/>
      <c r="BB580" s="65"/>
      <c r="BC580" s="61"/>
      <c r="BD580" s="61"/>
      <c r="BE580" s="61"/>
      <c r="BF580" s="62"/>
      <c r="BG580" s="62"/>
      <c r="BH580" s="62"/>
      <c r="BI580" s="62"/>
      <c r="BJ580" s="62"/>
      <c r="BK580" s="63"/>
      <c r="BL580" s="63"/>
      <c r="BM580" s="63"/>
      <c r="BN580" s="64"/>
      <c r="BO580" s="65"/>
      <c r="BP580" s="61"/>
      <c r="BQ580" s="61"/>
      <c r="BR580" s="61"/>
      <c r="BS580" s="62"/>
      <c r="BT580" s="62"/>
      <c r="BU580" s="62"/>
      <c r="BV580" s="62"/>
      <c r="BW580" s="62"/>
      <c r="BX580" s="63"/>
      <c r="BY580" s="63"/>
      <c r="BZ580" s="63"/>
      <c r="CA580" s="64"/>
      <c r="CB580" s="65"/>
      <c r="CC580" s="61"/>
      <c r="CD580" s="61"/>
      <c r="CE580" s="61"/>
      <c r="CF580" s="62"/>
      <c r="CG580" s="62"/>
      <c r="CH580" s="62"/>
      <c r="CI580" s="62"/>
      <c r="CJ580" s="62"/>
      <c r="CK580" s="63"/>
      <c r="CL580" s="63"/>
      <c r="CM580" s="63"/>
      <c r="CN580" s="64"/>
      <c r="CO580" s="65"/>
      <c r="CP580" s="61"/>
      <c r="CQ580" s="61"/>
      <c r="CR580" s="61"/>
      <c r="CS580" s="62"/>
      <c r="CT580" s="62"/>
      <c r="CU580" s="62"/>
      <c r="CV580" s="62"/>
      <c r="CW580" s="62"/>
      <c r="CX580" s="63"/>
      <c r="CY580" s="63"/>
      <c r="CZ580" s="63"/>
      <c r="DA580" s="64"/>
      <c r="DB580" s="65"/>
      <c r="DC580" s="61"/>
      <c r="DD580" s="61"/>
      <c r="DE580" s="61"/>
      <c r="DF580" s="62"/>
      <c r="DG580" s="62"/>
      <c r="DH580" s="62"/>
      <c r="DI580" s="62"/>
      <c r="DJ580" s="62"/>
      <c r="DK580" s="63"/>
      <c r="DL580" s="63"/>
      <c r="DM580" s="63"/>
      <c r="DN580" s="64"/>
      <c r="DO580" s="65"/>
      <c r="DP580" s="61"/>
      <c r="DQ580" s="61"/>
      <c r="DR580" s="61"/>
      <c r="DS580" s="62"/>
      <c r="DT580" s="62"/>
      <c r="DU580" s="62"/>
      <c r="DV580" s="62"/>
      <c r="DW580" s="62"/>
      <c r="DX580" s="63"/>
      <c r="DY580" s="63"/>
      <c r="DZ580" s="63"/>
      <c r="EA580" s="64"/>
      <c r="EB580" s="65"/>
      <c r="EC580" s="61"/>
      <c r="ED580" s="61"/>
      <c r="EE580" s="61"/>
      <c r="EF580" s="62"/>
      <c r="EG580" s="62"/>
      <c r="EH580" s="62"/>
      <c r="EI580" s="62"/>
      <c r="EJ580" s="62"/>
      <c r="EK580" s="63"/>
      <c r="EL580" s="63"/>
      <c r="EM580" s="63"/>
      <c r="EN580" s="64"/>
      <c r="EO580" s="65"/>
      <c r="EP580" s="61"/>
      <c r="EQ580" s="61"/>
      <c r="ER580" s="61"/>
      <c r="ES580" s="62"/>
      <c r="ET580" s="62"/>
      <c r="EU580" s="62"/>
      <c r="EV580" s="62"/>
      <c r="EW580" s="62"/>
      <c r="EX580" s="63"/>
      <c r="EY580" s="63"/>
      <c r="EZ580" s="63"/>
      <c r="FA580" s="64"/>
      <c r="FB580" s="65"/>
      <c r="FC580" s="61"/>
      <c r="FD580" s="61"/>
      <c r="FE580" s="61"/>
      <c r="FF580" s="62"/>
      <c r="FG580" s="62"/>
      <c r="FH580" s="62"/>
      <c r="FI580" s="62"/>
      <c r="FJ580" s="62"/>
    </row>
    <row r="581" spans="1:166" ht="15" hidden="1" customHeight="1" x14ac:dyDescent="0.25">
      <c r="A581" s="348">
        <v>3726</v>
      </c>
      <c r="B581" s="348">
        <v>5166</v>
      </c>
      <c r="C581" s="203"/>
      <c r="D581" s="383"/>
      <c r="E581" s="46">
        <v>840</v>
      </c>
      <c r="F581" s="329" t="s">
        <v>324</v>
      </c>
      <c r="G581" s="343">
        <v>30</v>
      </c>
      <c r="H581" s="343">
        <v>0</v>
      </c>
      <c r="I581" s="343">
        <v>0</v>
      </c>
      <c r="J581" s="343">
        <v>0</v>
      </c>
      <c r="K581" s="63"/>
      <c r="L581" s="63"/>
      <c r="M581" s="63"/>
      <c r="N581" s="64"/>
      <c r="O581" s="65"/>
      <c r="P581" s="61"/>
      <c r="Q581" s="61"/>
      <c r="R581" s="61"/>
      <c r="S581" s="62"/>
      <c r="T581" s="62"/>
      <c r="U581" s="62"/>
      <c r="V581" s="62"/>
      <c r="W581" s="62"/>
      <c r="X581" s="63"/>
      <c r="Y581" s="63"/>
      <c r="Z581" s="63"/>
      <c r="AA581" s="64"/>
      <c r="AB581" s="65"/>
      <c r="AC581" s="61"/>
      <c r="AD581" s="61"/>
      <c r="AE581" s="61"/>
      <c r="AF581" s="62"/>
      <c r="AG581" s="62"/>
      <c r="AH581" s="62"/>
      <c r="AI581" s="62"/>
      <c r="AJ581" s="62"/>
      <c r="AK581" s="63"/>
      <c r="AL581" s="63"/>
      <c r="AM581" s="63"/>
      <c r="AN581" s="64"/>
      <c r="AO581" s="65"/>
      <c r="AP581" s="61"/>
      <c r="AQ581" s="61"/>
      <c r="AR581" s="61"/>
      <c r="AS581" s="62"/>
      <c r="AT581" s="62"/>
      <c r="AU581" s="62"/>
      <c r="AV581" s="62"/>
      <c r="AW581" s="62"/>
      <c r="AX581" s="63"/>
      <c r="AY581" s="63"/>
      <c r="AZ581" s="63"/>
      <c r="BA581" s="64"/>
      <c r="BB581" s="65"/>
      <c r="BC581" s="61"/>
      <c r="BD581" s="61"/>
      <c r="BE581" s="61"/>
      <c r="BF581" s="62"/>
      <c r="BG581" s="62"/>
      <c r="BH581" s="62"/>
      <c r="BI581" s="62"/>
      <c r="BJ581" s="62"/>
      <c r="BK581" s="63"/>
      <c r="BL581" s="63"/>
      <c r="BM581" s="63"/>
      <c r="BN581" s="64"/>
      <c r="BO581" s="65"/>
      <c r="BP581" s="61"/>
      <c r="BQ581" s="61"/>
      <c r="BR581" s="61"/>
      <c r="BS581" s="62"/>
      <c r="BT581" s="62"/>
      <c r="BU581" s="62"/>
      <c r="BV581" s="62"/>
      <c r="BW581" s="62"/>
      <c r="BX581" s="63"/>
      <c r="BY581" s="63"/>
      <c r="BZ581" s="63"/>
      <c r="CA581" s="64"/>
      <c r="CB581" s="65"/>
      <c r="CC581" s="61"/>
      <c r="CD581" s="61"/>
      <c r="CE581" s="61"/>
      <c r="CF581" s="62"/>
      <c r="CG581" s="62"/>
      <c r="CH581" s="62"/>
      <c r="CI581" s="62"/>
      <c r="CJ581" s="62"/>
      <c r="CK581" s="63"/>
      <c r="CL581" s="63"/>
      <c r="CM581" s="63"/>
      <c r="CN581" s="64"/>
      <c r="CO581" s="65"/>
      <c r="CP581" s="61"/>
      <c r="CQ581" s="61"/>
      <c r="CR581" s="61"/>
      <c r="CS581" s="62"/>
      <c r="CT581" s="62"/>
      <c r="CU581" s="62"/>
      <c r="CV581" s="62"/>
      <c r="CW581" s="62"/>
      <c r="CX581" s="63"/>
      <c r="CY581" s="63"/>
      <c r="CZ581" s="63"/>
      <c r="DA581" s="64"/>
      <c r="DB581" s="65"/>
      <c r="DC581" s="61"/>
      <c r="DD581" s="61"/>
      <c r="DE581" s="61"/>
      <c r="DF581" s="62"/>
      <c r="DG581" s="62"/>
      <c r="DH581" s="62"/>
      <c r="DI581" s="62"/>
      <c r="DJ581" s="62"/>
      <c r="DK581" s="63"/>
      <c r="DL581" s="63"/>
      <c r="DM581" s="63"/>
      <c r="DN581" s="64"/>
      <c r="DO581" s="65"/>
      <c r="DP581" s="61"/>
      <c r="DQ581" s="61"/>
      <c r="DR581" s="61"/>
      <c r="DS581" s="62"/>
      <c r="DT581" s="62"/>
      <c r="DU581" s="62"/>
      <c r="DV581" s="62"/>
      <c r="DW581" s="62"/>
      <c r="DX581" s="63"/>
      <c r="DY581" s="63"/>
      <c r="DZ581" s="63"/>
      <c r="EA581" s="64"/>
      <c r="EB581" s="65"/>
      <c r="EC581" s="61"/>
      <c r="ED581" s="61"/>
      <c r="EE581" s="61"/>
      <c r="EF581" s="62"/>
      <c r="EG581" s="62"/>
      <c r="EH581" s="62"/>
      <c r="EI581" s="62"/>
      <c r="EJ581" s="62"/>
      <c r="EK581" s="63"/>
      <c r="EL581" s="63"/>
      <c r="EM581" s="63"/>
      <c r="EN581" s="64"/>
      <c r="EO581" s="65"/>
      <c r="EP581" s="61"/>
      <c r="EQ581" s="61"/>
      <c r="ER581" s="61"/>
      <c r="ES581" s="62"/>
      <c r="ET581" s="62"/>
      <c r="EU581" s="62"/>
      <c r="EV581" s="62"/>
      <c r="EW581" s="62"/>
      <c r="EX581" s="63"/>
      <c r="EY581" s="63"/>
      <c r="EZ581" s="63"/>
      <c r="FA581" s="64"/>
      <c r="FB581" s="65"/>
      <c r="FC581" s="61"/>
      <c r="FD581" s="61"/>
      <c r="FE581" s="61"/>
      <c r="FF581" s="62"/>
      <c r="FG581" s="62"/>
      <c r="FH581" s="62"/>
      <c r="FI581" s="62"/>
      <c r="FJ581" s="62"/>
    </row>
    <row r="582" spans="1:166" ht="15" hidden="1" customHeight="1" x14ac:dyDescent="0.25">
      <c r="A582" s="348">
        <v>3726</v>
      </c>
      <c r="B582" s="348">
        <v>5169</v>
      </c>
      <c r="C582" s="203"/>
      <c r="D582" s="383"/>
      <c r="E582" s="46"/>
      <c r="F582" s="329" t="s">
        <v>166</v>
      </c>
      <c r="G582" s="343">
        <v>330</v>
      </c>
      <c r="H582" s="343">
        <v>320.32</v>
      </c>
      <c r="I582" s="343">
        <v>241.53</v>
      </c>
      <c r="J582" s="343">
        <f>Tabulka54246[[#This Row],[Skutečnost k 31.12.2019                    v tis. Kč]]/Tabulka54246[[#This Row],[Upravený rozpočet k 31.12.2019         v tis. Kč]]*100</f>
        <v>75.402722277722276</v>
      </c>
      <c r="K582" s="63"/>
      <c r="L582" s="63"/>
      <c r="M582" s="63"/>
      <c r="N582" s="64"/>
      <c r="O582" s="65"/>
      <c r="P582" s="61"/>
      <c r="Q582" s="61"/>
      <c r="R582" s="61"/>
      <c r="S582" s="62"/>
      <c r="T582" s="62"/>
      <c r="U582" s="62"/>
      <c r="V582" s="62"/>
      <c r="W582" s="62"/>
      <c r="X582" s="63"/>
      <c r="Y582" s="63"/>
      <c r="Z582" s="63"/>
      <c r="AA582" s="64"/>
      <c r="AB582" s="65"/>
      <c r="AC582" s="61"/>
      <c r="AD582" s="61"/>
      <c r="AE582" s="61"/>
      <c r="AF582" s="62"/>
      <c r="AG582" s="62"/>
      <c r="AH582" s="62"/>
      <c r="AI582" s="62"/>
      <c r="AJ582" s="62"/>
      <c r="AK582" s="63"/>
      <c r="AL582" s="63"/>
      <c r="AM582" s="63"/>
      <c r="AN582" s="64"/>
      <c r="AO582" s="65"/>
      <c r="AP582" s="61"/>
      <c r="AQ582" s="61"/>
      <c r="AR582" s="61"/>
      <c r="AS582" s="62"/>
      <c r="AT582" s="62"/>
      <c r="AU582" s="62"/>
      <c r="AV582" s="62"/>
      <c r="AW582" s="62"/>
      <c r="AX582" s="63"/>
      <c r="AY582" s="63"/>
      <c r="AZ582" s="63"/>
      <c r="BA582" s="64"/>
      <c r="BB582" s="65"/>
      <c r="BC582" s="61"/>
      <c r="BD582" s="61"/>
      <c r="BE582" s="61"/>
      <c r="BF582" s="62"/>
      <c r="BG582" s="62"/>
      <c r="BH582" s="62"/>
      <c r="BI582" s="62"/>
      <c r="BJ582" s="62"/>
      <c r="BK582" s="63"/>
      <c r="BL582" s="63"/>
      <c r="BM582" s="63"/>
      <c r="BN582" s="64"/>
      <c r="BO582" s="65"/>
      <c r="BP582" s="61"/>
      <c r="BQ582" s="61"/>
      <c r="BR582" s="61"/>
      <c r="BS582" s="62"/>
      <c r="BT582" s="62"/>
      <c r="BU582" s="62"/>
      <c r="BV582" s="62"/>
      <c r="BW582" s="62"/>
      <c r="BX582" s="63"/>
      <c r="BY582" s="63"/>
      <c r="BZ582" s="63"/>
      <c r="CA582" s="64"/>
      <c r="CB582" s="65"/>
      <c r="CC582" s="61"/>
      <c r="CD582" s="61"/>
      <c r="CE582" s="61"/>
      <c r="CF582" s="62"/>
      <c r="CG582" s="62"/>
      <c r="CH582" s="62"/>
      <c r="CI582" s="62"/>
      <c r="CJ582" s="62"/>
      <c r="CK582" s="63"/>
      <c r="CL582" s="63"/>
      <c r="CM582" s="63"/>
      <c r="CN582" s="64"/>
      <c r="CO582" s="65"/>
      <c r="CP582" s="61"/>
      <c r="CQ582" s="61"/>
      <c r="CR582" s="61"/>
      <c r="CS582" s="62"/>
      <c r="CT582" s="62"/>
      <c r="CU582" s="62"/>
      <c r="CV582" s="62"/>
      <c r="CW582" s="62"/>
      <c r="CX582" s="63"/>
      <c r="CY582" s="63"/>
      <c r="CZ582" s="63"/>
      <c r="DA582" s="64"/>
      <c r="DB582" s="65"/>
      <c r="DC582" s="61"/>
      <c r="DD582" s="61"/>
      <c r="DE582" s="61"/>
      <c r="DF582" s="62"/>
      <c r="DG582" s="62"/>
      <c r="DH582" s="62"/>
      <c r="DI582" s="62"/>
      <c r="DJ582" s="62"/>
      <c r="DK582" s="63"/>
      <c r="DL582" s="63"/>
      <c r="DM582" s="63"/>
      <c r="DN582" s="64"/>
      <c r="DO582" s="65"/>
      <c r="DP582" s="61"/>
      <c r="DQ582" s="61"/>
      <c r="DR582" s="61"/>
      <c r="DS582" s="62"/>
      <c r="DT582" s="62"/>
      <c r="DU582" s="62"/>
      <c r="DV582" s="62"/>
      <c r="DW582" s="62"/>
      <c r="DX582" s="63"/>
      <c r="DY582" s="63"/>
      <c r="DZ582" s="63"/>
      <c r="EA582" s="64"/>
      <c r="EB582" s="65"/>
      <c r="EC582" s="61"/>
      <c r="ED582" s="61"/>
      <c r="EE582" s="61"/>
      <c r="EF582" s="62"/>
      <c r="EG582" s="62"/>
      <c r="EH582" s="62"/>
      <c r="EI582" s="62"/>
      <c r="EJ582" s="62"/>
      <c r="EK582" s="63"/>
      <c r="EL582" s="63"/>
      <c r="EM582" s="63"/>
      <c r="EN582" s="64"/>
      <c r="EO582" s="65"/>
      <c r="EP582" s="61"/>
      <c r="EQ582" s="61"/>
      <c r="ER582" s="61"/>
      <c r="ES582" s="62"/>
      <c r="ET582" s="62"/>
      <c r="EU582" s="62"/>
      <c r="EV582" s="62"/>
      <c r="EW582" s="62"/>
      <c r="EX582" s="63"/>
      <c r="EY582" s="63"/>
      <c r="EZ582" s="63"/>
      <c r="FA582" s="64"/>
      <c r="FB582" s="65"/>
      <c r="FC582" s="61"/>
      <c r="FD582" s="61"/>
      <c r="FE582" s="61"/>
      <c r="FF582" s="62"/>
      <c r="FG582" s="62"/>
      <c r="FH582" s="62"/>
      <c r="FI582" s="62"/>
      <c r="FJ582" s="62"/>
    </row>
    <row r="583" spans="1:166" ht="15" hidden="1" customHeight="1" x14ac:dyDescent="0.25">
      <c r="A583" s="45">
        <v>3726</v>
      </c>
      <c r="B583" s="45"/>
      <c r="C583" s="266"/>
      <c r="D583" s="45"/>
      <c r="E583" s="46"/>
      <c r="F583" s="228" t="s">
        <v>310</v>
      </c>
      <c r="G583" s="264">
        <f>SUM(G578:G582)</f>
        <v>560</v>
      </c>
      <c r="H583" s="264">
        <f>SUM(H578:H582)</f>
        <v>1373.02</v>
      </c>
      <c r="I583" s="264">
        <f>SUM(I578:I582)</f>
        <v>1294.23</v>
      </c>
      <c r="J583" s="264">
        <f>Tabulka54246[[#This Row],[Skutečnost k 31.12.2019                    v tis. Kč]]/Tabulka54246[[#This Row],[Upravený rozpočet k 31.12.2019         v tis. Kč]]*100</f>
        <v>94.261554820760068</v>
      </c>
      <c r="K583" s="63"/>
      <c r="L583" s="63"/>
      <c r="M583" s="63"/>
      <c r="N583" s="64"/>
      <c r="O583" s="65"/>
      <c r="P583" s="61"/>
      <c r="Q583" s="61"/>
      <c r="R583" s="61"/>
      <c r="S583" s="62"/>
      <c r="T583" s="62"/>
      <c r="U583" s="62"/>
      <c r="V583" s="62"/>
      <c r="W583" s="62"/>
      <c r="X583" s="63"/>
      <c r="Y583" s="63"/>
      <c r="Z583" s="63"/>
      <c r="AA583" s="64"/>
      <c r="AB583" s="65"/>
      <c r="AC583" s="61"/>
      <c r="AD583" s="61"/>
      <c r="AE583" s="61"/>
      <c r="AF583" s="62"/>
      <c r="AG583" s="62"/>
      <c r="AH583" s="62"/>
      <c r="AI583" s="62"/>
      <c r="AJ583" s="62"/>
      <c r="AK583" s="63"/>
      <c r="AL583" s="63"/>
      <c r="AM583" s="63"/>
      <c r="AN583" s="64"/>
      <c r="AO583" s="65"/>
      <c r="AP583" s="61"/>
      <c r="AQ583" s="61"/>
      <c r="AR583" s="61"/>
      <c r="AS583" s="62"/>
      <c r="AT583" s="62"/>
      <c r="AU583" s="62"/>
      <c r="AV583" s="62"/>
      <c r="AW583" s="62"/>
      <c r="AX583" s="63"/>
      <c r="AY583" s="63"/>
      <c r="AZ583" s="63"/>
      <c r="BA583" s="64"/>
      <c r="BB583" s="65"/>
      <c r="BC583" s="61"/>
      <c r="BD583" s="61"/>
      <c r="BE583" s="61"/>
      <c r="BF583" s="62"/>
      <c r="BG583" s="62"/>
      <c r="BH583" s="62"/>
      <c r="BI583" s="62"/>
      <c r="BJ583" s="62"/>
      <c r="BK583" s="63"/>
      <c r="BL583" s="63"/>
      <c r="BM583" s="63"/>
      <c r="BN583" s="64"/>
      <c r="BO583" s="65"/>
      <c r="BP583" s="61"/>
      <c r="BQ583" s="61"/>
      <c r="BR583" s="61"/>
      <c r="BS583" s="62"/>
      <c r="BT583" s="62"/>
      <c r="BU583" s="62"/>
      <c r="BV583" s="62"/>
      <c r="BW583" s="62"/>
      <c r="BX583" s="63"/>
      <c r="BY583" s="63"/>
      <c r="BZ583" s="63"/>
      <c r="CA583" s="64"/>
      <c r="CB583" s="65"/>
      <c r="CC583" s="61"/>
      <c r="CD583" s="61"/>
      <c r="CE583" s="61"/>
      <c r="CF583" s="62"/>
      <c r="CG583" s="62"/>
      <c r="CH583" s="62"/>
      <c r="CI583" s="62"/>
      <c r="CJ583" s="62"/>
      <c r="CK583" s="63"/>
      <c r="CL583" s="63"/>
      <c r="CM583" s="63"/>
      <c r="CN583" s="64"/>
      <c r="CO583" s="65"/>
      <c r="CP583" s="61"/>
      <c r="CQ583" s="61"/>
      <c r="CR583" s="61"/>
      <c r="CS583" s="62"/>
      <c r="CT583" s="62"/>
      <c r="CU583" s="62"/>
      <c r="CV583" s="62"/>
      <c r="CW583" s="62"/>
      <c r="CX583" s="63"/>
      <c r="CY583" s="63"/>
      <c r="CZ583" s="63"/>
      <c r="DA583" s="64"/>
      <c r="DB583" s="65"/>
      <c r="DC583" s="61"/>
      <c r="DD583" s="61"/>
      <c r="DE583" s="61"/>
      <c r="DF583" s="62"/>
      <c r="DG583" s="62"/>
      <c r="DH583" s="62"/>
      <c r="DI583" s="62"/>
      <c r="DJ583" s="62"/>
      <c r="DK583" s="63"/>
      <c r="DL583" s="63"/>
      <c r="DM583" s="63"/>
      <c r="DN583" s="64"/>
      <c r="DO583" s="65"/>
      <c r="DP583" s="61"/>
      <c r="DQ583" s="61"/>
      <c r="DR583" s="61"/>
      <c r="DS583" s="62"/>
      <c r="DT583" s="62"/>
      <c r="DU583" s="62"/>
      <c r="DV583" s="62"/>
      <c r="DW583" s="62"/>
      <c r="DX583" s="63"/>
      <c r="DY583" s="63"/>
      <c r="DZ583" s="63"/>
      <c r="EA583" s="64"/>
      <c r="EB583" s="65"/>
      <c r="EC583" s="61"/>
      <c r="ED583" s="61"/>
      <c r="EE583" s="61"/>
      <c r="EF583" s="62"/>
      <c r="EG583" s="62"/>
      <c r="EH583" s="62"/>
      <c r="EI583" s="62"/>
      <c r="EJ583" s="62"/>
      <c r="EK583" s="63"/>
      <c r="EL583" s="63"/>
      <c r="EM583" s="63"/>
      <c r="EN583" s="64"/>
      <c r="EO583" s="65"/>
      <c r="EP583" s="61"/>
      <c r="EQ583" s="61"/>
      <c r="ER583" s="61"/>
      <c r="ES583" s="62"/>
      <c r="ET583" s="62"/>
      <c r="EU583" s="62"/>
      <c r="EV583" s="62"/>
      <c r="EW583" s="62"/>
      <c r="EX583" s="63"/>
      <c r="EY583" s="63"/>
      <c r="EZ583" s="63"/>
      <c r="FA583" s="64"/>
      <c r="FB583" s="65"/>
      <c r="FC583" s="61"/>
      <c r="FD583" s="61"/>
      <c r="FE583" s="61"/>
      <c r="FF583" s="62"/>
      <c r="FG583" s="62"/>
      <c r="FH583" s="62"/>
      <c r="FI583" s="62"/>
      <c r="FJ583" s="62"/>
    </row>
    <row r="584" spans="1:166" ht="15" hidden="1" customHeight="1" x14ac:dyDescent="0.25">
      <c r="A584" s="45"/>
      <c r="B584" s="16"/>
      <c r="C584" s="192"/>
      <c r="D584" s="16"/>
      <c r="E584" s="46"/>
      <c r="F584" s="228"/>
      <c r="G584" s="264"/>
      <c r="H584" s="343"/>
      <c r="I584" s="264"/>
      <c r="J584" s="264"/>
      <c r="K584" s="63"/>
      <c r="L584" s="63"/>
      <c r="M584" s="63"/>
      <c r="N584" s="64"/>
      <c r="O584" s="65"/>
      <c r="P584" s="61"/>
      <c r="Q584" s="61"/>
      <c r="R584" s="61"/>
      <c r="S584" s="62"/>
      <c r="T584" s="62"/>
      <c r="U584" s="62"/>
      <c r="V584" s="62"/>
      <c r="W584" s="62"/>
      <c r="X584" s="63"/>
      <c r="Y584" s="63"/>
      <c r="Z584" s="63"/>
      <c r="AA584" s="64"/>
      <c r="AB584" s="65"/>
      <c r="AC584" s="61"/>
      <c r="AD584" s="61"/>
      <c r="AE584" s="61"/>
      <c r="AF584" s="62"/>
      <c r="AG584" s="62"/>
      <c r="AH584" s="62"/>
      <c r="AI584" s="62"/>
      <c r="AJ584" s="62"/>
      <c r="AK584" s="63"/>
      <c r="AL584" s="63"/>
      <c r="AM584" s="63"/>
      <c r="AN584" s="64"/>
      <c r="AO584" s="65"/>
      <c r="AP584" s="61"/>
      <c r="AQ584" s="61"/>
      <c r="AR584" s="61"/>
      <c r="AS584" s="62"/>
      <c r="AT584" s="62"/>
      <c r="AU584" s="62"/>
      <c r="AV584" s="62"/>
      <c r="AW584" s="62"/>
      <c r="AX584" s="63"/>
      <c r="AY584" s="63"/>
      <c r="AZ584" s="63"/>
      <c r="BA584" s="64"/>
      <c r="BB584" s="65"/>
      <c r="BC584" s="61"/>
      <c r="BD584" s="61"/>
      <c r="BE584" s="61"/>
      <c r="BF584" s="62"/>
      <c r="BG584" s="62"/>
      <c r="BH584" s="62"/>
      <c r="BI584" s="62"/>
      <c r="BJ584" s="62"/>
      <c r="BK584" s="63"/>
      <c r="BL584" s="63"/>
      <c r="BM584" s="63"/>
      <c r="BN584" s="64"/>
      <c r="BO584" s="65"/>
      <c r="BP584" s="61"/>
      <c r="BQ584" s="61"/>
      <c r="BR584" s="61"/>
      <c r="BS584" s="62"/>
      <c r="BT584" s="62"/>
      <c r="BU584" s="62"/>
      <c r="BV584" s="62"/>
      <c r="BW584" s="62"/>
      <c r="BX584" s="63"/>
      <c r="BY584" s="63"/>
      <c r="BZ584" s="63"/>
      <c r="CA584" s="64"/>
      <c r="CB584" s="65"/>
      <c r="CC584" s="61"/>
      <c r="CD584" s="61"/>
      <c r="CE584" s="61"/>
      <c r="CF584" s="62"/>
      <c r="CG584" s="62"/>
      <c r="CH584" s="62"/>
      <c r="CI584" s="62"/>
      <c r="CJ584" s="62"/>
      <c r="CK584" s="63"/>
      <c r="CL584" s="63"/>
      <c r="CM584" s="63"/>
      <c r="CN584" s="64"/>
      <c r="CO584" s="65"/>
      <c r="CP584" s="61"/>
      <c r="CQ584" s="61"/>
      <c r="CR584" s="61"/>
      <c r="CS584" s="62"/>
      <c r="CT584" s="62"/>
      <c r="CU584" s="62"/>
      <c r="CV584" s="62"/>
      <c r="CW584" s="62"/>
      <c r="CX584" s="63"/>
      <c r="CY584" s="63"/>
      <c r="CZ584" s="63"/>
      <c r="DA584" s="64"/>
      <c r="DB584" s="65"/>
      <c r="DC584" s="61"/>
      <c r="DD584" s="61"/>
      <c r="DE584" s="61"/>
      <c r="DF584" s="62"/>
      <c r="DG584" s="62"/>
      <c r="DH584" s="62"/>
      <c r="DI584" s="62"/>
      <c r="DJ584" s="62"/>
      <c r="DK584" s="63"/>
      <c r="DL584" s="63"/>
      <c r="DM584" s="63"/>
      <c r="DN584" s="64"/>
      <c r="DO584" s="65"/>
      <c r="DP584" s="61"/>
      <c r="DQ584" s="61"/>
      <c r="DR584" s="61"/>
      <c r="DS584" s="62"/>
      <c r="DT584" s="62"/>
      <c r="DU584" s="62"/>
      <c r="DV584" s="62"/>
      <c r="DW584" s="62"/>
      <c r="DX584" s="63"/>
      <c r="DY584" s="63"/>
      <c r="DZ584" s="63"/>
      <c r="EA584" s="64"/>
      <c r="EB584" s="65"/>
      <c r="EC584" s="61"/>
      <c r="ED584" s="61"/>
      <c r="EE584" s="61"/>
      <c r="EF584" s="62"/>
      <c r="EG584" s="62"/>
      <c r="EH584" s="62"/>
      <c r="EI584" s="62"/>
      <c r="EJ584" s="62"/>
      <c r="EK584" s="63"/>
      <c r="EL584" s="63"/>
      <c r="EM584" s="63"/>
      <c r="EN584" s="64"/>
      <c r="EO584" s="65"/>
      <c r="EP584" s="61"/>
      <c r="EQ584" s="61"/>
      <c r="ER584" s="61"/>
      <c r="ES584" s="62"/>
      <c r="ET584" s="62"/>
      <c r="EU584" s="62"/>
      <c r="EV584" s="62"/>
      <c r="EW584" s="62"/>
      <c r="EX584" s="63"/>
      <c r="EY584" s="63"/>
      <c r="EZ584" s="63"/>
      <c r="FA584" s="64"/>
      <c r="FB584" s="65"/>
      <c r="FC584" s="61"/>
      <c r="FD584" s="61"/>
      <c r="FE584" s="61"/>
      <c r="FF584" s="62"/>
      <c r="FG584" s="62"/>
      <c r="FH584" s="62"/>
      <c r="FI584" s="62"/>
      <c r="FJ584" s="62"/>
    </row>
    <row r="585" spans="1:166" ht="15" hidden="1" customHeight="1" x14ac:dyDescent="0.25">
      <c r="A585" s="344"/>
      <c r="B585" s="344"/>
      <c r="C585" s="251"/>
      <c r="D585" s="688"/>
      <c r="E585" s="46"/>
      <c r="F585" s="346"/>
      <c r="G585" s="347"/>
      <c r="H585" s="347"/>
      <c r="I585" s="347"/>
      <c r="J585" s="347"/>
      <c r="K585" s="63"/>
      <c r="L585" s="63"/>
      <c r="M585" s="63"/>
      <c r="N585" s="64"/>
      <c r="O585" s="65"/>
      <c r="P585" s="61"/>
      <c r="Q585" s="61"/>
      <c r="R585" s="61"/>
      <c r="S585" s="62"/>
      <c r="T585" s="62"/>
      <c r="U585" s="62"/>
      <c r="V585" s="62"/>
      <c r="W585" s="62"/>
      <c r="X585" s="63"/>
      <c r="Y585" s="63"/>
      <c r="Z585" s="63"/>
      <c r="AA585" s="64"/>
      <c r="AB585" s="65"/>
      <c r="AC585" s="61"/>
      <c r="AD585" s="61"/>
      <c r="AE585" s="61"/>
      <c r="AF585" s="62"/>
      <c r="AG585" s="62"/>
      <c r="AH585" s="62"/>
      <c r="AI585" s="62"/>
      <c r="AJ585" s="62"/>
      <c r="AK585" s="63"/>
      <c r="AL585" s="63"/>
      <c r="AM585" s="63"/>
      <c r="AN585" s="64"/>
      <c r="AO585" s="65"/>
      <c r="AP585" s="61"/>
      <c r="AQ585" s="61"/>
      <c r="AR585" s="61"/>
      <c r="AS585" s="62"/>
      <c r="AT585" s="62"/>
      <c r="AU585" s="62"/>
      <c r="AV585" s="62"/>
      <c r="AW585" s="62"/>
      <c r="AX585" s="63"/>
      <c r="AY585" s="63"/>
      <c r="AZ585" s="63"/>
      <c r="BA585" s="64"/>
      <c r="BB585" s="65"/>
      <c r="BC585" s="61"/>
      <c r="BD585" s="61"/>
      <c r="BE585" s="61"/>
      <c r="BF585" s="62"/>
      <c r="BG585" s="62"/>
      <c r="BH585" s="62"/>
      <c r="BI585" s="62"/>
      <c r="BJ585" s="62"/>
      <c r="BK585" s="63"/>
      <c r="BL585" s="63"/>
      <c r="BM585" s="63"/>
      <c r="BN585" s="64"/>
      <c r="BO585" s="65"/>
      <c r="BP585" s="61"/>
      <c r="BQ585" s="61"/>
      <c r="BR585" s="61"/>
      <c r="BS585" s="62"/>
      <c r="BT585" s="62"/>
      <c r="BU585" s="62"/>
      <c r="BV585" s="62"/>
      <c r="BW585" s="62"/>
      <c r="BX585" s="63"/>
      <c r="BY585" s="63"/>
      <c r="BZ585" s="63"/>
      <c r="CA585" s="64"/>
      <c r="CB585" s="65"/>
      <c r="CC585" s="61"/>
      <c r="CD585" s="61"/>
      <c r="CE585" s="61"/>
      <c r="CF585" s="62"/>
      <c r="CG585" s="62"/>
      <c r="CH585" s="62"/>
      <c r="CI585" s="62"/>
      <c r="CJ585" s="62"/>
      <c r="CK585" s="63"/>
      <c r="CL585" s="63"/>
      <c r="CM585" s="63"/>
      <c r="CN585" s="64"/>
      <c r="CO585" s="65"/>
      <c r="CP585" s="61"/>
      <c r="CQ585" s="61"/>
      <c r="CR585" s="61"/>
      <c r="CS585" s="62"/>
      <c r="CT585" s="62"/>
      <c r="CU585" s="62"/>
      <c r="CV585" s="62"/>
      <c r="CW585" s="62"/>
      <c r="CX585" s="63"/>
      <c r="CY585" s="63"/>
      <c r="CZ585" s="63"/>
      <c r="DA585" s="64"/>
      <c r="DB585" s="65"/>
      <c r="DC585" s="61"/>
      <c r="DD585" s="61"/>
      <c r="DE585" s="61"/>
      <c r="DF585" s="62"/>
      <c r="DG585" s="62"/>
      <c r="DH585" s="62"/>
      <c r="DI585" s="62"/>
      <c r="DJ585" s="62"/>
      <c r="DK585" s="63"/>
      <c r="DL585" s="63"/>
      <c r="DM585" s="63"/>
      <c r="DN585" s="64"/>
      <c r="DO585" s="65"/>
      <c r="DP585" s="61"/>
      <c r="DQ585" s="61"/>
      <c r="DR585" s="61"/>
      <c r="DS585" s="62"/>
      <c r="DT585" s="62"/>
      <c r="DU585" s="62"/>
      <c r="DV585" s="62"/>
      <c r="DW585" s="62"/>
      <c r="DX585" s="63"/>
      <c r="DY585" s="63"/>
      <c r="DZ585" s="63"/>
      <c r="EA585" s="64"/>
      <c r="EB585" s="65"/>
      <c r="EC585" s="61"/>
      <c r="ED585" s="61"/>
      <c r="EE585" s="61"/>
      <c r="EF585" s="62"/>
      <c r="EG585" s="62"/>
      <c r="EH585" s="62"/>
      <c r="EI585" s="62"/>
      <c r="EJ585" s="62"/>
      <c r="EK585" s="63"/>
      <c r="EL585" s="63"/>
      <c r="EM585" s="63"/>
      <c r="EN585" s="64"/>
      <c r="EO585" s="65"/>
      <c r="EP585" s="61"/>
      <c r="EQ585" s="61"/>
      <c r="ER585" s="61"/>
      <c r="ES585" s="62"/>
      <c r="ET585" s="62"/>
      <c r="EU585" s="62"/>
      <c r="EV585" s="62"/>
      <c r="EW585" s="62"/>
      <c r="EX585" s="63"/>
      <c r="EY585" s="63"/>
      <c r="EZ585" s="63"/>
      <c r="FA585" s="64"/>
      <c r="FB585" s="65"/>
      <c r="FC585" s="61"/>
      <c r="FD585" s="61"/>
      <c r="FE585" s="61"/>
      <c r="FF585" s="62"/>
      <c r="FG585" s="62"/>
      <c r="FH585" s="62"/>
      <c r="FI585" s="62"/>
      <c r="FJ585" s="62"/>
    </row>
    <row r="586" spans="1:166" ht="15" hidden="1" customHeight="1" x14ac:dyDescent="0.25">
      <c r="A586" s="348">
        <v>3729</v>
      </c>
      <c r="B586" s="348">
        <v>5164</v>
      </c>
      <c r="C586" s="203"/>
      <c r="D586" s="383"/>
      <c r="E586" s="46"/>
      <c r="F586" s="329" t="s">
        <v>167</v>
      </c>
      <c r="G586" s="343">
        <v>50</v>
      </c>
      <c r="H586" s="343">
        <v>50</v>
      </c>
      <c r="I586" s="343">
        <v>38.96</v>
      </c>
      <c r="J586" s="343">
        <f>Tabulka54246[[#This Row],[Skutečnost k 31.12.2019                    v tis. Kč]]/Tabulka54246[[#This Row],[Upravený rozpočet k 31.12.2019         v tis. Kč]]*100</f>
        <v>77.92</v>
      </c>
      <c r="K586" s="63"/>
      <c r="L586" s="63"/>
      <c r="M586" s="63"/>
      <c r="N586" s="64"/>
      <c r="O586" s="65"/>
      <c r="P586" s="61"/>
      <c r="Q586" s="61"/>
      <c r="R586" s="61"/>
      <c r="S586" s="62"/>
      <c r="T586" s="62"/>
      <c r="U586" s="62"/>
      <c r="V586" s="62"/>
      <c r="W586" s="62"/>
      <c r="X586" s="63"/>
      <c r="Y586" s="63"/>
      <c r="Z586" s="63"/>
      <c r="AA586" s="64"/>
      <c r="AB586" s="65"/>
      <c r="AC586" s="61"/>
      <c r="AD586" s="61"/>
      <c r="AE586" s="61"/>
      <c r="AF586" s="62"/>
      <c r="AG586" s="62"/>
      <c r="AH586" s="62"/>
      <c r="AI586" s="62"/>
      <c r="AJ586" s="62"/>
      <c r="AK586" s="63"/>
      <c r="AL586" s="63"/>
      <c r="AM586" s="63"/>
      <c r="AN586" s="64"/>
      <c r="AO586" s="65"/>
      <c r="AP586" s="61"/>
      <c r="AQ586" s="61"/>
      <c r="AR586" s="61"/>
      <c r="AS586" s="62"/>
      <c r="AT586" s="62"/>
      <c r="AU586" s="62"/>
      <c r="AV586" s="62"/>
      <c r="AW586" s="62"/>
      <c r="AX586" s="63"/>
      <c r="AY586" s="63"/>
      <c r="AZ586" s="63"/>
      <c r="BA586" s="64"/>
      <c r="BB586" s="65"/>
      <c r="BC586" s="61"/>
      <c r="BD586" s="61"/>
      <c r="BE586" s="61"/>
      <c r="BF586" s="62"/>
      <c r="BG586" s="62"/>
      <c r="BH586" s="62"/>
      <c r="BI586" s="62"/>
      <c r="BJ586" s="62"/>
      <c r="BK586" s="63"/>
      <c r="BL586" s="63"/>
      <c r="BM586" s="63"/>
      <c r="BN586" s="64"/>
      <c r="BO586" s="65"/>
      <c r="BP586" s="61"/>
      <c r="BQ586" s="61"/>
      <c r="BR586" s="61"/>
      <c r="BS586" s="62"/>
      <c r="BT586" s="62"/>
      <c r="BU586" s="62"/>
      <c r="BV586" s="62"/>
      <c r="BW586" s="62"/>
      <c r="BX586" s="63"/>
      <c r="BY586" s="63"/>
      <c r="BZ586" s="63"/>
      <c r="CA586" s="64"/>
      <c r="CB586" s="65"/>
      <c r="CC586" s="61"/>
      <c r="CD586" s="61"/>
      <c r="CE586" s="61"/>
      <c r="CF586" s="62"/>
      <c r="CG586" s="62"/>
      <c r="CH586" s="62"/>
      <c r="CI586" s="62"/>
      <c r="CJ586" s="62"/>
      <c r="CK586" s="63"/>
      <c r="CL586" s="63"/>
      <c r="CM586" s="63"/>
      <c r="CN586" s="64"/>
      <c r="CO586" s="65"/>
      <c r="CP586" s="61"/>
      <c r="CQ586" s="61"/>
      <c r="CR586" s="61"/>
      <c r="CS586" s="62"/>
      <c r="CT586" s="62"/>
      <c r="CU586" s="62"/>
      <c r="CV586" s="62"/>
      <c r="CW586" s="62"/>
      <c r="CX586" s="63"/>
      <c r="CY586" s="63"/>
      <c r="CZ586" s="63"/>
      <c r="DA586" s="64"/>
      <c r="DB586" s="65"/>
      <c r="DC586" s="61"/>
      <c r="DD586" s="61"/>
      <c r="DE586" s="61"/>
      <c r="DF586" s="62"/>
      <c r="DG586" s="62"/>
      <c r="DH586" s="62"/>
      <c r="DI586" s="62"/>
      <c r="DJ586" s="62"/>
      <c r="DK586" s="63"/>
      <c r="DL586" s="63"/>
      <c r="DM586" s="63"/>
      <c r="DN586" s="64"/>
      <c r="DO586" s="65"/>
      <c r="DP586" s="61"/>
      <c r="DQ586" s="61"/>
      <c r="DR586" s="61"/>
      <c r="DS586" s="62"/>
      <c r="DT586" s="62"/>
      <c r="DU586" s="62"/>
      <c r="DV586" s="62"/>
      <c r="DW586" s="62"/>
      <c r="DX586" s="63"/>
      <c r="DY586" s="63"/>
      <c r="DZ586" s="63"/>
      <c r="EA586" s="64"/>
      <c r="EB586" s="65"/>
      <c r="EC586" s="61"/>
      <c r="ED586" s="61"/>
      <c r="EE586" s="61"/>
      <c r="EF586" s="62"/>
      <c r="EG586" s="62"/>
      <c r="EH586" s="62"/>
      <c r="EI586" s="62"/>
      <c r="EJ586" s="62"/>
      <c r="EK586" s="63"/>
      <c r="EL586" s="63"/>
      <c r="EM586" s="63"/>
      <c r="EN586" s="64"/>
      <c r="EO586" s="65"/>
      <c r="EP586" s="61"/>
      <c r="EQ586" s="61"/>
      <c r="ER586" s="61"/>
      <c r="ES586" s="62"/>
      <c r="ET586" s="62"/>
      <c r="EU586" s="62"/>
      <c r="EV586" s="62"/>
      <c r="EW586" s="62"/>
      <c r="EX586" s="63"/>
      <c r="EY586" s="63"/>
      <c r="EZ586" s="63"/>
      <c r="FA586" s="64"/>
      <c r="FB586" s="65"/>
      <c r="FC586" s="61"/>
      <c r="FD586" s="61"/>
      <c r="FE586" s="61"/>
      <c r="FF586" s="62"/>
      <c r="FG586" s="62"/>
      <c r="FH586" s="62"/>
      <c r="FI586" s="62"/>
      <c r="FJ586" s="62"/>
    </row>
    <row r="587" spans="1:166" ht="15" hidden="1" customHeight="1" x14ac:dyDescent="0.25">
      <c r="A587" s="348">
        <v>3729</v>
      </c>
      <c r="B587" s="348">
        <v>5169</v>
      </c>
      <c r="C587" s="203"/>
      <c r="D587" s="383"/>
      <c r="E587" s="46"/>
      <c r="F587" s="329" t="s">
        <v>168</v>
      </c>
      <c r="G587" s="343">
        <v>50</v>
      </c>
      <c r="H587" s="343">
        <v>50</v>
      </c>
      <c r="I587" s="343">
        <v>32.19</v>
      </c>
      <c r="J587" s="343">
        <f>Tabulka54246[[#This Row],[Skutečnost k 31.12.2019                    v tis. Kč]]/Tabulka54246[[#This Row],[Upravený rozpočet k 31.12.2019         v tis. Kč]]*100</f>
        <v>64.38</v>
      </c>
      <c r="K587" s="63"/>
      <c r="L587" s="63"/>
      <c r="M587" s="63"/>
      <c r="N587" s="64"/>
      <c r="O587" s="65"/>
      <c r="P587" s="61"/>
      <c r="Q587" s="61"/>
      <c r="R587" s="61"/>
      <c r="S587" s="62"/>
      <c r="T587" s="62"/>
      <c r="U587" s="62"/>
      <c r="V587" s="62"/>
      <c r="W587" s="62"/>
      <c r="X587" s="63"/>
      <c r="Y587" s="63"/>
      <c r="Z587" s="63"/>
      <c r="AA587" s="64"/>
      <c r="AB587" s="65"/>
      <c r="AC587" s="61"/>
      <c r="AD587" s="61"/>
      <c r="AE587" s="61"/>
      <c r="AF587" s="62"/>
      <c r="AG587" s="62"/>
      <c r="AH587" s="62"/>
      <c r="AI587" s="62"/>
      <c r="AJ587" s="62"/>
      <c r="AK587" s="63"/>
      <c r="AL587" s="63"/>
      <c r="AM587" s="63"/>
      <c r="AN587" s="64"/>
      <c r="AO587" s="65"/>
      <c r="AP587" s="61"/>
      <c r="AQ587" s="61"/>
      <c r="AR587" s="61"/>
      <c r="AS587" s="62"/>
      <c r="AT587" s="62"/>
      <c r="AU587" s="62"/>
      <c r="AV587" s="62"/>
      <c r="AW587" s="62"/>
      <c r="AX587" s="63"/>
      <c r="AY587" s="63"/>
      <c r="AZ587" s="63"/>
      <c r="BA587" s="64"/>
      <c r="BB587" s="65"/>
      <c r="BC587" s="61"/>
      <c r="BD587" s="61"/>
      <c r="BE587" s="61"/>
      <c r="BF587" s="62"/>
      <c r="BG587" s="62"/>
      <c r="BH587" s="62"/>
      <c r="BI587" s="62"/>
      <c r="BJ587" s="62"/>
      <c r="BK587" s="63"/>
      <c r="BL587" s="63"/>
      <c r="BM587" s="63"/>
      <c r="BN587" s="64"/>
      <c r="BO587" s="65"/>
      <c r="BP587" s="61"/>
      <c r="BQ587" s="61"/>
      <c r="BR587" s="61"/>
      <c r="BS587" s="62"/>
      <c r="BT587" s="62"/>
      <c r="BU587" s="62"/>
      <c r="BV587" s="62"/>
      <c r="BW587" s="62"/>
      <c r="BX587" s="63"/>
      <c r="BY587" s="63"/>
      <c r="BZ587" s="63"/>
      <c r="CA587" s="64"/>
      <c r="CB587" s="65"/>
      <c r="CC587" s="61"/>
      <c r="CD587" s="61"/>
      <c r="CE587" s="61"/>
      <c r="CF587" s="62"/>
      <c r="CG587" s="62"/>
      <c r="CH587" s="62"/>
      <c r="CI587" s="62"/>
      <c r="CJ587" s="62"/>
      <c r="CK587" s="63"/>
      <c r="CL587" s="63"/>
      <c r="CM587" s="63"/>
      <c r="CN587" s="64"/>
      <c r="CO587" s="65"/>
      <c r="CP587" s="61"/>
      <c r="CQ587" s="61"/>
      <c r="CR587" s="61"/>
      <c r="CS587" s="62"/>
      <c r="CT587" s="62"/>
      <c r="CU587" s="62"/>
      <c r="CV587" s="62"/>
      <c r="CW587" s="62"/>
      <c r="CX587" s="63"/>
      <c r="CY587" s="63"/>
      <c r="CZ587" s="63"/>
      <c r="DA587" s="64"/>
      <c r="DB587" s="65"/>
      <c r="DC587" s="61"/>
      <c r="DD587" s="61"/>
      <c r="DE587" s="61"/>
      <c r="DF587" s="62"/>
      <c r="DG587" s="62"/>
      <c r="DH587" s="62"/>
      <c r="DI587" s="62"/>
      <c r="DJ587" s="62"/>
      <c r="DK587" s="63"/>
      <c r="DL587" s="63"/>
      <c r="DM587" s="63"/>
      <c r="DN587" s="64"/>
      <c r="DO587" s="65"/>
      <c r="DP587" s="61"/>
      <c r="DQ587" s="61"/>
      <c r="DR587" s="61"/>
      <c r="DS587" s="62"/>
      <c r="DT587" s="62"/>
      <c r="DU587" s="62"/>
      <c r="DV587" s="62"/>
      <c r="DW587" s="62"/>
      <c r="DX587" s="63"/>
      <c r="DY587" s="63"/>
      <c r="DZ587" s="63"/>
      <c r="EA587" s="64"/>
      <c r="EB587" s="65"/>
      <c r="EC587" s="61"/>
      <c r="ED587" s="61"/>
      <c r="EE587" s="61"/>
      <c r="EF587" s="62"/>
      <c r="EG587" s="62"/>
      <c r="EH587" s="62"/>
      <c r="EI587" s="62"/>
      <c r="EJ587" s="62"/>
      <c r="EK587" s="63"/>
      <c r="EL587" s="63"/>
      <c r="EM587" s="63"/>
      <c r="EN587" s="64"/>
      <c r="EO587" s="65"/>
      <c r="EP587" s="61"/>
      <c r="EQ587" s="61"/>
      <c r="ER587" s="61"/>
      <c r="ES587" s="62"/>
      <c r="ET587" s="62"/>
      <c r="EU587" s="62"/>
      <c r="EV587" s="62"/>
      <c r="EW587" s="62"/>
      <c r="EX587" s="63"/>
      <c r="EY587" s="63"/>
      <c r="EZ587" s="63"/>
      <c r="FA587" s="64"/>
      <c r="FB587" s="65"/>
      <c r="FC587" s="61"/>
      <c r="FD587" s="61"/>
      <c r="FE587" s="61"/>
      <c r="FF587" s="62"/>
      <c r="FG587" s="62"/>
      <c r="FH587" s="62"/>
      <c r="FI587" s="62"/>
      <c r="FJ587" s="62"/>
    </row>
    <row r="588" spans="1:166" ht="15" hidden="1" customHeight="1" x14ac:dyDescent="0.25">
      <c r="A588" s="45">
        <v>3729</v>
      </c>
      <c r="B588" s="45"/>
      <c r="C588" s="266"/>
      <c r="D588" s="45"/>
      <c r="E588" s="46"/>
      <c r="F588" s="228" t="s">
        <v>311</v>
      </c>
      <c r="G588" s="264">
        <f>SUM(G586:G587)</f>
        <v>100</v>
      </c>
      <c r="H588" s="264">
        <f>SUM(H586:H587)</f>
        <v>100</v>
      </c>
      <c r="I588" s="264">
        <f>SUM(I586:I587)</f>
        <v>71.150000000000006</v>
      </c>
      <c r="J588" s="264">
        <f>Tabulka54246[[#This Row],[Skutečnost k 31.12.2019                    v tis. Kč]]/Tabulka54246[[#This Row],[Upravený rozpočet k 31.12.2019         v tis. Kč]]*100</f>
        <v>71.150000000000006</v>
      </c>
      <c r="K588" s="63"/>
      <c r="L588" s="63"/>
      <c r="M588" s="63"/>
      <c r="N588" s="64"/>
      <c r="O588" s="65"/>
      <c r="P588" s="61"/>
      <c r="Q588" s="61"/>
      <c r="R588" s="61"/>
      <c r="S588" s="62"/>
      <c r="T588" s="62"/>
      <c r="U588" s="62"/>
      <c r="V588" s="62"/>
      <c r="W588" s="62"/>
      <c r="X588" s="63"/>
      <c r="Y588" s="63"/>
      <c r="Z588" s="63"/>
      <c r="AA588" s="64"/>
      <c r="AB588" s="65"/>
      <c r="AC588" s="61"/>
      <c r="AD588" s="61"/>
      <c r="AE588" s="61"/>
      <c r="AF588" s="62"/>
      <c r="AG588" s="62"/>
      <c r="AH588" s="62"/>
      <c r="AI588" s="62"/>
      <c r="AJ588" s="62"/>
      <c r="AK588" s="63"/>
      <c r="AL588" s="63"/>
      <c r="AM588" s="63"/>
      <c r="AN588" s="64"/>
      <c r="AO588" s="65"/>
      <c r="AP588" s="61"/>
      <c r="AQ588" s="61"/>
      <c r="AR588" s="61"/>
      <c r="AS588" s="62"/>
      <c r="AT588" s="62"/>
      <c r="AU588" s="62"/>
      <c r="AV588" s="62"/>
      <c r="AW588" s="62"/>
      <c r="AX588" s="63"/>
      <c r="AY588" s="63"/>
      <c r="AZ588" s="63"/>
      <c r="BA588" s="64"/>
      <c r="BB588" s="65"/>
      <c r="BC588" s="61"/>
      <c r="BD588" s="61"/>
      <c r="BE588" s="61"/>
      <c r="BF588" s="62"/>
      <c r="BG588" s="62"/>
      <c r="BH588" s="62"/>
      <c r="BI588" s="62"/>
      <c r="BJ588" s="62"/>
      <c r="BK588" s="63"/>
      <c r="BL588" s="63"/>
      <c r="BM588" s="63"/>
      <c r="BN588" s="64"/>
      <c r="BO588" s="65"/>
      <c r="BP588" s="61"/>
      <c r="BQ588" s="61"/>
      <c r="BR588" s="61"/>
      <c r="BS588" s="62"/>
      <c r="BT588" s="62"/>
      <c r="BU588" s="62"/>
      <c r="BV588" s="62"/>
      <c r="BW588" s="62"/>
      <c r="BX588" s="63"/>
      <c r="BY588" s="63"/>
      <c r="BZ588" s="63"/>
      <c r="CA588" s="64"/>
      <c r="CB588" s="65"/>
      <c r="CC588" s="61"/>
      <c r="CD588" s="61"/>
      <c r="CE588" s="61"/>
      <c r="CF588" s="62"/>
      <c r="CG588" s="62"/>
      <c r="CH588" s="62"/>
      <c r="CI588" s="62"/>
      <c r="CJ588" s="62"/>
      <c r="CK588" s="63"/>
      <c r="CL588" s="63"/>
      <c r="CM588" s="63"/>
      <c r="CN588" s="64"/>
      <c r="CO588" s="65"/>
      <c r="CP588" s="61"/>
      <c r="CQ588" s="61"/>
      <c r="CR588" s="61"/>
      <c r="CS588" s="62"/>
      <c r="CT588" s="62"/>
      <c r="CU588" s="62"/>
      <c r="CV588" s="62"/>
      <c r="CW588" s="62"/>
      <c r="CX588" s="63"/>
      <c r="CY588" s="63"/>
      <c r="CZ588" s="63"/>
      <c r="DA588" s="64"/>
      <c r="DB588" s="65"/>
      <c r="DC588" s="61"/>
      <c r="DD588" s="61"/>
      <c r="DE588" s="61"/>
      <c r="DF588" s="62"/>
      <c r="DG588" s="62"/>
      <c r="DH588" s="62"/>
      <c r="DI588" s="62"/>
      <c r="DJ588" s="62"/>
      <c r="DK588" s="63"/>
      <c r="DL588" s="63"/>
      <c r="DM588" s="63"/>
      <c r="DN588" s="64"/>
      <c r="DO588" s="65"/>
      <c r="DP588" s="61"/>
      <c r="DQ588" s="61"/>
      <c r="DR588" s="61"/>
      <c r="DS588" s="62"/>
      <c r="DT588" s="62"/>
      <c r="DU588" s="62"/>
      <c r="DV588" s="62"/>
      <c r="DW588" s="62"/>
      <c r="DX588" s="63"/>
      <c r="DY588" s="63"/>
      <c r="DZ588" s="63"/>
      <c r="EA588" s="64"/>
      <c r="EB588" s="65"/>
      <c r="EC588" s="61"/>
      <c r="ED588" s="61"/>
      <c r="EE588" s="61"/>
      <c r="EF588" s="62"/>
      <c r="EG588" s="62"/>
      <c r="EH588" s="62"/>
      <c r="EI588" s="62"/>
      <c r="EJ588" s="62"/>
      <c r="EK588" s="63"/>
      <c r="EL588" s="63"/>
      <c r="EM588" s="63"/>
      <c r="EN588" s="64"/>
      <c r="EO588" s="65"/>
      <c r="EP588" s="61"/>
      <c r="EQ588" s="61"/>
      <c r="ER588" s="61"/>
      <c r="ES588" s="62"/>
      <c r="ET588" s="62"/>
      <c r="EU588" s="62"/>
      <c r="EV588" s="62"/>
      <c r="EW588" s="62"/>
      <c r="EX588" s="63"/>
      <c r="EY588" s="63"/>
      <c r="EZ588" s="63"/>
      <c r="FA588" s="64"/>
      <c r="FB588" s="65"/>
      <c r="FC588" s="61"/>
      <c r="FD588" s="61"/>
      <c r="FE588" s="61"/>
      <c r="FF588" s="62"/>
      <c r="FG588" s="62"/>
      <c r="FH588" s="62"/>
      <c r="FI588" s="62"/>
      <c r="FJ588" s="62"/>
    </row>
    <row r="589" spans="1:166" ht="15" hidden="1" customHeight="1" x14ac:dyDescent="0.25">
      <c r="A589" s="245"/>
      <c r="B589" s="245"/>
      <c r="C589" s="251"/>
      <c r="D589" s="690"/>
      <c r="E589" s="47"/>
      <c r="F589" s="288" t="s">
        <v>169</v>
      </c>
      <c r="G589" s="391">
        <f>G561+G566+G571+G576+G583+G588</f>
        <v>4355</v>
      </c>
      <c r="H589" s="391">
        <f>H561+H566+H571+H576+H583+H588</f>
        <v>5440.01</v>
      </c>
      <c r="I589" s="391">
        <f>I561+I566+I571+I576+I583+I588</f>
        <v>5066.0099999999993</v>
      </c>
      <c r="J589" s="391">
        <f>Tabulka54246[[#This Row],[Skutečnost k 31.12.2019                    v tis. Kč]]/Tabulka54246[[#This Row],[Upravený rozpočet k 31.12.2019         v tis. Kč]]*100</f>
        <v>93.125012637844392</v>
      </c>
      <c r="K589" s="63"/>
      <c r="L589" s="63"/>
      <c r="M589" s="63"/>
      <c r="N589" s="64"/>
      <c r="O589" s="65"/>
      <c r="P589" s="61"/>
      <c r="Q589" s="61"/>
      <c r="R589" s="61"/>
      <c r="S589" s="62"/>
      <c r="T589" s="62"/>
      <c r="U589" s="62"/>
      <c r="V589" s="62"/>
      <c r="W589" s="62"/>
      <c r="X589" s="63"/>
      <c r="Y589" s="63"/>
      <c r="Z589" s="63"/>
      <c r="AA589" s="64"/>
      <c r="AB589" s="65"/>
      <c r="AC589" s="61"/>
      <c r="AD589" s="61"/>
      <c r="AE589" s="61"/>
      <c r="AF589" s="62"/>
      <c r="AG589" s="62"/>
      <c r="AH589" s="62"/>
      <c r="AI589" s="62"/>
      <c r="AJ589" s="62"/>
      <c r="AK589" s="63"/>
      <c r="AL589" s="63"/>
      <c r="AM589" s="63"/>
      <c r="AN589" s="64"/>
      <c r="AO589" s="65"/>
      <c r="AP589" s="61"/>
      <c r="AQ589" s="61"/>
      <c r="AR589" s="61"/>
      <c r="AS589" s="62"/>
      <c r="AT589" s="62"/>
      <c r="AU589" s="62"/>
      <c r="AV589" s="62"/>
      <c r="AW589" s="62"/>
      <c r="AX589" s="63"/>
      <c r="AY589" s="63"/>
      <c r="AZ589" s="63"/>
      <c r="BA589" s="64"/>
      <c r="BB589" s="65"/>
      <c r="BC589" s="61"/>
      <c r="BD589" s="61"/>
      <c r="BE589" s="61"/>
      <c r="BF589" s="62"/>
      <c r="BG589" s="62"/>
      <c r="BH589" s="62"/>
      <c r="BI589" s="62"/>
      <c r="BJ589" s="62"/>
      <c r="BK589" s="63"/>
      <c r="BL589" s="63"/>
      <c r="BM589" s="63"/>
      <c r="BN589" s="64"/>
      <c r="BO589" s="65"/>
      <c r="BP589" s="61"/>
      <c r="BQ589" s="61"/>
      <c r="BR589" s="61"/>
      <c r="BS589" s="62"/>
      <c r="BT589" s="62"/>
      <c r="BU589" s="62"/>
      <c r="BV589" s="62"/>
      <c r="BW589" s="62"/>
      <c r="BX589" s="63"/>
      <c r="BY589" s="63"/>
      <c r="BZ589" s="63"/>
      <c r="CA589" s="64"/>
      <c r="CB589" s="65"/>
      <c r="CC589" s="61"/>
      <c r="CD589" s="61"/>
      <c r="CE589" s="61"/>
      <c r="CF589" s="62"/>
      <c r="CG589" s="62"/>
      <c r="CH589" s="62"/>
      <c r="CI589" s="62"/>
      <c r="CJ589" s="62"/>
      <c r="CK589" s="63"/>
      <c r="CL589" s="63"/>
      <c r="CM589" s="63"/>
      <c r="CN589" s="64"/>
      <c r="CO589" s="65"/>
      <c r="CP589" s="61"/>
      <c r="CQ589" s="61"/>
      <c r="CR589" s="61"/>
      <c r="CS589" s="62"/>
      <c r="CT589" s="62"/>
      <c r="CU589" s="62"/>
      <c r="CV589" s="62"/>
      <c r="CW589" s="62"/>
      <c r="CX589" s="63"/>
      <c r="CY589" s="63"/>
      <c r="CZ589" s="63"/>
      <c r="DA589" s="64"/>
      <c r="DB589" s="65"/>
      <c r="DC589" s="61"/>
      <c r="DD589" s="61"/>
      <c r="DE589" s="61"/>
      <c r="DF589" s="62"/>
      <c r="DG589" s="62"/>
      <c r="DH589" s="62"/>
      <c r="DI589" s="62"/>
      <c r="DJ589" s="62"/>
      <c r="DK589" s="63"/>
      <c r="DL589" s="63"/>
      <c r="DM589" s="63"/>
      <c r="DN589" s="64"/>
      <c r="DO589" s="65"/>
      <c r="DP589" s="61"/>
      <c r="DQ589" s="61"/>
      <c r="DR589" s="61"/>
      <c r="DS589" s="62"/>
      <c r="DT589" s="62"/>
      <c r="DU589" s="62"/>
      <c r="DV589" s="62"/>
      <c r="DW589" s="62"/>
      <c r="DX589" s="63"/>
      <c r="DY589" s="63"/>
      <c r="DZ589" s="63"/>
      <c r="EA589" s="64"/>
      <c r="EB589" s="65"/>
      <c r="EC589" s="61"/>
      <c r="ED589" s="61"/>
      <c r="EE589" s="61"/>
      <c r="EF589" s="62"/>
      <c r="EG589" s="62"/>
      <c r="EH589" s="62"/>
      <c r="EI589" s="62"/>
      <c r="EJ589" s="62"/>
      <c r="EK589" s="63"/>
      <c r="EL589" s="63"/>
      <c r="EM589" s="63"/>
      <c r="EN589" s="64"/>
      <c r="EO589" s="65"/>
      <c r="EP589" s="61"/>
      <c r="EQ589" s="61"/>
      <c r="ER589" s="61"/>
      <c r="ES589" s="62"/>
      <c r="ET589" s="62"/>
      <c r="EU589" s="62"/>
      <c r="EV589" s="62"/>
      <c r="EW589" s="62"/>
      <c r="EX589" s="63"/>
      <c r="EY589" s="63"/>
      <c r="EZ589" s="63"/>
      <c r="FA589" s="64"/>
      <c r="FB589" s="65"/>
      <c r="FC589" s="61"/>
      <c r="FD589" s="61"/>
      <c r="FE589" s="61"/>
      <c r="FF589" s="62"/>
      <c r="FG589" s="62"/>
      <c r="FH589" s="62"/>
      <c r="FI589" s="62"/>
      <c r="FJ589" s="62"/>
    </row>
    <row r="590" spans="1:166" ht="15" hidden="1" customHeight="1" x14ac:dyDescent="0.25">
      <c r="A590" s="245"/>
      <c r="B590" s="245"/>
      <c r="C590" s="251"/>
      <c r="D590" s="690"/>
      <c r="E590" s="47"/>
      <c r="F590" s="244"/>
      <c r="G590" s="183"/>
      <c r="H590" s="183"/>
      <c r="I590" s="183"/>
      <c r="J590" s="183"/>
      <c r="K590" s="63"/>
      <c r="L590" s="63"/>
      <c r="M590" s="63"/>
      <c r="N590" s="64"/>
      <c r="O590" s="65"/>
      <c r="P590" s="61"/>
      <c r="Q590" s="61"/>
      <c r="R590" s="61"/>
      <c r="S590" s="62"/>
      <c r="T590" s="62"/>
      <c r="U590" s="62"/>
      <c r="V590" s="62"/>
      <c r="W590" s="62"/>
      <c r="X590" s="63"/>
      <c r="Y590" s="63"/>
      <c r="Z590" s="63"/>
      <c r="AA590" s="64"/>
      <c r="AB590" s="65"/>
      <c r="AC590" s="61"/>
      <c r="AD590" s="61"/>
      <c r="AE590" s="61"/>
      <c r="AF590" s="62"/>
      <c r="AG590" s="62"/>
      <c r="AH590" s="62"/>
      <c r="AI590" s="62"/>
      <c r="AJ590" s="62"/>
      <c r="AK590" s="63"/>
      <c r="AL590" s="63"/>
      <c r="AM590" s="63"/>
      <c r="AN590" s="64"/>
      <c r="AO590" s="65"/>
      <c r="AP590" s="61"/>
      <c r="AQ590" s="61"/>
      <c r="AR590" s="61"/>
      <c r="AS590" s="62"/>
      <c r="AT590" s="62"/>
      <c r="AU590" s="62"/>
      <c r="AV590" s="62"/>
      <c r="AW590" s="62"/>
      <c r="AX590" s="63"/>
      <c r="AY590" s="63"/>
      <c r="AZ590" s="63"/>
      <c r="BA590" s="64"/>
      <c r="BB590" s="65"/>
      <c r="BC590" s="61"/>
      <c r="BD590" s="61"/>
      <c r="BE590" s="61"/>
      <c r="BF590" s="62"/>
      <c r="BG590" s="62"/>
      <c r="BH590" s="62"/>
      <c r="BI590" s="62"/>
      <c r="BJ590" s="62"/>
      <c r="BK590" s="63"/>
      <c r="BL590" s="63"/>
      <c r="BM590" s="63"/>
      <c r="BN590" s="64"/>
      <c r="BO590" s="65"/>
      <c r="BP590" s="61"/>
      <c r="BQ590" s="61"/>
      <c r="BR590" s="61"/>
      <c r="BS590" s="62"/>
      <c r="BT590" s="62"/>
      <c r="BU590" s="62"/>
      <c r="BV590" s="62"/>
      <c r="BW590" s="62"/>
      <c r="BX590" s="63"/>
      <c r="BY590" s="63"/>
      <c r="BZ590" s="63"/>
      <c r="CA590" s="64"/>
      <c r="CB590" s="65"/>
      <c r="CC590" s="61"/>
      <c r="CD590" s="61"/>
      <c r="CE590" s="61"/>
      <c r="CF590" s="62"/>
      <c r="CG590" s="62"/>
      <c r="CH590" s="62"/>
      <c r="CI590" s="62"/>
      <c r="CJ590" s="62"/>
      <c r="CK590" s="63"/>
      <c r="CL590" s="63"/>
      <c r="CM590" s="63"/>
      <c r="CN590" s="64"/>
      <c r="CO590" s="65"/>
      <c r="CP590" s="61"/>
      <c r="CQ590" s="61"/>
      <c r="CR590" s="61"/>
      <c r="CS590" s="62"/>
      <c r="CT590" s="62"/>
      <c r="CU590" s="62"/>
      <c r="CV590" s="62"/>
      <c r="CW590" s="62"/>
      <c r="CX590" s="63"/>
      <c r="CY590" s="63"/>
      <c r="CZ590" s="63"/>
      <c r="DA590" s="64"/>
      <c r="DB590" s="65"/>
      <c r="DC590" s="61"/>
      <c r="DD590" s="61"/>
      <c r="DE590" s="61"/>
      <c r="DF590" s="62"/>
      <c r="DG590" s="62"/>
      <c r="DH590" s="62"/>
      <c r="DI590" s="62"/>
      <c r="DJ590" s="62"/>
      <c r="DK590" s="63"/>
      <c r="DL590" s="63"/>
      <c r="DM590" s="63"/>
      <c r="DN590" s="64"/>
      <c r="DO590" s="65"/>
      <c r="DP590" s="61"/>
      <c r="DQ590" s="61"/>
      <c r="DR590" s="61"/>
      <c r="DS590" s="62"/>
      <c r="DT590" s="62"/>
      <c r="DU590" s="62"/>
      <c r="DV590" s="62"/>
      <c r="DW590" s="62"/>
      <c r="DX590" s="63"/>
      <c r="DY590" s="63"/>
      <c r="DZ590" s="63"/>
      <c r="EA590" s="64"/>
      <c r="EB590" s="65"/>
      <c r="EC590" s="61"/>
      <c r="ED590" s="61"/>
      <c r="EE590" s="61"/>
      <c r="EF590" s="62"/>
      <c r="EG590" s="62"/>
      <c r="EH590" s="62"/>
      <c r="EI590" s="62"/>
      <c r="EJ590" s="62"/>
      <c r="EK590" s="63"/>
      <c r="EL590" s="63"/>
      <c r="EM590" s="63"/>
      <c r="EN590" s="64"/>
      <c r="EO590" s="65"/>
      <c r="EP590" s="61"/>
      <c r="EQ590" s="61"/>
      <c r="ER590" s="61"/>
      <c r="ES590" s="62"/>
      <c r="ET590" s="62"/>
      <c r="EU590" s="62"/>
      <c r="EV590" s="62"/>
      <c r="EW590" s="62"/>
      <c r="EX590" s="63"/>
      <c r="EY590" s="63"/>
      <c r="EZ590" s="63"/>
      <c r="FA590" s="64"/>
      <c r="FB590" s="65"/>
      <c r="FC590" s="61"/>
      <c r="FD590" s="61"/>
      <c r="FE590" s="61"/>
      <c r="FF590" s="62"/>
      <c r="FG590" s="62"/>
      <c r="FH590" s="62"/>
      <c r="FI590" s="62"/>
      <c r="FJ590" s="62"/>
    </row>
    <row r="591" spans="1:166" ht="15" hidden="1" customHeight="1" x14ac:dyDescent="0.25">
      <c r="A591" s="348">
        <v>3742</v>
      </c>
      <c r="B591" s="348">
        <v>5021</v>
      </c>
      <c r="C591" s="203"/>
      <c r="D591" s="383"/>
      <c r="E591" s="46"/>
      <c r="F591" s="329" t="s">
        <v>170</v>
      </c>
      <c r="G591" s="343">
        <v>7</v>
      </c>
      <c r="H591" s="343">
        <v>7</v>
      </c>
      <c r="I591" s="343">
        <v>7</v>
      </c>
      <c r="J591" s="343">
        <f>Tabulka54246[[#This Row],[Skutečnost k 31.12.2019                    v tis. Kč]]/Tabulka54246[[#This Row],[Upravený rozpočet k 31.12.2019         v tis. Kč]]*100</f>
        <v>100</v>
      </c>
      <c r="K591" s="63"/>
      <c r="L591" s="63"/>
      <c r="M591" s="63"/>
      <c r="N591" s="64"/>
      <c r="O591" s="65"/>
      <c r="P591" s="61"/>
      <c r="Q591" s="61"/>
      <c r="R591" s="61"/>
      <c r="S591" s="62"/>
      <c r="T591" s="62"/>
      <c r="U591" s="62"/>
      <c r="V591" s="62"/>
      <c r="W591" s="62"/>
      <c r="X591" s="63"/>
      <c r="Y591" s="63"/>
      <c r="Z591" s="63"/>
      <c r="AA591" s="64"/>
      <c r="AB591" s="65"/>
      <c r="AC591" s="61"/>
      <c r="AD591" s="61"/>
      <c r="AE591" s="61"/>
      <c r="AF591" s="62"/>
      <c r="AG591" s="62"/>
      <c r="AH591" s="62"/>
      <c r="AI591" s="62"/>
      <c r="AJ591" s="62"/>
      <c r="AK591" s="63"/>
      <c r="AL591" s="63"/>
      <c r="AM591" s="63"/>
      <c r="AN591" s="64"/>
      <c r="AO591" s="65"/>
      <c r="AP591" s="61"/>
      <c r="AQ591" s="61"/>
      <c r="AR591" s="61"/>
      <c r="AS591" s="62"/>
      <c r="AT591" s="62"/>
      <c r="AU591" s="62"/>
      <c r="AV591" s="62"/>
      <c r="AW591" s="62"/>
      <c r="AX591" s="63"/>
      <c r="AY591" s="63"/>
      <c r="AZ591" s="63"/>
      <c r="BA591" s="64"/>
      <c r="BB591" s="65"/>
      <c r="BC591" s="61"/>
      <c r="BD591" s="61"/>
      <c r="BE591" s="61"/>
      <c r="BF591" s="62"/>
      <c r="BG591" s="62"/>
      <c r="BH591" s="62"/>
      <c r="BI591" s="62"/>
      <c r="BJ591" s="62"/>
      <c r="BK591" s="63"/>
      <c r="BL591" s="63"/>
      <c r="BM591" s="63"/>
      <c r="BN591" s="64"/>
      <c r="BO591" s="65"/>
      <c r="BP591" s="61"/>
      <c r="BQ591" s="61"/>
      <c r="BR591" s="61"/>
      <c r="BS591" s="62"/>
      <c r="BT591" s="62"/>
      <c r="BU591" s="62"/>
      <c r="BV591" s="62"/>
      <c r="BW591" s="62"/>
      <c r="BX591" s="63"/>
      <c r="BY591" s="63"/>
      <c r="BZ591" s="63"/>
      <c r="CA591" s="64"/>
      <c r="CB591" s="65"/>
      <c r="CC591" s="61"/>
      <c r="CD591" s="61"/>
      <c r="CE591" s="61"/>
      <c r="CF591" s="62"/>
      <c r="CG591" s="62"/>
      <c r="CH591" s="62"/>
      <c r="CI591" s="62"/>
      <c r="CJ591" s="62"/>
      <c r="CK591" s="63"/>
      <c r="CL591" s="63"/>
      <c r="CM591" s="63"/>
      <c r="CN591" s="64"/>
      <c r="CO591" s="65"/>
      <c r="CP591" s="61"/>
      <c r="CQ591" s="61"/>
      <c r="CR591" s="61"/>
      <c r="CS591" s="62"/>
      <c r="CT591" s="62"/>
      <c r="CU591" s="62"/>
      <c r="CV591" s="62"/>
      <c r="CW591" s="62"/>
      <c r="CX591" s="63"/>
      <c r="CY591" s="63"/>
      <c r="CZ591" s="63"/>
      <c r="DA591" s="64"/>
      <c r="DB591" s="65"/>
      <c r="DC591" s="61"/>
      <c r="DD591" s="61"/>
      <c r="DE591" s="61"/>
      <c r="DF591" s="62"/>
      <c r="DG591" s="62"/>
      <c r="DH591" s="62"/>
      <c r="DI591" s="62"/>
      <c r="DJ591" s="62"/>
      <c r="DK591" s="63"/>
      <c r="DL591" s="63"/>
      <c r="DM591" s="63"/>
      <c r="DN591" s="64"/>
      <c r="DO591" s="65"/>
      <c r="DP591" s="61"/>
      <c r="DQ591" s="61"/>
      <c r="DR591" s="61"/>
      <c r="DS591" s="62"/>
      <c r="DT591" s="62"/>
      <c r="DU591" s="62"/>
      <c r="DV591" s="62"/>
      <c r="DW591" s="62"/>
      <c r="DX591" s="63"/>
      <c r="DY591" s="63"/>
      <c r="DZ591" s="63"/>
      <c r="EA591" s="64"/>
      <c r="EB591" s="65"/>
      <c r="EC591" s="61"/>
      <c r="ED591" s="61"/>
      <c r="EE591" s="61"/>
      <c r="EF591" s="62"/>
      <c r="EG591" s="62"/>
      <c r="EH591" s="62"/>
      <c r="EI591" s="62"/>
      <c r="EJ591" s="62"/>
      <c r="EK591" s="63"/>
      <c r="EL591" s="63"/>
      <c r="EM591" s="63"/>
      <c r="EN591" s="64"/>
      <c r="EO591" s="65"/>
      <c r="EP591" s="61"/>
      <c r="EQ591" s="61"/>
      <c r="ER591" s="61"/>
      <c r="ES591" s="62"/>
      <c r="ET591" s="62"/>
      <c r="EU591" s="62"/>
      <c r="EV591" s="62"/>
      <c r="EW591" s="62"/>
      <c r="EX591" s="63"/>
      <c r="EY591" s="63"/>
      <c r="EZ591" s="63"/>
      <c r="FA591" s="64"/>
      <c r="FB591" s="65"/>
      <c r="FC591" s="61"/>
      <c r="FD591" s="61"/>
      <c r="FE591" s="61"/>
      <c r="FF591" s="62"/>
      <c r="FG591" s="62"/>
      <c r="FH591" s="62"/>
      <c r="FI591" s="62"/>
      <c r="FJ591" s="62"/>
    </row>
    <row r="592" spans="1:166" ht="15" hidden="1" customHeight="1" x14ac:dyDescent="0.25">
      <c r="A592" s="348">
        <v>3742</v>
      </c>
      <c r="B592" s="348">
        <v>5169</v>
      </c>
      <c r="C592" s="203"/>
      <c r="D592" s="383"/>
      <c r="E592" s="46"/>
      <c r="F592" s="329" t="s">
        <v>171</v>
      </c>
      <c r="G592" s="343">
        <v>20</v>
      </c>
      <c r="H592" s="343">
        <v>20</v>
      </c>
      <c r="I592" s="343">
        <v>0</v>
      </c>
      <c r="J592" s="343">
        <f>Tabulka54246[[#This Row],[Skutečnost k 31.12.2019                    v tis. Kč]]/Tabulka54246[[#This Row],[Upravený rozpočet k 31.12.2019         v tis. Kč]]*100</f>
        <v>0</v>
      </c>
      <c r="K592" s="63"/>
      <c r="L592" s="63"/>
      <c r="M592" s="63"/>
      <c r="N592" s="64"/>
      <c r="O592" s="65"/>
      <c r="P592" s="61"/>
      <c r="Q592" s="61"/>
      <c r="R592" s="61"/>
      <c r="S592" s="62"/>
      <c r="T592" s="62"/>
      <c r="U592" s="62"/>
      <c r="V592" s="62"/>
      <c r="W592" s="62"/>
      <c r="X592" s="63"/>
      <c r="Y592" s="63"/>
      <c r="Z592" s="63"/>
      <c r="AA592" s="64"/>
      <c r="AB592" s="65"/>
      <c r="AC592" s="61"/>
      <c r="AD592" s="61"/>
      <c r="AE592" s="61"/>
      <c r="AF592" s="62"/>
      <c r="AG592" s="62"/>
      <c r="AH592" s="62"/>
      <c r="AI592" s="62"/>
      <c r="AJ592" s="62"/>
      <c r="AK592" s="63"/>
      <c r="AL592" s="63"/>
      <c r="AM592" s="63"/>
      <c r="AN592" s="64"/>
      <c r="AO592" s="65"/>
      <c r="AP592" s="61"/>
      <c r="AQ592" s="61"/>
      <c r="AR592" s="61"/>
      <c r="AS592" s="62"/>
      <c r="AT592" s="62"/>
      <c r="AU592" s="62"/>
      <c r="AV592" s="62"/>
      <c r="AW592" s="62"/>
      <c r="AX592" s="63"/>
      <c r="AY592" s="63"/>
      <c r="AZ592" s="63"/>
      <c r="BA592" s="64"/>
      <c r="BB592" s="65"/>
      <c r="BC592" s="61"/>
      <c r="BD592" s="61"/>
      <c r="BE592" s="61"/>
      <c r="BF592" s="62"/>
      <c r="BG592" s="62"/>
      <c r="BH592" s="62"/>
      <c r="BI592" s="62"/>
      <c r="BJ592" s="62"/>
      <c r="BK592" s="63"/>
      <c r="BL592" s="63"/>
      <c r="BM592" s="63"/>
      <c r="BN592" s="64"/>
      <c r="BO592" s="65"/>
      <c r="BP592" s="61"/>
      <c r="BQ592" s="61"/>
      <c r="BR592" s="61"/>
      <c r="BS592" s="62"/>
      <c r="BT592" s="62"/>
      <c r="BU592" s="62"/>
      <c r="BV592" s="62"/>
      <c r="BW592" s="62"/>
      <c r="BX592" s="63"/>
      <c r="BY592" s="63"/>
      <c r="BZ592" s="63"/>
      <c r="CA592" s="64"/>
      <c r="CB592" s="65"/>
      <c r="CC592" s="61"/>
      <c r="CD592" s="61"/>
      <c r="CE592" s="61"/>
      <c r="CF592" s="62"/>
      <c r="CG592" s="62"/>
      <c r="CH592" s="62"/>
      <c r="CI592" s="62"/>
      <c r="CJ592" s="62"/>
      <c r="CK592" s="63"/>
      <c r="CL592" s="63"/>
      <c r="CM592" s="63"/>
      <c r="CN592" s="64"/>
      <c r="CO592" s="65"/>
      <c r="CP592" s="61"/>
      <c r="CQ592" s="61"/>
      <c r="CR592" s="61"/>
      <c r="CS592" s="62"/>
      <c r="CT592" s="62"/>
      <c r="CU592" s="62"/>
      <c r="CV592" s="62"/>
      <c r="CW592" s="62"/>
      <c r="CX592" s="63"/>
      <c r="CY592" s="63"/>
      <c r="CZ592" s="63"/>
      <c r="DA592" s="64"/>
      <c r="DB592" s="65"/>
      <c r="DC592" s="61"/>
      <c r="DD592" s="61"/>
      <c r="DE592" s="61"/>
      <c r="DF592" s="62"/>
      <c r="DG592" s="62"/>
      <c r="DH592" s="62"/>
      <c r="DI592" s="62"/>
      <c r="DJ592" s="62"/>
      <c r="DK592" s="63"/>
      <c r="DL592" s="63"/>
      <c r="DM592" s="63"/>
      <c r="DN592" s="64"/>
      <c r="DO592" s="65"/>
      <c r="DP592" s="61"/>
      <c r="DQ592" s="61"/>
      <c r="DR592" s="61"/>
      <c r="DS592" s="62"/>
      <c r="DT592" s="62"/>
      <c r="DU592" s="62"/>
      <c r="DV592" s="62"/>
      <c r="DW592" s="62"/>
      <c r="DX592" s="63"/>
      <c r="DY592" s="63"/>
      <c r="DZ592" s="63"/>
      <c r="EA592" s="64"/>
      <c r="EB592" s="65"/>
      <c r="EC592" s="61"/>
      <c r="ED592" s="61"/>
      <c r="EE592" s="61"/>
      <c r="EF592" s="62"/>
      <c r="EG592" s="62"/>
      <c r="EH592" s="62"/>
      <c r="EI592" s="62"/>
      <c r="EJ592" s="62"/>
      <c r="EK592" s="63"/>
      <c r="EL592" s="63"/>
      <c r="EM592" s="63"/>
      <c r="EN592" s="64"/>
      <c r="EO592" s="65"/>
      <c r="EP592" s="61"/>
      <c r="EQ592" s="61"/>
      <c r="ER592" s="61"/>
      <c r="ES592" s="62"/>
      <c r="ET592" s="62"/>
      <c r="EU592" s="62"/>
      <c r="EV592" s="62"/>
      <c r="EW592" s="62"/>
      <c r="EX592" s="63"/>
      <c r="EY592" s="63"/>
      <c r="EZ592" s="63"/>
      <c r="FA592" s="64"/>
      <c r="FB592" s="65"/>
      <c r="FC592" s="61"/>
      <c r="FD592" s="61"/>
      <c r="FE592" s="61"/>
      <c r="FF592" s="62"/>
      <c r="FG592" s="62"/>
      <c r="FH592" s="62"/>
      <c r="FI592" s="62"/>
      <c r="FJ592" s="62"/>
    </row>
    <row r="593" spans="1:166" ht="15" hidden="1" customHeight="1" x14ac:dyDescent="0.25">
      <c r="A593" s="45">
        <v>3742</v>
      </c>
      <c r="B593" s="45"/>
      <c r="C593" s="266"/>
      <c r="D593" s="45"/>
      <c r="E593" s="46"/>
      <c r="F593" s="228" t="s">
        <v>312</v>
      </c>
      <c r="G593" s="264">
        <f>SUBTOTAL(109,G591:G592)</f>
        <v>0</v>
      </c>
      <c r="H593" s="264">
        <f>SUBTOTAL(109,H591:H592)</f>
        <v>0</v>
      </c>
      <c r="I593" s="264">
        <f>SUBTOTAL(109,I591:I592)</f>
        <v>0</v>
      </c>
      <c r="J593" s="264" t="e">
        <f>Tabulka54246[[#This Row],[Skutečnost k 31.12.2019                    v tis. Kč]]/Tabulka54246[[#This Row],[Upravený rozpočet k 31.12.2019         v tis. Kč]]*100</f>
        <v>#DIV/0!</v>
      </c>
      <c r="K593" s="63"/>
      <c r="L593" s="63"/>
      <c r="M593" s="63"/>
      <c r="N593" s="64"/>
      <c r="O593" s="65"/>
      <c r="P593" s="61"/>
      <c r="Q593" s="61"/>
      <c r="R593" s="61"/>
      <c r="S593" s="62"/>
      <c r="T593" s="62"/>
      <c r="U593" s="62"/>
      <c r="V593" s="62"/>
      <c r="W593" s="62"/>
      <c r="X593" s="63"/>
      <c r="Y593" s="63"/>
      <c r="Z593" s="63"/>
      <c r="AA593" s="64"/>
      <c r="AB593" s="65"/>
      <c r="AC593" s="61"/>
      <c r="AD593" s="61"/>
      <c r="AE593" s="61"/>
      <c r="AF593" s="62"/>
      <c r="AG593" s="62"/>
      <c r="AH593" s="62"/>
      <c r="AI593" s="62"/>
      <c r="AJ593" s="62"/>
      <c r="AK593" s="63"/>
      <c r="AL593" s="63"/>
      <c r="AM593" s="63"/>
      <c r="AN593" s="64"/>
      <c r="AO593" s="65"/>
      <c r="AP593" s="61"/>
      <c r="AQ593" s="61"/>
      <c r="AR593" s="61"/>
      <c r="AS593" s="62"/>
      <c r="AT593" s="62"/>
      <c r="AU593" s="62"/>
      <c r="AV593" s="62"/>
      <c r="AW593" s="62"/>
      <c r="AX593" s="63"/>
      <c r="AY593" s="63"/>
      <c r="AZ593" s="63"/>
      <c r="BA593" s="64"/>
      <c r="BB593" s="65"/>
      <c r="BC593" s="61"/>
      <c r="BD593" s="61"/>
      <c r="BE593" s="61"/>
      <c r="BF593" s="62"/>
      <c r="BG593" s="62"/>
      <c r="BH593" s="62"/>
      <c r="BI593" s="62"/>
      <c r="BJ593" s="62"/>
      <c r="BK593" s="63"/>
      <c r="BL593" s="63"/>
      <c r="BM593" s="63"/>
      <c r="BN593" s="64"/>
      <c r="BO593" s="65"/>
      <c r="BP593" s="61"/>
      <c r="BQ593" s="61"/>
      <c r="BR593" s="61"/>
      <c r="BS593" s="62"/>
      <c r="BT593" s="62"/>
      <c r="BU593" s="62"/>
      <c r="BV593" s="62"/>
      <c r="BW593" s="62"/>
      <c r="BX593" s="63"/>
      <c r="BY593" s="63"/>
      <c r="BZ593" s="63"/>
      <c r="CA593" s="64"/>
      <c r="CB593" s="65"/>
      <c r="CC593" s="61"/>
      <c r="CD593" s="61"/>
      <c r="CE593" s="61"/>
      <c r="CF593" s="62"/>
      <c r="CG593" s="62"/>
      <c r="CH593" s="62"/>
      <c r="CI593" s="62"/>
      <c r="CJ593" s="62"/>
      <c r="CK593" s="63"/>
      <c r="CL593" s="63"/>
      <c r="CM593" s="63"/>
      <c r="CN593" s="64"/>
      <c r="CO593" s="65"/>
      <c r="CP593" s="61"/>
      <c r="CQ593" s="61"/>
      <c r="CR593" s="61"/>
      <c r="CS593" s="62"/>
      <c r="CT593" s="62"/>
      <c r="CU593" s="62"/>
      <c r="CV593" s="62"/>
      <c r="CW593" s="62"/>
      <c r="CX593" s="63"/>
      <c r="CY593" s="63"/>
      <c r="CZ593" s="63"/>
      <c r="DA593" s="64"/>
      <c r="DB593" s="65"/>
      <c r="DC593" s="61"/>
      <c r="DD593" s="61"/>
      <c r="DE593" s="61"/>
      <c r="DF593" s="62"/>
      <c r="DG593" s="62"/>
      <c r="DH593" s="62"/>
      <c r="DI593" s="62"/>
      <c r="DJ593" s="62"/>
      <c r="DK593" s="63"/>
      <c r="DL593" s="63"/>
      <c r="DM593" s="63"/>
      <c r="DN593" s="64"/>
      <c r="DO593" s="65"/>
      <c r="DP593" s="61"/>
      <c r="DQ593" s="61"/>
      <c r="DR593" s="61"/>
      <c r="DS593" s="62"/>
      <c r="DT593" s="62"/>
      <c r="DU593" s="62"/>
      <c r="DV593" s="62"/>
      <c r="DW593" s="62"/>
      <c r="DX593" s="63"/>
      <c r="DY593" s="63"/>
      <c r="DZ593" s="63"/>
      <c r="EA593" s="64"/>
      <c r="EB593" s="65"/>
      <c r="EC593" s="61"/>
      <c r="ED593" s="61"/>
      <c r="EE593" s="61"/>
      <c r="EF593" s="62"/>
      <c r="EG593" s="62"/>
      <c r="EH593" s="62"/>
      <c r="EI593" s="62"/>
      <c r="EJ593" s="62"/>
      <c r="EK593" s="63"/>
      <c r="EL593" s="63"/>
      <c r="EM593" s="63"/>
      <c r="EN593" s="64"/>
      <c r="EO593" s="65"/>
      <c r="EP593" s="61"/>
      <c r="EQ593" s="61"/>
      <c r="ER593" s="61"/>
      <c r="ES593" s="62"/>
      <c r="ET593" s="62"/>
      <c r="EU593" s="62"/>
      <c r="EV593" s="62"/>
      <c r="EW593" s="62"/>
      <c r="EX593" s="63"/>
      <c r="EY593" s="63"/>
      <c r="EZ593" s="63"/>
      <c r="FA593" s="64"/>
      <c r="FB593" s="65"/>
      <c r="FC593" s="61"/>
      <c r="FD593" s="61"/>
      <c r="FE593" s="61"/>
      <c r="FF593" s="62"/>
      <c r="FG593" s="62"/>
      <c r="FH593" s="62"/>
      <c r="FI593" s="62"/>
      <c r="FJ593" s="62"/>
    </row>
    <row r="594" spans="1:166" ht="15" hidden="1" customHeight="1" x14ac:dyDescent="0.25">
      <c r="A594" s="344"/>
      <c r="B594" s="344"/>
      <c r="C594" s="251"/>
      <c r="D594" s="688"/>
      <c r="E594" s="46"/>
      <c r="F594" s="346"/>
      <c r="G594" s="347"/>
      <c r="H594" s="347"/>
      <c r="I594" s="347"/>
      <c r="J594" s="347"/>
      <c r="K594" s="63"/>
      <c r="L594" s="63"/>
      <c r="M594" s="63"/>
      <c r="N594" s="64"/>
      <c r="O594" s="65"/>
      <c r="P594" s="61"/>
      <c r="Q594" s="61"/>
      <c r="R594" s="61"/>
      <c r="S594" s="62"/>
      <c r="T594" s="62"/>
      <c r="U594" s="62"/>
      <c r="V594" s="62"/>
      <c r="W594" s="62"/>
      <c r="X594" s="63"/>
      <c r="Y594" s="63"/>
      <c r="Z594" s="63"/>
      <c r="AA594" s="64"/>
      <c r="AB594" s="65"/>
      <c r="AC594" s="61"/>
      <c r="AD594" s="61"/>
      <c r="AE594" s="61"/>
      <c r="AF594" s="62"/>
      <c r="AG594" s="62"/>
      <c r="AH594" s="62"/>
      <c r="AI594" s="62"/>
      <c r="AJ594" s="62"/>
      <c r="AK594" s="63"/>
      <c r="AL594" s="63"/>
      <c r="AM594" s="63"/>
      <c r="AN594" s="64"/>
      <c r="AO594" s="65"/>
      <c r="AP594" s="61"/>
      <c r="AQ594" s="61"/>
      <c r="AR594" s="61"/>
      <c r="AS594" s="62"/>
      <c r="AT594" s="62"/>
      <c r="AU594" s="62"/>
      <c r="AV594" s="62"/>
      <c r="AW594" s="62"/>
      <c r="AX594" s="63"/>
      <c r="AY594" s="63"/>
      <c r="AZ594" s="63"/>
      <c r="BA594" s="64"/>
      <c r="BB594" s="65"/>
      <c r="BC594" s="61"/>
      <c r="BD594" s="61"/>
      <c r="BE594" s="61"/>
      <c r="BF594" s="62"/>
      <c r="BG594" s="62"/>
      <c r="BH594" s="62"/>
      <c r="BI594" s="62"/>
      <c r="BJ594" s="62"/>
      <c r="BK594" s="63"/>
      <c r="BL594" s="63"/>
      <c r="BM594" s="63"/>
      <c r="BN594" s="64"/>
      <c r="BO594" s="65"/>
      <c r="BP594" s="61"/>
      <c r="BQ594" s="61"/>
      <c r="BR594" s="61"/>
      <c r="BS594" s="62"/>
      <c r="BT594" s="62"/>
      <c r="BU594" s="62"/>
      <c r="BV594" s="62"/>
      <c r="BW594" s="62"/>
      <c r="BX594" s="63"/>
      <c r="BY594" s="63"/>
      <c r="BZ594" s="63"/>
      <c r="CA594" s="64"/>
      <c r="CB594" s="65"/>
      <c r="CC594" s="61"/>
      <c r="CD594" s="61"/>
      <c r="CE594" s="61"/>
      <c r="CF594" s="62"/>
      <c r="CG594" s="62"/>
      <c r="CH594" s="62"/>
      <c r="CI594" s="62"/>
      <c r="CJ594" s="62"/>
      <c r="CK594" s="63"/>
      <c r="CL594" s="63"/>
      <c r="CM594" s="63"/>
      <c r="CN594" s="64"/>
      <c r="CO594" s="65"/>
      <c r="CP594" s="61"/>
      <c r="CQ594" s="61"/>
      <c r="CR594" s="61"/>
      <c r="CS594" s="62"/>
      <c r="CT594" s="62"/>
      <c r="CU594" s="62"/>
      <c r="CV594" s="62"/>
      <c r="CW594" s="62"/>
      <c r="CX594" s="63"/>
      <c r="CY594" s="63"/>
      <c r="CZ594" s="63"/>
      <c r="DA594" s="64"/>
      <c r="DB594" s="65"/>
      <c r="DC594" s="61"/>
      <c r="DD594" s="61"/>
      <c r="DE594" s="61"/>
      <c r="DF594" s="62"/>
      <c r="DG594" s="62"/>
      <c r="DH594" s="62"/>
      <c r="DI594" s="62"/>
      <c r="DJ594" s="62"/>
      <c r="DK594" s="63"/>
      <c r="DL594" s="63"/>
      <c r="DM594" s="63"/>
      <c r="DN594" s="64"/>
      <c r="DO594" s="65"/>
      <c r="DP594" s="61"/>
      <c r="DQ594" s="61"/>
      <c r="DR594" s="61"/>
      <c r="DS594" s="62"/>
      <c r="DT594" s="62"/>
      <c r="DU594" s="62"/>
      <c r="DV594" s="62"/>
      <c r="DW594" s="62"/>
      <c r="DX594" s="63"/>
      <c r="DY594" s="63"/>
      <c r="DZ594" s="63"/>
      <c r="EA594" s="64"/>
      <c r="EB594" s="65"/>
      <c r="EC594" s="61"/>
      <c r="ED594" s="61"/>
      <c r="EE594" s="61"/>
      <c r="EF594" s="62"/>
      <c r="EG594" s="62"/>
      <c r="EH594" s="62"/>
      <c r="EI594" s="62"/>
      <c r="EJ594" s="62"/>
      <c r="EK594" s="63"/>
      <c r="EL594" s="63"/>
      <c r="EM594" s="63"/>
      <c r="EN594" s="64"/>
      <c r="EO594" s="65"/>
      <c r="EP594" s="61"/>
      <c r="EQ594" s="61"/>
      <c r="ER594" s="61"/>
      <c r="ES594" s="62"/>
      <c r="ET594" s="62"/>
      <c r="EU594" s="62"/>
      <c r="EV594" s="62"/>
      <c r="EW594" s="62"/>
      <c r="EX594" s="63"/>
      <c r="EY594" s="63"/>
      <c r="EZ594" s="63"/>
      <c r="FA594" s="64"/>
      <c r="FB594" s="65"/>
      <c r="FC594" s="61"/>
      <c r="FD594" s="61"/>
      <c r="FE594" s="61"/>
      <c r="FF594" s="62"/>
      <c r="FG594" s="62"/>
      <c r="FH594" s="62"/>
      <c r="FI594" s="62"/>
      <c r="FJ594" s="62"/>
    </row>
    <row r="595" spans="1:166" ht="15" hidden="1" customHeight="1" x14ac:dyDescent="0.25">
      <c r="A595" s="348">
        <v>3744</v>
      </c>
      <c r="B595" s="348">
        <v>5139</v>
      </c>
      <c r="C595" s="203"/>
      <c r="D595" s="688"/>
      <c r="E595" s="46"/>
      <c r="F595" s="329" t="s">
        <v>460</v>
      </c>
      <c r="G595" s="343">
        <v>10</v>
      </c>
      <c r="H595" s="343">
        <v>10</v>
      </c>
      <c r="I595" s="343">
        <v>0</v>
      </c>
      <c r="J595" s="343">
        <f>Tabulka54246[[#This Row],[Skutečnost k 31.12.2019                    v tis. Kč]]/Tabulka54246[[#This Row],[Upravený rozpočet k 31.12.2019         v tis. Kč]]*100</f>
        <v>0</v>
      </c>
      <c r="K595" s="63"/>
      <c r="L595" s="63"/>
      <c r="M595" s="63"/>
      <c r="N595" s="64"/>
      <c r="O595" s="65"/>
      <c r="P595" s="61"/>
      <c r="Q595" s="61"/>
      <c r="R595" s="61"/>
      <c r="S595" s="62"/>
      <c r="T595" s="62"/>
      <c r="U595" s="62"/>
      <c r="V595" s="62"/>
      <c r="W595" s="62"/>
      <c r="X595" s="63"/>
      <c r="Y595" s="63"/>
      <c r="Z595" s="63"/>
      <c r="AA595" s="64"/>
      <c r="AB595" s="65"/>
      <c r="AC595" s="61"/>
      <c r="AD595" s="61"/>
      <c r="AE595" s="61"/>
      <c r="AF595" s="62"/>
      <c r="AG595" s="62"/>
      <c r="AH595" s="62"/>
      <c r="AI595" s="62"/>
      <c r="AJ595" s="62"/>
      <c r="AK595" s="63"/>
      <c r="AL595" s="63"/>
      <c r="AM595" s="63"/>
      <c r="AN595" s="64"/>
      <c r="AO595" s="65"/>
      <c r="AP595" s="61"/>
      <c r="AQ595" s="61"/>
      <c r="AR595" s="61"/>
      <c r="AS595" s="62"/>
      <c r="AT595" s="62"/>
      <c r="AU595" s="62"/>
      <c r="AV595" s="62"/>
      <c r="AW595" s="62"/>
      <c r="AX595" s="63"/>
      <c r="AY595" s="63"/>
      <c r="AZ595" s="63"/>
      <c r="BA595" s="64"/>
      <c r="BB595" s="65"/>
      <c r="BC595" s="61"/>
      <c r="BD595" s="61"/>
      <c r="BE595" s="61"/>
      <c r="BF595" s="62"/>
      <c r="BG595" s="62"/>
      <c r="BH595" s="62"/>
      <c r="BI595" s="62"/>
      <c r="BJ595" s="62"/>
      <c r="BK595" s="63"/>
      <c r="BL595" s="63"/>
      <c r="BM595" s="63"/>
      <c r="BN595" s="64"/>
      <c r="BO595" s="65"/>
      <c r="BP595" s="61"/>
      <c r="BQ595" s="61"/>
      <c r="BR595" s="61"/>
      <c r="BS595" s="62"/>
      <c r="BT595" s="62"/>
      <c r="BU595" s="62"/>
      <c r="BV595" s="62"/>
      <c r="BW595" s="62"/>
      <c r="BX595" s="63"/>
      <c r="BY595" s="63"/>
      <c r="BZ595" s="63"/>
      <c r="CA595" s="64"/>
      <c r="CB595" s="65"/>
      <c r="CC595" s="61"/>
      <c r="CD595" s="61"/>
      <c r="CE595" s="61"/>
      <c r="CF595" s="62"/>
      <c r="CG595" s="62"/>
      <c r="CH595" s="62"/>
      <c r="CI595" s="62"/>
      <c r="CJ595" s="62"/>
      <c r="CK595" s="63"/>
      <c r="CL595" s="63"/>
      <c r="CM595" s="63"/>
      <c r="CN595" s="64"/>
      <c r="CO595" s="65"/>
      <c r="CP595" s="61"/>
      <c r="CQ595" s="61"/>
      <c r="CR595" s="61"/>
      <c r="CS595" s="62"/>
      <c r="CT595" s="62"/>
      <c r="CU595" s="62"/>
      <c r="CV595" s="62"/>
      <c r="CW595" s="62"/>
      <c r="CX595" s="63"/>
      <c r="CY595" s="63"/>
      <c r="CZ595" s="63"/>
      <c r="DA595" s="64"/>
      <c r="DB595" s="65"/>
      <c r="DC595" s="61"/>
      <c r="DD595" s="61"/>
      <c r="DE595" s="61"/>
      <c r="DF595" s="62"/>
      <c r="DG595" s="62"/>
      <c r="DH595" s="62"/>
      <c r="DI595" s="62"/>
      <c r="DJ595" s="62"/>
      <c r="DK595" s="63"/>
      <c r="DL595" s="63"/>
      <c r="DM595" s="63"/>
      <c r="DN595" s="64"/>
      <c r="DO595" s="65"/>
      <c r="DP595" s="61"/>
      <c r="DQ595" s="61"/>
      <c r="DR595" s="61"/>
      <c r="DS595" s="62"/>
      <c r="DT595" s="62"/>
      <c r="DU595" s="62"/>
      <c r="DV595" s="62"/>
      <c r="DW595" s="62"/>
      <c r="DX595" s="63"/>
      <c r="DY595" s="63"/>
      <c r="DZ595" s="63"/>
      <c r="EA595" s="64"/>
      <c r="EB595" s="65"/>
      <c r="EC595" s="61"/>
      <c r="ED595" s="61"/>
      <c r="EE595" s="61"/>
      <c r="EF595" s="62"/>
      <c r="EG595" s="62"/>
      <c r="EH595" s="62"/>
      <c r="EI595" s="62"/>
      <c r="EJ595" s="62"/>
      <c r="EK595" s="63"/>
      <c r="EL595" s="63"/>
      <c r="EM595" s="63"/>
      <c r="EN595" s="64"/>
      <c r="EO595" s="65"/>
      <c r="EP595" s="61"/>
      <c r="EQ595" s="61"/>
      <c r="ER595" s="61"/>
      <c r="ES595" s="62"/>
      <c r="ET595" s="62"/>
      <c r="EU595" s="62"/>
      <c r="EV595" s="62"/>
      <c r="EW595" s="62"/>
      <c r="EX595" s="63"/>
      <c r="EY595" s="63"/>
      <c r="EZ595" s="63"/>
      <c r="FA595" s="64"/>
      <c r="FB595" s="65"/>
      <c r="FC595" s="61"/>
      <c r="FD595" s="61"/>
      <c r="FE595" s="61"/>
      <c r="FF595" s="62"/>
      <c r="FG595" s="62"/>
      <c r="FH595" s="62"/>
      <c r="FI595" s="62"/>
      <c r="FJ595" s="62"/>
    </row>
    <row r="596" spans="1:166" ht="15" hidden="1" customHeight="1" x14ac:dyDescent="0.25">
      <c r="A596" s="348">
        <v>3744</v>
      </c>
      <c r="B596" s="348">
        <v>5169</v>
      </c>
      <c r="C596" s="203"/>
      <c r="D596" s="688"/>
      <c r="E596" s="46"/>
      <c r="F596" s="329" t="s">
        <v>792</v>
      </c>
      <c r="G596" s="343">
        <v>10</v>
      </c>
      <c r="H596" s="343">
        <v>10</v>
      </c>
      <c r="I596" s="343">
        <v>0</v>
      </c>
      <c r="J596" s="343">
        <f>Tabulka54246[[#This Row],[Skutečnost k 31.12.2019                    v tis. Kč]]/Tabulka54246[[#This Row],[Upravený rozpočet k 31.12.2019         v tis. Kč]]*100</f>
        <v>0</v>
      </c>
      <c r="K596" s="63"/>
      <c r="L596" s="63"/>
      <c r="M596" s="63"/>
      <c r="N596" s="64"/>
      <c r="O596" s="65"/>
      <c r="P596" s="61"/>
      <c r="Q596" s="61"/>
      <c r="R596" s="61"/>
      <c r="S596" s="62"/>
      <c r="T596" s="62"/>
      <c r="U596" s="62"/>
      <c r="V596" s="62"/>
      <c r="W596" s="62"/>
      <c r="X596" s="63"/>
      <c r="Y596" s="63"/>
      <c r="Z596" s="63"/>
      <c r="AA596" s="64"/>
      <c r="AB596" s="65"/>
      <c r="AC596" s="61"/>
      <c r="AD596" s="61"/>
      <c r="AE596" s="61"/>
      <c r="AF596" s="62"/>
      <c r="AG596" s="62"/>
      <c r="AH596" s="62"/>
      <c r="AI596" s="62"/>
      <c r="AJ596" s="62"/>
      <c r="AK596" s="63"/>
      <c r="AL596" s="63"/>
      <c r="AM596" s="63"/>
      <c r="AN596" s="64"/>
      <c r="AO596" s="65"/>
      <c r="AP596" s="61"/>
      <c r="AQ596" s="61"/>
      <c r="AR596" s="61"/>
      <c r="AS596" s="62"/>
      <c r="AT596" s="62"/>
      <c r="AU596" s="62"/>
      <c r="AV596" s="62"/>
      <c r="AW596" s="62"/>
      <c r="AX596" s="63"/>
      <c r="AY596" s="63"/>
      <c r="AZ596" s="63"/>
      <c r="BA596" s="64"/>
      <c r="BB596" s="65"/>
      <c r="BC596" s="61"/>
      <c r="BD596" s="61"/>
      <c r="BE596" s="61"/>
      <c r="BF596" s="62"/>
      <c r="BG596" s="62"/>
      <c r="BH596" s="62"/>
      <c r="BI596" s="62"/>
      <c r="BJ596" s="62"/>
      <c r="BK596" s="63"/>
      <c r="BL596" s="63"/>
      <c r="BM596" s="63"/>
      <c r="BN596" s="64"/>
      <c r="BO596" s="65"/>
      <c r="BP596" s="61"/>
      <c r="BQ596" s="61"/>
      <c r="BR596" s="61"/>
      <c r="BS596" s="62"/>
      <c r="BT596" s="62"/>
      <c r="BU596" s="62"/>
      <c r="BV596" s="62"/>
      <c r="BW596" s="62"/>
      <c r="BX596" s="63"/>
      <c r="BY596" s="63"/>
      <c r="BZ596" s="63"/>
      <c r="CA596" s="64"/>
      <c r="CB596" s="65"/>
      <c r="CC596" s="61"/>
      <c r="CD596" s="61"/>
      <c r="CE596" s="61"/>
      <c r="CF596" s="62"/>
      <c r="CG596" s="62"/>
      <c r="CH596" s="62"/>
      <c r="CI596" s="62"/>
      <c r="CJ596" s="62"/>
      <c r="CK596" s="63"/>
      <c r="CL596" s="63"/>
      <c r="CM596" s="63"/>
      <c r="CN596" s="64"/>
      <c r="CO596" s="65"/>
      <c r="CP596" s="61"/>
      <c r="CQ596" s="61"/>
      <c r="CR596" s="61"/>
      <c r="CS596" s="62"/>
      <c r="CT596" s="62"/>
      <c r="CU596" s="62"/>
      <c r="CV596" s="62"/>
      <c r="CW596" s="62"/>
      <c r="CX596" s="63"/>
      <c r="CY596" s="63"/>
      <c r="CZ596" s="63"/>
      <c r="DA596" s="64"/>
      <c r="DB596" s="65"/>
      <c r="DC596" s="61"/>
      <c r="DD596" s="61"/>
      <c r="DE596" s="61"/>
      <c r="DF596" s="62"/>
      <c r="DG596" s="62"/>
      <c r="DH596" s="62"/>
      <c r="DI596" s="62"/>
      <c r="DJ596" s="62"/>
      <c r="DK596" s="63"/>
      <c r="DL596" s="63"/>
      <c r="DM596" s="63"/>
      <c r="DN596" s="64"/>
      <c r="DO596" s="65"/>
      <c r="DP596" s="61"/>
      <c r="DQ596" s="61"/>
      <c r="DR596" s="61"/>
      <c r="DS596" s="62"/>
      <c r="DT596" s="62"/>
      <c r="DU596" s="62"/>
      <c r="DV596" s="62"/>
      <c r="DW596" s="62"/>
      <c r="DX596" s="63"/>
      <c r="DY596" s="63"/>
      <c r="DZ596" s="63"/>
      <c r="EA596" s="64"/>
      <c r="EB596" s="65"/>
      <c r="EC596" s="61"/>
      <c r="ED596" s="61"/>
      <c r="EE596" s="61"/>
      <c r="EF596" s="62"/>
      <c r="EG596" s="62"/>
      <c r="EH596" s="62"/>
      <c r="EI596" s="62"/>
      <c r="EJ596" s="62"/>
      <c r="EK596" s="63"/>
      <c r="EL596" s="63"/>
      <c r="EM596" s="63"/>
      <c r="EN596" s="64"/>
      <c r="EO596" s="65"/>
      <c r="EP596" s="61"/>
      <c r="EQ596" s="61"/>
      <c r="ER596" s="61"/>
      <c r="ES596" s="62"/>
      <c r="ET596" s="62"/>
      <c r="EU596" s="62"/>
      <c r="EV596" s="62"/>
      <c r="EW596" s="62"/>
      <c r="EX596" s="63"/>
      <c r="EY596" s="63"/>
      <c r="EZ596" s="63"/>
      <c r="FA596" s="64"/>
      <c r="FB596" s="65"/>
      <c r="FC596" s="61"/>
      <c r="FD596" s="61"/>
      <c r="FE596" s="61"/>
      <c r="FF596" s="62"/>
      <c r="FG596" s="62"/>
      <c r="FH596" s="62"/>
      <c r="FI596" s="62"/>
      <c r="FJ596" s="62"/>
    </row>
    <row r="597" spans="1:166" ht="15" hidden="1" customHeight="1" x14ac:dyDescent="0.25">
      <c r="A597" s="348">
        <v>3744</v>
      </c>
      <c r="B597" s="16">
        <v>5169</v>
      </c>
      <c r="C597" s="192"/>
      <c r="D597" s="383"/>
      <c r="E597" s="46">
        <v>364</v>
      </c>
      <c r="F597" s="329" t="s">
        <v>823</v>
      </c>
      <c r="G597" s="343">
        <v>0</v>
      </c>
      <c r="H597" s="343">
        <v>100</v>
      </c>
      <c r="I597" s="343">
        <v>0</v>
      </c>
      <c r="J597" s="343">
        <f>Tabulka54246[[#This Row],[Skutečnost k 31.12.2019                    v tis. Kč]]/Tabulka54246[[#This Row],[Upravený rozpočet k 31.12.2019         v tis. Kč]]*100</f>
        <v>0</v>
      </c>
      <c r="K597" s="63"/>
      <c r="L597" s="63"/>
      <c r="M597" s="63"/>
      <c r="N597" s="64"/>
      <c r="O597" s="65"/>
      <c r="P597" s="61"/>
      <c r="Q597" s="61"/>
      <c r="R597" s="61"/>
      <c r="S597" s="62"/>
      <c r="T597" s="62"/>
      <c r="U597" s="62"/>
      <c r="V597" s="62"/>
      <c r="W597" s="62"/>
      <c r="X597" s="63"/>
      <c r="Y597" s="63"/>
      <c r="Z597" s="63"/>
      <c r="AA597" s="64"/>
      <c r="AB597" s="65"/>
      <c r="AC597" s="61"/>
      <c r="AD597" s="61"/>
      <c r="AE597" s="61"/>
      <c r="AF597" s="62"/>
      <c r="AG597" s="62"/>
      <c r="AH597" s="62"/>
      <c r="AI597" s="62"/>
      <c r="AJ597" s="62"/>
      <c r="AK597" s="63"/>
      <c r="AL597" s="63"/>
      <c r="AM597" s="63"/>
      <c r="AN597" s="64"/>
      <c r="AO597" s="65"/>
      <c r="AP597" s="61"/>
      <c r="AQ597" s="61"/>
      <c r="AR597" s="61"/>
      <c r="AS597" s="62"/>
      <c r="AT597" s="62"/>
      <c r="AU597" s="62"/>
      <c r="AV597" s="62"/>
      <c r="AW597" s="62"/>
      <c r="AX597" s="63"/>
      <c r="AY597" s="63"/>
      <c r="AZ597" s="63"/>
      <c r="BA597" s="64"/>
      <c r="BB597" s="65"/>
      <c r="BC597" s="61"/>
      <c r="BD597" s="61"/>
      <c r="BE597" s="61"/>
      <c r="BF597" s="62"/>
      <c r="BG597" s="62"/>
      <c r="BH597" s="62"/>
      <c r="BI597" s="62"/>
      <c r="BJ597" s="62"/>
      <c r="BK597" s="63"/>
      <c r="BL597" s="63"/>
      <c r="BM597" s="63"/>
      <c r="BN597" s="64"/>
      <c r="BO597" s="65"/>
      <c r="BP597" s="61"/>
      <c r="BQ597" s="61"/>
      <c r="BR597" s="61"/>
      <c r="BS597" s="62"/>
      <c r="BT597" s="62"/>
      <c r="BU597" s="62"/>
      <c r="BV597" s="62"/>
      <c r="BW597" s="62"/>
      <c r="BX597" s="63"/>
      <c r="BY597" s="63"/>
      <c r="BZ597" s="63"/>
      <c r="CA597" s="64"/>
      <c r="CB597" s="65"/>
      <c r="CC597" s="61"/>
      <c r="CD597" s="61"/>
      <c r="CE597" s="61"/>
      <c r="CF597" s="62"/>
      <c r="CG597" s="62"/>
      <c r="CH597" s="62"/>
      <c r="CI597" s="62"/>
      <c r="CJ597" s="62"/>
      <c r="CK597" s="63"/>
      <c r="CL597" s="63"/>
      <c r="CM597" s="63"/>
      <c r="CN597" s="64"/>
      <c r="CO597" s="65"/>
      <c r="CP597" s="61"/>
      <c r="CQ597" s="61"/>
      <c r="CR597" s="61"/>
      <c r="CS597" s="62"/>
      <c r="CT597" s="62"/>
      <c r="CU597" s="62"/>
      <c r="CV597" s="62"/>
      <c r="CW597" s="62"/>
      <c r="CX597" s="63"/>
      <c r="CY597" s="63"/>
      <c r="CZ597" s="63"/>
      <c r="DA597" s="64"/>
      <c r="DB597" s="65"/>
      <c r="DC597" s="61"/>
      <c r="DD597" s="61"/>
      <c r="DE597" s="61"/>
      <c r="DF597" s="62"/>
      <c r="DG597" s="62"/>
      <c r="DH597" s="62"/>
      <c r="DI597" s="62"/>
      <c r="DJ597" s="62"/>
      <c r="DK597" s="63"/>
      <c r="DL597" s="63"/>
      <c r="DM597" s="63"/>
      <c r="DN597" s="64"/>
      <c r="DO597" s="65"/>
      <c r="DP597" s="61"/>
      <c r="DQ597" s="61"/>
      <c r="DR597" s="61"/>
      <c r="DS597" s="62"/>
      <c r="DT597" s="62"/>
      <c r="DU597" s="62"/>
      <c r="DV597" s="62"/>
      <c r="DW597" s="62"/>
      <c r="DX597" s="63"/>
      <c r="DY597" s="63"/>
      <c r="DZ597" s="63"/>
      <c r="EA597" s="64"/>
      <c r="EB597" s="65"/>
      <c r="EC597" s="61"/>
      <c r="ED597" s="61"/>
      <c r="EE597" s="61"/>
      <c r="EF597" s="62"/>
      <c r="EG597" s="62"/>
      <c r="EH597" s="62"/>
      <c r="EI597" s="62"/>
      <c r="EJ597" s="62"/>
      <c r="EK597" s="63"/>
      <c r="EL597" s="63"/>
      <c r="EM597" s="63"/>
      <c r="EN597" s="64"/>
      <c r="EO597" s="65"/>
      <c r="EP597" s="61"/>
      <c r="EQ597" s="61"/>
      <c r="ER597" s="61"/>
      <c r="ES597" s="62"/>
      <c r="ET597" s="62"/>
      <c r="EU597" s="62"/>
      <c r="EV597" s="62"/>
      <c r="EW597" s="62"/>
      <c r="EX597" s="63"/>
      <c r="EY597" s="63"/>
      <c r="EZ597" s="63"/>
      <c r="FA597" s="64"/>
      <c r="FB597" s="65"/>
      <c r="FC597" s="61"/>
      <c r="FD597" s="61"/>
      <c r="FE597" s="61"/>
      <c r="FF597" s="62"/>
      <c r="FG597" s="62"/>
      <c r="FH597" s="62"/>
      <c r="FI597" s="62"/>
      <c r="FJ597" s="62"/>
    </row>
    <row r="598" spans="1:166" ht="15" hidden="1" customHeight="1" x14ac:dyDescent="0.25">
      <c r="A598" s="363">
        <v>3744</v>
      </c>
      <c r="B598" s="363">
        <v>6121</v>
      </c>
      <c r="C598" s="192"/>
      <c r="D598" s="383"/>
      <c r="E598" s="381">
        <v>847</v>
      </c>
      <c r="F598" s="364" t="s">
        <v>749</v>
      </c>
      <c r="G598" s="382">
        <v>4893.8999999999996</v>
      </c>
      <c r="H598" s="382">
        <v>1819.65</v>
      </c>
      <c r="I598" s="382">
        <v>1819.65</v>
      </c>
      <c r="J598" s="382">
        <f>Tabulka54246[[#This Row],[Skutečnost k 31.12.2019                    v tis. Kč]]/Tabulka54246[[#This Row],[Upravený rozpočet k 31.12.2019         v tis. Kč]]*100</f>
        <v>100</v>
      </c>
      <c r="K598" s="63"/>
      <c r="L598" s="63"/>
      <c r="M598" s="63"/>
      <c r="N598" s="64"/>
      <c r="O598" s="65"/>
      <c r="P598" s="61"/>
      <c r="Q598" s="61"/>
      <c r="R598" s="61"/>
      <c r="S598" s="62"/>
      <c r="T598" s="62"/>
      <c r="U598" s="62"/>
      <c r="V598" s="62"/>
      <c r="W598" s="62"/>
      <c r="X598" s="63"/>
      <c r="Y598" s="63"/>
      <c r="Z598" s="63"/>
      <c r="AA598" s="64"/>
      <c r="AB598" s="65"/>
      <c r="AC598" s="61"/>
      <c r="AD598" s="61"/>
      <c r="AE598" s="61"/>
      <c r="AF598" s="62"/>
      <c r="AG598" s="62"/>
      <c r="AH598" s="62"/>
      <c r="AI598" s="62"/>
      <c r="AJ598" s="62"/>
      <c r="AK598" s="63"/>
      <c r="AL598" s="63"/>
      <c r="AM598" s="63"/>
      <c r="AN598" s="64"/>
      <c r="AO598" s="65"/>
      <c r="AP598" s="61"/>
      <c r="AQ598" s="61"/>
      <c r="AR598" s="61"/>
      <c r="AS598" s="62"/>
      <c r="AT598" s="62"/>
      <c r="AU598" s="62"/>
      <c r="AV598" s="62"/>
      <c r="AW598" s="62"/>
      <c r="AX598" s="63"/>
      <c r="AY598" s="63"/>
      <c r="AZ598" s="63"/>
      <c r="BA598" s="64"/>
      <c r="BB598" s="65"/>
      <c r="BC598" s="61"/>
      <c r="BD598" s="61"/>
      <c r="BE598" s="61"/>
      <c r="BF598" s="62"/>
      <c r="BG598" s="62"/>
      <c r="BH598" s="62"/>
      <c r="BI598" s="62"/>
      <c r="BJ598" s="62"/>
      <c r="BK598" s="63"/>
      <c r="BL598" s="63"/>
      <c r="BM598" s="63"/>
      <c r="BN598" s="64"/>
      <c r="BO598" s="65"/>
      <c r="BP598" s="61"/>
      <c r="BQ598" s="61"/>
      <c r="BR598" s="61"/>
      <c r="BS598" s="62"/>
      <c r="BT598" s="62"/>
      <c r="BU598" s="62"/>
      <c r="BV598" s="62"/>
      <c r="BW598" s="62"/>
      <c r="BX598" s="63"/>
      <c r="BY598" s="63"/>
      <c r="BZ598" s="63"/>
      <c r="CA598" s="64"/>
      <c r="CB598" s="65"/>
      <c r="CC598" s="61"/>
      <c r="CD598" s="61"/>
      <c r="CE598" s="61"/>
      <c r="CF598" s="62"/>
      <c r="CG598" s="62"/>
      <c r="CH598" s="62"/>
      <c r="CI598" s="62"/>
      <c r="CJ598" s="62"/>
      <c r="CK598" s="63"/>
      <c r="CL598" s="63"/>
      <c r="CM598" s="63"/>
      <c r="CN598" s="64"/>
      <c r="CO598" s="65"/>
      <c r="CP598" s="61"/>
      <c r="CQ598" s="61"/>
      <c r="CR598" s="61"/>
      <c r="CS598" s="62"/>
      <c r="CT598" s="62"/>
      <c r="CU598" s="62"/>
      <c r="CV598" s="62"/>
      <c r="CW598" s="62"/>
      <c r="CX598" s="63"/>
      <c r="CY598" s="63"/>
      <c r="CZ598" s="63"/>
      <c r="DA598" s="64"/>
      <c r="DB598" s="65"/>
      <c r="DC598" s="61"/>
      <c r="DD598" s="61"/>
      <c r="DE598" s="61"/>
      <c r="DF598" s="62"/>
      <c r="DG598" s="62"/>
      <c r="DH598" s="62"/>
      <c r="DI598" s="62"/>
      <c r="DJ598" s="62"/>
      <c r="DK598" s="63"/>
      <c r="DL598" s="63"/>
      <c r="DM598" s="63"/>
      <c r="DN598" s="64"/>
      <c r="DO598" s="65"/>
      <c r="DP598" s="61"/>
      <c r="DQ598" s="61"/>
      <c r="DR598" s="61"/>
      <c r="DS598" s="62"/>
      <c r="DT598" s="62"/>
      <c r="DU598" s="62"/>
      <c r="DV598" s="62"/>
      <c r="DW598" s="62"/>
      <c r="DX598" s="63"/>
      <c r="DY598" s="63"/>
      <c r="DZ598" s="63"/>
      <c r="EA598" s="64"/>
      <c r="EB598" s="65"/>
      <c r="EC598" s="61"/>
      <c r="ED598" s="61"/>
      <c r="EE598" s="61"/>
      <c r="EF598" s="62"/>
      <c r="EG598" s="62"/>
      <c r="EH598" s="62"/>
      <c r="EI598" s="62"/>
      <c r="EJ598" s="62"/>
      <c r="EK598" s="63"/>
      <c r="EL598" s="63"/>
      <c r="EM598" s="63"/>
      <c r="EN598" s="64"/>
      <c r="EO598" s="65"/>
      <c r="EP598" s="61"/>
      <c r="EQ598" s="61"/>
      <c r="ER598" s="61"/>
      <c r="ES598" s="62"/>
      <c r="ET598" s="62"/>
      <c r="EU598" s="62"/>
      <c r="EV598" s="62"/>
      <c r="EW598" s="62"/>
      <c r="EX598" s="63"/>
      <c r="EY598" s="63"/>
      <c r="EZ598" s="63"/>
      <c r="FA598" s="64"/>
      <c r="FB598" s="65"/>
      <c r="FC598" s="61"/>
      <c r="FD598" s="61"/>
      <c r="FE598" s="61"/>
      <c r="FF598" s="62"/>
      <c r="FG598" s="62"/>
      <c r="FH598" s="62"/>
      <c r="FI598" s="62"/>
      <c r="FJ598" s="62"/>
    </row>
    <row r="599" spans="1:166" ht="15" hidden="1" customHeight="1" x14ac:dyDescent="0.25">
      <c r="A599" s="385">
        <v>3744</v>
      </c>
      <c r="B599" s="385">
        <v>6121</v>
      </c>
      <c r="C599" s="386">
        <v>106515974</v>
      </c>
      <c r="D599" s="383"/>
      <c r="E599" s="387">
        <v>847</v>
      </c>
      <c r="F599" s="388" t="s">
        <v>870</v>
      </c>
      <c r="G599" s="389">
        <v>14573.62</v>
      </c>
      <c r="H599" s="389">
        <v>17982.16</v>
      </c>
      <c r="I599" s="389">
        <v>17982.16</v>
      </c>
      <c r="J599" s="389">
        <f>Tabulka54246[[#This Row],[Skutečnost k 31.12.2019                    v tis. Kč]]/Tabulka54246[[#This Row],[Upravený rozpočet k 31.12.2019         v tis. Kč]]*100</f>
        <v>100</v>
      </c>
      <c r="K599" s="63"/>
      <c r="L599" s="63"/>
      <c r="M599" s="63"/>
      <c r="N599" s="64"/>
      <c r="O599" s="65"/>
      <c r="P599" s="61"/>
      <c r="Q599" s="61"/>
      <c r="R599" s="61"/>
      <c r="S599" s="62"/>
      <c r="T599" s="62"/>
      <c r="U599" s="62"/>
      <c r="V599" s="62"/>
      <c r="W599" s="62"/>
      <c r="X599" s="63"/>
      <c r="Y599" s="63"/>
      <c r="Z599" s="63"/>
      <c r="AA599" s="64"/>
      <c r="AB599" s="65"/>
      <c r="AC599" s="61"/>
      <c r="AD599" s="61"/>
      <c r="AE599" s="61"/>
      <c r="AF599" s="62"/>
      <c r="AG599" s="62"/>
      <c r="AH599" s="62"/>
      <c r="AI599" s="62"/>
      <c r="AJ599" s="62"/>
      <c r="AK599" s="63"/>
      <c r="AL599" s="63"/>
      <c r="AM599" s="63"/>
      <c r="AN599" s="64"/>
      <c r="AO599" s="65"/>
      <c r="AP599" s="61"/>
      <c r="AQ599" s="61"/>
      <c r="AR599" s="61"/>
      <c r="AS599" s="62"/>
      <c r="AT599" s="62"/>
      <c r="AU599" s="62"/>
      <c r="AV599" s="62"/>
      <c r="AW599" s="62"/>
      <c r="AX599" s="63"/>
      <c r="AY599" s="63"/>
      <c r="AZ599" s="63"/>
      <c r="BA599" s="64"/>
      <c r="BB599" s="65"/>
      <c r="BC599" s="61"/>
      <c r="BD599" s="61"/>
      <c r="BE599" s="61"/>
      <c r="BF599" s="62"/>
      <c r="BG599" s="62"/>
      <c r="BH599" s="62"/>
      <c r="BI599" s="62"/>
      <c r="BJ599" s="62"/>
      <c r="BK599" s="63"/>
      <c r="BL599" s="63"/>
      <c r="BM599" s="63"/>
      <c r="BN599" s="64"/>
      <c r="BO599" s="65"/>
      <c r="BP599" s="61"/>
      <c r="BQ599" s="61"/>
      <c r="BR599" s="61"/>
      <c r="BS599" s="62"/>
      <c r="BT599" s="62"/>
      <c r="BU599" s="62"/>
      <c r="BV599" s="62"/>
      <c r="BW599" s="62"/>
      <c r="BX599" s="63"/>
      <c r="BY599" s="63"/>
      <c r="BZ599" s="63"/>
      <c r="CA599" s="64"/>
      <c r="CB599" s="65"/>
      <c r="CC599" s="61"/>
      <c r="CD599" s="61"/>
      <c r="CE599" s="61"/>
      <c r="CF599" s="62"/>
      <c r="CG599" s="62"/>
      <c r="CH599" s="62"/>
      <c r="CI599" s="62"/>
      <c r="CJ599" s="62"/>
      <c r="CK599" s="63"/>
      <c r="CL599" s="63"/>
      <c r="CM599" s="63"/>
      <c r="CN599" s="64"/>
      <c r="CO599" s="65"/>
      <c r="CP599" s="61"/>
      <c r="CQ599" s="61"/>
      <c r="CR599" s="61"/>
      <c r="CS599" s="62"/>
      <c r="CT599" s="62"/>
      <c r="CU599" s="62"/>
      <c r="CV599" s="62"/>
      <c r="CW599" s="62"/>
      <c r="CX599" s="63"/>
      <c r="CY599" s="63"/>
      <c r="CZ599" s="63"/>
      <c r="DA599" s="64"/>
      <c r="DB599" s="65"/>
      <c r="DC599" s="61"/>
      <c r="DD599" s="61"/>
      <c r="DE599" s="61"/>
      <c r="DF599" s="62"/>
      <c r="DG599" s="62"/>
      <c r="DH599" s="62"/>
      <c r="DI599" s="62"/>
      <c r="DJ599" s="62"/>
      <c r="DK599" s="63"/>
      <c r="DL599" s="63"/>
      <c r="DM599" s="63"/>
      <c r="DN599" s="64"/>
      <c r="DO599" s="65"/>
      <c r="DP599" s="61"/>
      <c r="DQ599" s="61"/>
      <c r="DR599" s="61"/>
      <c r="DS599" s="62"/>
      <c r="DT599" s="62"/>
      <c r="DU599" s="62"/>
      <c r="DV599" s="62"/>
      <c r="DW599" s="62"/>
      <c r="DX599" s="63"/>
      <c r="DY599" s="63"/>
      <c r="DZ599" s="63"/>
      <c r="EA599" s="64"/>
      <c r="EB599" s="65"/>
      <c r="EC599" s="61"/>
      <c r="ED599" s="61"/>
      <c r="EE599" s="61"/>
      <c r="EF599" s="62"/>
      <c r="EG599" s="62"/>
      <c r="EH599" s="62"/>
      <c r="EI599" s="62"/>
      <c r="EJ599" s="62"/>
      <c r="EK599" s="63"/>
      <c r="EL599" s="63"/>
      <c r="EM599" s="63"/>
      <c r="EN599" s="64"/>
      <c r="EO599" s="65"/>
      <c r="EP599" s="61"/>
      <c r="EQ599" s="61"/>
      <c r="ER599" s="61"/>
      <c r="ES599" s="62"/>
      <c r="ET599" s="62"/>
      <c r="EU599" s="62"/>
      <c r="EV599" s="62"/>
      <c r="EW599" s="62"/>
      <c r="EX599" s="63"/>
      <c r="EY599" s="63"/>
      <c r="EZ599" s="63"/>
      <c r="FA599" s="64"/>
      <c r="FB599" s="65"/>
      <c r="FC599" s="61"/>
      <c r="FD599" s="61"/>
      <c r="FE599" s="61"/>
      <c r="FF599" s="62"/>
      <c r="FG599" s="62"/>
      <c r="FH599" s="62"/>
      <c r="FI599" s="62"/>
      <c r="FJ599" s="62"/>
    </row>
    <row r="600" spans="1:166" ht="15" hidden="1" customHeight="1" x14ac:dyDescent="0.25">
      <c r="A600" s="385">
        <v>3744</v>
      </c>
      <c r="B600" s="385">
        <v>6121</v>
      </c>
      <c r="C600" s="386">
        <v>106100000</v>
      </c>
      <c r="D600" s="383"/>
      <c r="E600" s="387">
        <v>847</v>
      </c>
      <c r="F600" s="388" t="s">
        <v>871</v>
      </c>
      <c r="G600" s="389">
        <v>2571.8200000000002</v>
      </c>
      <c r="H600" s="389">
        <v>3173.32</v>
      </c>
      <c r="I600" s="389">
        <v>3173.32</v>
      </c>
      <c r="J600" s="389">
        <f>Tabulka54246[[#This Row],[Skutečnost k 31.12.2019                    v tis. Kč]]/Tabulka54246[[#This Row],[Upravený rozpočet k 31.12.2019         v tis. Kč]]*100</f>
        <v>100</v>
      </c>
      <c r="K600" s="63"/>
      <c r="L600" s="63"/>
      <c r="M600" s="63"/>
      <c r="N600" s="64"/>
      <c r="O600" s="65"/>
      <c r="P600" s="61"/>
      <c r="Q600" s="61"/>
      <c r="R600" s="61"/>
      <c r="S600" s="62"/>
      <c r="T600" s="62"/>
      <c r="U600" s="62"/>
      <c r="V600" s="62"/>
      <c r="W600" s="62"/>
      <c r="X600" s="63"/>
      <c r="Y600" s="63"/>
      <c r="Z600" s="63"/>
      <c r="AA600" s="64"/>
      <c r="AB600" s="65"/>
      <c r="AC600" s="61"/>
      <c r="AD600" s="61"/>
      <c r="AE600" s="61"/>
      <c r="AF600" s="62"/>
      <c r="AG600" s="62"/>
      <c r="AH600" s="62"/>
      <c r="AI600" s="62"/>
      <c r="AJ600" s="62"/>
      <c r="AK600" s="63"/>
      <c r="AL600" s="63"/>
      <c r="AM600" s="63"/>
      <c r="AN600" s="64"/>
      <c r="AO600" s="65"/>
      <c r="AP600" s="61"/>
      <c r="AQ600" s="61"/>
      <c r="AR600" s="61"/>
      <c r="AS600" s="62"/>
      <c r="AT600" s="62"/>
      <c r="AU600" s="62"/>
      <c r="AV600" s="62"/>
      <c r="AW600" s="62"/>
      <c r="AX600" s="63"/>
      <c r="AY600" s="63"/>
      <c r="AZ600" s="63"/>
      <c r="BA600" s="64"/>
      <c r="BB600" s="65"/>
      <c r="BC600" s="61"/>
      <c r="BD600" s="61"/>
      <c r="BE600" s="61"/>
      <c r="BF600" s="62"/>
      <c r="BG600" s="62"/>
      <c r="BH600" s="62"/>
      <c r="BI600" s="62"/>
      <c r="BJ600" s="62"/>
      <c r="BK600" s="63"/>
      <c r="BL600" s="63"/>
      <c r="BM600" s="63"/>
      <c r="BN600" s="64"/>
      <c r="BO600" s="65"/>
      <c r="BP600" s="61"/>
      <c r="BQ600" s="61"/>
      <c r="BR600" s="61"/>
      <c r="BS600" s="62"/>
      <c r="BT600" s="62"/>
      <c r="BU600" s="62"/>
      <c r="BV600" s="62"/>
      <c r="BW600" s="62"/>
      <c r="BX600" s="63"/>
      <c r="BY600" s="63"/>
      <c r="BZ600" s="63"/>
      <c r="CA600" s="64"/>
      <c r="CB600" s="65"/>
      <c r="CC600" s="61"/>
      <c r="CD600" s="61"/>
      <c r="CE600" s="61"/>
      <c r="CF600" s="62"/>
      <c r="CG600" s="62"/>
      <c r="CH600" s="62"/>
      <c r="CI600" s="62"/>
      <c r="CJ600" s="62"/>
      <c r="CK600" s="63"/>
      <c r="CL600" s="63"/>
      <c r="CM600" s="63"/>
      <c r="CN600" s="64"/>
      <c r="CO600" s="65"/>
      <c r="CP600" s="61"/>
      <c r="CQ600" s="61"/>
      <c r="CR600" s="61"/>
      <c r="CS600" s="62"/>
      <c r="CT600" s="62"/>
      <c r="CU600" s="62"/>
      <c r="CV600" s="62"/>
      <c r="CW600" s="62"/>
      <c r="CX600" s="63"/>
      <c r="CY600" s="63"/>
      <c r="CZ600" s="63"/>
      <c r="DA600" s="64"/>
      <c r="DB600" s="65"/>
      <c r="DC600" s="61"/>
      <c r="DD600" s="61"/>
      <c r="DE600" s="61"/>
      <c r="DF600" s="62"/>
      <c r="DG600" s="62"/>
      <c r="DH600" s="62"/>
      <c r="DI600" s="62"/>
      <c r="DJ600" s="62"/>
      <c r="DK600" s="63"/>
      <c r="DL600" s="63"/>
      <c r="DM600" s="63"/>
      <c r="DN600" s="64"/>
      <c r="DO600" s="65"/>
      <c r="DP600" s="61"/>
      <c r="DQ600" s="61"/>
      <c r="DR600" s="61"/>
      <c r="DS600" s="62"/>
      <c r="DT600" s="62"/>
      <c r="DU600" s="62"/>
      <c r="DV600" s="62"/>
      <c r="DW600" s="62"/>
      <c r="DX600" s="63"/>
      <c r="DY600" s="63"/>
      <c r="DZ600" s="63"/>
      <c r="EA600" s="64"/>
      <c r="EB600" s="65"/>
      <c r="EC600" s="61"/>
      <c r="ED600" s="61"/>
      <c r="EE600" s="61"/>
      <c r="EF600" s="62"/>
      <c r="EG600" s="62"/>
      <c r="EH600" s="62"/>
      <c r="EI600" s="62"/>
      <c r="EJ600" s="62"/>
      <c r="EK600" s="63"/>
      <c r="EL600" s="63"/>
      <c r="EM600" s="63"/>
      <c r="EN600" s="64"/>
      <c r="EO600" s="65"/>
      <c r="EP600" s="61"/>
      <c r="EQ600" s="61"/>
      <c r="ER600" s="61"/>
      <c r="ES600" s="62"/>
      <c r="ET600" s="62"/>
      <c r="EU600" s="62"/>
      <c r="EV600" s="62"/>
      <c r="EW600" s="62"/>
      <c r="EX600" s="63"/>
      <c r="EY600" s="63"/>
      <c r="EZ600" s="63"/>
      <c r="FA600" s="64"/>
      <c r="FB600" s="65"/>
      <c r="FC600" s="61"/>
      <c r="FD600" s="61"/>
      <c r="FE600" s="61"/>
      <c r="FF600" s="62"/>
      <c r="FG600" s="62"/>
      <c r="FH600" s="62"/>
      <c r="FI600" s="62"/>
      <c r="FJ600" s="62"/>
    </row>
    <row r="601" spans="1:166" ht="15" hidden="1" customHeight="1" x14ac:dyDescent="0.25">
      <c r="A601" s="363">
        <v>3744</v>
      </c>
      <c r="B601" s="363">
        <v>6121</v>
      </c>
      <c r="C601" s="192"/>
      <c r="D601" s="383"/>
      <c r="E601" s="381">
        <v>880</v>
      </c>
      <c r="F601" s="364" t="s">
        <v>782</v>
      </c>
      <c r="G601" s="382">
        <v>0</v>
      </c>
      <c r="H601" s="382">
        <v>300</v>
      </c>
      <c r="I601" s="382">
        <v>263.17</v>
      </c>
      <c r="J601" s="382">
        <f>Tabulka54246[[#This Row],[Skutečnost k 31.12.2019                    v tis. Kč]]/Tabulka54246[[#This Row],[Upravený rozpočet k 31.12.2019         v tis. Kč]]*100</f>
        <v>87.723333333333343</v>
      </c>
      <c r="K601" s="63"/>
      <c r="L601" s="63"/>
      <c r="M601" s="63"/>
      <c r="N601" s="64"/>
      <c r="O601" s="65"/>
      <c r="P601" s="61"/>
      <c r="Q601" s="61"/>
      <c r="R601" s="61"/>
      <c r="S601" s="62"/>
      <c r="T601" s="62"/>
      <c r="U601" s="62"/>
      <c r="V601" s="62"/>
      <c r="W601" s="62"/>
      <c r="X601" s="63"/>
      <c r="Y601" s="63"/>
      <c r="Z601" s="63"/>
      <c r="AA601" s="64"/>
      <c r="AB601" s="65"/>
      <c r="AC601" s="61"/>
      <c r="AD601" s="61"/>
      <c r="AE601" s="61"/>
      <c r="AF601" s="62"/>
      <c r="AG601" s="62"/>
      <c r="AH601" s="62"/>
      <c r="AI601" s="62"/>
      <c r="AJ601" s="62"/>
      <c r="AK601" s="63"/>
      <c r="AL601" s="63"/>
      <c r="AM601" s="63"/>
      <c r="AN601" s="64"/>
      <c r="AO601" s="65"/>
      <c r="AP601" s="61"/>
      <c r="AQ601" s="61"/>
      <c r="AR601" s="61"/>
      <c r="AS601" s="62"/>
      <c r="AT601" s="62"/>
      <c r="AU601" s="62"/>
      <c r="AV601" s="62"/>
      <c r="AW601" s="62"/>
      <c r="AX601" s="63"/>
      <c r="AY601" s="63"/>
      <c r="AZ601" s="63"/>
      <c r="BA601" s="64"/>
      <c r="BB601" s="65"/>
      <c r="BC601" s="61"/>
      <c r="BD601" s="61"/>
      <c r="BE601" s="61"/>
      <c r="BF601" s="62"/>
      <c r="BG601" s="62"/>
      <c r="BH601" s="62"/>
      <c r="BI601" s="62"/>
      <c r="BJ601" s="62"/>
      <c r="BK601" s="63"/>
      <c r="BL601" s="63"/>
      <c r="BM601" s="63"/>
      <c r="BN601" s="64"/>
      <c r="BO601" s="65"/>
      <c r="BP601" s="61"/>
      <c r="BQ601" s="61"/>
      <c r="BR601" s="61"/>
      <c r="BS601" s="62"/>
      <c r="BT601" s="62"/>
      <c r="BU601" s="62"/>
      <c r="BV601" s="62"/>
      <c r="BW601" s="62"/>
      <c r="BX601" s="63"/>
      <c r="BY601" s="63"/>
      <c r="BZ601" s="63"/>
      <c r="CA601" s="64"/>
      <c r="CB601" s="65"/>
      <c r="CC601" s="61"/>
      <c r="CD601" s="61"/>
      <c r="CE601" s="61"/>
      <c r="CF601" s="62"/>
      <c r="CG601" s="62"/>
      <c r="CH601" s="62"/>
      <c r="CI601" s="62"/>
      <c r="CJ601" s="62"/>
      <c r="CK601" s="63"/>
      <c r="CL601" s="63"/>
      <c r="CM601" s="63"/>
      <c r="CN601" s="64"/>
      <c r="CO601" s="65"/>
      <c r="CP601" s="61"/>
      <c r="CQ601" s="61"/>
      <c r="CR601" s="61"/>
      <c r="CS601" s="62"/>
      <c r="CT601" s="62"/>
      <c r="CU601" s="62"/>
      <c r="CV601" s="62"/>
      <c r="CW601" s="62"/>
      <c r="CX601" s="63"/>
      <c r="CY601" s="63"/>
      <c r="CZ601" s="63"/>
      <c r="DA601" s="64"/>
      <c r="DB601" s="65"/>
      <c r="DC601" s="61"/>
      <c r="DD601" s="61"/>
      <c r="DE601" s="61"/>
      <c r="DF601" s="62"/>
      <c r="DG601" s="62"/>
      <c r="DH601" s="62"/>
      <c r="DI601" s="62"/>
      <c r="DJ601" s="62"/>
      <c r="DK601" s="63"/>
      <c r="DL601" s="63"/>
      <c r="DM601" s="63"/>
      <c r="DN601" s="64"/>
      <c r="DO601" s="65"/>
      <c r="DP601" s="61"/>
      <c r="DQ601" s="61"/>
      <c r="DR601" s="61"/>
      <c r="DS601" s="62"/>
      <c r="DT601" s="62"/>
      <c r="DU601" s="62"/>
      <c r="DV601" s="62"/>
      <c r="DW601" s="62"/>
      <c r="DX601" s="63"/>
      <c r="DY601" s="63"/>
      <c r="DZ601" s="63"/>
      <c r="EA601" s="64"/>
      <c r="EB601" s="65"/>
      <c r="EC601" s="61"/>
      <c r="ED601" s="61"/>
      <c r="EE601" s="61"/>
      <c r="EF601" s="62"/>
      <c r="EG601" s="62"/>
      <c r="EH601" s="62"/>
      <c r="EI601" s="62"/>
      <c r="EJ601" s="62"/>
      <c r="EK601" s="63"/>
      <c r="EL601" s="63"/>
      <c r="EM601" s="63"/>
      <c r="EN601" s="64"/>
      <c r="EO601" s="65"/>
      <c r="EP601" s="61"/>
      <c r="EQ601" s="61"/>
      <c r="ER601" s="61"/>
      <c r="ES601" s="62"/>
      <c r="ET601" s="62"/>
      <c r="EU601" s="62"/>
      <c r="EV601" s="62"/>
      <c r="EW601" s="62"/>
      <c r="EX601" s="63"/>
      <c r="EY601" s="63"/>
      <c r="EZ601" s="63"/>
      <c r="FA601" s="64"/>
      <c r="FB601" s="65"/>
      <c r="FC601" s="61"/>
      <c r="FD601" s="61"/>
      <c r="FE601" s="61"/>
      <c r="FF601" s="62"/>
      <c r="FG601" s="62"/>
      <c r="FH601" s="62"/>
      <c r="FI601" s="62"/>
      <c r="FJ601" s="62"/>
    </row>
    <row r="602" spans="1:166" ht="15" hidden="1" customHeight="1" x14ac:dyDescent="0.25">
      <c r="A602" s="45">
        <v>3744</v>
      </c>
      <c r="B602" s="45"/>
      <c r="C602" s="266"/>
      <c r="D602" s="45"/>
      <c r="E602" s="46"/>
      <c r="F602" s="228" t="s">
        <v>172</v>
      </c>
      <c r="G602" s="264">
        <f>SUBTOTAL(109,G595:G601)</f>
        <v>0</v>
      </c>
      <c r="H602" s="264">
        <f>SUBTOTAL(109,H595:H601)</f>
        <v>0</v>
      </c>
      <c r="I602" s="264">
        <f>SUBTOTAL(109,I595:I601)</f>
        <v>0</v>
      </c>
      <c r="J602" s="264" t="e">
        <f>Tabulka54246[[#This Row],[Skutečnost k 31.12.2019                    v tis. Kč]]/Tabulka54246[[#This Row],[Upravený rozpočet k 31.12.2019         v tis. Kč]]*100</f>
        <v>#DIV/0!</v>
      </c>
      <c r="K602" s="63"/>
      <c r="L602" s="63"/>
      <c r="M602" s="63"/>
      <c r="N602" s="64"/>
      <c r="O602" s="65"/>
      <c r="P602" s="61"/>
      <c r="Q602" s="61"/>
      <c r="R602" s="61"/>
      <c r="S602" s="62"/>
      <c r="T602" s="62"/>
      <c r="U602" s="62"/>
      <c r="V602" s="62"/>
      <c r="W602" s="62"/>
      <c r="X602" s="63"/>
      <c r="Y602" s="63"/>
      <c r="Z602" s="63"/>
      <c r="AA602" s="64"/>
      <c r="AB602" s="65"/>
      <c r="AC602" s="61"/>
      <c r="AD602" s="61"/>
      <c r="AE602" s="61"/>
      <c r="AF602" s="62"/>
      <c r="AG602" s="62"/>
      <c r="AH602" s="62"/>
      <c r="AI602" s="62"/>
      <c r="AJ602" s="62"/>
      <c r="AK602" s="63"/>
      <c r="AL602" s="63"/>
      <c r="AM602" s="63"/>
      <c r="AN602" s="64"/>
      <c r="AO602" s="65"/>
      <c r="AP602" s="61"/>
      <c r="AQ602" s="61"/>
      <c r="AR602" s="61"/>
      <c r="AS602" s="62"/>
      <c r="AT602" s="62"/>
      <c r="AU602" s="62"/>
      <c r="AV602" s="62"/>
      <c r="AW602" s="62"/>
      <c r="AX602" s="63"/>
      <c r="AY602" s="63"/>
      <c r="AZ602" s="63"/>
      <c r="BA602" s="64"/>
      <c r="BB602" s="65"/>
      <c r="BC602" s="61"/>
      <c r="BD602" s="61"/>
      <c r="BE602" s="61"/>
      <c r="BF602" s="62"/>
      <c r="BG602" s="62"/>
      <c r="BH602" s="62"/>
      <c r="BI602" s="62"/>
      <c r="BJ602" s="62"/>
      <c r="BK602" s="63"/>
      <c r="BL602" s="63"/>
      <c r="BM602" s="63"/>
      <c r="BN602" s="64"/>
      <c r="BO602" s="65"/>
      <c r="BP602" s="61"/>
      <c r="BQ602" s="61"/>
      <c r="BR602" s="61"/>
      <c r="BS602" s="62"/>
      <c r="BT602" s="62"/>
      <c r="BU602" s="62"/>
      <c r="BV602" s="62"/>
      <c r="BW602" s="62"/>
      <c r="BX602" s="63"/>
      <c r="BY602" s="63"/>
      <c r="BZ602" s="63"/>
      <c r="CA602" s="64"/>
      <c r="CB602" s="65"/>
      <c r="CC602" s="61"/>
      <c r="CD602" s="61"/>
      <c r="CE602" s="61"/>
      <c r="CF602" s="62"/>
      <c r="CG602" s="62"/>
      <c r="CH602" s="62"/>
      <c r="CI602" s="62"/>
      <c r="CJ602" s="62"/>
      <c r="CK602" s="63"/>
      <c r="CL602" s="63"/>
      <c r="CM602" s="63"/>
      <c r="CN602" s="64"/>
      <c r="CO602" s="65"/>
      <c r="CP602" s="61"/>
      <c r="CQ602" s="61"/>
      <c r="CR602" s="61"/>
      <c r="CS602" s="62"/>
      <c r="CT602" s="62"/>
      <c r="CU602" s="62"/>
      <c r="CV602" s="62"/>
      <c r="CW602" s="62"/>
      <c r="CX602" s="63"/>
      <c r="CY602" s="63"/>
      <c r="CZ602" s="63"/>
      <c r="DA602" s="64"/>
      <c r="DB602" s="65"/>
      <c r="DC602" s="61"/>
      <c r="DD602" s="61"/>
      <c r="DE602" s="61"/>
      <c r="DF602" s="62"/>
      <c r="DG602" s="62"/>
      <c r="DH602" s="62"/>
      <c r="DI602" s="62"/>
      <c r="DJ602" s="62"/>
      <c r="DK602" s="63"/>
      <c r="DL602" s="63"/>
      <c r="DM602" s="63"/>
      <c r="DN602" s="64"/>
      <c r="DO602" s="65"/>
      <c r="DP602" s="61"/>
      <c r="DQ602" s="61"/>
      <c r="DR602" s="61"/>
      <c r="DS602" s="62"/>
      <c r="DT602" s="62"/>
      <c r="DU602" s="62"/>
      <c r="DV602" s="62"/>
      <c r="DW602" s="62"/>
      <c r="DX602" s="63"/>
      <c r="DY602" s="63"/>
      <c r="DZ602" s="63"/>
      <c r="EA602" s="64"/>
      <c r="EB602" s="65"/>
      <c r="EC602" s="61"/>
      <c r="ED602" s="61"/>
      <c r="EE602" s="61"/>
      <c r="EF602" s="62"/>
      <c r="EG602" s="62"/>
      <c r="EH602" s="62"/>
      <c r="EI602" s="62"/>
      <c r="EJ602" s="62"/>
      <c r="EK602" s="63"/>
      <c r="EL602" s="63"/>
      <c r="EM602" s="63"/>
      <c r="EN602" s="64"/>
      <c r="EO602" s="65"/>
      <c r="EP602" s="61"/>
      <c r="EQ602" s="61"/>
      <c r="ER602" s="61"/>
      <c r="ES602" s="62"/>
      <c r="ET602" s="62"/>
      <c r="EU602" s="62"/>
      <c r="EV602" s="62"/>
      <c r="EW602" s="62"/>
      <c r="EX602" s="63"/>
      <c r="EY602" s="63"/>
      <c r="EZ602" s="63"/>
      <c r="FA602" s="64"/>
      <c r="FB602" s="65"/>
      <c r="FC602" s="61"/>
      <c r="FD602" s="61"/>
      <c r="FE602" s="61"/>
      <c r="FF602" s="62"/>
      <c r="FG602" s="62"/>
      <c r="FH602" s="62"/>
      <c r="FI602" s="62"/>
      <c r="FJ602" s="62"/>
    </row>
    <row r="603" spans="1:166" ht="15" hidden="1" customHeight="1" x14ac:dyDescent="0.25">
      <c r="A603" s="344"/>
      <c r="B603" s="344"/>
      <c r="C603" s="251"/>
      <c r="D603" s="688"/>
      <c r="E603" s="46"/>
      <c r="F603" s="346"/>
      <c r="G603" s="347"/>
      <c r="H603" s="347"/>
      <c r="I603" s="347"/>
      <c r="J603" s="347"/>
      <c r="K603" s="63"/>
      <c r="L603" s="63"/>
      <c r="M603" s="63"/>
      <c r="N603" s="64"/>
      <c r="O603" s="65"/>
      <c r="P603" s="61"/>
      <c r="Q603" s="61"/>
      <c r="R603" s="61"/>
      <c r="S603" s="62"/>
      <c r="T603" s="62"/>
      <c r="U603" s="62"/>
      <c r="V603" s="62"/>
      <c r="W603" s="62"/>
      <c r="X603" s="63"/>
      <c r="Y603" s="63"/>
      <c r="Z603" s="63"/>
      <c r="AA603" s="64"/>
      <c r="AB603" s="65"/>
      <c r="AC603" s="61"/>
      <c r="AD603" s="61"/>
      <c r="AE603" s="61"/>
      <c r="AF603" s="62"/>
      <c r="AG603" s="62"/>
      <c r="AH603" s="62"/>
      <c r="AI603" s="62"/>
      <c r="AJ603" s="62"/>
      <c r="AK603" s="63"/>
      <c r="AL603" s="63"/>
      <c r="AM603" s="63"/>
      <c r="AN603" s="64"/>
      <c r="AO603" s="65"/>
      <c r="AP603" s="61"/>
      <c r="AQ603" s="61"/>
      <c r="AR603" s="61"/>
      <c r="AS603" s="62"/>
      <c r="AT603" s="62"/>
      <c r="AU603" s="62"/>
      <c r="AV603" s="62"/>
      <c r="AW603" s="62"/>
      <c r="AX603" s="63"/>
      <c r="AY603" s="63"/>
      <c r="AZ603" s="63"/>
      <c r="BA603" s="64"/>
      <c r="BB603" s="65"/>
      <c r="BC603" s="61"/>
      <c r="BD603" s="61"/>
      <c r="BE603" s="61"/>
      <c r="BF603" s="62"/>
      <c r="BG603" s="62"/>
      <c r="BH603" s="62"/>
      <c r="BI603" s="62"/>
      <c r="BJ603" s="62"/>
      <c r="BK603" s="63"/>
      <c r="BL603" s="63"/>
      <c r="BM603" s="63"/>
      <c r="BN603" s="64"/>
      <c r="BO603" s="65"/>
      <c r="BP603" s="61"/>
      <c r="BQ603" s="61"/>
      <c r="BR603" s="61"/>
      <c r="BS603" s="62"/>
      <c r="BT603" s="62"/>
      <c r="BU603" s="62"/>
      <c r="BV603" s="62"/>
      <c r="BW603" s="62"/>
      <c r="BX603" s="63"/>
      <c r="BY603" s="63"/>
      <c r="BZ603" s="63"/>
      <c r="CA603" s="64"/>
      <c r="CB603" s="65"/>
      <c r="CC603" s="61"/>
      <c r="CD603" s="61"/>
      <c r="CE603" s="61"/>
      <c r="CF603" s="62"/>
      <c r="CG603" s="62"/>
      <c r="CH603" s="62"/>
      <c r="CI603" s="62"/>
      <c r="CJ603" s="62"/>
      <c r="CK603" s="63"/>
      <c r="CL603" s="63"/>
      <c r="CM603" s="63"/>
      <c r="CN603" s="64"/>
      <c r="CO603" s="65"/>
      <c r="CP603" s="61"/>
      <c r="CQ603" s="61"/>
      <c r="CR603" s="61"/>
      <c r="CS603" s="62"/>
      <c r="CT603" s="62"/>
      <c r="CU603" s="62"/>
      <c r="CV603" s="62"/>
      <c r="CW603" s="62"/>
      <c r="CX603" s="63"/>
      <c r="CY603" s="63"/>
      <c r="CZ603" s="63"/>
      <c r="DA603" s="64"/>
      <c r="DB603" s="65"/>
      <c r="DC603" s="61"/>
      <c r="DD603" s="61"/>
      <c r="DE603" s="61"/>
      <c r="DF603" s="62"/>
      <c r="DG603" s="62"/>
      <c r="DH603" s="62"/>
      <c r="DI603" s="62"/>
      <c r="DJ603" s="62"/>
      <c r="DK603" s="63"/>
      <c r="DL603" s="63"/>
      <c r="DM603" s="63"/>
      <c r="DN603" s="64"/>
      <c r="DO603" s="65"/>
      <c r="DP603" s="61"/>
      <c r="DQ603" s="61"/>
      <c r="DR603" s="61"/>
      <c r="DS603" s="62"/>
      <c r="DT603" s="62"/>
      <c r="DU603" s="62"/>
      <c r="DV603" s="62"/>
      <c r="DW603" s="62"/>
      <c r="DX603" s="63"/>
      <c r="DY603" s="63"/>
      <c r="DZ603" s="63"/>
      <c r="EA603" s="64"/>
      <c r="EB603" s="65"/>
      <c r="EC603" s="61"/>
      <c r="ED603" s="61"/>
      <c r="EE603" s="61"/>
      <c r="EF603" s="62"/>
      <c r="EG603" s="62"/>
      <c r="EH603" s="62"/>
      <c r="EI603" s="62"/>
      <c r="EJ603" s="62"/>
      <c r="EK603" s="63"/>
      <c r="EL603" s="63"/>
      <c r="EM603" s="63"/>
      <c r="EN603" s="64"/>
      <c r="EO603" s="65"/>
      <c r="EP603" s="61"/>
      <c r="EQ603" s="61"/>
      <c r="ER603" s="61"/>
      <c r="ES603" s="62"/>
      <c r="ET603" s="62"/>
      <c r="EU603" s="62"/>
      <c r="EV603" s="62"/>
      <c r="EW603" s="62"/>
      <c r="EX603" s="63"/>
      <c r="EY603" s="63"/>
      <c r="EZ603" s="63"/>
      <c r="FA603" s="64"/>
      <c r="FB603" s="65"/>
      <c r="FC603" s="61"/>
      <c r="FD603" s="61"/>
      <c r="FE603" s="61"/>
      <c r="FF603" s="62"/>
      <c r="FG603" s="62"/>
      <c r="FH603" s="62"/>
      <c r="FI603" s="62"/>
      <c r="FJ603" s="62"/>
    </row>
    <row r="604" spans="1:166" ht="15" hidden="1" customHeight="1" x14ac:dyDescent="0.25">
      <c r="A604" s="344"/>
      <c r="B604" s="344"/>
      <c r="C604" s="251"/>
      <c r="D604" s="688"/>
      <c r="E604" s="46"/>
      <c r="F604" s="94" t="s">
        <v>289</v>
      </c>
      <c r="G604" s="347"/>
      <c r="H604" s="347"/>
      <c r="I604" s="347"/>
      <c r="J604" s="347"/>
      <c r="K604" s="63"/>
      <c r="L604" s="63"/>
      <c r="M604" s="63"/>
      <c r="N604" s="64"/>
      <c r="O604" s="65"/>
      <c r="P604" s="61"/>
      <c r="Q604" s="61"/>
      <c r="R604" s="61"/>
      <c r="S604" s="62"/>
      <c r="T604" s="62"/>
      <c r="U604" s="62"/>
      <c r="V604" s="62"/>
      <c r="W604" s="62"/>
      <c r="X604" s="63"/>
      <c r="Y604" s="63"/>
      <c r="Z604" s="63"/>
      <c r="AA604" s="64"/>
      <c r="AB604" s="65"/>
      <c r="AC604" s="61"/>
      <c r="AD604" s="61"/>
      <c r="AE604" s="61"/>
      <c r="AF604" s="62"/>
      <c r="AG604" s="62"/>
      <c r="AH604" s="62"/>
      <c r="AI604" s="62"/>
      <c r="AJ604" s="62"/>
      <c r="AK604" s="63"/>
      <c r="AL604" s="63"/>
      <c r="AM604" s="63"/>
      <c r="AN604" s="64"/>
      <c r="AO604" s="65"/>
      <c r="AP604" s="61"/>
      <c r="AQ604" s="61"/>
      <c r="AR604" s="61"/>
      <c r="AS604" s="62"/>
      <c r="AT604" s="62"/>
      <c r="AU604" s="62"/>
      <c r="AV604" s="62"/>
      <c r="AW604" s="62"/>
      <c r="AX604" s="63"/>
      <c r="AY604" s="63"/>
      <c r="AZ604" s="63"/>
      <c r="BA604" s="64"/>
      <c r="BB604" s="65"/>
      <c r="BC604" s="61"/>
      <c r="BD604" s="61"/>
      <c r="BE604" s="61"/>
      <c r="BF604" s="62"/>
      <c r="BG604" s="62"/>
      <c r="BH604" s="62"/>
      <c r="BI604" s="62"/>
      <c r="BJ604" s="62"/>
      <c r="BK604" s="63"/>
      <c r="BL604" s="63"/>
      <c r="BM604" s="63"/>
      <c r="BN604" s="64"/>
      <c r="BO604" s="65"/>
      <c r="BP604" s="61"/>
      <c r="BQ604" s="61"/>
      <c r="BR604" s="61"/>
      <c r="BS604" s="62"/>
      <c r="BT604" s="62"/>
      <c r="BU604" s="62"/>
      <c r="BV604" s="62"/>
      <c r="BW604" s="62"/>
      <c r="BX604" s="63"/>
      <c r="BY604" s="63"/>
      <c r="BZ604" s="63"/>
      <c r="CA604" s="64"/>
      <c r="CB604" s="65"/>
      <c r="CC604" s="61"/>
      <c r="CD604" s="61"/>
      <c r="CE604" s="61"/>
      <c r="CF604" s="62"/>
      <c r="CG604" s="62"/>
      <c r="CH604" s="62"/>
      <c r="CI604" s="62"/>
      <c r="CJ604" s="62"/>
      <c r="CK604" s="63"/>
      <c r="CL604" s="63"/>
      <c r="CM604" s="63"/>
      <c r="CN604" s="64"/>
      <c r="CO604" s="65"/>
      <c r="CP604" s="61"/>
      <c r="CQ604" s="61"/>
      <c r="CR604" s="61"/>
      <c r="CS604" s="62"/>
      <c r="CT604" s="62"/>
      <c r="CU604" s="62"/>
      <c r="CV604" s="62"/>
      <c r="CW604" s="62"/>
      <c r="CX604" s="63"/>
      <c r="CY604" s="63"/>
      <c r="CZ604" s="63"/>
      <c r="DA604" s="64"/>
      <c r="DB604" s="65"/>
      <c r="DC604" s="61"/>
      <c r="DD604" s="61"/>
      <c r="DE604" s="61"/>
      <c r="DF604" s="62"/>
      <c r="DG604" s="62"/>
      <c r="DH604" s="62"/>
      <c r="DI604" s="62"/>
      <c r="DJ604" s="62"/>
      <c r="DK604" s="63"/>
      <c r="DL604" s="63"/>
      <c r="DM604" s="63"/>
      <c r="DN604" s="64"/>
      <c r="DO604" s="65"/>
      <c r="DP604" s="61"/>
      <c r="DQ604" s="61"/>
      <c r="DR604" s="61"/>
      <c r="DS604" s="62"/>
      <c r="DT604" s="62"/>
      <c r="DU604" s="62"/>
      <c r="DV604" s="62"/>
      <c r="DW604" s="62"/>
      <c r="DX604" s="63"/>
      <c r="DY604" s="63"/>
      <c r="DZ604" s="63"/>
      <c r="EA604" s="64"/>
      <c r="EB604" s="65"/>
      <c r="EC604" s="61"/>
      <c r="ED604" s="61"/>
      <c r="EE604" s="61"/>
      <c r="EF604" s="62"/>
      <c r="EG604" s="62"/>
      <c r="EH604" s="62"/>
      <c r="EI604" s="62"/>
      <c r="EJ604" s="62"/>
      <c r="EK604" s="63"/>
      <c r="EL604" s="63"/>
      <c r="EM604" s="63"/>
      <c r="EN604" s="64"/>
      <c r="EO604" s="65"/>
      <c r="EP604" s="61"/>
      <c r="EQ604" s="61"/>
      <c r="ER604" s="61"/>
      <c r="ES604" s="62"/>
      <c r="ET604" s="62"/>
      <c r="EU604" s="62"/>
      <c r="EV604" s="62"/>
      <c r="EW604" s="62"/>
      <c r="EX604" s="63"/>
      <c r="EY604" s="63"/>
      <c r="EZ604" s="63"/>
      <c r="FA604" s="64"/>
      <c r="FB604" s="65"/>
      <c r="FC604" s="61"/>
      <c r="FD604" s="61"/>
      <c r="FE604" s="61"/>
      <c r="FF604" s="62"/>
      <c r="FG604" s="62"/>
      <c r="FH604" s="62"/>
      <c r="FI604" s="62"/>
      <c r="FJ604" s="62"/>
    </row>
    <row r="605" spans="1:166" ht="15" hidden="1" customHeight="1" x14ac:dyDescent="0.25">
      <c r="A605" s="367">
        <v>3745</v>
      </c>
      <c r="B605" s="367">
        <v>5011</v>
      </c>
      <c r="C605" s="392">
        <v>13101</v>
      </c>
      <c r="D605" s="339"/>
      <c r="E605" s="46"/>
      <c r="F605" s="370" t="s">
        <v>562</v>
      </c>
      <c r="G605" s="389">
        <v>78.86</v>
      </c>
      <c r="H605" s="389">
        <v>588.32000000000005</v>
      </c>
      <c r="I605" s="389">
        <v>588.32000000000005</v>
      </c>
      <c r="J605" s="389">
        <f>Tabulka54246[[#This Row],[Skutečnost k 31.12.2019                    v tis. Kč]]/Tabulka54246[[#This Row],[Upravený rozpočet k 31.12.2019         v tis. Kč]]*100</f>
        <v>100</v>
      </c>
      <c r="K605" s="63"/>
      <c r="L605" s="63"/>
      <c r="M605" s="63"/>
      <c r="N605" s="64"/>
      <c r="O605" s="65"/>
      <c r="P605" s="61"/>
      <c r="Q605" s="61"/>
      <c r="R605" s="61"/>
      <c r="S605" s="62"/>
      <c r="T605" s="62"/>
      <c r="U605" s="62"/>
      <c r="V605" s="62"/>
      <c r="W605" s="62"/>
      <c r="X605" s="63"/>
      <c r="Y605" s="63"/>
      <c r="Z605" s="63"/>
      <c r="AA605" s="64"/>
      <c r="AB605" s="65"/>
      <c r="AC605" s="61"/>
      <c r="AD605" s="61"/>
      <c r="AE605" s="61"/>
      <c r="AF605" s="62"/>
      <c r="AG605" s="62"/>
      <c r="AH605" s="62"/>
      <c r="AI605" s="62"/>
      <c r="AJ605" s="62"/>
      <c r="AK605" s="63"/>
      <c r="AL605" s="63"/>
      <c r="AM605" s="63"/>
      <c r="AN605" s="64"/>
      <c r="AO605" s="65"/>
      <c r="AP605" s="61"/>
      <c r="AQ605" s="61"/>
      <c r="AR605" s="61"/>
      <c r="AS605" s="62"/>
      <c r="AT605" s="62"/>
      <c r="AU605" s="62"/>
      <c r="AV605" s="62"/>
      <c r="AW605" s="62"/>
      <c r="AX605" s="63"/>
      <c r="AY605" s="63"/>
      <c r="AZ605" s="63"/>
      <c r="BA605" s="64"/>
      <c r="BB605" s="65"/>
      <c r="BC605" s="61"/>
      <c r="BD605" s="61"/>
      <c r="BE605" s="61"/>
      <c r="BF605" s="62"/>
      <c r="BG605" s="62"/>
      <c r="BH605" s="62"/>
      <c r="BI605" s="62"/>
      <c r="BJ605" s="62"/>
      <c r="BK605" s="63"/>
      <c r="BL605" s="63"/>
      <c r="BM605" s="63"/>
      <c r="BN605" s="64"/>
      <c r="BO605" s="65"/>
      <c r="BP605" s="61"/>
      <c r="BQ605" s="61"/>
      <c r="BR605" s="61"/>
      <c r="BS605" s="62"/>
      <c r="BT605" s="62"/>
      <c r="BU605" s="62"/>
      <c r="BV605" s="62"/>
      <c r="BW605" s="62"/>
      <c r="BX605" s="63"/>
      <c r="BY605" s="63"/>
      <c r="BZ605" s="63"/>
      <c r="CA605" s="64"/>
      <c r="CB605" s="65"/>
      <c r="CC605" s="61"/>
      <c r="CD605" s="61"/>
      <c r="CE605" s="61"/>
      <c r="CF605" s="62"/>
      <c r="CG605" s="62"/>
      <c r="CH605" s="62"/>
      <c r="CI605" s="62"/>
      <c r="CJ605" s="62"/>
      <c r="CK605" s="63"/>
      <c r="CL605" s="63"/>
      <c r="CM605" s="63"/>
      <c r="CN605" s="64"/>
      <c r="CO605" s="65"/>
      <c r="CP605" s="61"/>
      <c r="CQ605" s="61"/>
      <c r="CR605" s="61"/>
      <c r="CS605" s="62"/>
      <c r="CT605" s="62"/>
      <c r="CU605" s="62"/>
      <c r="CV605" s="62"/>
      <c r="CW605" s="62"/>
      <c r="CX605" s="63"/>
      <c r="CY605" s="63"/>
      <c r="CZ605" s="63"/>
      <c r="DA605" s="64"/>
      <c r="DB605" s="65"/>
      <c r="DC605" s="61"/>
      <c r="DD605" s="61"/>
      <c r="DE605" s="61"/>
      <c r="DF605" s="62"/>
      <c r="DG605" s="62"/>
      <c r="DH605" s="62"/>
      <c r="DI605" s="62"/>
      <c r="DJ605" s="62"/>
      <c r="DK605" s="63"/>
      <c r="DL605" s="63"/>
      <c r="DM605" s="63"/>
      <c r="DN605" s="64"/>
      <c r="DO605" s="65"/>
      <c r="DP605" s="61"/>
      <c r="DQ605" s="61"/>
      <c r="DR605" s="61"/>
      <c r="DS605" s="62"/>
      <c r="DT605" s="62"/>
      <c r="DU605" s="62"/>
      <c r="DV605" s="62"/>
      <c r="DW605" s="62"/>
      <c r="DX605" s="63"/>
      <c r="DY605" s="63"/>
      <c r="DZ605" s="63"/>
      <c r="EA605" s="64"/>
      <c r="EB605" s="65"/>
      <c r="EC605" s="61"/>
      <c r="ED605" s="61"/>
      <c r="EE605" s="61"/>
      <c r="EF605" s="62"/>
      <c r="EG605" s="62"/>
      <c r="EH605" s="62"/>
      <c r="EI605" s="62"/>
      <c r="EJ605" s="62"/>
      <c r="EK605" s="63"/>
      <c r="EL605" s="63"/>
      <c r="EM605" s="63"/>
      <c r="EN605" s="64"/>
      <c r="EO605" s="65"/>
      <c r="EP605" s="61"/>
      <c r="EQ605" s="61"/>
      <c r="ER605" s="61"/>
      <c r="ES605" s="62"/>
      <c r="ET605" s="62"/>
      <c r="EU605" s="62"/>
      <c r="EV605" s="62"/>
      <c r="EW605" s="62"/>
      <c r="EX605" s="63"/>
      <c r="EY605" s="63"/>
      <c r="EZ605" s="63"/>
      <c r="FA605" s="64"/>
      <c r="FB605" s="65"/>
      <c r="FC605" s="61"/>
      <c r="FD605" s="61"/>
      <c r="FE605" s="61"/>
      <c r="FF605" s="62"/>
      <c r="FG605" s="62"/>
      <c r="FH605" s="62"/>
      <c r="FI605" s="62"/>
      <c r="FJ605" s="62"/>
    </row>
    <row r="606" spans="1:166" ht="15" hidden="1" customHeight="1" x14ac:dyDescent="0.25">
      <c r="A606" s="367">
        <v>3745</v>
      </c>
      <c r="B606" s="367">
        <v>5031</v>
      </c>
      <c r="C606" s="392">
        <v>13101</v>
      </c>
      <c r="D606" s="339"/>
      <c r="E606" s="46"/>
      <c r="F606" s="370" t="s">
        <v>563</v>
      </c>
      <c r="G606" s="389">
        <v>19.72</v>
      </c>
      <c r="H606" s="389">
        <v>146.47999999999999</v>
      </c>
      <c r="I606" s="389">
        <v>146.47999999999999</v>
      </c>
      <c r="J606" s="389">
        <f>Tabulka54246[[#This Row],[Skutečnost k 31.12.2019                    v tis. Kč]]/Tabulka54246[[#This Row],[Upravený rozpočet k 31.12.2019         v tis. Kč]]*100</f>
        <v>100</v>
      </c>
      <c r="K606" s="63"/>
      <c r="L606" s="63"/>
      <c r="M606" s="63"/>
      <c r="N606" s="64"/>
      <c r="O606" s="65"/>
      <c r="P606" s="61"/>
      <c r="Q606" s="61"/>
      <c r="R606" s="61"/>
      <c r="S606" s="62"/>
      <c r="T606" s="62"/>
      <c r="U606" s="62"/>
      <c r="V606" s="62"/>
      <c r="W606" s="62"/>
      <c r="X606" s="63"/>
      <c r="Y606" s="63"/>
      <c r="Z606" s="63"/>
      <c r="AA606" s="64"/>
      <c r="AB606" s="65"/>
      <c r="AC606" s="61"/>
      <c r="AD606" s="61"/>
      <c r="AE606" s="61"/>
      <c r="AF606" s="62"/>
      <c r="AG606" s="62"/>
      <c r="AH606" s="62"/>
      <c r="AI606" s="62"/>
      <c r="AJ606" s="62"/>
      <c r="AK606" s="63"/>
      <c r="AL606" s="63"/>
      <c r="AM606" s="63"/>
      <c r="AN606" s="64"/>
      <c r="AO606" s="65"/>
      <c r="AP606" s="61"/>
      <c r="AQ606" s="61"/>
      <c r="AR606" s="61"/>
      <c r="AS606" s="62"/>
      <c r="AT606" s="62"/>
      <c r="AU606" s="62"/>
      <c r="AV606" s="62"/>
      <c r="AW606" s="62"/>
      <c r="AX606" s="63"/>
      <c r="AY606" s="63"/>
      <c r="AZ606" s="63"/>
      <c r="BA606" s="64"/>
      <c r="BB606" s="65"/>
      <c r="BC606" s="61"/>
      <c r="BD606" s="61"/>
      <c r="BE606" s="61"/>
      <c r="BF606" s="62"/>
      <c r="BG606" s="62"/>
      <c r="BH606" s="62"/>
      <c r="BI606" s="62"/>
      <c r="BJ606" s="62"/>
      <c r="BK606" s="63"/>
      <c r="BL606" s="63"/>
      <c r="BM606" s="63"/>
      <c r="BN606" s="64"/>
      <c r="BO606" s="65"/>
      <c r="BP606" s="61"/>
      <c r="BQ606" s="61"/>
      <c r="BR606" s="61"/>
      <c r="BS606" s="62"/>
      <c r="BT606" s="62"/>
      <c r="BU606" s="62"/>
      <c r="BV606" s="62"/>
      <c r="BW606" s="62"/>
      <c r="BX606" s="63"/>
      <c r="BY606" s="63"/>
      <c r="BZ606" s="63"/>
      <c r="CA606" s="64"/>
      <c r="CB606" s="65"/>
      <c r="CC606" s="61"/>
      <c r="CD606" s="61"/>
      <c r="CE606" s="61"/>
      <c r="CF606" s="62"/>
      <c r="CG606" s="62"/>
      <c r="CH606" s="62"/>
      <c r="CI606" s="62"/>
      <c r="CJ606" s="62"/>
      <c r="CK606" s="63"/>
      <c r="CL606" s="63"/>
      <c r="CM606" s="63"/>
      <c r="CN606" s="64"/>
      <c r="CO606" s="65"/>
      <c r="CP606" s="61"/>
      <c r="CQ606" s="61"/>
      <c r="CR606" s="61"/>
      <c r="CS606" s="62"/>
      <c r="CT606" s="62"/>
      <c r="CU606" s="62"/>
      <c r="CV606" s="62"/>
      <c r="CW606" s="62"/>
      <c r="CX606" s="63"/>
      <c r="CY606" s="63"/>
      <c r="CZ606" s="63"/>
      <c r="DA606" s="64"/>
      <c r="DB606" s="65"/>
      <c r="DC606" s="61"/>
      <c r="DD606" s="61"/>
      <c r="DE606" s="61"/>
      <c r="DF606" s="62"/>
      <c r="DG606" s="62"/>
      <c r="DH606" s="62"/>
      <c r="DI606" s="62"/>
      <c r="DJ606" s="62"/>
      <c r="DK606" s="63"/>
      <c r="DL606" s="63"/>
      <c r="DM606" s="63"/>
      <c r="DN606" s="64"/>
      <c r="DO606" s="65"/>
      <c r="DP606" s="61"/>
      <c r="DQ606" s="61"/>
      <c r="DR606" s="61"/>
      <c r="DS606" s="62"/>
      <c r="DT606" s="62"/>
      <c r="DU606" s="62"/>
      <c r="DV606" s="62"/>
      <c r="DW606" s="62"/>
      <c r="DX606" s="63"/>
      <c r="DY606" s="63"/>
      <c r="DZ606" s="63"/>
      <c r="EA606" s="64"/>
      <c r="EB606" s="65"/>
      <c r="EC606" s="61"/>
      <c r="ED606" s="61"/>
      <c r="EE606" s="61"/>
      <c r="EF606" s="62"/>
      <c r="EG606" s="62"/>
      <c r="EH606" s="62"/>
      <c r="EI606" s="62"/>
      <c r="EJ606" s="62"/>
      <c r="EK606" s="63"/>
      <c r="EL606" s="63"/>
      <c r="EM606" s="63"/>
      <c r="EN606" s="64"/>
      <c r="EO606" s="65"/>
      <c r="EP606" s="61"/>
      <c r="EQ606" s="61"/>
      <c r="ER606" s="61"/>
      <c r="ES606" s="62"/>
      <c r="ET606" s="62"/>
      <c r="EU606" s="62"/>
      <c r="EV606" s="62"/>
      <c r="EW606" s="62"/>
      <c r="EX606" s="63"/>
      <c r="EY606" s="63"/>
      <c r="EZ606" s="63"/>
      <c r="FA606" s="64"/>
      <c r="FB606" s="65"/>
      <c r="FC606" s="61"/>
      <c r="FD606" s="61"/>
      <c r="FE606" s="61"/>
      <c r="FF606" s="62"/>
      <c r="FG606" s="62"/>
      <c r="FH606" s="62"/>
      <c r="FI606" s="62"/>
      <c r="FJ606" s="62"/>
    </row>
    <row r="607" spans="1:166" ht="15" hidden="1" customHeight="1" x14ac:dyDescent="0.25">
      <c r="A607" s="367">
        <v>3745</v>
      </c>
      <c r="B607" s="367">
        <v>5032</v>
      </c>
      <c r="C607" s="392">
        <v>13101</v>
      </c>
      <c r="D607" s="339"/>
      <c r="E607" s="46"/>
      <c r="F607" s="370" t="s">
        <v>564</v>
      </c>
      <c r="G607" s="389">
        <v>7.1</v>
      </c>
      <c r="H607" s="389">
        <v>52.96</v>
      </c>
      <c r="I607" s="389">
        <v>52.96</v>
      </c>
      <c r="J607" s="389">
        <f>Tabulka54246[[#This Row],[Skutečnost k 31.12.2019                    v tis. Kč]]/Tabulka54246[[#This Row],[Upravený rozpočet k 31.12.2019         v tis. Kč]]*100</f>
        <v>100</v>
      </c>
      <c r="K607" s="63"/>
      <c r="L607" s="63"/>
      <c r="M607" s="63"/>
      <c r="N607" s="64"/>
      <c r="O607" s="65"/>
      <c r="P607" s="61"/>
      <c r="Q607" s="61"/>
      <c r="R607" s="61"/>
      <c r="S607" s="62"/>
      <c r="T607" s="62"/>
      <c r="U607" s="62"/>
      <c r="V607" s="62"/>
      <c r="W607" s="62"/>
      <c r="X607" s="63"/>
      <c r="Y607" s="63"/>
      <c r="Z607" s="63"/>
      <c r="AA607" s="64"/>
      <c r="AB607" s="65"/>
      <c r="AC607" s="61"/>
      <c r="AD607" s="61"/>
      <c r="AE607" s="61"/>
      <c r="AF607" s="62"/>
      <c r="AG607" s="62"/>
      <c r="AH607" s="62"/>
      <c r="AI607" s="62"/>
      <c r="AJ607" s="62"/>
      <c r="AK607" s="63"/>
      <c r="AL607" s="63"/>
      <c r="AM607" s="63"/>
      <c r="AN607" s="64"/>
      <c r="AO607" s="65"/>
      <c r="AP607" s="61"/>
      <c r="AQ607" s="61"/>
      <c r="AR607" s="61"/>
      <c r="AS607" s="62"/>
      <c r="AT607" s="62"/>
      <c r="AU607" s="62"/>
      <c r="AV607" s="62"/>
      <c r="AW607" s="62"/>
      <c r="AX607" s="63"/>
      <c r="AY607" s="63"/>
      <c r="AZ607" s="63"/>
      <c r="BA607" s="64"/>
      <c r="BB607" s="65"/>
      <c r="BC607" s="61"/>
      <c r="BD607" s="61"/>
      <c r="BE607" s="61"/>
      <c r="BF607" s="62"/>
      <c r="BG607" s="62"/>
      <c r="BH607" s="62"/>
      <c r="BI607" s="62"/>
      <c r="BJ607" s="62"/>
      <c r="BK607" s="63"/>
      <c r="BL607" s="63"/>
      <c r="BM607" s="63"/>
      <c r="BN607" s="64"/>
      <c r="BO607" s="65"/>
      <c r="BP607" s="61"/>
      <c r="BQ607" s="61"/>
      <c r="BR607" s="61"/>
      <c r="BS607" s="62"/>
      <c r="BT607" s="62"/>
      <c r="BU607" s="62"/>
      <c r="BV607" s="62"/>
      <c r="BW607" s="62"/>
      <c r="BX607" s="63"/>
      <c r="BY607" s="63"/>
      <c r="BZ607" s="63"/>
      <c r="CA607" s="64"/>
      <c r="CB607" s="65"/>
      <c r="CC607" s="61"/>
      <c r="CD607" s="61"/>
      <c r="CE607" s="61"/>
      <c r="CF607" s="62"/>
      <c r="CG607" s="62"/>
      <c r="CH607" s="62"/>
      <c r="CI607" s="62"/>
      <c r="CJ607" s="62"/>
      <c r="CK607" s="63"/>
      <c r="CL607" s="63"/>
      <c r="CM607" s="63"/>
      <c r="CN607" s="64"/>
      <c r="CO607" s="65"/>
      <c r="CP607" s="61"/>
      <c r="CQ607" s="61"/>
      <c r="CR607" s="61"/>
      <c r="CS607" s="62"/>
      <c r="CT607" s="62"/>
      <c r="CU607" s="62"/>
      <c r="CV607" s="62"/>
      <c r="CW607" s="62"/>
      <c r="CX607" s="63"/>
      <c r="CY607" s="63"/>
      <c r="CZ607" s="63"/>
      <c r="DA607" s="64"/>
      <c r="DB607" s="65"/>
      <c r="DC607" s="61"/>
      <c r="DD607" s="61"/>
      <c r="DE607" s="61"/>
      <c r="DF607" s="62"/>
      <c r="DG607" s="62"/>
      <c r="DH607" s="62"/>
      <c r="DI607" s="62"/>
      <c r="DJ607" s="62"/>
      <c r="DK607" s="63"/>
      <c r="DL607" s="63"/>
      <c r="DM607" s="63"/>
      <c r="DN607" s="64"/>
      <c r="DO607" s="65"/>
      <c r="DP607" s="61"/>
      <c r="DQ607" s="61"/>
      <c r="DR607" s="61"/>
      <c r="DS607" s="62"/>
      <c r="DT607" s="62"/>
      <c r="DU607" s="62"/>
      <c r="DV607" s="62"/>
      <c r="DW607" s="62"/>
      <c r="DX607" s="63"/>
      <c r="DY607" s="63"/>
      <c r="DZ607" s="63"/>
      <c r="EA607" s="64"/>
      <c r="EB607" s="65"/>
      <c r="EC607" s="61"/>
      <c r="ED607" s="61"/>
      <c r="EE607" s="61"/>
      <c r="EF607" s="62"/>
      <c r="EG607" s="62"/>
      <c r="EH607" s="62"/>
      <c r="EI607" s="62"/>
      <c r="EJ607" s="62"/>
      <c r="EK607" s="63"/>
      <c r="EL607" s="63"/>
      <c r="EM607" s="63"/>
      <c r="EN607" s="64"/>
      <c r="EO607" s="65"/>
      <c r="EP607" s="61"/>
      <c r="EQ607" s="61"/>
      <c r="ER607" s="61"/>
      <c r="ES607" s="62"/>
      <c r="ET607" s="62"/>
      <c r="EU607" s="62"/>
      <c r="EV607" s="62"/>
      <c r="EW607" s="62"/>
      <c r="EX607" s="63"/>
      <c r="EY607" s="63"/>
      <c r="EZ607" s="63"/>
      <c r="FA607" s="64"/>
      <c r="FB607" s="65"/>
      <c r="FC607" s="61"/>
      <c r="FD607" s="61"/>
      <c r="FE607" s="61"/>
      <c r="FF607" s="62"/>
      <c r="FG607" s="62"/>
      <c r="FH607" s="62"/>
      <c r="FI607" s="62"/>
      <c r="FJ607" s="62"/>
    </row>
    <row r="608" spans="1:166" s="55" customFormat="1" ht="15" hidden="1" customHeight="1" x14ac:dyDescent="0.25">
      <c r="A608" s="367">
        <v>3745</v>
      </c>
      <c r="B608" s="367">
        <v>5424</v>
      </c>
      <c r="C608" s="392">
        <v>13101</v>
      </c>
      <c r="D608" s="339"/>
      <c r="E608" s="46"/>
      <c r="F608" s="370" t="s">
        <v>678</v>
      </c>
      <c r="G608" s="389">
        <v>0</v>
      </c>
      <c r="H608" s="389">
        <v>14.32</v>
      </c>
      <c r="I608" s="389">
        <v>14.32</v>
      </c>
      <c r="J608" s="389">
        <f>Tabulka54246[[#This Row],[Skutečnost k 31.12.2019                    v tis. Kč]]/Tabulka54246[[#This Row],[Upravený rozpočet k 31.12.2019         v tis. Kč]]*100</f>
        <v>100</v>
      </c>
      <c r="K608" s="68"/>
      <c r="L608" s="68"/>
      <c r="M608" s="68"/>
      <c r="N608" s="69"/>
      <c r="O608" s="70"/>
      <c r="P608" s="66"/>
      <c r="Q608" s="66"/>
      <c r="R608" s="66"/>
      <c r="S608" s="67"/>
      <c r="T608" s="67"/>
      <c r="U608" s="67"/>
      <c r="V608" s="67"/>
      <c r="W608" s="67"/>
      <c r="X608" s="68"/>
      <c r="Y608" s="68"/>
      <c r="Z608" s="68"/>
      <c r="AA608" s="69"/>
      <c r="AB608" s="70"/>
      <c r="AC608" s="66"/>
      <c r="AD608" s="66"/>
      <c r="AE608" s="66"/>
      <c r="AF608" s="67"/>
      <c r="AG608" s="67"/>
      <c r="AH608" s="67"/>
      <c r="AI608" s="67"/>
      <c r="AJ608" s="67"/>
      <c r="AK608" s="68"/>
      <c r="AL608" s="68"/>
      <c r="AM608" s="68"/>
      <c r="AN608" s="69"/>
      <c r="AO608" s="70"/>
      <c r="AP608" s="66"/>
      <c r="AQ608" s="66"/>
      <c r="AR608" s="66"/>
      <c r="AS608" s="67"/>
      <c r="AT608" s="67"/>
      <c r="AU608" s="67"/>
      <c r="AV608" s="67"/>
      <c r="AW608" s="67"/>
      <c r="AX608" s="68"/>
      <c r="AY608" s="68"/>
      <c r="AZ608" s="68"/>
      <c r="BA608" s="69"/>
      <c r="BB608" s="70"/>
      <c r="BC608" s="66"/>
      <c r="BD608" s="66"/>
      <c r="BE608" s="66"/>
      <c r="BF608" s="67"/>
      <c r="BG608" s="67"/>
      <c r="BH608" s="67"/>
      <c r="BI608" s="67"/>
      <c r="BJ608" s="67"/>
      <c r="BK608" s="68"/>
      <c r="BL608" s="68"/>
      <c r="BM608" s="68"/>
      <c r="BN608" s="69"/>
      <c r="BO608" s="70"/>
      <c r="BP608" s="66"/>
      <c r="BQ608" s="66"/>
      <c r="BR608" s="66"/>
      <c r="BS608" s="67"/>
      <c r="BT608" s="67"/>
      <c r="BU608" s="67"/>
      <c r="BV608" s="67"/>
      <c r="BW608" s="67"/>
      <c r="BX608" s="68"/>
      <c r="BY608" s="68"/>
      <c r="BZ608" s="68"/>
      <c r="CA608" s="69"/>
      <c r="CB608" s="70"/>
      <c r="CC608" s="66"/>
      <c r="CD608" s="66"/>
      <c r="CE608" s="66"/>
      <c r="CF608" s="67"/>
      <c r="CG608" s="67"/>
      <c r="CH608" s="67"/>
      <c r="CI608" s="67"/>
      <c r="CJ608" s="67"/>
      <c r="CK608" s="68"/>
      <c r="CL608" s="68"/>
      <c r="CM608" s="68"/>
      <c r="CN608" s="69"/>
      <c r="CO608" s="70"/>
      <c r="CP608" s="66"/>
      <c r="CQ608" s="66"/>
      <c r="CR608" s="66"/>
      <c r="CS608" s="67"/>
      <c r="CT608" s="67"/>
      <c r="CU608" s="67"/>
      <c r="CV608" s="67"/>
      <c r="CW608" s="67"/>
      <c r="CX608" s="68"/>
      <c r="CY608" s="68"/>
      <c r="CZ608" s="68"/>
      <c r="DA608" s="69"/>
      <c r="DB608" s="70"/>
      <c r="DC608" s="66"/>
      <c r="DD608" s="66"/>
      <c r="DE608" s="66"/>
      <c r="DF608" s="67"/>
      <c r="DG608" s="67"/>
      <c r="DH608" s="67"/>
      <c r="DI608" s="67"/>
      <c r="DJ608" s="67"/>
      <c r="DK608" s="68"/>
      <c r="DL608" s="68"/>
      <c r="DM608" s="68"/>
      <c r="DN608" s="69"/>
      <c r="DO608" s="70"/>
      <c r="DP608" s="66"/>
      <c r="DQ608" s="66"/>
      <c r="DR608" s="66"/>
      <c r="DS608" s="67"/>
      <c r="DT608" s="67"/>
      <c r="DU608" s="67"/>
      <c r="DV608" s="67"/>
      <c r="DW608" s="67"/>
      <c r="DX608" s="68"/>
      <c r="DY608" s="68"/>
      <c r="DZ608" s="68"/>
      <c r="EA608" s="69"/>
      <c r="EB608" s="70"/>
      <c r="EC608" s="66"/>
      <c r="ED608" s="66"/>
      <c r="EE608" s="66"/>
      <c r="EF608" s="67"/>
      <c r="EG608" s="67"/>
      <c r="EH608" s="67"/>
      <c r="EI608" s="67"/>
      <c r="EJ608" s="67"/>
      <c r="EK608" s="68"/>
      <c r="EL608" s="68"/>
      <c r="EM608" s="68"/>
      <c r="EN608" s="69"/>
      <c r="EO608" s="70"/>
      <c r="EP608" s="66"/>
      <c r="EQ608" s="66"/>
      <c r="ER608" s="66"/>
      <c r="ES608" s="67"/>
      <c r="ET608" s="67"/>
      <c r="EU608" s="67"/>
      <c r="EV608" s="67"/>
      <c r="EW608" s="67"/>
      <c r="EX608" s="68"/>
      <c r="EY608" s="68"/>
      <c r="EZ608" s="68"/>
      <c r="FA608" s="69"/>
      <c r="FB608" s="70"/>
      <c r="FC608" s="66"/>
      <c r="FD608" s="66"/>
      <c r="FE608" s="66"/>
      <c r="FF608" s="67"/>
      <c r="FG608" s="67"/>
      <c r="FH608" s="67"/>
      <c r="FI608" s="67"/>
      <c r="FJ608" s="67"/>
    </row>
    <row r="609" spans="1:166" s="55" customFormat="1" ht="15" hidden="1" customHeight="1" x14ac:dyDescent="0.25">
      <c r="A609" s="344"/>
      <c r="B609" s="344"/>
      <c r="C609" s="251"/>
      <c r="D609" s="688"/>
      <c r="E609" s="46"/>
      <c r="F609" s="94" t="s">
        <v>590</v>
      </c>
      <c r="G609" s="265">
        <f>SUBTOTAL(109,G605:G608)</f>
        <v>0</v>
      </c>
      <c r="H609" s="265">
        <f>SUBTOTAL(109,H605:H608)</f>
        <v>0</v>
      </c>
      <c r="I609" s="265">
        <f>SUBTOTAL(109,I605:I608)</f>
        <v>0</v>
      </c>
      <c r="J609" s="265" t="e">
        <f>Tabulka54246[[#This Row],[Skutečnost k 31.12.2019                    v tis. Kč]]/Tabulka54246[[#This Row],[Upravený rozpočet k 31.12.2019         v tis. Kč]]*100</f>
        <v>#DIV/0!</v>
      </c>
      <c r="K609" s="68"/>
      <c r="L609" s="68"/>
      <c r="M609" s="68"/>
      <c r="N609" s="69"/>
      <c r="O609" s="70"/>
      <c r="P609" s="66"/>
      <c r="Q609" s="66"/>
      <c r="R609" s="66"/>
      <c r="S609" s="67"/>
      <c r="T609" s="67"/>
      <c r="U609" s="67"/>
      <c r="V609" s="67"/>
      <c r="W609" s="67"/>
      <c r="X609" s="68"/>
      <c r="Y609" s="68"/>
      <c r="Z609" s="68"/>
      <c r="AA609" s="69"/>
      <c r="AB609" s="70"/>
      <c r="AC609" s="66"/>
      <c r="AD609" s="66"/>
      <c r="AE609" s="66"/>
      <c r="AF609" s="67"/>
      <c r="AG609" s="67"/>
      <c r="AH609" s="67"/>
      <c r="AI609" s="67"/>
      <c r="AJ609" s="67"/>
      <c r="AK609" s="68"/>
      <c r="AL609" s="68"/>
      <c r="AM609" s="68"/>
      <c r="AN609" s="69"/>
      <c r="AO609" s="70"/>
      <c r="AP609" s="66"/>
      <c r="AQ609" s="66"/>
      <c r="AR609" s="66"/>
      <c r="AS609" s="67"/>
      <c r="AT609" s="67"/>
      <c r="AU609" s="67"/>
      <c r="AV609" s="67"/>
      <c r="AW609" s="67"/>
      <c r="AX609" s="68"/>
      <c r="AY609" s="68"/>
      <c r="AZ609" s="68"/>
      <c r="BA609" s="69"/>
      <c r="BB609" s="70"/>
      <c r="BC609" s="66"/>
      <c r="BD609" s="66"/>
      <c r="BE609" s="66"/>
      <c r="BF609" s="67"/>
      <c r="BG609" s="67"/>
      <c r="BH609" s="67"/>
      <c r="BI609" s="67"/>
      <c r="BJ609" s="67"/>
      <c r="BK609" s="68"/>
      <c r="BL609" s="68"/>
      <c r="BM609" s="68"/>
      <c r="BN609" s="69"/>
      <c r="BO609" s="70"/>
      <c r="BP609" s="66"/>
      <c r="BQ609" s="66"/>
      <c r="BR609" s="66"/>
      <c r="BS609" s="67"/>
      <c r="BT609" s="67"/>
      <c r="BU609" s="67"/>
      <c r="BV609" s="67"/>
      <c r="BW609" s="67"/>
      <c r="BX609" s="68"/>
      <c r="BY609" s="68"/>
      <c r="BZ609" s="68"/>
      <c r="CA609" s="69"/>
      <c r="CB609" s="70"/>
      <c r="CC609" s="66"/>
      <c r="CD609" s="66"/>
      <c r="CE609" s="66"/>
      <c r="CF609" s="67"/>
      <c r="CG609" s="67"/>
      <c r="CH609" s="67"/>
      <c r="CI609" s="67"/>
      <c r="CJ609" s="67"/>
      <c r="CK609" s="68"/>
      <c r="CL609" s="68"/>
      <c r="CM609" s="68"/>
      <c r="CN609" s="69"/>
      <c r="CO609" s="70"/>
      <c r="CP609" s="66"/>
      <c r="CQ609" s="66"/>
      <c r="CR609" s="66"/>
      <c r="CS609" s="67"/>
      <c r="CT609" s="67"/>
      <c r="CU609" s="67"/>
      <c r="CV609" s="67"/>
      <c r="CW609" s="67"/>
      <c r="CX609" s="68"/>
      <c r="CY609" s="68"/>
      <c r="CZ609" s="68"/>
      <c r="DA609" s="69"/>
      <c r="DB609" s="70"/>
      <c r="DC609" s="66"/>
      <c r="DD609" s="66"/>
      <c r="DE609" s="66"/>
      <c r="DF609" s="67"/>
      <c r="DG609" s="67"/>
      <c r="DH609" s="67"/>
      <c r="DI609" s="67"/>
      <c r="DJ609" s="67"/>
      <c r="DK609" s="68"/>
      <c r="DL609" s="68"/>
      <c r="DM609" s="68"/>
      <c r="DN609" s="69"/>
      <c r="DO609" s="70"/>
      <c r="DP609" s="66"/>
      <c r="DQ609" s="66"/>
      <c r="DR609" s="66"/>
      <c r="DS609" s="67"/>
      <c r="DT609" s="67"/>
      <c r="DU609" s="67"/>
      <c r="DV609" s="67"/>
      <c r="DW609" s="67"/>
      <c r="DX609" s="68"/>
      <c r="DY609" s="68"/>
      <c r="DZ609" s="68"/>
      <c r="EA609" s="69"/>
      <c r="EB609" s="70"/>
      <c r="EC609" s="66"/>
      <c r="ED609" s="66"/>
      <c r="EE609" s="66"/>
      <c r="EF609" s="67"/>
      <c r="EG609" s="67"/>
      <c r="EH609" s="67"/>
      <c r="EI609" s="67"/>
      <c r="EJ609" s="67"/>
      <c r="EK609" s="68"/>
      <c r="EL609" s="68"/>
      <c r="EM609" s="68"/>
      <c r="EN609" s="69"/>
      <c r="EO609" s="70"/>
      <c r="EP609" s="66"/>
      <c r="EQ609" s="66"/>
      <c r="ER609" s="66"/>
      <c r="ES609" s="67"/>
      <c r="ET609" s="67"/>
      <c r="EU609" s="67"/>
      <c r="EV609" s="67"/>
      <c r="EW609" s="67"/>
      <c r="EX609" s="68"/>
      <c r="EY609" s="68"/>
      <c r="EZ609" s="68"/>
      <c r="FA609" s="69"/>
      <c r="FB609" s="70"/>
      <c r="FC609" s="66"/>
      <c r="FD609" s="66"/>
      <c r="FE609" s="66"/>
      <c r="FF609" s="67"/>
      <c r="FG609" s="67"/>
      <c r="FH609" s="67"/>
      <c r="FI609" s="67"/>
      <c r="FJ609" s="67"/>
    </row>
    <row r="610" spans="1:166" s="137" customFormat="1" ht="15" hidden="1" customHeight="1" x14ac:dyDescent="0.25">
      <c r="A610" s="344"/>
      <c r="B610" s="344"/>
      <c r="C610" s="251"/>
      <c r="D610" s="688"/>
      <c r="E610" s="46"/>
      <c r="F610" s="346"/>
      <c r="G610" s="347"/>
      <c r="H610" s="347"/>
      <c r="I610" s="347"/>
      <c r="J610" s="347"/>
      <c r="K610" s="140"/>
      <c r="L610" s="140"/>
      <c r="M610" s="140"/>
      <c r="N610" s="140"/>
      <c r="O610" s="141"/>
      <c r="P610" s="138"/>
      <c r="Q610" s="138"/>
      <c r="R610" s="138"/>
      <c r="S610" s="139"/>
      <c r="T610" s="139"/>
      <c r="U610" s="139"/>
      <c r="V610" s="139"/>
      <c r="W610" s="139"/>
      <c r="X610" s="140"/>
      <c r="Y610" s="140"/>
      <c r="Z610" s="140"/>
      <c r="AA610" s="140"/>
      <c r="AB610" s="141"/>
      <c r="AC610" s="138"/>
      <c r="AD610" s="138"/>
      <c r="AE610" s="138"/>
      <c r="AF610" s="139"/>
      <c r="AG610" s="139"/>
      <c r="AH610" s="139"/>
      <c r="AI610" s="139"/>
      <c r="AJ610" s="139"/>
      <c r="AK610" s="140"/>
      <c r="AL610" s="140"/>
      <c r="AM610" s="140"/>
      <c r="AN610" s="140"/>
      <c r="AO610" s="141"/>
      <c r="AP610" s="138"/>
      <c r="AQ610" s="138"/>
      <c r="AR610" s="138"/>
      <c r="AS610" s="139"/>
      <c r="AT610" s="139"/>
      <c r="AU610" s="139"/>
      <c r="AV610" s="139"/>
      <c r="AW610" s="139"/>
      <c r="AX610" s="140"/>
      <c r="AY610" s="140"/>
      <c r="AZ610" s="140"/>
      <c r="BA610" s="140"/>
      <c r="BB610" s="141"/>
      <c r="BC610" s="138"/>
      <c r="BD610" s="138"/>
      <c r="BE610" s="138"/>
      <c r="BF610" s="139"/>
      <c r="BG610" s="139"/>
      <c r="BH610" s="139"/>
      <c r="BI610" s="139"/>
      <c r="BJ610" s="139"/>
      <c r="BK610" s="140"/>
      <c r="BL610" s="140"/>
      <c r="BM610" s="140"/>
      <c r="BN610" s="140"/>
      <c r="BO610" s="141"/>
      <c r="BP610" s="138"/>
      <c r="BQ610" s="138"/>
      <c r="BR610" s="138"/>
      <c r="BS610" s="139"/>
      <c r="BT610" s="139"/>
      <c r="BU610" s="139"/>
      <c r="BV610" s="139"/>
      <c r="BW610" s="139"/>
      <c r="BX610" s="140"/>
      <c r="BY610" s="140"/>
      <c r="BZ610" s="140"/>
      <c r="CA610" s="140"/>
      <c r="CB610" s="141"/>
      <c r="CC610" s="138"/>
      <c r="CD610" s="138"/>
      <c r="CE610" s="138"/>
      <c r="CF610" s="139"/>
      <c r="CG610" s="139"/>
      <c r="CH610" s="139"/>
      <c r="CI610" s="139"/>
      <c r="CJ610" s="139"/>
      <c r="CK610" s="140"/>
      <c r="CL610" s="140"/>
      <c r="CM610" s="140"/>
      <c r="CN610" s="140"/>
      <c r="CO610" s="141"/>
      <c r="CP610" s="138"/>
      <c r="CQ610" s="138"/>
      <c r="CR610" s="138"/>
      <c r="CS610" s="139"/>
      <c r="CT610" s="139"/>
      <c r="CU610" s="139"/>
      <c r="CV610" s="139"/>
      <c r="CW610" s="139"/>
      <c r="CX610" s="140"/>
      <c r="CY610" s="140"/>
      <c r="CZ610" s="140"/>
      <c r="DA610" s="140"/>
      <c r="DB610" s="141"/>
      <c r="DC610" s="138"/>
      <c r="DD610" s="138"/>
      <c r="DE610" s="138"/>
      <c r="DF610" s="139"/>
      <c r="DG610" s="139"/>
      <c r="DH610" s="139"/>
      <c r="DI610" s="139"/>
      <c r="DJ610" s="139"/>
      <c r="DK610" s="140"/>
      <c r="DL610" s="140"/>
      <c r="DM610" s="140"/>
      <c r="DN610" s="140"/>
      <c r="DO610" s="141"/>
      <c r="DP610" s="138"/>
      <c r="DQ610" s="138"/>
      <c r="DR610" s="138"/>
      <c r="DS610" s="139"/>
      <c r="DT610" s="139"/>
      <c r="DU610" s="139"/>
      <c r="DV610" s="139"/>
      <c r="DW610" s="139"/>
      <c r="DX610" s="140"/>
      <c r="DY610" s="140"/>
      <c r="DZ610" s="140"/>
      <c r="EA610" s="140"/>
      <c r="EB610" s="141"/>
      <c r="EC610" s="138"/>
      <c r="ED610" s="138"/>
      <c r="EE610" s="138"/>
      <c r="EF610" s="139"/>
      <c r="EG610" s="139"/>
      <c r="EH610" s="139"/>
      <c r="EI610" s="139"/>
      <c r="EJ610" s="139"/>
      <c r="EK610" s="140"/>
      <c r="EL610" s="140"/>
      <c r="EM610" s="140"/>
      <c r="EN610" s="140"/>
      <c r="EO610" s="141"/>
      <c r="EP610" s="138"/>
      <c r="EQ610" s="138"/>
      <c r="ER610" s="138"/>
      <c r="ES610" s="139"/>
      <c r="ET610" s="139"/>
      <c r="EU610" s="139"/>
      <c r="EV610" s="139"/>
      <c r="EW610" s="139"/>
      <c r="EX610" s="140"/>
      <c r="EY610" s="140"/>
      <c r="EZ610" s="140"/>
      <c r="FA610" s="140"/>
      <c r="FB610" s="141"/>
      <c r="FC610" s="138"/>
      <c r="FD610" s="138"/>
      <c r="FE610" s="138"/>
      <c r="FF610" s="139"/>
      <c r="FG610" s="139"/>
      <c r="FH610" s="139"/>
      <c r="FI610" s="139"/>
      <c r="FJ610" s="139"/>
    </row>
    <row r="611" spans="1:166" s="137" customFormat="1" ht="15" hidden="1" customHeight="1" x14ac:dyDescent="0.25">
      <c r="A611" s="344"/>
      <c r="B611" s="344"/>
      <c r="C611" s="251"/>
      <c r="D611" s="688"/>
      <c r="E611" s="46"/>
      <c r="F611" s="94" t="s">
        <v>350</v>
      </c>
      <c r="G611" s="347"/>
      <c r="H611" s="347"/>
      <c r="I611" s="347"/>
      <c r="J611" s="347"/>
      <c r="K611" s="140"/>
      <c r="L611" s="140"/>
      <c r="M611" s="140"/>
      <c r="N611" s="140"/>
      <c r="O611" s="141"/>
      <c r="P611" s="138"/>
      <c r="Q611" s="138"/>
      <c r="R611" s="138"/>
      <c r="S611" s="139"/>
      <c r="T611" s="139"/>
      <c r="U611" s="139"/>
      <c r="V611" s="139"/>
      <c r="W611" s="139"/>
      <c r="X611" s="140"/>
      <c r="Y611" s="140"/>
      <c r="Z611" s="140"/>
      <c r="AA611" s="140"/>
      <c r="AB611" s="141"/>
      <c r="AC611" s="138"/>
      <c r="AD611" s="138"/>
      <c r="AE611" s="138"/>
      <c r="AF611" s="139"/>
      <c r="AG611" s="139"/>
      <c r="AH611" s="139"/>
      <c r="AI611" s="139"/>
      <c r="AJ611" s="139"/>
      <c r="AK611" s="140"/>
      <c r="AL611" s="140"/>
      <c r="AM611" s="140"/>
      <c r="AN611" s="140"/>
      <c r="AO611" s="141"/>
      <c r="AP611" s="138"/>
      <c r="AQ611" s="138"/>
      <c r="AR611" s="138"/>
      <c r="AS611" s="139"/>
      <c r="AT611" s="139"/>
      <c r="AU611" s="139"/>
      <c r="AV611" s="139"/>
      <c r="AW611" s="139"/>
      <c r="AX611" s="140"/>
      <c r="AY611" s="140"/>
      <c r="AZ611" s="140"/>
      <c r="BA611" s="140"/>
      <c r="BB611" s="141"/>
      <c r="BC611" s="138"/>
      <c r="BD611" s="138"/>
      <c r="BE611" s="138"/>
      <c r="BF611" s="139"/>
      <c r="BG611" s="139"/>
      <c r="BH611" s="139"/>
      <c r="BI611" s="139"/>
      <c r="BJ611" s="139"/>
      <c r="BK611" s="140"/>
      <c r="BL611" s="140"/>
      <c r="BM611" s="140"/>
      <c r="BN611" s="140"/>
      <c r="BO611" s="141"/>
      <c r="BP611" s="138"/>
      <c r="BQ611" s="138"/>
      <c r="BR611" s="138"/>
      <c r="BS611" s="139"/>
      <c r="BT611" s="139"/>
      <c r="BU611" s="139"/>
      <c r="BV611" s="139"/>
      <c r="BW611" s="139"/>
      <c r="BX611" s="140"/>
      <c r="BY611" s="140"/>
      <c r="BZ611" s="140"/>
      <c r="CA611" s="140"/>
      <c r="CB611" s="141"/>
      <c r="CC611" s="138"/>
      <c r="CD611" s="138"/>
      <c r="CE611" s="138"/>
      <c r="CF611" s="139"/>
      <c r="CG611" s="139"/>
      <c r="CH611" s="139"/>
      <c r="CI611" s="139"/>
      <c r="CJ611" s="139"/>
      <c r="CK611" s="140"/>
      <c r="CL611" s="140"/>
      <c r="CM611" s="140"/>
      <c r="CN611" s="140"/>
      <c r="CO611" s="141"/>
      <c r="CP611" s="138"/>
      <c r="CQ611" s="138"/>
      <c r="CR611" s="138"/>
      <c r="CS611" s="139"/>
      <c r="CT611" s="139"/>
      <c r="CU611" s="139"/>
      <c r="CV611" s="139"/>
      <c r="CW611" s="139"/>
      <c r="CX611" s="140"/>
      <c r="CY611" s="140"/>
      <c r="CZ611" s="140"/>
      <c r="DA611" s="140"/>
      <c r="DB611" s="141"/>
      <c r="DC611" s="138"/>
      <c r="DD611" s="138"/>
      <c r="DE611" s="138"/>
      <c r="DF611" s="139"/>
      <c r="DG611" s="139"/>
      <c r="DH611" s="139"/>
      <c r="DI611" s="139"/>
      <c r="DJ611" s="139"/>
      <c r="DK611" s="140"/>
      <c r="DL611" s="140"/>
      <c r="DM611" s="140"/>
      <c r="DN611" s="140"/>
      <c r="DO611" s="141"/>
      <c r="DP611" s="138"/>
      <c r="DQ611" s="138"/>
      <c r="DR611" s="138"/>
      <c r="DS611" s="139"/>
      <c r="DT611" s="139"/>
      <c r="DU611" s="139"/>
      <c r="DV611" s="139"/>
      <c r="DW611" s="139"/>
      <c r="DX611" s="140"/>
      <c r="DY611" s="140"/>
      <c r="DZ611" s="140"/>
      <c r="EA611" s="140"/>
      <c r="EB611" s="141"/>
      <c r="EC611" s="138"/>
      <c r="ED611" s="138"/>
      <c r="EE611" s="138"/>
      <c r="EF611" s="139"/>
      <c r="EG611" s="139"/>
      <c r="EH611" s="139"/>
      <c r="EI611" s="139"/>
      <c r="EJ611" s="139"/>
      <c r="EK611" s="140"/>
      <c r="EL611" s="140"/>
      <c r="EM611" s="140"/>
      <c r="EN611" s="140"/>
      <c r="EO611" s="141"/>
      <c r="EP611" s="138"/>
      <c r="EQ611" s="138"/>
      <c r="ER611" s="138"/>
      <c r="ES611" s="139"/>
      <c r="ET611" s="139"/>
      <c r="EU611" s="139"/>
      <c r="EV611" s="139"/>
      <c r="EW611" s="139"/>
      <c r="EX611" s="140"/>
      <c r="EY611" s="140"/>
      <c r="EZ611" s="140"/>
      <c r="FA611" s="140"/>
      <c r="FB611" s="141"/>
      <c r="FC611" s="138"/>
      <c r="FD611" s="138"/>
      <c r="FE611" s="138"/>
      <c r="FF611" s="139"/>
      <c r="FG611" s="139"/>
      <c r="FH611" s="139"/>
      <c r="FI611" s="139"/>
      <c r="FJ611" s="139"/>
    </row>
    <row r="612" spans="1:166" s="137" customFormat="1" ht="15" hidden="1" customHeight="1" x14ac:dyDescent="0.25">
      <c r="A612" s="348">
        <v>3745</v>
      </c>
      <c r="B612" s="348">
        <v>5011</v>
      </c>
      <c r="C612" s="203"/>
      <c r="D612" s="339"/>
      <c r="E612" s="46">
        <v>902</v>
      </c>
      <c r="F612" s="329" t="s">
        <v>174</v>
      </c>
      <c r="G612" s="343">
        <v>50</v>
      </c>
      <c r="H612" s="343">
        <v>50</v>
      </c>
      <c r="I612" s="343">
        <v>42.23</v>
      </c>
      <c r="J612" s="343">
        <f>Tabulka54246[[#This Row],[Skutečnost k 31.12.2019                    v tis. Kč]]/Tabulka54246[[#This Row],[Upravený rozpočet k 31.12.2019         v tis. Kč]]*100</f>
        <v>84.46</v>
      </c>
      <c r="K612" s="140"/>
      <c r="L612" s="140"/>
      <c r="M612" s="140"/>
      <c r="N612" s="140"/>
      <c r="O612" s="141"/>
      <c r="P612" s="138"/>
      <c r="Q612" s="138"/>
      <c r="R612" s="138"/>
      <c r="S612" s="139"/>
      <c r="T612" s="139"/>
      <c r="U612" s="139"/>
      <c r="V612" s="139"/>
      <c r="W612" s="139"/>
      <c r="X612" s="140"/>
      <c r="Y612" s="140"/>
      <c r="Z612" s="140"/>
      <c r="AA612" s="140"/>
      <c r="AB612" s="141"/>
      <c r="AC612" s="138"/>
      <c r="AD612" s="138"/>
      <c r="AE612" s="138"/>
      <c r="AF612" s="139"/>
      <c r="AG612" s="139"/>
      <c r="AH612" s="139"/>
      <c r="AI612" s="139"/>
      <c r="AJ612" s="139"/>
      <c r="AK612" s="140"/>
      <c r="AL612" s="140"/>
      <c r="AM612" s="140"/>
      <c r="AN612" s="140"/>
      <c r="AO612" s="141"/>
      <c r="AP612" s="138"/>
      <c r="AQ612" s="138"/>
      <c r="AR612" s="138"/>
      <c r="AS612" s="139"/>
      <c r="AT612" s="139"/>
      <c r="AU612" s="139"/>
      <c r="AV612" s="139"/>
      <c r="AW612" s="139"/>
      <c r="AX612" s="140"/>
      <c r="AY612" s="140"/>
      <c r="AZ612" s="140"/>
      <c r="BA612" s="140"/>
      <c r="BB612" s="141"/>
      <c r="BC612" s="138"/>
      <c r="BD612" s="138"/>
      <c r="BE612" s="138"/>
      <c r="BF612" s="139"/>
      <c r="BG612" s="139"/>
      <c r="BH612" s="139"/>
      <c r="BI612" s="139"/>
      <c r="BJ612" s="139"/>
      <c r="BK612" s="140"/>
      <c r="BL612" s="140"/>
      <c r="BM612" s="140"/>
      <c r="BN612" s="140"/>
      <c r="BO612" s="141"/>
      <c r="BP612" s="138"/>
      <c r="BQ612" s="138"/>
      <c r="BR612" s="138"/>
      <c r="BS612" s="139"/>
      <c r="BT612" s="139"/>
      <c r="BU612" s="139"/>
      <c r="BV612" s="139"/>
      <c r="BW612" s="139"/>
      <c r="BX612" s="140"/>
      <c r="BY612" s="140"/>
      <c r="BZ612" s="140"/>
      <c r="CA612" s="140"/>
      <c r="CB612" s="141"/>
      <c r="CC612" s="138"/>
      <c r="CD612" s="138"/>
      <c r="CE612" s="138"/>
      <c r="CF612" s="139"/>
      <c r="CG612" s="139"/>
      <c r="CH612" s="139"/>
      <c r="CI612" s="139"/>
      <c r="CJ612" s="139"/>
      <c r="CK612" s="140"/>
      <c r="CL612" s="140"/>
      <c r="CM612" s="140"/>
      <c r="CN612" s="140"/>
      <c r="CO612" s="141"/>
      <c r="CP612" s="138"/>
      <c r="CQ612" s="138"/>
      <c r="CR612" s="138"/>
      <c r="CS612" s="139"/>
      <c r="CT612" s="139"/>
      <c r="CU612" s="139"/>
      <c r="CV612" s="139"/>
      <c r="CW612" s="139"/>
      <c r="CX612" s="140"/>
      <c r="CY612" s="140"/>
      <c r="CZ612" s="140"/>
      <c r="DA612" s="140"/>
      <c r="DB612" s="141"/>
      <c r="DC612" s="138"/>
      <c r="DD612" s="138"/>
      <c r="DE612" s="138"/>
      <c r="DF612" s="139"/>
      <c r="DG612" s="139"/>
      <c r="DH612" s="139"/>
      <c r="DI612" s="139"/>
      <c r="DJ612" s="139"/>
      <c r="DK612" s="140"/>
      <c r="DL612" s="140"/>
      <c r="DM612" s="140"/>
      <c r="DN612" s="140"/>
      <c r="DO612" s="141"/>
      <c r="DP612" s="138"/>
      <c r="DQ612" s="138"/>
      <c r="DR612" s="138"/>
      <c r="DS612" s="139"/>
      <c r="DT612" s="139"/>
      <c r="DU612" s="139"/>
      <c r="DV612" s="139"/>
      <c r="DW612" s="139"/>
      <c r="DX612" s="140"/>
      <c r="DY612" s="140"/>
      <c r="DZ612" s="140"/>
      <c r="EA612" s="140"/>
      <c r="EB612" s="141"/>
      <c r="EC612" s="138"/>
      <c r="ED612" s="138"/>
      <c r="EE612" s="138"/>
      <c r="EF612" s="139"/>
      <c r="EG612" s="139"/>
      <c r="EH612" s="139"/>
      <c r="EI612" s="139"/>
      <c r="EJ612" s="139"/>
      <c r="EK612" s="140"/>
      <c r="EL612" s="140"/>
      <c r="EM612" s="140"/>
      <c r="EN612" s="140"/>
      <c r="EO612" s="141"/>
      <c r="EP612" s="138"/>
      <c r="EQ612" s="138"/>
      <c r="ER612" s="138"/>
      <c r="ES612" s="139"/>
      <c r="ET612" s="139"/>
      <c r="EU612" s="139"/>
      <c r="EV612" s="139"/>
      <c r="EW612" s="139"/>
      <c r="EX612" s="140"/>
      <c r="EY612" s="140"/>
      <c r="EZ612" s="140"/>
      <c r="FA612" s="140"/>
      <c r="FB612" s="141"/>
      <c r="FC612" s="138"/>
      <c r="FD612" s="138"/>
      <c r="FE612" s="138"/>
      <c r="FF612" s="139"/>
      <c r="FG612" s="139"/>
      <c r="FH612" s="139"/>
      <c r="FI612" s="139"/>
      <c r="FJ612" s="139"/>
    </row>
    <row r="613" spans="1:166" s="137" customFormat="1" ht="15" hidden="1" customHeight="1" x14ac:dyDescent="0.25">
      <c r="A613" s="348">
        <v>3745</v>
      </c>
      <c r="B613" s="348">
        <v>5031</v>
      </c>
      <c r="C613" s="203"/>
      <c r="D613" s="339"/>
      <c r="E613" s="46">
        <v>902</v>
      </c>
      <c r="F613" s="329" t="s">
        <v>173</v>
      </c>
      <c r="G613" s="343">
        <v>12.5</v>
      </c>
      <c r="H613" s="343">
        <v>12.5</v>
      </c>
      <c r="I613" s="343">
        <v>10.49</v>
      </c>
      <c r="J613" s="343">
        <f>Tabulka54246[[#This Row],[Skutečnost k 31.12.2019                    v tis. Kč]]/Tabulka54246[[#This Row],[Upravený rozpočet k 31.12.2019         v tis. Kč]]*100</f>
        <v>83.92</v>
      </c>
      <c r="K613" s="140"/>
      <c r="L613" s="140"/>
      <c r="M613" s="140"/>
      <c r="N613" s="140"/>
      <c r="O613" s="141"/>
      <c r="P613" s="138"/>
      <c r="Q613" s="138"/>
      <c r="R613" s="138"/>
      <c r="S613" s="139"/>
      <c r="T613" s="139"/>
      <c r="U613" s="139"/>
      <c r="V613" s="139"/>
      <c r="W613" s="139"/>
      <c r="X613" s="140"/>
      <c r="Y613" s="140"/>
      <c r="Z613" s="140"/>
      <c r="AA613" s="140"/>
      <c r="AB613" s="141"/>
      <c r="AC613" s="138"/>
      <c r="AD613" s="138"/>
      <c r="AE613" s="138"/>
      <c r="AF613" s="139"/>
      <c r="AG613" s="139"/>
      <c r="AH613" s="139"/>
      <c r="AI613" s="139"/>
      <c r="AJ613" s="139"/>
      <c r="AK613" s="140"/>
      <c r="AL613" s="140"/>
      <c r="AM613" s="140"/>
      <c r="AN613" s="140"/>
      <c r="AO613" s="141"/>
      <c r="AP613" s="138"/>
      <c r="AQ613" s="138"/>
      <c r="AR613" s="138"/>
      <c r="AS613" s="139"/>
      <c r="AT613" s="139"/>
      <c r="AU613" s="139"/>
      <c r="AV613" s="139"/>
      <c r="AW613" s="139"/>
      <c r="AX613" s="140"/>
      <c r="AY613" s="140"/>
      <c r="AZ613" s="140"/>
      <c r="BA613" s="140"/>
      <c r="BB613" s="141"/>
      <c r="BC613" s="138"/>
      <c r="BD613" s="138"/>
      <c r="BE613" s="138"/>
      <c r="BF613" s="139"/>
      <c r="BG613" s="139"/>
      <c r="BH613" s="139"/>
      <c r="BI613" s="139"/>
      <c r="BJ613" s="139"/>
      <c r="BK613" s="140"/>
      <c r="BL613" s="140"/>
      <c r="BM613" s="140"/>
      <c r="BN613" s="140"/>
      <c r="BO613" s="141"/>
      <c r="BP613" s="138"/>
      <c r="BQ613" s="138"/>
      <c r="BR613" s="138"/>
      <c r="BS613" s="139"/>
      <c r="BT613" s="139"/>
      <c r="BU613" s="139"/>
      <c r="BV613" s="139"/>
      <c r="BW613" s="139"/>
      <c r="BX613" s="140"/>
      <c r="BY613" s="140"/>
      <c r="BZ613" s="140"/>
      <c r="CA613" s="140"/>
      <c r="CB613" s="141"/>
      <c r="CC613" s="138"/>
      <c r="CD613" s="138"/>
      <c r="CE613" s="138"/>
      <c r="CF613" s="139"/>
      <c r="CG613" s="139"/>
      <c r="CH613" s="139"/>
      <c r="CI613" s="139"/>
      <c r="CJ613" s="139"/>
      <c r="CK613" s="140"/>
      <c r="CL613" s="140"/>
      <c r="CM613" s="140"/>
      <c r="CN613" s="140"/>
      <c r="CO613" s="141"/>
      <c r="CP613" s="138"/>
      <c r="CQ613" s="138"/>
      <c r="CR613" s="138"/>
      <c r="CS613" s="139"/>
      <c r="CT613" s="139"/>
      <c r="CU613" s="139"/>
      <c r="CV613" s="139"/>
      <c r="CW613" s="139"/>
      <c r="CX613" s="140"/>
      <c r="CY613" s="140"/>
      <c r="CZ613" s="140"/>
      <c r="DA613" s="140"/>
      <c r="DB613" s="141"/>
      <c r="DC613" s="138"/>
      <c r="DD613" s="138"/>
      <c r="DE613" s="138"/>
      <c r="DF613" s="139"/>
      <c r="DG613" s="139"/>
      <c r="DH613" s="139"/>
      <c r="DI613" s="139"/>
      <c r="DJ613" s="139"/>
      <c r="DK613" s="140"/>
      <c r="DL613" s="140"/>
      <c r="DM613" s="140"/>
      <c r="DN613" s="140"/>
      <c r="DO613" s="141"/>
      <c r="DP613" s="138"/>
      <c r="DQ613" s="138"/>
      <c r="DR613" s="138"/>
      <c r="DS613" s="139"/>
      <c r="DT613" s="139"/>
      <c r="DU613" s="139"/>
      <c r="DV613" s="139"/>
      <c r="DW613" s="139"/>
      <c r="DX613" s="140"/>
      <c r="DY613" s="140"/>
      <c r="DZ613" s="140"/>
      <c r="EA613" s="140"/>
      <c r="EB613" s="141"/>
      <c r="EC613" s="138"/>
      <c r="ED613" s="138"/>
      <c r="EE613" s="138"/>
      <c r="EF613" s="139"/>
      <c r="EG613" s="139"/>
      <c r="EH613" s="139"/>
      <c r="EI613" s="139"/>
      <c r="EJ613" s="139"/>
      <c r="EK613" s="140"/>
      <c r="EL613" s="140"/>
      <c r="EM613" s="140"/>
      <c r="EN613" s="140"/>
      <c r="EO613" s="141"/>
      <c r="EP613" s="138"/>
      <c r="EQ613" s="138"/>
      <c r="ER613" s="138"/>
      <c r="ES613" s="139"/>
      <c r="ET613" s="139"/>
      <c r="EU613" s="139"/>
      <c r="EV613" s="139"/>
      <c r="EW613" s="139"/>
      <c r="EX613" s="140"/>
      <c r="EY613" s="140"/>
      <c r="EZ613" s="140"/>
      <c r="FA613" s="140"/>
      <c r="FB613" s="141"/>
      <c r="FC613" s="138"/>
      <c r="FD613" s="138"/>
      <c r="FE613" s="138"/>
      <c r="FF613" s="139"/>
      <c r="FG613" s="139"/>
      <c r="FH613" s="139"/>
      <c r="FI613" s="139"/>
      <c r="FJ613" s="139"/>
    </row>
    <row r="614" spans="1:166" s="137" customFormat="1" ht="15" hidden="1" customHeight="1" x14ac:dyDescent="0.25">
      <c r="A614" s="348">
        <v>3745</v>
      </c>
      <c r="B614" s="348">
        <v>5032</v>
      </c>
      <c r="C614" s="203"/>
      <c r="D614" s="339"/>
      <c r="E614" s="46">
        <v>902</v>
      </c>
      <c r="F614" s="329" t="s">
        <v>115</v>
      </c>
      <c r="G614" s="343">
        <v>4.5</v>
      </c>
      <c r="H614" s="343">
        <v>4.5</v>
      </c>
      <c r="I614" s="343">
        <v>3.8</v>
      </c>
      <c r="J614" s="343">
        <f>Tabulka54246[[#This Row],[Skutečnost k 31.12.2019                    v tis. Kč]]/Tabulka54246[[#This Row],[Upravený rozpočet k 31.12.2019         v tis. Kč]]*100</f>
        <v>84.444444444444443</v>
      </c>
      <c r="K614" s="140"/>
      <c r="L614" s="140"/>
      <c r="M614" s="140"/>
      <c r="N614" s="140"/>
      <c r="O614" s="141"/>
      <c r="P614" s="138"/>
      <c r="Q614" s="138"/>
      <c r="R614" s="138"/>
      <c r="S614" s="139"/>
      <c r="T614" s="139"/>
      <c r="U614" s="139"/>
      <c r="V614" s="139"/>
      <c r="W614" s="139"/>
      <c r="X614" s="140"/>
      <c r="Y614" s="140"/>
      <c r="Z614" s="140"/>
      <c r="AA614" s="140"/>
      <c r="AB614" s="141"/>
      <c r="AC614" s="138"/>
      <c r="AD614" s="138"/>
      <c r="AE614" s="138"/>
      <c r="AF614" s="139"/>
      <c r="AG614" s="139"/>
      <c r="AH614" s="139"/>
      <c r="AI614" s="139"/>
      <c r="AJ614" s="139"/>
      <c r="AK614" s="140"/>
      <c r="AL614" s="140"/>
      <c r="AM614" s="140"/>
      <c r="AN614" s="140"/>
      <c r="AO614" s="141"/>
      <c r="AP614" s="138"/>
      <c r="AQ614" s="138"/>
      <c r="AR614" s="138"/>
      <c r="AS614" s="139"/>
      <c r="AT614" s="139"/>
      <c r="AU614" s="139"/>
      <c r="AV614" s="139"/>
      <c r="AW614" s="139"/>
      <c r="AX614" s="140"/>
      <c r="AY614" s="140"/>
      <c r="AZ614" s="140"/>
      <c r="BA614" s="140"/>
      <c r="BB614" s="141"/>
      <c r="BC614" s="138"/>
      <c r="BD614" s="138"/>
      <c r="BE614" s="138"/>
      <c r="BF614" s="139"/>
      <c r="BG614" s="139"/>
      <c r="BH614" s="139"/>
      <c r="BI614" s="139"/>
      <c r="BJ614" s="139"/>
      <c r="BK614" s="140"/>
      <c r="BL614" s="140"/>
      <c r="BM614" s="140"/>
      <c r="BN614" s="140"/>
      <c r="BO614" s="141"/>
      <c r="BP614" s="138"/>
      <c r="BQ614" s="138"/>
      <c r="BR614" s="138"/>
      <c r="BS614" s="139"/>
      <c r="BT614" s="139"/>
      <c r="BU614" s="139"/>
      <c r="BV614" s="139"/>
      <c r="BW614" s="139"/>
      <c r="BX614" s="140"/>
      <c r="BY614" s="140"/>
      <c r="BZ614" s="140"/>
      <c r="CA614" s="140"/>
      <c r="CB614" s="141"/>
      <c r="CC614" s="138"/>
      <c r="CD614" s="138"/>
      <c r="CE614" s="138"/>
      <c r="CF614" s="139"/>
      <c r="CG614" s="139"/>
      <c r="CH614" s="139"/>
      <c r="CI614" s="139"/>
      <c r="CJ614" s="139"/>
      <c r="CK614" s="140"/>
      <c r="CL614" s="140"/>
      <c r="CM614" s="140"/>
      <c r="CN614" s="140"/>
      <c r="CO614" s="141"/>
      <c r="CP614" s="138"/>
      <c r="CQ614" s="138"/>
      <c r="CR614" s="138"/>
      <c r="CS614" s="139"/>
      <c r="CT614" s="139"/>
      <c r="CU614" s="139"/>
      <c r="CV614" s="139"/>
      <c r="CW614" s="139"/>
      <c r="CX614" s="140"/>
      <c r="CY614" s="140"/>
      <c r="CZ614" s="140"/>
      <c r="DA614" s="140"/>
      <c r="DB614" s="141"/>
      <c r="DC614" s="138"/>
      <c r="DD614" s="138"/>
      <c r="DE614" s="138"/>
      <c r="DF614" s="139"/>
      <c r="DG614" s="139"/>
      <c r="DH614" s="139"/>
      <c r="DI614" s="139"/>
      <c r="DJ614" s="139"/>
      <c r="DK614" s="140"/>
      <c r="DL614" s="140"/>
      <c r="DM614" s="140"/>
      <c r="DN614" s="140"/>
      <c r="DO614" s="141"/>
      <c r="DP614" s="138"/>
      <c r="DQ614" s="138"/>
      <c r="DR614" s="138"/>
      <c r="DS614" s="139"/>
      <c r="DT614" s="139"/>
      <c r="DU614" s="139"/>
      <c r="DV614" s="139"/>
      <c r="DW614" s="139"/>
      <c r="DX614" s="140"/>
      <c r="DY614" s="140"/>
      <c r="DZ614" s="140"/>
      <c r="EA614" s="140"/>
      <c r="EB614" s="141"/>
      <c r="EC614" s="138"/>
      <c r="ED614" s="138"/>
      <c r="EE614" s="138"/>
      <c r="EF614" s="139"/>
      <c r="EG614" s="139"/>
      <c r="EH614" s="139"/>
      <c r="EI614" s="139"/>
      <c r="EJ614" s="139"/>
      <c r="EK614" s="140"/>
      <c r="EL614" s="140"/>
      <c r="EM614" s="140"/>
      <c r="EN614" s="140"/>
      <c r="EO614" s="141"/>
      <c r="EP614" s="138"/>
      <c r="EQ614" s="138"/>
      <c r="ER614" s="138"/>
      <c r="ES614" s="139"/>
      <c r="ET614" s="139"/>
      <c r="EU614" s="139"/>
      <c r="EV614" s="139"/>
      <c r="EW614" s="139"/>
      <c r="EX614" s="140"/>
      <c r="EY614" s="140"/>
      <c r="EZ614" s="140"/>
      <c r="FA614" s="140"/>
      <c r="FB614" s="141"/>
      <c r="FC614" s="138"/>
      <c r="FD614" s="138"/>
      <c r="FE614" s="138"/>
      <c r="FF614" s="139"/>
      <c r="FG614" s="139"/>
      <c r="FH614" s="139"/>
      <c r="FI614" s="139"/>
      <c r="FJ614" s="139"/>
    </row>
    <row r="615" spans="1:166" s="137" customFormat="1" ht="15" hidden="1" customHeight="1" x14ac:dyDescent="0.25">
      <c r="A615" s="348">
        <v>3745</v>
      </c>
      <c r="B615" s="348">
        <v>5134</v>
      </c>
      <c r="C615" s="203"/>
      <c r="D615" s="339"/>
      <c r="E615" s="46">
        <v>902</v>
      </c>
      <c r="F615" s="329" t="s">
        <v>175</v>
      </c>
      <c r="G615" s="343">
        <v>6.54</v>
      </c>
      <c r="H615" s="343">
        <v>6.54</v>
      </c>
      <c r="I615" s="343">
        <v>6.4</v>
      </c>
      <c r="J615" s="343">
        <f>Tabulka54246[[#This Row],[Skutečnost k 31.12.2019                    v tis. Kč]]/Tabulka54246[[#This Row],[Upravený rozpočet k 31.12.2019         v tis. Kč]]*100</f>
        <v>97.859327217125397</v>
      </c>
      <c r="K615" s="140"/>
      <c r="L615" s="140"/>
      <c r="M615" s="140"/>
      <c r="N615" s="140"/>
      <c r="O615" s="141"/>
      <c r="P615" s="138"/>
      <c r="Q615" s="138"/>
      <c r="R615" s="138"/>
      <c r="S615" s="139"/>
      <c r="T615" s="139"/>
      <c r="U615" s="139"/>
      <c r="V615" s="139"/>
      <c r="W615" s="139"/>
      <c r="X615" s="140"/>
      <c r="Y615" s="140"/>
      <c r="Z615" s="140"/>
      <c r="AA615" s="140"/>
      <c r="AB615" s="141"/>
      <c r="AC615" s="138"/>
      <c r="AD615" s="138"/>
      <c r="AE615" s="138"/>
      <c r="AF615" s="139"/>
      <c r="AG615" s="139"/>
      <c r="AH615" s="139"/>
      <c r="AI615" s="139"/>
      <c r="AJ615" s="139"/>
      <c r="AK615" s="140"/>
      <c r="AL615" s="140"/>
      <c r="AM615" s="140"/>
      <c r="AN615" s="140"/>
      <c r="AO615" s="141"/>
      <c r="AP615" s="138"/>
      <c r="AQ615" s="138"/>
      <c r="AR615" s="138"/>
      <c r="AS615" s="139"/>
      <c r="AT615" s="139"/>
      <c r="AU615" s="139"/>
      <c r="AV615" s="139"/>
      <c r="AW615" s="139"/>
      <c r="AX615" s="140"/>
      <c r="AY615" s="140"/>
      <c r="AZ615" s="140"/>
      <c r="BA615" s="140"/>
      <c r="BB615" s="141"/>
      <c r="BC615" s="138"/>
      <c r="BD615" s="138"/>
      <c r="BE615" s="138"/>
      <c r="BF615" s="139"/>
      <c r="BG615" s="139"/>
      <c r="BH615" s="139"/>
      <c r="BI615" s="139"/>
      <c r="BJ615" s="139"/>
      <c r="BK615" s="140"/>
      <c r="BL615" s="140"/>
      <c r="BM615" s="140"/>
      <c r="BN615" s="140"/>
      <c r="BO615" s="141"/>
      <c r="BP615" s="138"/>
      <c r="BQ615" s="138"/>
      <c r="BR615" s="138"/>
      <c r="BS615" s="139"/>
      <c r="BT615" s="139"/>
      <c r="BU615" s="139"/>
      <c r="BV615" s="139"/>
      <c r="BW615" s="139"/>
      <c r="BX615" s="140"/>
      <c r="BY615" s="140"/>
      <c r="BZ615" s="140"/>
      <c r="CA615" s="140"/>
      <c r="CB615" s="141"/>
      <c r="CC615" s="138"/>
      <c r="CD615" s="138"/>
      <c r="CE615" s="138"/>
      <c r="CF615" s="139"/>
      <c r="CG615" s="139"/>
      <c r="CH615" s="139"/>
      <c r="CI615" s="139"/>
      <c r="CJ615" s="139"/>
      <c r="CK615" s="140"/>
      <c r="CL615" s="140"/>
      <c r="CM615" s="140"/>
      <c r="CN615" s="140"/>
      <c r="CO615" s="141"/>
      <c r="CP615" s="138"/>
      <c r="CQ615" s="138"/>
      <c r="CR615" s="138"/>
      <c r="CS615" s="139"/>
      <c r="CT615" s="139"/>
      <c r="CU615" s="139"/>
      <c r="CV615" s="139"/>
      <c r="CW615" s="139"/>
      <c r="CX615" s="140"/>
      <c r="CY615" s="140"/>
      <c r="CZ615" s="140"/>
      <c r="DA615" s="140"/>
      <c r="DB615" s="141"/>
      <c r="DC615" s="138"/>
      <c r="DD615" s="138"/>
      <c r="DE615" s="138"/>
      <c r="DF615" s="139"/>
      <c r="DG615" s="139"/>
      <c r="DH615" s="139"/>
      <c r="DI615" s="139"/>
      <c r="DJ615" s="139"/>
      <c r="DK615" s="140"/>
      <c r="DL615" s="140"/>
      <c r="DM615" s="140"/>
      <c r="DN615" s="140"/>
      <c r="DO615" s="141"/>
      <c r="DP615" s="138"/>
      <c r="DQ615" s="138"/>
      <c r="DR615" s="138"/>
      <c r="DS615" s="139"/>
      <c r="DT615" s="139"/>
      <c r="DU615" s="139"/>
      <c r="DV615" s="139"/>
      <c r="DW615" s="139"/>
      <c r="DX615" s="140"/>
      <c r="DY615" s="140"/>
      <c r="DZ615" s="140"/>
      <c r="EA615" s="140"/>
      <c r="EB615" s="141"/>
      <c r="EC615" s="138"/>
      <c r="ED615" s="138"/>
      <c r="EE615" s="138"/>
      <c r="EF615" s="139"/>
      <c r="EG615" s="139"/>
      <c r="EH615" s="139"/>
      <c r="EI615" s="139"/>
      <c r="EJ615" s="139"/>
      <c r="EK615" s="140"/>
      <c r="EL615" s="140"/>
      <c r="EM615" s="140"/>
      <c r="EN615" s="140"/>
      <c r="EO615" s="141"/>
      <c r="EP615" s="138"/>
      <c r="EQ615" s="138"/>
      <c r="ER615" s="138"/>
      <c r="ES615" s="139"/>
      <c r="ET615" s="139"/>
      <c r="EU615" s="139"/>
      <c r="EV615" s="139"/>
      <c r="EW615" s="139"/>
      <c r="EX615" s="140"/>
      <c r="EY615" s="140"/>
      <c r="EZ615" s="140"/>
      <c r="FA615" s="140"/>
      <c r="FB615" s="141"/>
      <c r="FC615" s="138"/>
      <c r="FD615" s="138"/>
      <c r="FE615" s="138"/>
      <c r="FF615" s="139"/>
      <c r="FG615" s="139"/>
      <c r="FH615" s="139"/>
      <c r="FI615" s="139"/>
      <c r="FJ615" s="139"/>
    </row>
    <row r="616" spans="1:166" s="137" customFormat="1" ht="15" hidden="1" customHeight="1" x14ac:dyDescent="0.25">
      <c r="A616" s="348">
        <v>3745</v>
      </c>
      <c r="B616" s="348">
        <v>5139</v>
      </c>
      <c r="C616" s="203"/>
      <c r="D616" s="339"/>
      <c r="E616" s="46">
        <v>902</v>
      </c>
      <c r="F616" s="329" t="s">
        <v>120</v>
      </c>
      <c r="G616" s="343">
        <v>10</v>
      </c>
      <c r="H616" s="343">
        <v>10</v>
      </c>
      <c r="I616" s="343">
        <v>4.7</v>
      </c>
      <c r="J616" s="343">
        <f>Tabulka54246[[#This Row],[Skutečnost k 31.12.2019                    v tis. Kč]]/Tabulka54246[[#This Row],[Upravený rozpočet k 31.12.2019         v tis. Kč]]*100</f>
        <v>47</v>
      </c>
      <c r="K616" s="140"/>
      <c r="L616" s="140"/>
      <c r="M616" s="140"/>
      <c r="N616" s="140"/>
      <c r="O616" s="141"/>
      <c r="P616" s="138"/>
      <c r="Q616" s="138"/>
      <c r="R616" s="138"/>
      <c r="S616" s="139"/>
      <c r="T616" s="139"/>
      <c r="U616" s="139"/>
      <c r="V616" s="139"/>
      <c r="W616" s="139"/>
      <c r="X616" s="140"/>
      <c r="Y616" s="140"/>
      <c r="Z616" s="140"/>
      <c r="AA616" s="140"/>
      <c r="AB616" s="141"/>
      <c r="AC616" s="138"/>
      <c r="AD616" s="138"/>
      <c r="AE616" s="138"/>
      <c r="AF616" s="139"/>
      <c r="AG616" s="139"/>
      <c r="AH616" s="139"/>
      <c r="AI616" s="139"/>
      <c r="AJ616" s="139"/>
      <c r="AK616" s="140"/>
      <c r="AL616" s="140"/>
      <c r="AM616" s="140"/>
      <c r="AN616" s="140"/>
      <c r="AO616" s="141"/>
      <c r="AP616" s="138"/>
      <c r="AQ616" s="138"/>
      <c r="AR616" s="138"/>
      <c r="AS616" s="139"/>
      <c r="AT616" s="139"/>
      <c r="AU616" s="139"/>
      <c r="AV616" s="139"/>
      <c r="AW616" s="139"/>
      <c r="AX616" s="140"/>
      <c r="AY616" s="140"/>
      <c r="AZ616" s="140"/>
      <c r="BA616" s="140"/>
      <c r="BB616" s="141"/>
      <c r="BC616" s="138"/>
      <c r="BD616" s="138"/>
      <c r="BE616" s="138"/>
      <c r="BF616" s="139"/>
      <c r="BG616" s="139"/>
      <c r="BH616" s="139"/>
      <c r="BI616" s="139"/>
      <c r="BJ616" s="139"/>
      <c r="BK616" s="140"/>
      <c r="BL616" s="140"/>
      <c r="BM616" s="140"/>
      <c r="BN616" s="140"/>
      <c r="BO616" s="141"/>
      <c r="BP616" s="138"/>
      <c r="BQ616" s="138"/>
      <c r="BR616" s="138"/>
      <c r="BS616" s="139"/>
      <c r="BT616" s="139"/>
      <c r="BU616" s="139"/>
      <c r="BV616" s="139"/>
      <c r="BW616" s="139"/>
      <c r="BX616" s="140"/>
      <c r="BY616" s="140"/>
      <c r="BZ616" s="140"/>
      <c r="CA616" s="140"/>
      <c r="CB616" s="141"/>
      <c r="CC616" s="138"/>
      <c r="CD616" s="138"/>
      <c r="CE616" s="138"/>
      <c r="CF616" s="139"/>
      <c r="CG616" s="139"/>
      <c r="CH616" s="139"/>
      <c r="CI616" s="139"/>
      <c r="CJ616" s="139"/>
      <c r="CK616" s="140"/>
      <c r="CL616" s="140"/>
      <c r="CM616" s="140"/>
      <c r="CN616" s="140"/>
      <c r="CO616" s="141"/>
      <c r="CP616" s="138"/>
      <c r="CQ616" s="138"/>
      <c r="CR616" s="138"/>
      <c r="CS616" s="139"/>
      <c r="CT616" s="139"/>
      <c r="CU616" s="139"/>
      <c r="CV616" s="139"/>
      <c r="CW616" s="139"/>
      <c r="CX616" s="140"/>
      <c r="CY616" s="140"/>
      <c r="CZ616" s="140"/>
      <c r="DA616" s="140"/>
      <c r="DB616" s="141"/>
      <c r="DC616" s="138"/>
      <c r="DD616" s="138"/>
      <c r="DE616" s="138"/>
      <c r="DF616" s="139"/>
      <c r="DG616" s="139"/>
      <c r="DH616" s="139"/>
      <c r="DI616" s="139"/>
      <c r="DJ616" s="139"/>
      <c r="DK616" s="140"/>
      <c r="DL616" s="140"/>
      <c r="DM616" s="140"/>
      <c r="DN616" s="140"/>
      <c r="DO616" s="141"/>
      <c r="DP616" s="138"/>
      <c r="DQ616" s="138"/>
      <c r="DR616" s="138"/>
      <c r="DS616" s="139"/>
      <c r="DT616" s="139"/>
      <c r="DU616" s="139"/>
      <c r="DV616" s="139"/>
      <c r="DW616" s="139"/>
      <c r="DX616" s="140"/>
      <c r="DY616" s="140"/>
      <c r="DZ616" s="140"/>
      <c r="EA616" s="140"/>
      <c r="EB616" s="141"/>
      <c r="EC616" s="138"/>
      <c r="ED616" s="138"/>
      <c r="EE616" s="138"/>
      <c r="EF616" s="139"/>
      <c r="EG616" s="139"/>
      <c r="EH616" s="139"/>
      <c r="EI616" s="139"/>
      <c r="EJ616" s="139"/>
      <c r="EK616" s="140"/>
      <c r="EL616" s="140"/>
      <c r="EM616" s="140"/>
      <c r="EN616" s="140"/>
      <c r="EO616" s="141"/>
      <c r="EP616" s="138"/>
      <c r="EQ616" s="138"/>
      <c r="ER616" s="138"/>
      <c r="ES616" s="139"/>
      <c r="ET616" s="139"/>
      <c r="EU616" s="139"/>
      <c r="EV616" s="139"/>
      <c r="EW616" s="139"/>
      <c r="EX616" s="140"/>
      <c r="EY616" s="140"/>
      <c r="EZ616" s="140"/>
      <c r="FA616" s="140"/>
      <c r="FB616" s="141"/>
      <c r="FC616" s="138"/>
      <c r="FD616" s="138"/>
      <c r="FE616" s="138"/>
      <c r="FF616" s="139"/>
      <c r="FG616" s="139"/>
      <c r="FH616" s="139"/>
      <c r="FI616" s="139"/>
      <c r="FJ616" s="139"/>
    </row>
    <row r="617" spans="1:166" s="137" customFormat="1" ht="15" hidden="1" customHeight="1" x14ac:dyDescent="0.25">
      <c r="A617" s="348">
        <v>3745</v>
      </c>
      <c r="B617" s="348">
        <v>5169</v>
      </c>
      <c r="C617" s="203"/>
      <c r="D617" s="339"/>
      <c r="E617" s="46">
        <v>902</v>
      </c>
      <c r="F617" s="329" t="s">
        <v>869</v>
      </c>
      <c r="G617" s="343">
        <v>5</v>
      </c>
      <c r="H617" s="343">
        <v>5</v>
      </c>
      <c r="I617" s="343">
        <v>0.75</v>
      </c>
      <c r="J617" s="343">
        <f>Tabulka54246[[#This Row],[Skutečnost k 31.12.2019                    v tis. Kč]]/Tabulka54246[[#This Row],[Upravený rozpočet k 31.12.2019         v tis. Kč]]*100</f>
        <v>15</v>
      </c>
      <c r="K617" s="140"/>
      <c r="L617" s="140"/>
      <c r="M617" s="140"/>
      <c r="N617" s="140"/>
      <c r="O617" s="141"/>
      <c r="P617" s="138"/>
      <c r="Q617" s="138"/>
      <c r="R617" s="138"/>
      <c r="S617" s="139"/>
      <c r="T617" s="139"/>
      <c r="U617" s="139"/>
      <c r="V617" s="139"/>
      <c r="W617" s="139"/>
      <c r="X617" s="140"/>
      <c r="Y617" s="140"/>
      <c r="Z617" s="140"/>
      <c r="AA617" s="140"/>
      <c r="AB617" s="141"/>
      <c r="AC617" s="138"/>
      <c r="AD617" s="138"/>
      <c r="AE617" s="138"/>
      <c r="AF617" s="139"/>
      <c r="AG617" s="139"/>
      <c r="AH617" s="139"/>
      <c r="AI617" s="139"/>
      <c r="AJ617" s="139"/>
      <c r="AK617" s="140"/>
      <c r="AL617" s="140"/>
      <c r="AM617" s="140"/>
      <c r="AN617" s="140"/>
      <c r="AO617" s="141"/>
      <c r="AP617" s="138"/>
      <c r="AQ617" s="138"/>
      <c r="AR617" s="138"/>
      <c r="AS617" s="139"/>
      <c r="AT617" s="139"/>
      <c r="AU617" s="139"/>
      <c r="AV617" s="139"/>
      <c r="AW617" s="139"/>
      <c r="AX617" s="140"/>
      <c r="AY617" s="140"/>
      <c r="AZ617" s="140"/>
      <c r="BA617" s="140"/>
      <c r="BB617" s="141"/>
      <c r="BC617" s="138"/>
      <c r="BD617" s="138"/>
      <c r="BE617" s="138"/>
      <c r="BF617" s="139"/>
      <c r="BG617" s="139"/>
      <c r="BH617" s="139"/>
      <c r="BI617" s="139"/>
      <c r="BJ617" s="139"/>
      <c r="BK617" s="140"/>
      <c r="BL617" s="140"/>
      <c r="BM617" s="140"/>
      <c r="BN617" s="140"/>
      <c r="BO617" s="141"/>
      <c r="BP617" s="138"/>
      <c r="BQ617" s="138"/>
      <c r="BR617" s="138"/>
      <c r="BS617" s="139"/>
      <c r="BT617" s="139"/>
      <c r="BU617" s="139"/>
      <c r="BV617" s="139"/>
      <c r="BW617" s="139"/>
      <c r="BX617" s="140"/>
      <c r="BY617" s="140"/>
      <c r="BZ617" s="140"/>
      <c r="CA617" s="140"/>
      <c r="CB617" s="141"/>
      <c r="CC617" s="138"/>
      <c r="CD617" s="138"/>
      <c r="CE617" s="138"/>
      <c r="CF617" s="139"/>
      <c r="CG617" s="139"/>
      <c r="CH617" s="139"/>
      <c r="CI617" s="139"/>
      <c r="CJ617" s="139"/>
      <c r="CK617" s="140"/>
      <c r="CL617" s="140"/>
      <c r="CM617" s="140"/>
      <c r="CN617" s="140"/>
      <c r="CO617" s="141"/>
      <c r="CP617" s="138"/>
      <c r="CQ617" s="138"/>
      <c r="CR617" s="138"/>
      <c r="CS617" s="139"/>
      <c r="CT617" s="139"/>
      <c r="CU617" s="139"/>
      <c r="CV617" s="139"/>
      <c r="CW617" s="139"/>
      <c r="CX617" s="140"/>
      <c r="CY617" s="140"/>
      <c r="CZ617" s="140"/>
      <c r="DA617" s="140"/>
      <c r="DB617" s="141"/>
      <c r="DC617" s="138"/>
      <c r="DD617" s="138"/>
      <c r="DE617" s="138"/>
      <c r="DF617" s="139"/>
      <c r="DG617" s="139"/>
      <c r="DH617" s="139"/>
      <c r="DI617" s="139"/>
      <c r="DJ617" s="139"/>
      <c r="DK617" s="140"/>
      <c r="DL617" s="140"/>
      <c r="DM617" s="140"/>
      <c r="DN617" s="140"/>
      <c r="DO617" s="141"/>
      <c r="DP617" s="138"/>
      <c r="DQ617" s="138"/>
      <c r="DR617" s="138"/>
      <c r="DS617" s="139"/>
      <c r="DT617" s="139"/>
      <c r="DU617" s="139"/>
      <c r="DV617" s="139"/>
      <c r="DW617" s="139"/>
      <c r="DX617" s="140"/>
      <c r="DY617" s="140"/>
      <c r="DZ617" s="140"/>
      <c r="EA617" s="140"/>
      <c r="EB617" s="141"/>
      <c r="EC617" s="138"/>
      <c r="ED617" s="138"/>
      <c r="EE617" s="138"/>
      <c r="EF617" s="139"/>
      <c r="EG617" s="139"/>
      <c r="EH617" s="139"/>
      <c r="EI617" s="139"/>
      <c r="EJ617" s="139"/>
      <c r="EK617" s="140"/>
      <c r="EL617" s="140"/>
      <c r="EM617" s="140"/>
      <c r="EN617" s="140"/>
      <c r="EO617" s="141"/>
      <c r="EP617" s="138"/>
      <c r="EQ617" s="138"/>
      <c r="ER617" s="138"/>
      <c r="ES617" s="139"/>
      <c r="ET617" s="139"/>
      <c r="EU617" s="139"/>
      <c r="EV617" s="139"/>
      <c r="EW617" s="139"/>
      <c r="EX617" s="140"/>
      <c r="EY617" s="140"/>
      <c r="EZ617" s="140"/>
      <c r="FA617" s="140"/>
      <c r="FB617" s="141"/>
      <c r="FC617" s="138"/>
      <c r="FD617" s="138"/>
      <c r="FE617" s="138"/>
      <c r="FF617" s="139"/>
      <c r="FG617" s="139"/>
      <c r="FH617" s="139"/>
      <c r="FI617" s="139"/>
      <c r="FJ617" s="139"/>
    </row>
    <row r="618" spans="1:166" s="137" customFormat="1" ht="15" hidden="1" customHeight="1" x14ac:dyDescent="0.25">
      <c r="A618" s="344"/>
      <c r="B618" s="344"/>
      <c r="C618" s="251"/>
      <c r="D618" s="688"/>
      <c r="E618" s="46"/>
      <c r="F618" s="94" t="s">
        <v>431</v>
      </c>
      <c r="G618" s="265">
        <f>SUBTOTAL(109,G612:G617)</f>
        <v>0</v>
      </c>
      <c r="H618" s="265">
        <f>SUBTOTAL(109,H612:H617)</f>
        <v>0</v>
      </c>
      <c r="I618" s="265">
        <f>SUBTOTAL(109,I612:I617)</f>
        <v>0</v>
      </c>
      <c r="J618" s="265" t="e">
        <f>Tabulka54246[[#This Row],[Skutečnost k 31.12.2019                    v tis. Kč]]/Tabulka54246[[#This Row],[Upravený rozpočet k 31.12.2019         v tis. Kč]]*100</f>
        <v>#DIV/0!</v>
      </c>
      <c r="K618" s="140"/>
      <c r="L618" s="140"/>
      <c r="M618" s="140"/>
      <c r="N618" s="140"/>
      <c r="O618" s="141"/>
      <c r="P618" s="138"/>
      <c r="Q618" s="138"/>
      <c r="R618" s="138"/>
      <c r="S618" s="139"/>
      <c r="T618" s="139"/>
      <c r="U618" s="139"/>
      <c r="V618" s="139"/>
      <c r="W618" s="139"/>
      <c r="X618" s="140"/>
      <c r="Y618" s="140"/>
      <c r="Z618" s="140"/>
      <c r="AA618" s="140"/>
      <c r="AB618" s="141"/>
      <c r="AC618" s="138"/>
      <c r="AD618" s="138"/>
      <c r="AE618" s="138"/>
      <c r="AF618" s="139"/>
      <c r="AG618" s="139"/>
      <c r="AH618" s="139"/>
      <c r="AI618" s="139"/>
      <c r="AJ618" s="139"/>
      <c r="AK618" s="140"/>
      <c r="AL618" s="140"/>
      <c r="AM618" s="140"/>
      <c r="AN618" s="140"/>
      <c r="AO618" s="141"/>
      <c r="AP618" s="138"/>
      <c r="AQ618" s="138"/>
      <c r="AR618" s="138"/>
      <c r="AS618" s="139"/>
      <c r="AT618" s="139"/>
      <c r="AU618" s="139"/>
      <c r="AV618" s="139"/>
      <c r="AW618" s="139"/>
      <c r="AX618" s="140"/>
      <c r="AY618" s="140"/>
      <c r="AZ618" s="140"/>
      <c r="BA618" s="140"/>
      <c r="BB618" s="141"/>
      <c r="BC618" s="138"/>
      <c r="BD618" s="138"/>
      <c r="BE618" s="138"/>
      <c r="BF618" s="139"/>
      <c r="BG618" s="139"/>
      <c r="BH618" s="139"/>
      <c r="BI618" s="139"/>
      <c r="BJ618" s="139"/>
      <c r="BK618" s="140"/>
      <c r="BL618" s="140"/>
      <c r="BM618" s="140"/>
      <c r="BN618" s="140"/>
      <c r="BO618" s="141"/>
      <c r="BP618" s="138"/>
      <c r="BQ618" s="138"/>
      <c r="BR618" s="138"/>
      <c r="BS618" s="139"/>
      <c r="BT618" s="139"/>
      <c r="BU618" s="139"/>
      <c r="BV618" s="139"/>
      <c r="BW618" s="139"/>
      <c r="BX618" s="140"/>
      <c r="BY618" s="140"/>
      <c r="BZ618" s="140"/>
      <c r="CA618" s="140"/>
      <c r="CB618" s="141"/>
      <c r="CC618" s="138"/>
      <c r="CD618" s="138"/>
      <c r="CE618" s="138"/>
      <c r="CF618" s="139"/>
      <c r="CG618" s="139"/>
      <c r="CH618" s="139"/>
      <c r="CI618" s="139"/>
      <c r="CJ618" s="139"/>
      <c r="CK618" s="140"/>
      <c r="CL618" s="140"/>
      <c r="CM618" s="140"/>
      <c r="CN618" s="140"/>
      <c r="CO618" s="141"/>
      <c r="CP618" s="138"/>
      <c r="CQ618" s="138"/>
      <c r="CR618" s="138"/>
      <c r="CS618" s="139"/>
      <c r="CT618" s="139"/>
      <c r="CU618" s="139"/>
      <c r="CV618" s="139"/>
      <c r="CW618" s="139"/>
      <c r="CX618" s="140"/>
      <c r="CY618" s="140"/>
      <c r="CZ618" s="140"/>
      <c r="DA618" s="140"/>
      <c r="DB618" s="141"/>
      <c r="DC618" s="138"/>
      <c r="DD618" s="138"/>
      <c r="DE618" s="138"/>
      <c r="DF618" s="139"/>
      <c r="DG618" s="139"/>
      <c r="DH618" s="139"/>
      <c r="DI618" s="139"/>
      <c r="DJ618" s="139"/>
      <c r="DK618" s="140"/>
      <c r="DL618" s="140"/>
      <c r="DM618" s="140"/>
      <c r="DN618" s="140"/>
      <c r="DO618" s="141"/>
      <c r="DP618" s="138"/>
      <c r="DQ618" s="138"/>
      <c r="DR618" s="138"/>
      <c r="DS618" s="139"/>
      <c r="DT618" s="139"/>
      <c r="DU618" s="139"/>
      <c r="DV618" s="139"/>
      <c r="DW618" s="139"/>
      <c r="DX618" s="140"/>
      <c r="DY618" s="140"/>
      <c r="DZ618" s="140"/>
      <c r="EA618" s="140"/>
      <c r="EB618" s="141"/>
      <c r="EC618" s="138"/>
      <c r="ED618" s="138"/>
      <c r="EE618" s="138"/>
      <c r="EF618" s="139"/>
      <c r="EG618" s="139"/>
      <c r="EH618" s="139"/>
      <c r="EI618" s="139"/>
      <c r="EJ618" s="139"/>
      <c r="EK618" s="140"/>
      <c r="EL618" s="140"/>
      <c r="EM618" s="140"/>
      <c r="EN618" s="140"/>
      <c r="EO618" s="141"/>
      <c r="EP618" s="138"/>
      <c r="EQ618" s="138"/>
      <c r="ER618" s="138"/>
      <c r="ES618" s="139"/>
      <c r="ET618" s="139"/>
      <c r="EU618" s="139"/>
      <c r="EV618" s="139"/>
      <c r="EW618" s="139"/>
      <c r="EX618" s="140"/>
      <c r="EY618" s="140"/>
      <c r="EZ618" s="140"/>
      <c r="FA618" s="140"/>
      <c r="FB618" s="141"/>
      <c r="FC618" s="138"/>
      <c r="FD618" s="138"/>
      <c r="FE618" s="138"/>
      <c r="FF618" s="139"/>
      <c r="FG618" s="139"/>
      <c r="FH618" s="139"/>
      <c r="FI618" s="139"/>
      <c r="FJ618" s="139"/>
    </row>
    <row r="619" spans="1:166" s="137" customFormat="1" ht="15" hidden="1" customHeight="1" x14ac:dyDescent="0.25">
      <c r="A619" s="344"/>
      <c r="B619" s="344"/>
      <c r="C619" s="251"/>
      <c r="D619" s="688"/>
      <c r="E619" s="46"/>
      <c r="F619" s="346"/>
      <c r="G619" s="347"/>
      <c r="H619" s="347"/>
      <c r="I619" s="347"/>
      <c r="J619" s="347"/>
      <c r="K619" s="140"/>
      <c r="L619" s="140"/>
      <c r="M619" s="140"/>
      <c r="N619" s="140"/>
      <c r="O619" s="141"/>
      <c r="P619" s="138"/>
      <c r="Q619" s="138"/>
      <c r="R619" s="138"/>
      <c r="S619" s="139"/>
      <c r="T619" s="139"/>
      <c r="U619" s="139"/>
      <c r="V619" s="139"/>
      <c r="W619" s="139"/>
      <c r="X619" s="140"/>
      <c r="Y619" s="140"/>
      <c r="Z619" s="140"/>
      <c r="AA619" s="140"/>
      <c r="AB619" s="141"/>
      <c r="AC619" s="138"/>
      <c r="AD619" s="138"/>
      <c r="AE619" s="138"/>
      <c r="AF619" s="139"/>
      <c r="AG619" s="139"/>
      <c r="AH619" s="139"/>
      <c r="AI619" s="139"/>
      <c r="AJ619" s="139"/>
      <c r="AK619" s="140"/>
      <c r="AL619" s="140"/>
      <c r="AM619" s="140"/>
      <c r="AN619" s="140"/>
      <c r="AO619" s="141"/>
      <c r="AP619" s="138"/>
      <c r="AQ619" s="138"/>
      <c r="AR619" s="138"/>
      <c r="AS619" s="139"/>
      <c r="AT619" s="139"/>
      <c r="AU619" s="139"/>
      <c r="AV619" s="139"/>
      <c r="AW619" s="139"/>
      <c r="AX619" s="140"/>
      <c r="AY619" s="140"/>
      <c r="AZ619" s="140"/>
      <c r="BA619" s="140"/>
      <c r="BB619" s="141"/>
      <c r="BC619" s="138"/>
      <c r="BD619" s="138"/>
      <c r="BE619" s="138"/>
      <c r="BF619" s="139"/>
      <c r="BG619" s="139"/>
      <c r="BH619" s="139"/>
      <c r="BI619" s="139"/>
      <c r="BJ619" s="139"/>
      <c r="BK619" s="140"/>
      <c r="BL619" s="140"/>
      <c r="BM619" s="140"/>
      <c r="BN619" s="140"/>
      <c r="BO619" s="141"/>
      <c r="BP619" s="138"/>
      <c r="BQ619" s="138"/>
      <c r="BR619" s="138"/>
      <c r="BS619" s="139"/>
      <c r="BT619" s="139"/>
      <c r="BU619" s="139"/>
      <c r="BV619" s="139"/>
      <c r="BW619" s="139"/>
      <c r="BX619" s="140"/>
      <c r="BY619" s="140"/>
      <c r="BZ619" s="140"/>
      <c r="CA619" s="140"/>
      <c r="CB619" s="141"/>
      <c r="CC619" s="138"/>
      <c r="CD619" s="138"/>
      <c r="CE619" s="138"/>
      <c r="CF619" s="139"/>
      <c r="CG619" s="139"/>
      <c r="CH619" s="139"/>
      <c r="CI619" s="139"/>
      <c r="CJ619" s="139"/>
      <c r="CK619" s="140"/>
      <c r="CL619" s="140"/>
      <c r="CM619" s="140"/>
      <c r="CN619" s="140"/>
      <c r="CO619" s="141"/>
      <c r="CP619" s="138"/>
      <c r="CQ619" s="138"/>
      <c r="CR619" s="138"/>
      <c r="CS619" s="139"/>
      <c r="CT619" s="139"/>
      <c r="CU619" s="139"/>
      <c r="CV619" s="139"/>
      <c r="CW619" s="139"/>
      <c r="CX619" s="140"/>
      <c r="CY619" s="140"/>
      <c r="CZ619" s="140"/>
      <c r="DA619" s="140"/>
      <c r="DB619" s="141"/>
      <c r="DC619" s="138"/>
      <c r="DD619" s="138"/>
      <c r="DE619" s="138"/>
      <c r="DF619" s="139"/>
      <c r="DG619" s="139"/>
      <c r="DH619" s="139"/>
      <c r="DI619" s="139"/>
      <c r="DJ619" s="139"/>
      <c r="DK619" s="140"/>
      <c r="DL619" s="140"/>
      <c r="DM619" s="140"/>
      <c r="DN619" s="140"/>
      <c r="DO619" s="141"/>
      <c r="DP619" s="138"/>
      <c r="DQ619" s="138"/>
      <c r="DR619" s="138"/>
      <c r="DS619" s="139"/>
      <c r="DT619" s="139"/>
      <c r="DU619" s="139"/>
      <c r="DV619" s="139"/>
      <c r="DW619" s="139"/>
      <c r="DX619" s="140"/>
      <c r="DY619" s="140"/>
      <c r="DZ619" s="140"/>
      <c r="EA619" s="140"/>
      <c r="EB619" s="141"/>
      <c r="EC619" s="138"/>
      <c r="ED619" s="138"/>
      <c r="EE619" s="138"/>
      <c r="EF619" s="139"/>
      <c r="EG619" s="139"/>
      <c r="EH619" s="139"/>
      <c r="EI619" s="139"/>
      <c r="EJ619" s="139"/>
      <c r="EK619" s="140"/>
      <c r="EL619" s="140"/>
      <c r="EM619" s="140"/>
      <c r="EN619" s="140"/>
      <c r="EO619" s="141"/>
      <c r="EP619" s="138"/>
      <c r="EQ619" s="138"/>
      <c r="ER619" s="138"/>
      <c r="ES619" s="139"/>
      <c r="ET619" s="139"/>
      <c r="EU619" s="139"/>
      <c r="EV619" s="139"/>
      <c r="EW619" s="139"/>
      <c r="EX619" s="140"/>
      <c r="EY619" s="140"/>
      <c r="EZ619" s="140"/>
      <c r="FA619" s="140"/>
      <c r="FB619" s="141"/>
      <c r="FC619" s="138"/>
      <c r="FD619" s="138"/>
      <c r="FE619" s="138"/>
      <c r="FF619" s="139"/>
      <c r="FG619" s="139"/>
      <c r="FH619" s="139"/>
      <c r="FI619" s="139"/>
      <c r="FJ619" s="139"/>
    </row>
    <row r="620" spans="1:166" s="137" customFormat="1" ht="15" hidden="1" customHeight="1" x14ac:dyDescent="0.25">
      <c r="A620" s="344"/>
      <c r="B620" s="344"/>
      <c r="C620" s="251"/>
      <c r="D620" s="688"/>
      <c r="E620" s="46"/>
      <c r="F620" s="94" t="s">
        <v>290</v>
      </c>
      <c r="G620" s="347"/>
      <c r="H620" s="347"/>
      <c r="I620" s="347"/>
      <c r="J620" s="347"/>
      <c r="K620" s="140"/>
      <c r="L620" s="140"/>
      <c r="M620" s="140"/>
      <c r="N620" s="140"/>
      <c r="O620" s="141"/>
      <c r="P620" s="138"/>
      <c r="Q620" s="138"/>
      <c r="R620" s="138"/>
      <c r="S620" s="139"/>
      <c r="T620" s="139"/>
      <c r="U620" s="139"/>
      <c r="V620" s="139"/>
      <c r="W620" s="139"/>
      <c r="X620" s="140"/>
      <c r="Y620" s="140"/>
      <c r="Z620" s="140"/>
      <c r="AA620" s="140"/>
      <c r="AB620" s="141"/>
      <c r="AC620" s="138"/>
      <c r="AD620" s="138"/>
      <c r="AE620" s="138"/>
      <c r="AF620" s="139"/>
      <c r="AG620" s="139"/>
      <c r="AH620" s="139"/>
      <c r="AI620" s="139"/>
      <c r="AJ620" s="139"/>
      <c r="AK620" s="140"/>
      <c r="AL620" s="140"/>
      <c r="AM620" s="140"/>
      <c r="AN620" s="140"/>
      <c r="AO620" s="141"/>
      <c r="AP620" s="138"/>
      <c r="AQ620" s="138"/>
      <c r="AR620" s="138"/>
      <c r="AS620" s="139"/>
      <c r="AT620" s="139"/>
      <c r="AU620" s="139"/>
      <c r="AV620" s="139"/>
      <c r="AW620" s="139"/>
      <c r="AX620" s="140"/>
      <c r="AY620" s="140"/>
      <c r="AZ620" s="140"/>
      <c r="BA620" s="140"/>
      <c r="BB620" s="141"/>
      <c r="BC620" s="138"/>
      <c r="BD620" s="138"/>
      <c r="BE620" s="138"/>
      <c r="BF620" s="139"/>
      <c r="BG620" s="139"/>
      <c r="BH620" s="139"/>
      <c r="BI620" s="139"/>
      <c r="BJ620" s="139"/>
      <c r="BK620" s="140"/>
      <c r="BL620" s="140"/>
      <c r="BM620" s="140"/>
      <c r="BN620" s="140"/>
      <c r="BO620" s="141"/>
      <c r="BP620" s="138"/>
      <c r="BQ620" s="138"/>
      <c r="BR620" s="138"/>
      <c r="BS620" s="139"/>
      <c r="BT620" s="139"/>
      <c r="BU620" s="139"/>
      <c r="BV620" s="139"/>
      <c r="BW620" s="139"/>
      <c r="BX620" s="140"/>
      <c r="BY620" s="140"/>
      <c r="BZ620" s="140"/>
      <c r="CA620" s="140"/>
      <c r="CB620" s="141"/>
      <c r="CC620" s="138"/>
      <c r="CD620" s="138"/>
      <c r="CE620" s="138"/>
      <c r="CF620" s="139"/>
      <c r="CG620" s="139"/>
      <c r="CH620" s="139"/>
      <c r="CI620" s="139"/>
      <c r="CJ620" s="139"/>
      <c r="CK620" s="140"/>
      <c r="CL620" s="140"/>
      <c r="CM620" s="140"/>
      <c r="CN620" s="140"/>
      <c r="CO620" s="141"/>
      <c r="CP620" s="138"/>
      <c r="CQ620" s="138"/>
      <c r="CR620" s="138"/>
      <c r="CS620" s="139"/>
      <c r="CT620" s="139"/>
      <c r="CU620" s="139"/>
      <c r="CV620" s="139"/>
      <c r="CW620" s="139"/>
      <c r="CX620" s="140"/>
      <c r="CY620" s="140"/>
      <c r="CZ620" s="140"/>
      <c r="DA620" s="140"/>
      <c r="DB620" s="141"/>
      <c r="DC620" s="138"/>
      <c r="DD620" s="138"/>
      <c r="DE620" s="138"/>
      <c r="DF620" s="139"/>
      <c r="DG620" s="139"/>
      <c r="DH620" s="139"/>
      <c r="DI620" s="139"/>
      <c r="DJ620" s="139"/>
      <c r="DK620" s="140"/>
      <c r="DL620" s="140"/>
      <c r="DM620" s="140"/>
      <c r="DN620" s="140"/>
      <c r="DO620" s="141"/>
      <c r="DP620" s="138"/>
      <c r="DQ620" s="138"/>
      <c r="DR620" s="138"/>
      <c r="DS620" s="139"/>
      <c r="DT620" s="139"/>
      <c r="DU620" s="139"/>
      <c r="DV620" s="139"/>
      <c r="DW620" s="139"/>
      <c r="DX620" s="140"/>
      <c r="DY620" s="140"/>
      <c r="DZ620" s="140"/>
      <c r="EA620" s="140"/>
      <c r="EB620" s="141"/>
      <c r="EC620" s="138"/>
      <c r="ED620" s="138"/>
      <c r="EE620" s="138"/>
      <c r="EF620" s="139"/>
      <c r="EG620" s="139"/>
      <c r="EH620" s="139"/>
      <c r="EI620" s="139"/>
      <c r="EJ620" s="139"/>
      <c r="EK620" s="140"/>
      <c r="EL620" s="140"/>
      <c r="EM620" s="140"/>
      <c r="EN620" s="140"/>
      <c r="EO620" s="141"/>
      <c r="EP620" s="138"/>
      <c r="EQ620" s="138"/>
      <c r="ER620" s="138"/>
      <c r="ES620" s="139"/>
      <c r="ET620" s="139"/>
      <c r="EU620" s="139"/>
      <c r="EV620" s="139"/>
      <c r="EW620" s="139"/>
      <c r="EX620" s="140"/>
      <c r="EY620" s="140"/>
      <c r="EZ620" s="140"/>
      <c r="FA620" s="140"/>
      <c r="FB620" s="141"/>
      <c r="FC620" s="138"/>
      <c r="FD620" s="138"/>
      <c r="FE620" s="138"/>
      <c r="FF620" s="139"/>
      <c r="FG620" s="139"/>
      <c r="FH620" s="139"/>
      <c r="FI620" s="139"/>
      <c r="FJ620" s="139"/>
    </row>
    <row r="621" spans="1:166" s="137" customFormat="1" ht="15" hidden="1" customHeight="1" x14ac:dyDescent="0.25">
      <c r="A621" s="348">
        <v>3745</v>
      </c>
      <c r="B621" s="348">
        <v>5137</v>
      </c>
      <c r="C621" s="203"/>
      <c r="D621" s="339"/>
      <c r="E621" s="46"/>
      <c r="F621" s="329" t="s">
        <v>176</v>
      </c>
      <c r="G621" s="343">
        <v>168</v>
      </c>
      <c r="H621" s="343">
        <v>46.65</v>
      </c>
      <c r="I621" s="343">
        <v>44.04</v>
      </c>
      <c r="J621" s="343">
        <f>Tabulka54246[[#This Row],[Skutečnost k 31.12.2019                    v tis. Kč]]/Tabulka54246[[#This Row],[Upravený rozpočet k 31.12.2019         v tis. Kč]]*100</f>
        <v>94.40514469453376</v>
      </c>
      <c r="K621" s="140"/>
      <c r="L621" s="140"/>
      <c r="M621" s="140"/>
      <c r="N621" s="140"/>
      <c r="O621" s="141"/>
      <c r="P621" s="138"/>
      <c r="Q621" s="138"/>
      <c r="R621" s="138"/>
      <c r="S621" s="139"/>
      <c r="T621" s="139"/>
      <c r="U621" s="139"/>
      <c r="V621" s="139"/>
      <c r="W621" s="139"/>
      <c r="X621" s="140"/>
      <c r="Y621" s="140"/>
      <c r="Z621" s="140"/>
      <c r="AA621" s="140"/>
      <c r="AB621" s="141"/>
      <c r="AC621" s="138"/>
      <c r="AD621" s="138"/>
      <c r="AE621" s="138"/>
      <c r="AF621" s="139"/>
      <c r="AG621" s="139"/>
      <c r="AH621" s="139"/>
      <c r="AI621" s="139"/>
      <c r="AJ621" s="139"/>
      <c r="AK621" s="140"/>
      <c r="AL621" s="140"/>
      <c r="AM621" s="140"/>
      <c r="AN621" s="140"/>
      <c r="AO621" s="141"/>
      <c r="AP621" s="138"/>
      <c r="AQ621" s="138"/>
      <c r="AR621" s="138"/>
      <c r="AS621" s="139"/>
      <c r="AT621" s="139"/>
      <c r="AU621" s="139"/>
      <c r="AV621" s="139"/>
      <c r="AW621" s="139"/>
      <c r="AX621" s="140"/>
      <c r="AY621" s="140"/>
      <c r="AZ621" s="140"/>
      <c r="BA621" s="140"/>
      <c r="BB621" s="141"/>
      <c r="BC621" s="138"/>
      <c r="BD621" s="138"/>
      <c r="BE621" s="138"/>
      <c r="BF621" s="139"/>
      <c r="BG621" s="139"/>
      <c r="BH621" s="139"/>
      <c r="BI621" s="139"/>
      <c r="BJ621" s="139"/>
      <c r="BK621" s="140"/>
      <c r="BL621" s="140"/>
      <c r="BM621" s="140"/>
      <c r="BN621" s="140"/>
      <c r="BO621" s="141"/>
      <c r="BP621" s="138"/>
      <c r="BQ621" s="138"/>
      <c r="BR621" s="138"/>
      <c r="BS621" s="139"/>
      <c r="BT621" s="139"/>
      <c r="BU621" s="139"/>
      <c r="BV621" s="139"/>
      <c r="BW621" s="139"/>
      <c r="BX621" s="140"/>
      <c r="BY621" s="140"/>
      <c r="BZ621" s="140"/>
      <c r="CA621" s="140"/>
      <c r="CB621" s="141"/>
      <c r="CC621" s="138"/>
      <c r="CD621" s="138"/>
      <c r="CE621" s="138"/>
      <c r="CF621" s="139"/>
      <c r="CG621" s="139"/>
      <c r="CH621" s="139"/>
      <c r="CI621" s="139"/>
      <c r="CJ621" s="139"/>
      <c r="CK621" s="140"/>
      <c r="CL621" s="140"/>
      <c r="CM621" s="140"/>
      <c r="CN621" s="140"/>
      <c r="CO621" s="141"/>
      <c r="CP621" s="138"/>
      <c r="CQ621" s="138"/>
      <c r="CR621" s="138"/>
      <c r="CS621" s="139"/>
      <c r="CT621" s="139"/>
      <c r="CU621" s="139"/>
      <c r="CV621" s="139"/>
      <c r="CW621" s="139"/>
      <c r="CX621" s="140"/>
      <c r="CY621" s="140"/>
      <c r="CZ621" s="140"/>
      <c r="DA621" s="140"/>
      <c r="DB621" s="141"/>
      <c r="DC621" s="138"/>
      <c r="DD621" s="138"/>
      <c r="DE621" s="138"/>
      <c r="DF621" s="139"/>
      <c r="DG621" s="139"/>
      <c r="DH621" s="139"/>
      <c r="DI621" s="139"/>
      <c r="DJ621" s="139"/>
      <c r="DK621" s="140"/>
      <c r="DL621" s="140"/>
      <c r="DM621" s="140"/>
      <c r="DN621" s="140"/>
      <c r="DO621" s="141"/>
      <c r="DP621" s="138"/>
      <c r="DQ621" s="138"/>
      <c r="DR621" s="138"/>
      <c r="DS621" s="139"/>
      <c r="DT621" s="139"/>
      <c r="DU621" s="139"/>
      <c r="DV621" s="139"/>
      <c r="DW621" s="139"/>
      <c r="DX621" s="140"/>
      <c r="DY621" s="140"/>
      <c r="DZ621" s="140"/>
      <c r="EA621" s="140"/>
      <c r="EB621" s="141"/>
      <c r="EC621" s="138"/>
      <c r="ED621" s="138"/>
      <c r="EE621" s="138"/>
      <c r="EF621" s="139"/>
      <c r="EG621" s="139"/>
      <c r="EH621" s="139"/>
      <c r="EI621" s="139"/>
      <c r="EJ621" s="139"/>
      <c r="EK621" s="140"/>
      <c r="EL621" s="140"/>
      <c r="EM621" s="140"/>
      <c r="EN621" s="140"/>
      <c r="EO621" s="141"/>
      <c r="EP621" s="138"/>
      <c r="EQ621" s="138"/>
      <c r="ER621" s="138"/>
      <c r="ES621" s="139"/>
      <c r="ET621" s="139"/>
      <c r="EU621" s="139"/>
      <c r="EV621" s="139"/>
      <c r="EW621" s="139"/>
      <c r="EX621" s="140"/>
      <c r="EY621" s="140"/>
      <c r="EZ621" s="140"/>
      <c r="FA621" s="140"/>
      <c r="FB621" s="141"/>
      <c r="FC621" s="138"/>
      <c r="FD621" s="138"/>
      <c r="FE621" s="138"/>
      <c r="FF621" s="139"/>
      <c r="FG621" s="139"/>
      <c r="FH621" s="139"/>
      <c r="FI621" s="139"/>
      <c r="FJ621" s="139"/>
    </row>
    <row r="622" spans="1:166" s="137" customFormat="1" ht="15" hidden="1" customHeight="1" x14ac:dyDescent="0.25">
      <c r="A622" s="348">
        <v>3745</v>
      </c>
      <c r="B622" s="348">
        <v>5139</v>
      </c>
      <c r="C622" s="192"/>
      <c r="D622" s="16"/>
      <c r="E622" s="46"/>
      <c r="F622" s="329" t="s">
        <v>1472</v>
      </c>
      <c r="G622" s="343">
        <v>0</v>
      </c>
      <c r="H622" s="343">
        <v>18.75</v>
      </c>
      <c r="I622" s="343">
        <v>18.75</v>
      </c>
      <c r="J622" s="343">
        <f>Tabulka54246[[#This Row],[Skutečnost k 31.12.2019                    v tis. Kč]]/Tabulka54246[[#This Row],[Upravený rozpočet k 31.12.2019         v tis. Kč]]*100</f>
        <v>100</v>
      </c>
      <c r="K622" s="140"/>
      <c r="L622" s="140"/>
      <c r="M622" s="140"/>
      <c r="N622" s="140"/>
      <c r="O622" s="141"/>
      <c r="P622" s="138"/>
      <c r="Q622" s="138"/>
      <c r="R622" s="138"/>
      <c r="S622" s="139"/>
      <c r="T622" s="139"/>
      <c r="U622" s="139"/>
      <c r="V622" s="139"/>
      <c r="W622" s="139"/>
      <c r="X622" s="140"/>
      <c r="Y622" s="140"/>
      <c r="Z622" s="140"/>
      <c r="AA622" s="140"/>
      <c r="AB622" s="141"/>
      <c r="AC622" s="138"/>
      <c r="AD622" s="138"/>
      <c r="AE622" s="138"/>
      <c r="AF622" s="139"/>
      <c r="AG622" s="139"/>
      <c r="AH622" s="139"/>
      <c r="AI622" s="139"/>
      <c r="AJ622" s="139"/>
      <c r="AK622" s="140"/>
      <c r="AL622" s="140"/>
      <c r="AM622" s="140"/>
      <c r="AN622" s="140"/>
      <c r="AO622" s="141"/>
      <c r="AP622" s="138"/>
      <c r="AQ622" s="138"/>
      <c r="AR622" s="138"/>
      <c r="AS622" s="139"/>
      <c r="AT622" s="139"/>
      <c r="AU622" s="139"/>
      <c r="AV622" s="139"/>
      <c r="AW622" s="139"/>
      <c r="AX622" s="140"/>
      <c r="AY622" s="140"/>
      <c r="AZ622" s="140"/>
      <c r="BA622" s="140"/>
      <c r="BB622" s="141"/>
      <c r="BC622" s="138"/>
      <c r="BD622" s="138"/>
      <c r="BE622" s="138"/>
      <c r="BF622" s="139"/>
      <c r="BG622" s="139"/>
      <c r="BH622" s="139"/>
      <c r="BI622" s="139"/>
      <c r="BJ622" s="139"/>
      <c r="BK622" s="140"/>
      <c r="BL622" s="140"/>
      <c r="BM622" s="140"/>
      <c r="BN622" s="140"/>
      <c r="BO622" s="141"/>
      <c r="BP622" s="138"/>
      <c r="BQ622" s="138"/>
      <c r="BR622" s="138"/>
      <c r="BS622" s="139"/>
      <c r="BT622" s="139"/>
      <c r="BU622" s="139"/>
      <c r="BV622" s="139"/>
      <c r="BW622" s="139"/>
      <c r="BX622" s="140"/>
      <c r="BY622" s="140"/>
      <c r="BZ622" s="140"/>
      <c r="CA622" s="140"/>
      <c r="CB622" s="141"/>
      <c r="CC622" s="138"/>
      <c r="CD622" s="138"/>
      <c r="CE622" s="138"/>
      <c r="CF622" s="139"/>
      <c r="CG622" s="139"/>
      <c r="CH622" s="139"/>
      <c r="CI622" s="139"/>
      <c r="CJ622" s="139"/>
      <c r="CK622" s="140"/>
      <c r="CL622" s="140"/>
      <c r="CM622" s="140"/>
      <c r="CN622" s="140"/>
      <c r="CO622" s="141"/>
      <c r="CP622" s="138"/>
      <c r="CQ622" s="138"/>
      <c r="CR622" s="138"/>
      <c r="CS622" s="139"/>
      <c r="CT622" s="139"/>
      <c r="CU622" s="139"/>
      <c r="CV622" s="139"/>
      <c r="CW622" s="139"/>
      <c r="CX622" s="140"/>
      <c r="CY622" s="140"/>
      <c r="CZ622" s="140"/>
      <c r="DA622" s="140"/>
      <c r="DB622" s="141"/>
      <c r="DC622" s="138"/>
      <c r="DD622" s="138"/>
      <c r="DE622" s="138"/>
      <c r="DF622" s="139"/>
      <c r="DG622" s="139"/>
      <c r="DH622" s="139"/>
      <c r="DI622" s="139"/>
      <c r="DJ622" s="139"/>
      <c r="DK622" s="140"/>
      <c r="DL622" s="140"/>
      <c r="DM622" s="140"/>
      <c r="DN622" s="140"/>
      <c r="DO622" s="141"/>
      <c r="DP622" s="138"/>
      <c r="DQ622" s="138"/>
      <c r="DR622" s="138"/>
      <c r="DS622" s="139"/>
      <c r="DT622" s="139"/>
      <c r="DU622" s="139"/>
      <c r="DV622" s="139"/>
      <c r="DW622" s="139"/>
      <c r="DX622" s="140"/>
      <c r="DY622" s="140"/>
      <c r="DZ622" s="140"/>
      <c r="EA622" s="140"/>
      <c r="EB622" s="141"/>
      <c r="EC622" s="138"/>
      <c r="ED622" s="138"/>
      <c r="EE622" s="138"/>
      <c r="EF622" s="139"/>
      <c r="EG622" s="139"/>
      <c r="EH622" s="139"/>
      <c r="EI622" s="139"/>
      <c r="EJ622" s="139"/>
      <c r="EK622" s="140"/>
      <c r="EL622" s="140"/>
      <c r="EM622" s="140"/>
      <c r="EN622" s="140"/>
      <c r="EO622" s="141"/>
      <c r="EP622" s="138"/>
      <c r="EQ622" s="138"/>
      <c r="ER622" s="138"/>
      <c r="ES622" s="139"/>
      <c r="ET622" s="139"/>
      <c r="EU622" s="139"/>
      <c r="EV622" s="139"/>
      <c r="EW622" s="139"/>
      <c r="EX622" s="140"/>
      <c r="EY622" s="140"/>
      <c r="EZ622" s="140"/>
      <c r="FA622" s="140"/>
      <c r="FB622" s="141"/>
      <c r="FC622" s="138"/>
      <c r="FD622" s="138"/>
      <c r="FE622" s="138"/>
      <c r="FF622" s="139"/>
      <c r="FG622" s="139"/>
      <c r="FH622" s="139"/>
      <c r="FI622" s="139"/>
      <c r="FJ622" s="139"/>
    </row>
    <row r="623" spans="1:166" s="137" customFormat="1" ht="15" hidden="1" customHeight="1" x14ac:dyDescent="0.25">
      <c r="A623" s="348">
        <v>3745</v>
      </c>
      <c r="B623" s="348">
        <v>5151</v>
      </c>
      <c r="C623" s="203"/>
      <c r="D623" s="339"/>
      <c r="E623" s="46"/>
      <c r="F623" s="329" t="s">
        <v>260</v>
      </c>
      <c r="G623" s="343">
        <v>35</v>
      </c>
      <c r="H623" s="343">
        <v>35</v>
      </c>
      <c r="I623" s="343">
        <v>5.83</v>
      </c>
      <c r="J623" s="343">
        <f>Tabulka54246[[#This Row],[Skutečnost k 31.12.2019                    v tis. Kč]]/Tabulka54246[[#This Row],[Upravený rozpočet k 31.12.2019         v tis. Kč]]*100</f>
        <v>16.657142857142855</v>
      </c>
      <c r="K623" s="140"/>
      <c r="L623" s="140"/>
      <c r="M623" s="140"/>
      <c r="N623" s="140"/>
      <c r="O623" s="141"/>
      <c r="P623" s="138"/>
      <c r="Q623" s="138"/>
      <c r="R623" s="138"/>
      <c r="S623" s="139"/>
      <c r="T623" s="139"/>
      <c r="U623" s="139"/>
      <c r="V623" s="139"/>
      <c r="W623" s="139"/>
      <c r="X623" s="140"/>
      <c r="Y623" s="140"/>
      <c r="Z623" s="140"/>
      <c r="AA623" s="140"/>
      <c r="AB623" s="141"/>
      <c r="AC623" s="138"/>
      <c r="AD623" s="138"/>
      <c r="AE623" s="138"/>
      <c r="AF623" s="139"/>
      <c r="AG623" s="139"/>
      <c r="AH623" s="139"/>
      <c r="AI623" s="139"/>
      <c r="AJ623" s="139"/>
      <c r="AK623" s="140"/>
      <c r="AL623" s="140"/>
      <c r="AM623" s="140"/>
      <c r="AN623" s="140"/>
      <c r="AO623" s="141"/>
      <c r="AP623" s="138"/>
      <c r="AQ623" s="138"/>
      <c r="AR623" s="138"/>
      <c r="AS623" s="139"/>
      <c r="AT623" s="139"/>
      <c r="AU623" s="139"/>
      <c r="AV623" s="139"/>
      <c r="AW623" s="139"/>
      <c r="AX623" s="140"/>
      <c r="AY623" s="140"/>
      <c r="AZ623" s="140"/>
      <c r="BA623" s="140"/>
      <c r="BB623" s="141"/>
      <c r="BC623" s="138"/>
      <c r="BD623" s="138"/>
      <c r="BE623" s="138"/>
      <c r="BF623" s="139"/>
      <c r="BG623" s="139"/>
      <c r="BH623" s="139"/>
      <c r="BI623" s="139"/>
      <c r="BJ623" s="139"/>
      <c r="BK623" s="140"/>
      <c r="BL623" s="140"/>
      <c r="BM623" s="140"/>
      <c r="BN623" s="140"/>
      <c r="BO623" s="141"/>
      <c r="BP623" s="138"/>
      <c r="BQ623" s="138"/>
      <c r="BR623" s="138"/>
      <c r="BS623" s="139"/>
      <c r="BT623" s="139"/>
      <c r="BU623" s="139"/>
      <c r="BV623" s="139"/>
      <c r="BW623" s="139"/>
      <c r="BX623" s="140"/>
      <c r="BY623" s="140"/>
      <c r="BZ623" s="140"/>
      <c r="CA623" s="140"/>
      <c r="CB623" s="141"/>
      <c r="CC623" s="138"/>
      <c r="CD623" s="138"/>
      <c r="CE623" s="138"/>
      <c r="CF623" s="139"/>
      <c r="CG623" s="139"/>
      <c r="CH623" s="139"/>
      <c r="CI623" s="139"/>
      <c r="CJ623" s="139"/>
      <c r="CK623" s="140"/>
      <c r="CL623" s="140"/>
      <c r="CM623" s="140"/>
      <c r="CN623" s="140"/>
      <c r="CO623" s="141"/>
      <c r="CP623" s="138"/>
      <c r="CQ623" s="138"/>
      <c r="CR623" s="138"/>
      <c r="CS623" s="139"/>
      <c r="CT623" s="139"/>
      <c r="CU623" s="139"/>
      <c r="CV623" s="139"/>
      <c r="CW623" s="139"/>
      <c r="CX623" s="140"/>
      <c r="CY623" s="140"/>
      <c r="CZ623" s="140"/>
      <c r="DA623" s="140"/>
      <c r="DB623" s="141"/>
      <c r="DC623" s="138"/>
      <c r="DD623" s="138"/>
      <c r="DE623" s="138"/>
      <c r="DF623" s="139"/>
      <c r="DG623" s="139"/>
      <c r="DH623" s="139"/>
      <c r="DI623" s="139"/>
      <c r="DJ623" s="139"/>
      <c r="DK623" s="140"/>
      <c r="DL623" s="140"/>
      <c r="DM623" s="140"/>
      <c r="DN623" s="140"/>
      <c r="DO623" s="141"/>
      <c r="DP623" s="138"/>
      <c r="DQ623" s="138"/>
      <c r="DR623" s="138"/>
      <c r="DS623" s="139"/>
      <c r="DT623" s="139"/>
      <c r="DU623" s="139"/>
      <c r="DV623" s="139"/>
      <c r="DW623" s="139"/>
      <c r="DX623" s="140"/>
      <c r="DY623" s="140"/>
      <c r="DZ623" s="140"/>
      <c r="EA623" s="140"/>
      <c r="EB623" s="141"/>
      <c r="EC623" s="138"/>
      <c r="ED623" s="138"/>
      <c r="EE623" s="138"/>
      <c r="EF623" s="139"/>
      <c r="EG623" s="139"/>
      <c r="EH623" s="139"/>
      <c r="EI623" s="139"/>
      <c r="EJ623" s="139"/>
      <c r="EK623" s="140"/>
      <c r="EL623" s="140"/>
      <c r="EM623" s="140"/>
      <c r="EN623" s="140"/>
      <c r="EO623" s="141"/>
      <c r="EP623" s="138"/>
      <c r="EQ623" s="138"/>
      <c r="ER623" s="138"/>
      <c r="ES623" s="139"/>
      <c r="ET623" s="139"/>
      <c r="EU623" s="139"/>
      <c r="EV623" s="139"/>
      <c r="EW623" s="139"/>
      <c r="EX623" s="140"/>
      <c r="EY623" s="140"/>
      <c r="EZ623" s="140"/>
      <c r="FA623" s="140"/>
      <c r="FB623" s="141"/>
      <c r="FC623" s="138"/>
      <c r="FD623" s="138"/>
      <c r="FE623" s="138"/>
      <c r="FF623" s="139"/>
      <c r="FG623" s="139"/>
      <c r="FH623" s="139"/>
      <c r="FI623" s="139"/>
      <c r="FJ623" s="139"/>
    </row>
    <row r="624" spans="1:166" s="137" customFormat="1" ht="15" hidden="1" customHeight="1" x14ac:dyDescent="0.25">
      <c r="A624" s="348">
        <v>3745</v>
      </c>
      <c r="B624" s="348">
        <v>5154</v>
      </c>
      <c r="C624" s="203"/>
      <c r="D624" s="339"/>
      <c r="E624" s="46"/>
      <c r="F624" s="329" t="s">
        <v>142</v>
      </c>
      <c r="G624" s="343">
        <v>45</v>
      </c>
      <c r="H624" s="343">
        <v>45</v>
      </c>
      <c r="I624" s="343">
        <v>7.01</v>
      </c>
      <c r="J624" s="343">
        <f>Tabulka54246[[#This Row],[Skutečnost k 31.12.2019                    v tis. Kč]]/Tabulka54246[[#This Row],[Upravený rozpočet k 31.12.2019         v tis. Kč]]*100</f>
        <v>15.577777777777776</v>
      </c>
      <c r="K624" s="140"/>
      <c r="L624" s="140"/>
      <c r="M624" s="140"/>
      <c r="N624" s="140"/>
      <c r="O624" s="141"/>
      <c r="P624" s="138"/>
      <c r="Q624" s="138"/>
      <c r="R624" s="138"/>
      <c r="S624" s="139"/>
      <c r="T624" s="139"/>
      <c r="U624" s="139"/>
      <c r="V624" s="139"/>
      <c r="W624" s="139"/>
      <c r="X624" s="140"/>
      <c r="Y624" s="140"/>
      <c r="Z624" s="140"/>
      <c r="AA624" s="140"/>
      <c r="AB624" s="141"/>
      <c r="AC624" s="138"/>
      <c r="AD624" s="138"/>
      <c r="AE624" s="138"/>
      <c r="AF624" s="139"/>
      <c r="AG624" s="139"/>
      <c r="AH624" s="139"/>
      <c r="AI624" s="139"/>
      <c r="AJ624" s="139"/>
      <c r="AK624" s="140"/>
      <c r="AL624" s="140"/>
      <c r="AM624" s="140"/>
      <c r="AN624" s="140"/>
      <c r="AO624" s="141"/>
      <c r="AP624" s="138"/>
      <c r="AQ624" s="138"/>
      <c r="AR624" s="138"/>
      <c r="AS624" s="139"/>
      <c r="AT624" s="139"/>
      <c r="AU624" s="139"/>
      <c r="AV624" s="139"/>
      <c r="AW624" s="139"/>
      <c r="AX624" s="140"/>
      <c r="AY624" s="140"/>
      <c r="AZ624" s="140"/>
      <c r="BA624" s="140"/>
      <c r="BB624" s="141"/>
      <c r="BC624" s="138"/>
      <c r="BD624" s="138"/>
      <c r="BE624" s="138"/>
      <c r="BF624" s="139"/>
      <c r="BG624" s="139"/>
      <c r="BH624" s="139"/>
      <c r="BI624" s="139"/>
      <c r="BJ624" s="139"/>
      <c r="BK624" s="140"/>
      <c r="BL624" s="140"/>
      <c r="BM624" s="140"/>
      <c r="BN624" s="140"/>
      <c r="BO624" s="141"/>
      <c r="BP624" s="138"/>
      <c r="BQ624" s="138"/>
      <c r="BR624" s="138"/>
      <c r="BS624" s="139"/>
      <c r="BT624" s="139"/>
      <c r="BU624" s="139"/>
      <c r="BV624" s="139"/>
      <c r="BW624" s="139"/>
      <c r="BX624" s="140"/>
      <c r="BY624" s="140"/>
      <c r="BZ624" s="140"/>
      <c r="CA624" s="140"/>
      <c r="CB624" s="141"/>
      <c r="CC624" s="138"/>
      <c r="CD624" s="138"/>
      <c r="CE624" s="138"/>
      <c r="CF624" s="139"/>
      <c r="CG624" s="139"/>
      <c r="CH624" s="139"/>
      <c r="CI624" s="139"/>
      <c r="CJ624" s="139"/>
      <c r="CK624" s="140"/>
      <c r="CL624" s="140"/>
      <c r="CM624" s="140"/>
      <c r="CN624" s="140"/>
      <c r="CO624" s="141"/>
      <c r="CP624" s="138"/>
      <c r="CQ624" s="138"/>
      <c r="CR624" s="138"/>
      <c r="CS624" s="139"/>
      <c r="CT624" s="139"/>
      <c r="CU624" s="139"/>
      <c r="CV624" s="139"/>
      <c r="CW624" s="139"/>
      <c r="CX624" s="140"/>
      <c r="CY624" s="140"/>
      <c r="CZ624" s="140"/>
      <c r="DA624" s="140"/>
      <c r="DB624" s="141"/>
      <c r="DC624" s="138"/>
      <c r="DD624" s="138"/>
      <c r="DE624" s="138"/>
      <c r="DF624" s="139"/>
      <c r="DG624" s="139"/>
      <c r="DH624" s="139"/>
      <c r="DI624" s="139"/>
      <c r="DJ624" s="139"/>
      <c r="DK624" s="140"/>
      <c r="DL624" s="140"/>
      <c r="DM624" s="140"/>
      <c r="DN624" s="140"/>
      <c r="DO624" s="141"/>
      <c r="DP624" s="138"/>
      <c r="DQ624" s="138"/>
      <c r="DR624" s="138"/>
      <c r="DS624" s="139"/>
      <c r="DT624" s="139"/>
      <c r="DU624" s="139"/>
      <c r="DV624" s="139"/>
      <c r="DW624" s="139"/>
      <c r="DX624" s="140"/>
      <c r="DY624" s="140"/>
      <c r="DZ624" s="140"/>
      <c r="EA624" s="140"/>
      <c r="EB624" s="141"/>
      <c r="EC624" s="138"/>
      <c r="ED624" s="138"/>
      <c r="EE624" s="138"/>
      <c r="EF624" s="139"/>
      <c r="EG624" s="139"/>
      <c r="EH624" s="139"/>
      <c r="EI624" s="139"/>
      <c r="EJ624" s="139"/>
      <c r="EK624" s="140"/>
      <c r="EL624" s="140"/>
      <c r="EM624" s="140"/>
      <c r="EN624" s="140"/>
      <c r="EO624" s="141"/>
      <c r="EP624" s="138"/>
      <c r="EQ624" s="138"/>
      <c r="ER624" s="138"/>
      <c r="ES624" s="139"/>
      <c r="ET624" s="139"/>
      <c r="EU624" s="139"/>
      <c r="EV624" s="139"/>
      <c r="EW624" s="139"/>
      <c r="EX624" s="140"/>
      <c r="EY624" s="140"/>
      <c r="EZ624" s="140"/>
      <c r="FA624" s="140"/>
      <c r="FB624" s="141"/>
      <c r="FC624" s="138"/>
      <c r="FD624" s="138"/>
      <c r="FE624" s="138"/>
      <c r="FF624" s="139"/>
      <c r="FG624" s="139"/>
      <c r="FH624" s="139"/>
      <c r="FI624" s="139"/>
      <c r="FJ624" s="139"/>
    </row>
    <row r="625" spans="1:166" s="137" customFormat="1" ht="15" hidden="1" customHeight="1" x14ac:dyDescent="0.25">
      <c r="A625" s="348">
        <v>3745</v>
      </c>
      <c r="B625" s="348">
        <v>5169</v>
      </c>
      <c r="C625" s="203"/>
      <c r="D625" s="339"/>
      <c r="E625" s="46"/>
      <c r="F625" s="329" t="s">
        <v>358</v>
      </c>
      <c r="G625" s="343">
        <v>165</v>
      </c>
      <c r="H625" s="343">
        <v>220.73</v>
      </c>
      <c r="I625" s="343">
        <v>220.73</v>
      </c>
      <c r="J625" s="343">
        <f>Tabulka54246[[#This Row],[Skutečnost k 31.12.2019                    v tis. Kč]]/Tabulka54246[[#This Row],[Upravený rozpočet k 31.12.2019         v tis. Kč]]*100</f>
        <v>100</v>
      </c>
      <c r="K625" s="140"/>
      <c r="L625" s="140"/>
      <c r="M625" s="140"/>
      <c r="N625" s="140"/>
      <c r="O625" s="141"/>
      <c r="P625" s="138"/>
      <c r="Q625" s="138"/>
      <c r="R625" s="138"/>
      <c r="S625" s="139"/>
      <c r="T625" s="139"/>
      <c r="U625" s="139"/>
      <c r="V625" s="139"/>
      <c r="W625" s="139"/>
      <c r="X625" s="140"/>
      <c r="Y625" s="140"/>
      <c r="Z625" s="140"/>
      <c r="AA625" s="140"/>
      <c r="AB625" s="141"/>
      <c r="AC625" s="138"/>
      <c r="AD625" s="138"/>
      <c r="AE625" s="138"/>
      <c r="AF625" s="139"/>
      <c r="AG625" s="139"/>
      <c r="AH625" s="139"/>
      <c r="AI625" s="139"/>
      <c r="AJ625" s="139"/>
      <c r="AK625" s="140"/>
      <c r="AL625" s="140"/>
      <c r="AM625" s="140"/>
      <c r="AN625" s="140"/>
      <c r="AO625" s="141"/>
      <c r="AP625" s="138"/>
      <c r="AQ625" s="138"/>
      <c r="AR625" s="138"/>
      <c r="AS625" s="139"/>
      <c r="AT625" s="139"/>
      <c r="AU625" s="139"/>
      <c r="AV625" s="139"/>
      <c r="AW625" s="139"/>
      <c r="AX625" s="140"/>
      <c r="AY625" s="140"/>
      <c r="AZ625" s="140"/>
      <c r="BA625" s="140"/>
      <c r="BB625" s="141"/>
      <c r="BC625" s="138"/>
      <c r="BD625" s="138"/>
      <c r="BE625" s="138"/>
      <c r="BF625" s="139"/>
      <c r="BG625" s="139"/>
      <c r="BH625" s="139"/>
      <c r="BI625" s="139"/>
      <c r="BJ625" s="139"/>
      <c r="BK625" s="140"/>
      <c r="BL625" s="140"/>
      <c r="BM625" s="140"/>
      <c r="BN625" s="140"/>
      <c r="BO625" s="141"/>
      <c r="BP625" s="138"/>
      <c r="BQ625" s="138"/>
      <c r="BR625" s="138"/>
      <c r="BS625" s="139"/>
      <c r="BT625" s="139"/>
      <c r="BU625" s="139"/>
      <c r="BV625" s="139"/>
      <c r="BW625" s="139"/>
      <c r="BX625" s="140"/>
      <c r="BY625" s="140"/>
      <c r="BZ625" s="140"/>
      <c r="CA625" s="140"/>
      <c r="CB625" s="141"/>
      <c r="CC625" s="138"/>
      <c r="CD625" s="138"/>
      <c r="CE625" s="138"/>
      <c r="CF625" s="139"/>
      <c r="CG625" s="139"/>
      <c r="CH625" s="139"/>
      <c r="CI625" s="139"/>
      <c r="CJ625" s="139"/>
      <c r="CK625" s="140"/>
      <c r="CL625" s="140"/>
      <c r="CM625" s="140"/>
      <c r="CN625" s="140"/>
      <c r="CO625" s="141"/>
      <c r="CP625" s="138"/>
      <c r="CQ625" s="138"/>
      <c r="CR625" s="138"/>
      <c r="CS625" s="139"/>
      <c r="CT625" s="139"/>
      <c r="CU625" s="139"/>
      <c r="CV625" s="139"/>
      <c r="CW625" s="139"/>
      <c r="CX625" s="140"/>
      <c r="CY625" s="140"/>
      <c r="CZ625" s="140"/>
      <c r="DA625" s="140"/>
      <c r="DB625" s="141"/>
      <c r="DC625" s="138"/>
      <c r="DD625" s="138"/>
      <c r="DE625" s="138"/>
      <c r="DF625" s="139"/>
      <c r="DG625" s="139"/>
      <c r="DH625" s="139"/>
      <c r="DI625" s="139"/>
      <c r="DJ625" s="139"/>
      <c r="DK625" s="140"/>
      <c r="DL625" s="140"/>
      <c r="DM625" s="140"/>
      <c r="DN625" s="140"/>
      <c r="DO625" s="141"/>
      <c r="DP625" s="138"/>
      <c r="DQ625" s="138"/>
      <c r="DR625" s="138"/>
      <c r="DS625" s="139"/>
      <c r="DT625" s="139"/>
      <c r="DU625" s="139"/>
      <c r="DV625" s="139"/>
      <c r="DW625" s="139"/>
      <c r="DX625" s="140"/>
      <c r="DY625" s="140"/>
      <c r="DZ625" s="140"/>
      <c r="EA625" s="140"/>
      <c r="EB625" s="141"/>
      <c r="EC625" s="138"/>
      <c r="ED625" s="138"/>
      <c r="EE625" s="138"/>
      <c r="EF625" s="139"/>
      <c r="EG625" s="139"/>
      <c r="EH625" s="139"/>
      <c r="EI625" s="139"/>
      <c r="EJ625" s="139"/>
      <c r="EK625" s="140"/>
      <c r="EL625" s="140"/>
      <c r="EM625" s="140"/>
      <c r="EN625" s="140"/>
      <c r="EO625" s="141"/>
      <c r="EP625" s="138"/>
      <c r="EQ625" s="138"/>
      <c r="ER625" s="138"/>
      <c r="ES625" s="139"/>
      <c r="ET625" s="139"/>
      <c r="EU625" s="139"/>
      <c r="EV625" s="139"/>
      <c r="EW625" s="139"/>
      <c r="EX625" s="140"/>
      <c r="EY625" s="140"/>
      <c r="EZ625" s="140"/>
      <c r="FA625" s="140"/>
      <c r="FB625" s="141"/>
      <c r="FC625" s="138"/>
      <c r="FD625" s="138"/>
      <c r="FE625" s="138"/>
      <c r="FF625" s="139"/>
      <c r="FG625" s="139"/>
      <c r="FH625" s="139"/>
      <c r="FI625" s="139"/>
      <c r="FJ625" s="139"/>
    </row>
    <row r="626" spans="1:166" s="137" customFormat="1" ht="15" hidden="1" customHeight="1" x14ac:dyDescent="0.25">
      <c r="A626" s="348">
        <v>3745</v>
      </c>
      <c r="B626" s="348">
        <v>5169</v>
      </c>
      <c r="C626" s="203"/>
      <c r="D626" s="383">
        <v>4</v>
      </c>
      <c r="E626" s="46"/>
      <c r="F626" s="329" t="s">
        <v>1470</v>
      </c>
      <c r="G626" s="343">
        <v>0</v>
      </c>
      <c r="H626" s="343">
        <v>9.68</v>
      </c>
      <c r="I626" s="343">
        <v>9.68</v>
      </c>
      <c r="J626" s="343">
        <f>Tabulka54246[[#This Row],[Skutečnost k 31.12.2019                    v tis. Kč]]/Tabulka54246[[#This Row],[Upravený rozpočet k 31.12.2019         v tis. Kč]]*100</f>
        <v>100</v>
      </c>
      <c r="K626" s="140"/>
      <c r="L626" s="140"/>
      <c r="M626" s="140"/>
      <c r="N626" s="140"/>
      <c r="O626" s="141"/>
      <c r="P626" s="138"/>
      <c r="Q626" s="138"/>
      <c r="R626" s="138"/>
      <c r="S626" s="139"/>
      <c r="T626" s="139"/>
      <c r="U626" s="139"/>
      <c r="V626" s="139"/>
      <c r="W626" s="139"/>
      <c r="X626" s="140"/>
      <c r="Y626" s="140"/>
      <c r="Z626" s="140"/>
      <c r="AA626" s="140"/>
      <c r="AB626" s="141"/>
      <c r="AC626" s="138"/>
      <c r="AD626" s="138"/>
      <c r="AE626" s="138"/>
      <c r="AF626" s="139"/>
      <c r="AG626" s="139"/>
      <c r="AH626" s="139"/>
      <c r="AI626" s="139"/>
      <c r="AJ626" s="139"/>
      <c r="AK626" s="140"/>
      <c r="AL626" s="140"/>
      <c r="AM626" s="140"/>
      <c r="AN626" s="140"/>
      <c r="AO626" s="141"/>
      <c r="AP626" s="138"/>
      <c r="AQ626" s="138"/>
      <c r="AR626" s="138"/>
      <c r="AS626" s="139"/>
      <c r="AT626" s="139"/>
      <c r="AU626" s="139"/>
      <c r="AV626" s="139"/>
      <c r="AW626" s="139"/>
      <c r="AX626" s="140"/>
      <c r="AY626" s="140"/>
      <c r="AZ626" s="140"/>
      <c r="BA626" s="140"/>
      <c r="BB626" s="141"/>
      <c r="BC626" s="138"/>
      <c r="BD626" s="138"/>
      <c r="BE626" s="138"/>
      <c r="BF626" s="139"/>
      <c r="BG626" s="139"/>
      <c r="BH626" s="139"/>
      <c r="BI626" s="139"/>
      <c r="BJ626" s="139"/>
      <c r="BK626" s="140"/>
      <c r="BL626" s="140"/>
      <c r="BM626" s="140"/>
      <c r="BN626" s="140"/>
      <c r="BO626" s="141"/>
      <c r="BP626" s="138"/>
      <c r="BQ626" s="138"/>
      <c r="BR626" s="138"/>
      <c r="BS626" s="139"/>
      <c r="BT626" s="139"/>
      <c r="BU626" s="139"/>
      <c r="BV626" s="139"/>
      <c r="BW626" s="139"/>
      <c r="BX626" s="140"/>
      <c r="BY626" s="140"/>
      <c r="BZ626" s="140"/>
      <c r="CA626" s="140"/>
      <c r="CB626" s="141"/>
      <c r="CC626" s="138"/>
      <c r="CD626" s="138"/>
      <c r="CE626" s="138"/>
      <c r="CF626" s="139"/>
      <c r="CG626" s="139"/>
      <c r="CH626" s="139"/>
      <c r="CI626" s="139"/>
      <c r="CJ626" s="139"/>
      <c r="CK626" s="140"/>
      <c r="CL626" s="140"/>
      <c r="CM626" s="140"/>
      <c r="CN626" s="140"/>
      <c r="CO626" s="141"/>
      <c r="CP626" s="138"/>
      <c r="CQ626" s="138"/>
      <c r="CR626" s="138"/>
      <c r="CS626" s="139"/>
      <c r="CT626" s="139"/>
      <c r="CU626" s="139"/>
      <c r="CV626" s="139"/>
      <c r="CW626" s="139"/>
      <c r="CX626" s="140"/>
      <c r="CY626" s="140"/>
      <c r="CZ626" s="140"/>
      <c r="DA626" s="140"/>
      <c r="DB626" s="141"/>
      <c r="DC626" s="138"/>
      <c r="DD626" s="138"/>
      <c r="DE626" s="138"/>
      <c r="DF626" s="139"/>
      <c r="DG626" s="139"/>
      <c r="DH626" s="139"/>
      <c r="DI626" s="139"/>
      <c r="DJ626" s="139"/>
      <c r="DK626" s="140"/>
      <c r="DL626" s="140"/>
      <c r="DM626" s="140"/>
      <c r="DN626" s="140"/>
      <c r="DO626" s="141"/>
      <c r="DP626" s="138"/>
      <c r="DQ626" s="138"/>
      <c r="DR626" s="138"/>
      <c r="DS626" s="139"/>
      <c r="DT626" s="139"/>
      <c r="DU626" s="139"/>
      <c r="DV626" s="139"/>
      <c r="DW626" s="139"/>
      <c r="DX626" s="140"/>
      <c r="DY626" s="140"/>
      <c r="DZ626" s="140"/>
      <c r="EA626" s="140"/>
      <c r="EB626" s="141"/>
      <c r="EC626" s="138"/>
      <c r="ED626" s="138"/>
      <c r="EE626" s="138"/>
      <c r="EF626" s="139"/>
      <c r="EG626" s="139"/>
      <c r="EH626" s="139"/>
      <c r="EI626" s="139"/>
      <c r="EJ626" s="139"/>
      <c r="EK626" s="140"/>
      <c r="EL626" s="140"/>
      <c r="EM626" s="140"/>
      <c r="EN626" s="140"/>
      <c r="EO626" s="141"/>
      <c r="EP626" s="138"/>
      <c r="EQ626" s="138"/>
      <c r="ER626" s="138"/>
      <c r="ES626" s="139"/>
      <c r="ET626" s="139"/>
      <c r="EU626" s="139"/>
      <c r="EV626" s="139"/>
      <c r="EW626" s="139"/>
      <c r="EX626" s="140"/>
      <c r="EY626" s="140"/>
      <c r="EZ626" s="140"/>
      <c r="FA626" s="140"/>
      <c r="FB626" s="141"/>
      <c r="FC626" s="138"/>
      <c r="FD626" s="138"/>
      <c r="FE626" s="138"/>
      <c r="FF626" s="139"/>
      <c r="FG626" s="139"/>
      <c r="FH626" s="139"/>
      <c r="FI626" s="139"/>
      <c r="FJ626" s="139"/>
    </row>
    <row r="627" spans="1:166" s="137" customFormat="1" ht="15" customHeight="1" x14ac:dyDescent="0.25">
      <c r="A627" s="344">
        <v>3745</v>
      </c>
      <c r="B627" s="344">
        <v>5171</v>
      </c>
      <c r="C627" s="251"/>
      <c r="D627" s="339"/>
      <c r="E627" s="46"/>
      <c r="F627" s="346" t="s">
        <v>177</v>
      </c>
      <c r="G627" s="347">
        <v>100</v>
      </c>
      <c r="H627" s="347">
        <v>126.44</v>
      </c>
      <c r="I627" s="347">
        <v>107.69</v>
      </c>
      <c r="J627" s="347">
        <f>Tabulka54246[[#This Row],[Skutečnost k 31.12.2019                    v tis. Kč]]/Tabulka54246[[#This Row],[Upravený rozpočet k 31.12.2019         v tis. Kč]]*100</f>
        <v>85.17083201518507</v>
      </c>
      <c r="K627" s="140"/>
      <c r="L627" s="140"/>
      <c r="M627" s="140"/>
      <c r="N627" s="140"/>
      <c r="O627" s="141"/>
      <c r="P627" s="138"/>
      <c r="Q627" s="138"/>
      <c r="R627" s="138"/>
      <c r="S627" s="139"/>
      <c r="T627" s="139"/>
      <c r="U627" s="139"/>
      <c r="V627" s="139"/>
      <c r="W627" s="139"/>
      <c r="X627" s="140"/>
      <c r="Y627" s="140"/>
      <c r="Z627" s="140"/>
      <c r="AA627" s="140"/>
      <c r="AB627" s="141"/>
      <c r="AC627" s="138"/>
      <c r="AD627" s="138"/>
      <c r="AE627" s="138"/>
      <c r="AF627" s="139"/>
      <c r="AG627" s="139"/>
      <c r="AH627" s="139"/>
      <c r="AI627" s="139"/>
      <c r="AJ627" s="139"/>
      <c r="AK627" s="140"/>
      <c r="AL627" s="140"/>
      <c r="AM627" s="140"/>
      <c r="AN627" s="140"/>
      <c r="AO627" s="141"/>
      <c r="AP627" s="138"/>
      <c r="AQ627" s="138"/>
      <c r="AR627" s="138"/>
      <c r="AS627" s="139"/>
      <c r="AT627" s="139"/>
      <c r="AU627" s="139"/>
      <c r="AV627" s="139"/>
      <c r="AW627" s="139"/>
      <c r="AX627" s="140"/>
      <c r="AY627" s="140"/>
      <c r="AZ627" s="140"/>
      <c r="BA627" s="140"/>
      <c r="BB627" s="141"/>
      <c r="BC627" s="138"/>
      <c r="BD627" s="138"/>
      <c r="BE627" s="138"/>
      <c r="BF627" s="139"/>
      <c r="BG627" s="139"/>
      <c r="BH627" s="139"/>
      <c r="BI627" s="139"/>
      <c r="BJ627" s="139"/>
      <c r="BK627" s="140"/>
      <c r="BL627" s="140"/>
      <c r="BM627" s="140"/>
      <c r="BN627" s="140"/>
      <c r="BO627" s="141"/>
      <c r="BP627" s="138"/>
      <c r="BQ627" s="138"/>
      <c r="BR627" s="138"/>
      <c r="BS627" s="139"/>
      <c r="BT627" s="139"/>
      <c r="BU627" s="139"/>
      <c r="BV627" s="139"/>
      <c r="BW627" s="139"/>
      <c r="BX627" s="140"/>
      <c r="BY627" s="140"/>
      <c r="BZ627" s="140"/>
      <c r="CA627" s="140"/>
      <c r="CB627" s="141"/>
      <c r="CC627" s="138"/>
      <c r="CD627" s="138"/>
      <c r="CE627" s="138"/>
      <c r="CF627" s="139"/>
      <c r="CG627" s="139"/>
      <c r="CH627" s="139"/>
      <c r="CI627" s="139"/>
      <c r="CJ627" s="139"/>
      <c r="CK627" s="140"/>
      <c r="CL627" s="140"/>
      <c r="CM627" s="140"/>
      <c r="CN627" s="140"/>
      <c r="CO627" s="141"/>
      <c r="CP627" s="138"/>
      <c r="CQ627" s="138"/>
      <c r="CR627" s="138"/>
      <c r="CS627" s="139"/>
      <c r="CT627" s="139"/>
      <c r="CU627" s="139"/>
      <c r="CV627" s="139"/>
      <c r="CW627" s="139"/>
      <c r="CX627" s="140"/>
      <c r="CY627" s="140"/>
      <c r="CZ627" s="140"/>
      <c r="DA627" s="140"/>
      <c r="DB627" s="141"/>
      <c r="DC627" s="138"/>
      <c r="DD627" s="138"/>
      <c r="DE627" s="138"/>
      <c r="DF627" s="139"/>
      <c r="DG627" s="139"/>
      <c r="DH627" s="139"/>
      <c r="DI627" s="139"/>
      <c r="DJ627" s="139"/>
      <c r="DK627" s="140"/>
      <c r="DL627" s="140"/>
      <c r="DM627" s="140"/>
      <c r="DN627" s="140"/>
      <c r="DO627" s="141"/>
      <c r="DP627" s="138"/>
      <c r="DQ627" s="138"/>
      <c r="DR627" s="138"/>
      <c r="DS627" s="139"/>
      <c r="DT627" s="139"/>
      <c r="DU627" s="139"/>
      <c r="DV627" s="139"/>
      <c r="DW627" s="139"/>
      <c r="DX627" s="140"/>
      <c r="DY627" s="140"/>
      <c r="DZ627" s="140"/>
      <c r="EA627" s="140"/>
      <c r="EB627" s="141"/>
      <c r="EC627" s="138"/>
      <c r="ED627" s="138"/>
      <c r="EE627" s="138"/>
      <c r="EF627" s="139"/>
      <c r="EG627" s="139"/>
      <c r="EH627" s="139"/>
      <c r="EI627" s="139"/>
      <c r="EJ627" s="139"/>
      <c r="EK627" s="140"/>
      <c r="EL627" s="140"/>
      <c r="EM627" s="140"/>
      <c r="EN627" s="140"/>
      <c r="EO627" s="141"/>
      <c r="EP627" s="138"/>
      <c r="EQ627" s="138"/>
      <c r="ER627" s="138"/>
      <c r="ES627" s="139"/>
      <c r="ET627" s="139"/>
      <c r="EU627" s="139"/>
      <c r="EV627" s="139"/>
      <c r="EW627" s="139"/>
      <c r="EX627" s="140"/>
      <c r="EY627" s="140"/>
      <c r="EZ627" s="140"/>
      <c r="FA627" s="140"/>
      <c r="FB627" s="141"/>
      <c r="FC627" s="138"/>
      <c r="FD627" s="138"/>
      <c r="FE627" s="138"/>
      <c r="FF627" s="139"/>
      <c r="FG627" s="139"/>
      <c r="FH627" s="139"/>
      <c r="FI627" s="139"/>
      <c r="FJ627" s="139"/>
    </row>
    <row r="628" spans="1:166" s="132" customFormat="1" ht="15" hidden="1" customHeight="1" x14ac:dyDescent="0.25">
      <c r="A628" s="344"/>
      <c r="B628" s="344"/>
      <c r="C628" s="251"/>
      <c r="D628" s="688"/>
      <c r="E628" s="46"/>
      <c r="F628" s="94" t="s">
        <v>291</v>
      </c>
      <c r="G628" s="265">
        <f>SUBTOTAL(109,G621:G627)</f>
        <v>100</v>
      </c>
      <c r="H628" s="265">
        <f>SUBTOTAL(109,H621:H627)</f>
        <v>126.44</v>
      </c>
      <c r="I628" s="265">
        <f>SUBTOTAL(109,I621:I627)</f>
        <v>107.69</v>
      </c>
      <c r="J628" s="265">
        <f>Tabulka54246[[#This Row],[Skutečnost k 31.12.2019                    v tis. Kč]]/Tabulka54246[[#This Row],[Upravený rozpočet k 31.12.2019         v tis. Kč]]*100</f>
        <v>85.17083201518507</v>
      </c>
      <c r="K628" s="169"/>
      <c r="L628" s="169"/>
      <c r="M628" s="169"/>
      <c r="N628" s="169"/>
      <c r="O628" s="166"/>
      <c r="P628" s="168"/>
      <c r="Q628" s="168"/>
      <c r="R628" s="168"/>
      <c r="S628" s="164"/>
      <c r="T628" s="164"/>
      <c r="U628" s="164"/>
      <c r="V628" s="164"/>
      <c r="W628" s="164"/>
      <c r="X628" s="169"/>
      <c r="Y628" s="169"/>
      <c r="Z628" s="169"/>
      <c r="AA628" s="169"/>
      <c r="AB628" s="166"/>
      <c r="AC628" s="168"/>
      <c r="AD628" s="168"/>
      <c r="AE628" s="168"/>
      <c r="AF628" s="164"/>
      <c r="AG628" s="164"/>
      <c r="AH628" s="164"/>
      <c r="AI628" s="164"/>
      <c r="AJ628" s="164"/>
      <c r="AK628" s="169"/>
      <c r="AL628" s="169"/>
      <c r="AM628" s="169"/>
      <c r="AN628" s="169"/>
      <c r="AO628" s="166"/>
      <c r="AP628" s="168"/>
      <c r="AQ628" s="168"/>
      <c r="AR628" s="168"/>
      <c r="AS628" s="164"/>
      <c r="AT628" s="164"/>
      <c r="AU628" s="164"/>
      <c r="AV628" s="164"/>
      <c r="AW628" s="164"/>
      <c r="AX628" s="169"/>
      <c r="AY628" s="169"/>
      <c r="AZ628" s="169"/>
      <c r="BA628" s="169"/>
      <c r="BB628" s="166"/>
      <c r="BC628" s="168"/>
      <c r="BD628" s="168"/>
      <c r="BE628" s="168"/>
      <c r="BF628" s="164"/>
      <c r="BG628" s="164"/>
      <c r="BH628" s="164"/>
      <c r="BI628" s="164"/>
      <c r="BJ628" s="164"/>
      <c r="BK628" s="169"/>
      <c r="BL628" s="169"/>
      <c r="BM628" s="169"/>
      <c r="BN628" s="169"/>
      <c r="BO628" s="166"/>
      <c r="BP628" s="168"/>
      <c r="BQ628" s="168"/>
      <c r="BR628" s="168"/>
      <c r="BS628" s="164"/>
      <c r="BT628" s="164"/>
      <c r="BU628" s="164"/>
      <c r="BV628" s="164"/>
      <c r="BW628" s="164"/>
      <c r="BX628" s="169"/>
      <c r="BY628" s="169"/>
      <c r="BZ628" s="169"/>
      <c r="CA628" s="169"/>
      <c r="CB628" s="166"/>
      <c r="CC628" s="168"/>
      <c r="CD628" s="168"/>
      <c r="CE628" s="168"/>
      <c r="CF628" s="164"/>
      <c r="CG628" s="164"/>
      <c r="CH628" s="164"/>
      <c r="CI628" s="164"/>
      <c r="CJ628" s="164"/>
      <c r="CK628" s="169"/>
      <c r="CL628" s="169"/>
      <c r="CM628" s="169"/>
      <c r="CN628" s="169"/>
      <c r="CO628" s="166"/>
      <c r="CP628" s="168"/>
      <c r="CQ628" s="168"/>
      <c r="CR628" s="168"/>
      <c r="CS628" s="164"/>
      <c r="CT628" s="164"/>
      <c r="CU628" s="164"/>
      <c r="CV628" s="164"/>
      <c r="CW628" s="164"/>
      <c r="CX628" s="169"/>
      <c r="CY628" s="169"/>
      <c r="CZ628" s="169"/>
      <c r="DA628" s="169"/>
      <c r="DB628" s="166"/>
      <c r="DC628" s="168"/>
      <c r="DD628" s="168"/>
      <c r="DE628" s="168"/>
      <c r="DF628" s="164"/>
      <c r="DG628" s="164"/>
      <c r="DH628" s="164"/>
      <c r="DI628" s="164"/>
      <c r="DJ628" s="164"/>
      <c r="DK628" s="169"/>
      <c r="DL628" s="169"/>
      <c r="DM628" s="169"/>
      <c r="DN628" s="169"/>
      <c r="DO628" s="166"/>
      <c r="DP628" s="168"/>
      <c r="DQ628" s="168"/>
      <c r="DR628" s="168"/>
      <c r="DS628" s="164"/>
      <c r="DT628" s="164"/>
      <c r="DU628" s="164"/>
      <c r="DV628" s="164"/>
      <c r="DW628" s="164"/>
      <c r="DX628" s="169"/>
      <c r="DY628" s="169"/>
      <c r="DZ628" s="169"/>
      <c r="EA628" s="169"/>
      <c r="EB628" s="166"/>
      <c r="EC628" s="168"/>
      <c r="ED628" s="168"/>
      <c r="EE628" s="168"/>
      <c r="EF628" s="164"/>
      <c r="EG628" s="164"/>
      <c r="EH628" s="164"/>
      <c r="EI628" s="164"/>
      <c r="EJ628" s="164"/>
      <c r="EK628" s="169"/>
      <c r="EL628" s="169"/>
      <c r="EM628" s="169"/>
      <c r="EN628" s="169"/>
      <c r="EO628" s="166"/>
      <c r="EP628" s="168"/>
      <c r="EQ628" s="168"/>
      <c r="ER628" s="168"/>
      <c r="ES628" s="164"/>
      <c r="ET628" s="164"/>
      <c r="EU628" s="164"/>
      <c r="EV628" s="164"/>
      <c r="EW628" s="164"/>
      <c r="EX628" s="169"/>
      <c r="EY628" s="169"/>
      <c r="EZ628" s="169"/>
      <c r="FA628" s="169"/>
      <c r="FB628" s="166"/>
      <c r="FC628" s="168"/>
      <c r="FD628" s="168"/>
      <c r="FE628" s="168"/>
      <c r="FF628" s="164"/>
      <c r="FG628" s="164"/>
      <c r="FH628" s="164"/>
      <c r="FI628" s="164"/>
      <c r="FJ628" s="164"/>
    </row>
    <row r="629" spans="1:166" s="167" customFormat="1" ht="15" hidden="1" customHeight="1" x14ac:dyDescent="0.25">
      <c r="A629" s="344"/>
      <c r="B629" s="344"/>
      <c r="C629" s="251"/>
      <c r="D629" s="688"/>
      <c r="E629" s="46"/>
      <c r="F629" s="346"/>
      <c r="G629" s="347"/>
      <c r="H629" s="347"/>
      <c r="I629" s="347"/>
      <c r="J629" s="347"/>
      <c r="K629" s="165"/>
      <c r="L629" s="165"/>
      <c r="M629" s="165"/>
      <c r="N629" s="165"/>
      <c r="O629" s="166"/>
      <c r="P629" s="163"/>
      <c r="Q629" s="163"/>
      <c r="R629" s="163"/>
      <c r="S629" s="164"/>
      <c r="T629" s="164"/>
      <c r="U629" s="164"/>
      <c r="V629" s="164"/>
      <c r="W629" s="164"/>
      <c r="X629" s="165"/>
      <c r="Y629" s="165"/>
      <c r="Z629" s="165"/>
      <c r="AA629" s="165"/>
      <c r="AB629" s="166"/>
      <c r="AC629" s="163"/>
      <c r="AD629" s="163"/>
      <c r="AE629" s="163"/>
      <c r="AF629" s="164"/>
      <c r="AG629" s="164"/>
      <c r="AH629" s="164"/>
      <c r="AI629" s="164"/>
      <c r="AJ629" s="164"/>
      <c r="AK629" s="165"/>
      <c r="AL629" s="165"/>
      <c r="AM629" s="165"/>
      <c r="AN629" s="165"/>
      <c r="AO629" s="166"/>
      <c r="AP629" s="163"/>
      <c r="AQ629" s="163"/>
      <c r="AR629" s="163"/>
      <c r="AS629" s="164"/>
      <c r="AT629" s="164"/>
      <c r="AU629" s="164"/>
      <c r="AV629" s="164"/>
      <c r="AW629" s="164"/>
      <c r="AX629" s="165"/>
      <c r="AY629" s="165"/>
      <c r="AZ629" s="165"/>
      <c r="BA629" s="165"/>
      <c r="BB629" s="166"/>
      <c r="BC629" s="163"/>
      <c r="BD629" s="163"/>
      <c r="BE629" s="163"/>
      <c r="BF629" s="164"/>
      <c r="BG629" s="164"/>
      <c r="BH629" s="164"/>
      <c r="BI629" s="164"/>
      <c r="BJ629" s="164"/>
      <c r="BK629" s="165"/>
      <c r="BL629" s="165"/>
      <c r="BM629" s="165"/>
      <c r="BN629" s="165"/>
      <c r="BO629" s="166"/>
      <c r="BP629" s="163"/>
      <c r="BQ629" s="163"/>
      <c r="BR629" s="163"/>
      <c r="BS629" s="164"/>
      <c r="BT629" s="164"/>
      <c r="BU629" s="164"/>
      <c r="BV629" s="164"/>
      <c r="BW629" s="164"/>
      <c r="BX629" s="165"/>
      <c r="BY629" s="165"/>
      <c r="BZ629" s="165"/>
      <c r="CA629" s="165"/>
      <c r="CB629" s="166"/>
      <c r="CC629" s="163"/>
      <c r="CD629" s="163"/>
      <c r="CE629" s="163"/>
      <c r="CF629" s="164"/>
      <c r="CG629" s="164"/>
      <c r="CH629" s="164"/>
      <c r="CI629" s="164"/>
      <c r="CJ629" s="164"/>
      <c r="CK629" s="165"/>
      <c r="CL629" s="165"/>
      <c r="CM629" s="165"/>
      <c r="CN629" s="165"/>
      <c r="CO629" s="166"/>
      <c r="CP629" s="163"/>
      <c r="CQ629" s="163"/>
      <c r="CR629" s="163"/>
      <c r="CS629" s="164"/>
      <c r="CT629" s="164"/>
      <c r="CU629" s="164"/>
      <c r="CV629" s="164"/>
      <c r="CW629" s="164"/>
      <c r="CX629" s="165"/>
      <c r="CY629" s="165"/>
      <c r="CZ629" s="165"/>
      <c r="DA629" s="165"/>
      <c r="DB629" s="166"/>
      <c r="DC629" s="163"/>
      <c r="DD629" s="163"/>
      <c r="DE629" s="163"/>
      <c r="DF629" s="164"/>
      <c r="DG629" s="164"/>
      <c r="DH629" s="164"/>
      <c r="DI629" s="164"/>
      <c r="DJ629" s="164"/>
      <c r="DK629" s="165"/>
      <c r="DL629" s="165"/>
      <c r="DM629" s="165"/>
      <c r="DN629" s="165"/>
      <c r="DO629" s="166"/>
      <c r="DP629" s="163"/>
      <c r="DQ629" s="163"/>
      <c r="DR629" s="163"/>
      <c r="DS629" s="164"/>
      <c r="DT629" s="164"/>
      <c r="DU629" s="164"/>
      <c r="DV629" s="164"/>
      <c r="DW629" s="164"/>
      <c r="DX629" s="165"/>
      <c r="DY629" s="165"/>
      <c r="DZ629" s="165"/>
      <c r="EA629" s="165"/>
      <c r="EB629" s="166"/>
      <c r="EC629" s="163"/>
      <c r="ED629" s="163"/>
      <c r="EE629" s="163"/>
      <c r="EF629" s="164"/>
      <c r="EG629" s="164"/>
      <c r="EH629" s="164"/>
      <c r="EI629" s="164"/>
      <c r="EJ629" s="164"/>
      <c r="EK629" s="165"/>
      <c r="EL629" s="165"/>
      <c r="EM629" s="165"/>
      <c r="EN629" s="165"/>
      <c r="EO629" s="166"/>
      <c r="EP629" s="163"/>
      <c r="EQ629" s="163"/>
      <c r="ER629" s="163"/>
      <c r="ES629" s="164"/>
      <c r="ET629" s="164"/>
      <c r="EU629" s="164"/>
      <c r="EV629" s="164"/>
      <c r="EW629" s="164"/>
      <c r="EX629" s="165"/>
      <c r="EY629" s="165"/>
      <c r="EZ629" s="165"/>
      <c r="FA629" s="165"/>
      <c r="FB629" s="166"/>
      <c r="FC629" s="163"/>
      <c r="FD629" s="163"/>
      <c r="FE629" s="163"/>
      <c r="FF629" s="164"/>
      <c r="FG629" s="164"/>
      <c r="FH629" s="164"/>
      <c r="FI629" s="164"/>
      <c r="FJ629" s="164"/>
    </row>
    <row r="630" spans="1:166" s="167" customFormat="1" ht="15" hidden="1" customHeight="1" x14ac:dyDescent="0.25">
      <c r="A630" s="344"/>
      <c r="B630" s="344"/>
      <c r="C630" s="251"/>
      <c r="D630" s="688"/>
      <c r="E630" s="46"/>
      <c r="F630" s="94" t="s">
        <v>446</v>
      </c>
      <c r="G630" s="347"/>
      <c r="H630" s="347"/>
      <c r="I630" s="347"/>
      <c r="J630" s="347"/>
      <c r="K630" s="165"/>
      <c r="L630" s="165"/>
      <c r="M630" s="165"/>
      <c r="N630" s="165"/>
      <c r="O630" s="166"/>
      <c r="P630" s="163"/>
      <c r="Q630" s="163"/>
      <c r="R630" s="163"/>
      <c r="S630" s="164"/>
      <c r="T630" s="164"/>
      <c r="U630" s="164"/>
      <c r="V630" s="164"/>
      <c r="W630" s="164"/>
      <c r="X630" s="165"/>
      <c r="Y630" s="165"/>
      <c r="Z630" s="165"/>
      <c r="AA630" s="165"/>
      <c r="AB630" s="166"/>
      <c r="AC630" s="163"/>
      <c r="AD630" s="163"/>
      <c r="AE630" s="163"/>
      <c r="AF630" s="164"/>
      <c r="AG630" s="164"/>
      <c r="AH630" s="164"/>
      <c r="AI630" s="164"/>
      <c r="AJ630" s="164"/>
      <c r="AK630" s="165"/>
      <c r="AL630" s="165"/>
      <c r="AM630" s="165"/>
      <c r="AN630" s="165"/>
      <c r="AO630" s="166"/>
      <c r="AP630" s="163"/>
      <c r="AQ630" s="163"/>
      <c r="AR630" s="163"/>
      <c r="AS630" s="164"/>
      <c r="AT630" s="164"/>
      <c r="AU630" s="164"/>
      <c r="AV630" s="164"/>
      <c r="AW630" s="164"/>
      <c r="AX630" s="165"/>
      <c r="AY630" s="165"/>
      <c r="AZ630" s="165"/>
      <c r="BA630" s="165"/>
      <c r="BB630" s="166"/>
      <c r="BC630" s="163"/>
      <c r="BD630" s="163"/>
      <c r="BE630" s="163"/>
      <c r="BF630" s="164"/>
      <c r="BG630" s="164"/>
      <c r="BH630" s="164"/>
      <c r="BI630" s="164"/>
      <c r="BJ630" s="164"/>
      <c r="BK630" s="165"/>
      <c r="BL630" s="165"/>
      <c r="BM630" s="165"/>
      <c r="BN630" s="165"/>
      <c r="BO630" s="166"/>
      <c r="BP630" s="163"/>
      <c r="BQ630" s="163"/>
      <c r="BR630" s="163"/>
      <c r="BS630" s="164"/>
      <c r="BT630" s="164"/>
      <c r="BU630" s="164"/>
      <c r="BV630" s="164"/>
      <c r="BW630" s="164"/>
      <c r="BX630" s="165"/>
      <c r="BY630" s="165"/>
      <c r="BZ630" s="165"/>
      <c r="CA630" s="165"/>
      <c r="CB630" s="166"/>
      <c r="CC630" s="163"/>
      <c r="CD630" s="163"/>
      <c r="CE630" s="163"/>
      <c r="CF630" s="164"/>
      <c r="CG630" s="164"/>
      <c r="CH630" s="164"/>
      <c r="CI630" s="164"/>
      <c r="CJ630" s="164"/>
      <c r="CK630" s="165"/>
      <c r="CL630" s="165"/>
      <c r="CM630" s="165"/>
      <c r="CN630" s="165"/>
      <c r="CO630" s="166"/>
      <c r="CP630" s="163"/>
      <c r="CQ630" s="163"/>
      <c r="CR630" s="163"/>
      <c r="CS630" s="164"/>
      <c r="CT630" s="164"/>
      <c r="CU630" s="164"/>
      <c r="CV630" s="164"/>
      <c r="CW630" s="164"/>
      <c r="CX630" s="165"/>
      <c r="CY630" s="165"/>
      <c r="CZ630" s="165"/>
      <c r="DA630" s="165"/>
      <c r="DB630" s="166"/>
      <c r="DC630" s="163"/>
      <c r="DD630" s="163"/>
      <c r="DE630" s="163"/>
      <c r="DF630" s="164"/>
      <c r="DG630" s="164"/>
      <c r="DH630" s="164"/>
      <c r="DI630" s="164"/>
      <c r="DJ630" s="164"/>
      <c r="DK630" s="165"/>
      <c r="DL630" s="165"/>
      <c r="DM630" s="165"/>
      <c r="DN630" s="165"/>
      <c r="DO630" s="166"/>
      <c r="DP630" s="163"/>
      <c r="DQ630" s="163"/>
      <c r="DR630" s="163"/>
      <c r="DS630" s="164"/>
      <c r="DT630" s="164"/>
      <c r="DU630" s="164"/>
      <c r="DV630" s="164"/>
      <c r="DW630" s="164"/>
      <c r="DX630" s="165"/>
      <c r="DY630" s="165"/>
      <c r="DZ630" s="165"/>
      <c r="EA630" s="165"/>
      <c r="EB630" s="166"/>
      <c r="EC630" s="163"/>
      <c r="ED630" s="163"/>
      <c r="EE630" s="163"/>
      <c r="EF630" s="164"/>
      <c r="EG630" s="164"/>
      <c r="EH630" s="164"/>
      <c r="EI630" s="164"/>
      <c r="EJ630" s="164"/>
      <c r="EK630" s="165"/>
      <c r="EL630" s="165"/>
      <c r="EM630" s="165"/>
      <c r="EN630" s="165"/>
      <c r="EO630" s="166"/>
      <c r="EP630" s="163"/>
      <c r="EQ630" s="163"/>
      <c r="ER630" s="163"/>
      <c r="ES630" s="164"/>
      <c r="ET630" s="164"/>
      <c r="EU630" s="164"/>
      <c r="EV630" s="164"/>
      <c r="EW630" s="164"/>
      <c r="EX630" s="165"/>
      <c r="EY630" s="165"/>
      <c r="EZ630" s="165"/>
      <c r="FA630" s="165"/>
      <c r="FB630" s="166"/>
      <c r="FC630" s="163"/>
      <c r="FD630" s="163"/>
      <c r="FE630" s="163"/>
      <c r="FF630" s="164"/>
      <c r="FG630" s="164"/>
      <c r="FH630" s="164"/>
      <c r="FI630" s="164"/>
      <c r="FJ630" s="164"/>
    </row>
    <row r="631" spans="1:166" s="167" customFormat="1" ht="15" hidden="1" customHeight="1" x14ac:dyDescent="0.25">
      <c r="A631" s="348">
        <v>3745</v>
      </c>
      <c r="B631" s="16">
        <v>5123</v>
      </c>
      <c r="C631" s="192"/>
      <c r="D631" s="339"/>
      <c r="E631" s="46">
        <v>350</v>
      </c>
      <c r="F631" s="329" t="s">
        <v>730</v>
      </c>
      <c r="G631" s="343">
        <v>0</v>
      </c>
      <c r="H631" s="343">
        <v>37.53</v>
      </c>
      <c r="I631" s="343">
        <v>37.53</v>
      </c>
      <c r="J631" s="343">
        <f>Tabulka54246[[#This Row],[Skutečnost k 31.12.2019                    v tis. Kč]]/Tabulka54246[[#This Row],[Upravený rozpočet k 31.12.2019         v tis. Kč]]*100</f>
        <v>100</v>
      </c>
      <c r="K631" s="165"/>
      <c r="L631" s="165"/>
      <c r="M631" s="165"/>
      <c r="N631" s="165"/>
      <c r="O631" s="166"/>
      <c r="P631" s="163"/>
      <c r="Q631" s="163"/>
      <c r="R631" s="163"/>
      <c r="S631" s="164"/>
      <c r="T631" s="164"/>
      <c r="U631" s="164"/>
      <c r="V631" s="164"/>
      <c r="W631" s="164"/>
      <c r="X631" s="165"/>
      <c r="Y631" s="165"/>
      <c r="Z631" s="165"/>
      <c r="AA631" s="165"/>
      <c r="AB631" s="166"/>
      <c r="AC631" s="163"/>
      <c r="AD631" s="163"/>
      <c r="AE631" s="163"/>
      <c r="AF631" s="164"/>
      <c r="AG631" s="164"/>
      <c r="AH631" s="164"/>
      <c r="AI631" s="164"/>
      <c r="AJ631" s="164"/>
      <c r="AK631" s="165"/>
      <c r="AL631" s="165"/>
      <c r="AM631" s="165"/>
      <c r="AN631" s="165"/>
      <c r="AO631" s="166"/>
      <c r="AP631" s="163"/>
      <c r="AQ631" s="163"/>
      <c r="AR631" s="163"/>
      <c r="AS631" s="164"/>
      <c r="AT631" s="164"/>
      <c r="AU631" s="164"/>
      <c r="AV631" s="164"/>
      <c r="AW631" s="164"/>
      <c r="AX631" s="165"/>
      <c r="AY631" s="165"/>
      <c r="AZ631" s="165"/>
      <c r="BA631" s="165"/>
      <c r="BB631" s="166"/>
      <c r="BC631" s="163"/>
      <c r="BD631" s="163"/>
      <c r="BE631" s="163"/>
      <c r="BF631" s="164"/>
      <c r="BG631" s="164"/>
      <c r="BH631" s="164"/>
      <c r="BI631" s="164"/>
      <c r="BJ631" s="164"/>
      <c r="BK631" s="165"/>
      <c r="BL631" s="165"/>
      <c r="BM631" s="165"/>
      <c r="BN631" s="165"/>
      <c r="BO631" s="166"/>
      <c r="BP631" s="163"/>
      <c r="BQ631" s="163"/>
      <c r="BR631" s="163"/>
      <c r="BS631" s="164"/>
      <c r="BT631" s="164"/>
      <c r="BU631" s="164"/>
      <c r="BV631" s="164"/>
      <c r="BW631" s="164"/>
      <c r="BX631" s="165"/>
      <c r="BY631" s="165"/>
      <c r="BZ631" s="165"/>
      <c r="CA631" s="165"/>
      <c r="CB631" s="166"/>
      <c r="CC631" s="163"/>
      <c r="CD631" s="163"/>
      <c r="CE631" s="163"/>
      <c r="CF631" s="164"/>
      <c r="CG631" s="164"/>
      <c r="CH631" s="164"/>
      <c r="CI631" s="164"/>
      <c r="CJ631" s="164"/>
      <c r="CK631" s="165"/>
      <c r="CL631" s="165"/>
      <c r="CM631" s="165"/>
      <c r="CN631" s="165"/>
      <c r="CO631" s="166"/>
      <c r="CP631" s="163"/>
      <c r="CQ631" s="163"/>
      <c r="CR631" s="163"/>
      <c r="CS631" s="164"/>
      <c r="CT631" s="164"/>
      <c r="CU631" s="164"/>
      <c r="CV631" s="164"/>
      <c r="CW631" s="164"/>
      <c r="CX631" s="165"/>
      <c r="CY631" s="165"/>
      <c r="CZ631" s="165"/>
      <c r="DA631" s="165"/>
      <c r="DB631" s="166"/>
      <c r="DC631" s="163"/>
      <c r="DD631" s="163"/>
      <c r="DE631" s="163"/>
      <c r="DF631" s="164"/>
      <c r="DG631" s="164"/>
      <c r="DH631" s="164"/>
      <c r="DI631" s="164"/>
      <c r="DJ631" s="164"/>
      <c r="DK631" s="165"/>
      <c r="DL631" s="165"/>
      <c r="DM631" s="165"/>
      <c r="DN631" s="165"/>
      <c r="DO631" s="166"/>
      <c r="DP631" s="163"/>
      <c r="DQ631" s="163"/>
      <c r="DR631" s="163"/>
      <c r="DS631" s="164"/>
      <c r="DT631" s="164"/>
      <c r="DU631" s="164"/>
      <c r="DV631" s="164"/>
      <c r="DW631" s="164"/>
      <c r="DX631" s="165"/>
      <c r="DY631" s="165"/>
      <c r="DZ631" s="165"/>
      <c r="EA631" s="165"/>
      <c r="EB631" s="166"/>
      <c r="EC631" s="163"/>
      <c r="ED631" s="163"/>
      <c r="EE631" s="163"/>
      <c r="EF631" s="164"/>
      <c r="EG631" s="164"/>
      <c r="EH631" s="164"/>
      <c r="EI631" s="164"/>
      <c r="EJ631" s="164"/>
      <c r="EK631" s="165"/>
      <c r="EL631" s="165"/>
      <c r="EM631" s="165"/>
      <c r="EN631" s="165"/>
      <c r="EO631" s="166"/>
      <c r="EP631" s="163"/>
      <c r="EQ631" s="163"/>
      <c r="ER631" s="163"/>
      <c r="ES631" s="164"/>
      <c r="ET631" s="164"/>
      <c r="EU631" s="164"/>
      <c r="EV631" s="164"/>
      <c r="EW631" s="164"/>
      <c r="EX631" s="165"/>
      <c r="EY631" s="165"/>
      <c r="EZ631" s="165"/>
      <c r="FA631" s="165"/>
      <c r="FB631" s="166"/>
      <c r="FC631" s="163"/>
      <c r="FD631" s="163"/>
      <c r="FE631" s="163"/>
      <c r="FF631" s="164"/>
      <c r="FG631" s="164"/>
      <c r="FH631" s="164"/>
      <c r="FI631" s="164"/>
      <c r="FJ631" s="164"/>
    </row>
    <row r="632" spans="1:166" s="137" customFormat="1" ht="15" hidden="1" customHeight="1" x14ac:dyDescent="0.25">
      <c r="A632" s="348">
        <v>3745</v>
      </c>
      <c r="B632" s="16">
        <v>5123</v>
      </c>
      <c r="C632" s="192"/>
      <c r="D632" s="339"/>
      <c r="E632" s="46">
        <v>356</v>
      </c>
      <c r="F632" s="329" t="s">
        <v>731</v>
      </c>
      <c r="G632" s="343">
        <v>0</v>
      </c>
      <c r="H632" s="343">
        <v>15.93</v>
      </c>
      <c r="I632" s="343">
        <v>15.93</v>
      </c>
      <c r="J632" s="343">
        <f>Tabulka54246[[#This Row],[Skutečnost k 31.12.2019                    v tis. Kč]]/Tabulka54246[[#This Row],[Upravený rozpočet k 31.12.2019         v tis. Kč]]*100</f>
        <v>100</v>
      </c>
      <c r="K632" s="140"/>
      <c r="L632" s="140"/>
      <c r="M632" s="140"/>
      <c r="N632" s="140"/>
      <c r="O632" s="141"/>
      <c r="P632" s="138"/>
      <c r="Q632" s="138"/>
      <c r="R632" s="138"/>
      <c r="S632" s="139"/>
      <c r="T632" s="139"/>
      <c r="U632" s="139"/>
      <c r="V632" s="139"/>
      <c r="W632" s="139"/>
      <c r="X632" s="140"/>
      <c r="Y632" s="140"/>
      <c r="Z632" s="140"/>
      <c r="AA632" s="140"/>
      <c r="AB632" s="141"/>
      <c r="AC632" s="138"/>
      <c r="AD632" s="138"/>
      <c r="AE632" s="138"/>
      <c r="AF632" s="139"/>
      <c r="AG632" s="139"/>
      <c r="AH632" s="139"/>
      <c r="AI632" s="139"/>
      <c r="AJ632" s="139"/>
      <c r="AK632" s="140"/>
      <c r="AL632" s="140"/>
      <c r="AM632" s="140"/>
      <c r="AN632" s="140"/>
      <c r="AO632" s="141"/>
      <c r="AP632" s="138"/>
      <c r="AQ632" s="138"/>
      <c r="AR632" s="138"/>
      <c r="AS632" s="139"/>
      <c r="AT632" s="139"/>
      <c r="AU632" s="139"/>
      <c r="AV632" s="139"/>
      <c r="AW632" s="139"/>
      <c r="AX632" s="140"/>
      <c r="AY632" s="140"/>
      <c r="AZ632" s="140"/>
      <c r="BA632" s="140"/>
      <c r="BB632" s="141"/>
      <c r="BC632" s="138"/>
      <c r="BD632" s="138"/>
      <c r="BE632" s="138"/>
      <c r="BF632" s="139"/>
      <c r="BG632" s="139"/>
      <c r="BH632" s="139"/>
      <c r="BI632" s="139"/>
      <c r="BJ632" s="139"/>
      <c r="BK632" s="140"/>
      <c r="BL632" s="140"/>
      <c r="BM632" s="140"/>
      <c r="BN632" s="140"/>
      <c r="BO632" s="141"/>
      <c r="BP632" s="138"/>
      <c r="BQ632" s="138"/>
      <c r="BR632" s="138"/>
      <c r="BS632" s="139"/>
      <c r="BT632" s="139"/>
      <c r="BU632" s="139"/>
      <c r="BV632" s="139"/>
      <c r="BW632" s="139"/>
      <c r="BX632" s="140"/>
      <c r="BY632" s="140"/>
      <c r="BZ632" s="140"/>
      <c r="CA632" s="140"/>
      <c r="CB632" s="141"/>
      <c r="CC632" s="138"/>
      <c r="CD632" s="138"/>
      <c r="CE632" s="138"/>
      <c r="CF632" s="139"/>
      <c r="CG632" s="139"/>
      <c r="CH632" s="139"/>
      <c r="CI632" s="139"/>
      <c r="CJ632" s="139"/>
      <c r="CK632" s="140"/>
      <c r="CL632" s="140"/>
      <c r="CM632" s="140"/>
      <c r="CN632" s="140"/>
      <c r="CO632" s="141"/>
      <c r="CP632" s="138"/>
      <c r="CQ632" s="138"/>
      <c r="CR632" s="138"/>
      <c r="CS632" s="139"/>
      <c r="CT632" s="139"/>
      <c r="CU632" s="139"/>
      <c r="CV632" s="139"/>
      <c r="CW632" s="139"/>
      <c r="CX632" s="140"/>
      <c r="CY632" s="140"/>
      <c r="CZ632" s="140"/>
      <c r="DA632" s="140"/>
      <c r="DB632" s="141"/>
      <c r="DC632" s="138"/>
      <c r="DD632" s="138"/>
      <c r="DE632" s="138"/>
      <c r="DF632" s="139"/>
      <c r="DG632" s="139"/>
      <c r="DH632" s="139"/>
      <c r="DI632" s="139"/>
      <c r="DJ632" s="139"/>
      <c r="DK632" s="140"/>
      <c r="DL632" s="140"/>
      <c r="DM632" s="140"/>
      <c r="DN632" s="140"/>
      <c r="DO632" s="141"/>
      <c r="DP632" s="138"/>
      <c r="DQ632" s="138"/>
      <c r="DR632" s="138"/>
      <c r="DS632" s="139"/>
      <c r="DT632" s="139"/>
      <c r="DU632" s="139"/>
      <c r="DV632" s="139"/>
      <c r="DW632" s="139"/>
      <c r="DX632" s="140"/>
      <c r="DY632" s="140"/>
      <c r="DZ632" s="140"/>
      <c r="EA632" s="140"/>
      <c r="EB632" s="141"/>
      <c r="EC632" s="138"/>
      <c r="ED632" s="138"/>
      <c r="EE632" s="138"/>
      <c r="EF632" s="139"/>
      <c r="EG632" s="139"/>
      <c r="EH632" s="139"/>
      <c r="EI632" s="139"/>
      <c r="EJ632" s="139"/>
      <c r="EK632" s="140"/>
      <c r="EL632" s="140"/>
      <c r="EM632" s="140"/>
      <c r="EN632" s="140"/>
      <c r="EO632" s="141"/>
      <c r="EP632" s="138"/>
      <c r="EQ632" s="138"/>
      <c r="ER632" s="138"/>
      <c r="ES632" s="139"/>
      <c r="ET632" s="139"/>
      <c r="EU632" s="139"/>
      <c r="EV632" s="139"/>
      <c r="EW632" s="139"/>
      <c r="EX632" s="140"/>
      <c r="EY632" s="140"/>
      <c r="EZ632" s="140"/>
      <c r="FA632" s="140"/>
      <c r="FB632" s="141"/>
      <c r="FC632" s="138"/>
      <c r="FD632" s="138"/>
      <c r="FE632" s="138"/>
      <c r="FF632" s="139"/>
      <c r="FG632" s="139"/>
      <c r="FH632" s="139"/>
      <c r="FI632" s="139"/>
      <c r="FJ632" s="139"/>
    </row>
    <row r="633" spans="1:166" s="132" customFormat="1" ht="15" hidden="1" customHeight="1" x14ac:dyDescent="0.25">
      <c r="A633" s="348">
        <v>3745</v>
      </c>
      <c r="B633" s="348">
        <v>5139</v>
      </c>
      <c r="C633" s="203"/>
      <c r="D633" s="339"/>
      <c r="E633" s="46">
        <v>350</v>
      </c>
      <c r="F633" s="329" t="s">
        <v>307</v>
      </c>
      <c r="G633" s="343">
        <v>100</v>
      </c>
      <c r="H633" s="343">
        <v>132.47999999999999</v>
      </c>
      <c r="I633" s="343">
        <v>132.47999999999999</v>
      </c>
      <c r="J633" s="343">
        <f>Tabulka54246[[#This Row],[Skutečnost k 31.12.2019                    v tis. Kč]]/Tabulka54246[[#This Row],[Upravený rozpočet k 31.12.2019         v tis. Kč]]*100</f>
        <v>100</v>
      </c>
      <c r="K633" s="169"/>
      <c r="L633" s="169"/>
      <c r="M633" s="169"/>
      <c r="N633" s="169"/>
      <c r="O633" s="171"/>
      <c r="P633" s="168"/>
      <c r="Q633" s="168"/>
      <c r="R633" s="168"/>
      <c r="S633" s="170"/>
      <c r="T633" s="170"/>
      <c r="U633" s="170"/>
      <c r="V633" s="170"/>
      <c r="W633" s="170"/>
      <c r="X633" s="169"/>
      <c r="Y633" s="169"/>
      <c r="Z633" s="169"/>
      <c r="AA633" s="169"/>
      <c r="AB633" s="171"/>
      <c r="AC633" s="168"/>
      <c r="AD633" s="168"/>
      <c r="AE633" s="168"/>
      <c r="AF633" s="170"/>
      <c r="AG633" s="170"/>
      <c r="AH633" s="170"/>
      <c r="AI633" s="170"/>
      <c r="AJ633" s="170"/>
      <c r="AK633" s="169"/>
      <c r="AL633" s="169"/>
      <c r="AM633" s="169"/>
      <c r="AN633" s="169"/>
      <c r="AO633" s="171"/>
      <c r="AP633" s="168"/>
      <c r="AQ633" s="168"/>
      <c r="AR633" s="168"/>
      <c r="AS633" s="170"/>
      <c r="AT633" s="170"/>
      <c r="AU633" s="170"/>
      <c r="AV633" s="170"/>
      <c r="AW633" s="170"/>
      <c r="AX633" s="169"/>
      <c r="AY633" s="169"/>
      <c r="AZ633" s="169"/>
      <c r="BA633" s="169"/>
      <c r="BB633" s="171"/>
      <c r="BC633" s="168"/>
      <c r="BD633" s="168"/>
      <c r="BE633" s="168"/>
      <c r="BF633" s="170"/>
      <c r="BG633" s="170"/>
      <c r="BH633" s="170"/>
      <c r="BI633" s="170"/>
      <c r="BJ633" s="170"/>
      <c r="BK633" s="169"/>
      <c r="BL633" s="169"/>
      <c r="BM633" s="169"/>
      <c r="BN633" s="169"/>
      <c r="BO633" s="171"/>
      <c r="BP633" s="168"/>
      <c r="BQ633" s="168"/>
      <c r="BR633" s="168"/>
      <c r="BS633" s="170"/>
      <c r="BT633" s="170"/>
      <c r="BU633" s="170"/>
      <c r="BV633" s="170"/>
      <c r="BW633" s="170"/>
      <c r="BX633" s="169"/>
      <c r="BY633" s="169"/>
      <c r="BZ633" s="169"/>
      <c r="CA633" s="169"/>
      <c r="CB633" s="171"/>
      <c r="CC633" s="168"/>
      <c r="CD633" s="168"/>
      <c r="CE633" s="168"/>
      <c r="CF633" s="170"/>
      <c r="CG633" s="170"/>
      <c r="CH633" s="170"/>
      <c r="CI633" s="170"/>
      <c r="CJ633" s="170"/>
      <c r="CK633" s="169"/>
      <c r="CL633" s="169"/>
      <c r="CM633" s="169"/>
      <c r="CN633" s="169"/>
      <c r="CO633" s="171"/>
      <c r="CP633" s="168"/>
      <c r="CQ633" s="168"/>
      <c r="CR633" s="168"/>
      <c r="CS633" s="170"/>
      <c r="CT633" s="170"/>
      <c r="CU633" s="170"/>
      <c r="CV633" s="170"/>
      <c r="CW633" s="170"/>
      <c r="CX633" s="169"/>
      <c r="CY633" s="169"/>
      <c r="CZ633" s="169"/>
      <c r="DA633" s="169"/>
      <c r="DB633" s="171"/>
      <c r="DC633" s="168"/>
      <c r="DD633" s="168"/>
      <c r="DE633" s="168"/>
      <c r="DF633" s="170"/>
      <c r="DG633" s="170"/>
      <c r="DH633" s="170"/>
      <c r="DI633" s="170"/>
      <c r="DJ633" s="170"/>
      <c r="DK633" s="169"/>
      <c r="DL633" s="169"/>
      <c r="DM633" s="169"/>
      <c r="DN633" s="169"/>
      <c r="DO633" s="171"/>
      <c r="DP633" s="168"/>
      <c r="DQ633" s="168"/>
      <c r="DR633" s="168"/>
      <c r="DS633" s="170"/>
      <c r="DT633" s="170"/>
      <c r="DU633" s="170"/>
      <c r="DV633" s="170"/>
      <c r="DW633" s="170"/>
      <c r="DX633" s="169"/>
      <c r="DY633" s="169"/>
      <c r="DZ633" s="169"/>
      <c r="EA633" s="169"/>
      <c r="EB633" s="171"/>
      <c r="EC633" s="168"/>
      <c r="ED633" s="168"/>
      <c r="EE633" s="168"/>
      <c r="EF633" s="170"/>
      <c r="EG633" s="170"/>
      <c r="EH633" s="170"/>
      <c r="EI633" s="170"/>
      <c r="EJ633" s="170"/>
      <c r="EK633" s="169"/>
      <c r="EL633" s="169"/>
      <c r="EM633" s="169"/>
      <c r="EN633" s="169"/>
      <c r="EO633" s="171"/>
      <c r="EP633" s="168"/>
      <c r="EQ633" s="168"/>
      <c r="ER633" s="168"/>
      <c r="ES633" s="170"/>
      <c r="ET633" s="170"/>
      <c r="EU633" s="170"/>
      <c r="EV633" s="170"/>
      <c r="EW633" s="170"/>
      <c r="EX633" s="169"/>
      <c r="EY633" s="169"/>
      <c r="EZ633" s="169"/>
      <c r="FA633" s="169"/>
      <c r="FB633" s="171"/>
      <c r="FC633" s="168"/>
      <c r="FD633" s="168"/>
      <c r="FE633" s="168"/>
      <c r="FF633" s="170"/>
      <c r="FG633" s="170"/>
      <c r="FH633" s="170"/>
      <c r="FI633" s="170"/>
      <c r="FJ633" s="170"/>
    </row>
    <row r="634" spans="1:166" s="132" customFormat="1" ht="15" hidden="1" customHeight="1" x14ac:dyDescent="0.25">
      <c r="A634" s="348">
        <v>3745</v>
      </c>
      <c r="B634" s="348">
        <v>5166</v>
      </c>
      <c r="C634" s="203"/>
      <c r="D634" s="339"/>
      <c r="E634" s="46">
        <v>350</v>
      </c>
      <c r="F634" s="329" t="s">
        <v>117</v>
      </c>
      <c r="G634" s="343">
        <v>20</v>
      </c>
      <c r="H634" s="343">
        <v>20</v>
      </c>
      <c r="I634" s="343">
        <v>0</v>
      </c>
      <c r="J634" s="343">
        <f>Tabulka54246[[#This Row],[Skutečnost k 31.12.2019                    v tis. Kč]]/Tabulka54246[[#This Row],[Upravený rozpočet k 31.12.2019         v tis. Kč]]*100</f>
        <v>0</v>
      </c>
      <c r="K634" s="169"/>
      <c r="L634" s="169"/>
      <c r="M634" s="169"/>
      <c r="N634" s="169"/>
      <c r="O634" s="171"/>
      <c r="P634" s="168"/>
      <c r="Q634" s="168"/>
      <c r="R634" s="168"/>
      <c r="S634" s="170"/>
      <c r="T634" s="170"/>
      <c r="U634" s="170"/>
      <c r="V634" s="170"/>
      <c r="W634" s="170"/>
      <c r="X634" s="169"/>
      <c r="Y634" s="169"/>
      <c r="Z634" s="169"/>
      <c r="AA634" s="169"/>
      <c r="AB634" s="171"/>
      <c r="AC634" s="168"/>
      <c r="AD634" s="168"/>
      <c r="AE634" s="168"/>
      <c r="AF634" s="170"/>
      <c r="AG634" s="170"/>
      <c r="AH634" s="170"/>
      <c r="AI634" s="170"/>
      <c r="AJ634" s="170"/>
      <c r="AK634" s="169"/>
      <c r="AL634" s="169"/>
      <c r="AM634" s="169"/>
      <c r="AN634" s="169"/>
      <c r="AO634" s="171"/>
      <c r="AP634" s="168"/>
      <c r="AQ634" s="168"/>
      <c r="AR634" s="168"/>
      <c r="AS634" s="170"/>
      <c r="AT634" s="170"/>
      <c r="AU634" s="170"/>
      <c r="AV634" s="170"/>
      <c r="AW634" s="170"/>
      <c r="AX634" s="169"/>
      <c r="AY634" s="169"/>
      <c r="AZ634" s="169"/>
      <c r="BA634" s="169"/>
      <c r="BB634" s="171"/>
      <c r="BC634" s="168"/>
      <c r="BD634" s="168"/>
      <c r="BE634" s="168"/>
      <c r="BF634" s="170"/>
      <c r="BG634" s="170"/>
      <c r="BH634" s="170"/>
      <c r="BI634" s="170"/>
      <c r="BJ634" s="170"/>
      <c r="BK634" s="169"/>
      <c r="BL634" s="169"/>
      <c r="BM634" s="169"/>
      <c r="BN634" s="169"/>
      <c r="BO634" s="171"/>
      <c r="BP634" s="168"/>
      <c r="BQ634" s="168"/>
      <c r="BR634" s="168"/>
      <c r="BS634" s="170"/>
      <c r="BT634" s="170"/>
      <c r="BU634" s="170"/>
      <c r="BV634" s="170"/>
      <c r="BW634" s="170"/>
      <c r="BX634" s="169"/>
      <c r="BY634" s="169"/>
      <c r="BZ634" s="169"/>
      <c r="CA634" s="169"/>
      <c r="CB634" s="171"/>
      <c r="CC634" s="168"/>
      <c r="CD634" s="168"/>
      <c r="CE634" s="168"/>
      <c r="CF634" s="170"/>
      <c r="CG634" s="170"/>
      <c r="CH634" s="170"/>
      <c r="CI634" s="170"/>
      <c r="CJ634" s="170"/>
      <c r="CK634" s="169"/>
      <c r="CL634" s="169"/>
      <c r="CM634" s="169"/>
      <c r="CN634" s="169"/>
      <c r="CO634" s="171"/>
      <c r="CP634" s="168"/>
      <c r="CQ634" s="168"/>
      <c r="CR634" s="168"/>
      <c r="CS634" s="170"/>
      <c r="CT634" s="170"/>
      <c r="CU634" s="170"/>
      <c r="CV634" s="170"/>
      <c r="CW634" s="170"/>
      <c r="CX634" s="169"/>
      <c r="CY634" s="169"/>
      <c r="CZ634" s="169"/>
      <c r="DA634" s="169"/>
      <c r="DB634" s="171"/>
      <c r="DC634" s="168"/>
      <c r="DD634" s="168"/>
      <c r="DE634" s="168"/>
      <c r="DF634" s="170"/>
      <c r="DG634" s="170"/>
      <c r="DH634" s="170"/>
      <c r="DI634" s="170"/>
      <c r="DJ634" s="170"/>
      <c r="DK634" s="169"/>
      <c r="DL634" s="169"/>
      <c r="DM634" s="169"/>
      <c r="DN634" s="169"/>
      <c r="DO634" s="171"/>
      <c r="DP634" s="168"/>
      <c r="DQ634" s="168"/>
      <c r="DR634" s="168"/>
      <c r="DS634" s="170"/>
      <c r="DT634" s="170"/>
      <c r="DU634" s="170"/>
      <c r="DV634" s="170"/>
      <c r="DW634" s="170"/>
      <c r="DX634" s="169"/>
      <c r="DY634" s="169"/>
      <c r="DZ634" s="169"/>
      <c r="EA634" s="169"/>
      <c r="EB634" s="171"/>
      <c r="EC634" s="168"/>
      <c r="ED634" s="168"/>
      <c r="EE634" s="168"/>
      <c r="EF634" s="170"/>
      <c r="EG634" s="170"/>
      <c r="EH634" s="170"/>
      <c r="EI634" s="170"/>
      <c r="EJ634" s="170"/>
      <c r="EK634" s="169"/>
      <c r="EL634" s="169"/>
      <c r="EM634" s="169"/>
      <c r="EN634" s="169"/>
      <c r="EO634" s="171"/>
      <c r="EP634" s="168"/>
      <c r="EQ634" s="168"/>
      <c r="ER634" s="168"/>
      <c r="ES634" s="170"/>
      <c r="ET634" s="170"/>
      <c r="EU634" s="170"/>
      <c r="EV634" s="170"/>
      <c r="EW634" s="170"/>
      <c r="EX634" s="169"/>
      <c r="EY634" s="169"/>
      <c r="EZ634" s="169"/>
      <c r="FA634" s="169"/>
      <c r="FB634" s="171"/>
      <c r="FC634" s="168"/>
      <c r="FD634" s="168"/>
      <c r="FE634" s="168"/>
      <c r="FF634" s="170"/>
      <c r="FG634" s="170"/>
      <c r="FH634" s="170"/>
      <c r="FI634" s="170"/>
      <c r="FJ634" s="170"/>
    </row>
    <row r="635" spans="1:166" s="137" customFormat="1" ht="15" hidden="1" customHeight="1" x14ac:dyDescent="0.25">
      <c r="A635" s="348">
        <v>3745</v>
      </c>
      <c r="B635" s="348">
        <v>5169</v>
      </c>
      <c r="C635" s="203"/>
      <c r="D635" s="339"/>
      <c r="E635" s="46">
        <v>350</v>
      </c>
      <c r="F635" s="329" t="s">
        <v>178</v>
      </c>
      <c r="G635" s="343">
        <v>4639</v>
      </c>
      <c r="H635" s="343">
        <v>4527.82</v>
      </c>
      <c r="I635" s="343">
        <v>4443.59</v>
      </c>
      <c r="J635" s="343">
        <f>Tabulka54246[[#This Row],[Skutečnost k 31.12.2019                    v tis. Kč]]/Tabulka54246[[#This Row],[Upravený rozpočet k 31.12.2019         v tis. Kč]]*100</f>
        <v>98.139722868841972</v>
      </c>
      <c r="K635" s="140"/>
      <c r="L635" s="140"/>
      <c r="M635" s="140"/>
      <c r="N635" s="140"/>
      <c r="O635" s="141"/>
      <c r="P635" s="138"/>
      <c r="Q635" s="138"/>
      <c r="R635" s="138"/>
      <c r="S635" s="139"/>
      <c r="T635" s="139"/>
      <c r="U635" s="139"/>
      <c r="V635" s="139"/>
      <c r="W635" s="139"/>
      <c r="X635" s="140"/>
      <c r="Y635" s="140"/>
      <c r="Z635" s="140"/>
      <c r="AA635" s="140"/>
      <c r="AB635" s="141"/>
      <c r="AC635" s="138"/>
      <c r="AD635" s="138"/>
      <c r="AE635" s="138"/>
      <c r="AF635" s="139"/>
      <c r="AG635" s="139"/>
      <c r="AH635" s="139"/>
      <c r="AI635" s="139"/>
      <c r="AJ635" s="139"/>
      <c r="AK635" s="140"/>
      <c r="AL635" s="140"/>
      <c r="AM635" s="140"/>
      <c r="AN635" s="140"/>
      <c r="AO635" s="141"/>
      <c r="AP635" s="138"/>
      <c r="AQ635" s="138"/>
      <c r="AR635" s="138"/>
      <c r="AS635" s="139"/>
      <c r="AT635" s="139"/>
      <c r="AU635" s="139"/>
      <c r="AV635" s="139"/>
      <c r="AW635" s="139"/>
      <c r="AX635" s="140"/>
      <c r="AY635" s="140"/>
      <c r="AZ635" s="140"/>
      <c r="BA635" s="140"/>
      <c r="BB635" s="141"/>
      <c r="BC635" s="138"/>
      <c r="BD635" s="138"/>
      <c r="BE635" s="138"/>
      <c r="BF635" s="139"/>
      <c r="BG635" s="139"/>
      <c r="BH635" s="139"/>
      <c r="BI635" s="139"/>
      <c r="BJ635" s="139"/>
      <c r="BK635" s="140"/>
      <c r="BL635" s="140"/>
      <c r="BM635" s="140"/>
      <c r="BN635" s="140"/>
      <c r="BO635" s="141"/>
      <c r="BP635" s="138"/>
      <c r="BQ635" s="138"/>
      <c r="BR635" s="138"/>
      <c r="BS635" s="139"/>
      <c r="BT635" s="139"/>
      <c r="BU635" s="139"/>
      <c r="BV635" s="139"/>
      <c r="BW635" s="139"/>
      <c r="BX635" s="140"/>
      <c r="BY635" s="140"/>
      <c r="BZ635" s="140"/>
      <c r="CA635" s="140"/>
      <c r="CB635" s="141"/>
      <c r="CC635" s="138"/>
      <c r="CD635" s="138"/>
      <c r="CE635" s="138"/>
      <c r="CF635" s="139"/>
      <c r="CG635" s="139"/>
      <c r="CH635" s="139"/>
      <c r="CI635" s="139"/>
      <c r="CJ635" s="139"/>
      <c r="CK635" s="140"/>
      <c r="CL635" s="140"/>
      <c r="CM635" s="140"/>
      <c r="CN635" s="140"/>
      <c r="CO635" s="141"/>
      <c r="CP635" s="138"/>
      <c r="CQ635" s="138"/>
      <c r="CR635" s="138"/>
      <c r="CS635" s="139"/>
      <c r="CT635" s="139"/>
      <c r="CU635" s="139"/>
      <c r="CV635" s="139"/>
      <c r="CW635" s="139"/>
      <c r="CX635" s="140"/>
      <c r="CY635" s="140"/>
      <c r="CZ635" s="140"/>
      <c r="DA635" s="140"/>
      <c r="DB635" s="141"/>
      <c r="DC635" s="138"/>
      <c r="DD635" s="138"/>
      <c r="DE635" s="138"/>
      <c r="DF635" s="139"/>
      <c r="DG635" s="139"/>
      <c r="DH635" s="139"/>
      <c r="DI635" s="139"/>
      <c r="DJ635" s="139"/>
      <c r="DK635" s="140"/>
      <c r="DL635" s="140"/>
      <c r="DM635" s="140"/>
      <c r="DN635" s="140"/>
      <c r="DO635" s="141"/>
      <c r="DP635" s="138"/>
      <c r="DQ635" s="138"/>
      <c r="DR635" s="138"/>
      <c r="DS635" s="139"/>
      <c r="DT635" s="139"/>
      <c r="DU635" s="139"/>
      <c r="DV635" s="139"/>
      <c r="DW635" s="139"/>
      <c r="DX635" s="140"/>
      <c r="DY635" s="140"/>
      <c r="DZ635" s="140"/>
      <c r="EA635" s="140"/>
      <c r="EB635" s="141"/>
      <c r="EC635" s="138"/>
      <c r="ED635" s="138"/>
      <c r="EE635" s="138"/>
      <c r="EF635" s="139"/>
      <c r="EG635" s="139"/>
      <c r="EH635" s="139"/>
      <c r="EI635" s="139"/>
      <c r="EJ635" s="139"/>
      <c r="EK635" s="140"/>
      <c r="EL635" s="140"/>
      <c r="EM635" s="140"/>
      <c r="EN635" s="140"/>
      <c r="EO635" s="141"/>
      <c r="EP635" s="138"/>
      <c r="EQ635" s="138"/>
      <c r="ER635" s="138"/>
      <c r="ES635" s="139"/>
      <c r="ET635" s="139"/>
      <c r="EU635" s="139"/>
      <c r="EV635" s="139"/>
      <c r="EW635" s="139"/>
      <c r="EX635" s="140"/>
      <c r="EY635" s="140"/>
      <c r="EZ635" s="140"/>
      <c r="FA635" s="140"/>
      <c r="FB635" s="141"/>
      <c r="FC635" s="138"/>
      <c r="FD635" s="138"/>
      <c r="FE635" s="138"/>
      <c r="FF635" s="139"/>
      <c r="FG635" s="139"/>
      <c r="FH635" s="139"/>
      <c r="FI635" s="139"/>
      <c r="FJ635" s="139"/>
    </row>
    <row r="636" spans="1:166" s="137" customFormat="1" ht="15" hidden="1" customHeight="1" x14ac:dyDescent="0.25">
      <c r="A636" s="348">
        <v>3745</v>
      </c>
      <c r="B636" s="348">
        <v>5169</v>
      </c>
      <c r="C636" s="348"/>
      <c r="D636" s="339"/>
      <c r="E636" s="46">
        <v>353</v>
      </c>
      <c r="F636" s="329" t="s">
        <v>179</v>
      </c>
      <c r="G636" s="343">
        <v>100</v>
      </c>
      <c r="H636" s="343">
        <v>0</v>
      </c>
      <c r="I636" s="343">
        <v>0</v>
      </c>
      <c r="J636" s="343">
        <v>0</v>
      </c>
      <c r="K636" s="140"/>
      <c r="L636" s="140"/>
      <c r="M636" s="140"/>
      <c r="N636" s="140"/>
      <c r="O636" s="141"/>
      <c r="P636" s="138"/>
      <c r="Q636" s="138"/>
      <c r="R636" s="138"/>
      <c r="S636" s="139"/>
      <c r="T636" s="139"/>
      <c r="U636" s="139"/>
      <c r="V636" s="139"/>
      <c r="W636" s="139"/>
      <c r="X636" s="140"/>
      <c r="Y636" s="140"/>
      <c r="Z636" s="140"/>
      <c r="AA636" s="140"/>
      <c r="AB636" s="141"/>
      <c r="AC636" s="138"/>
      <c r="AD636" s="138"/>
      <c r="AE636" s="138"/>
      <c r="AF636" s="139"/>
      <c r="AG636" s="139"/>
      <c r="AH636" s="139"/>
      <c r="AI636" s="139"/>
      <c r="AJ636" s="139"/>
      <c r="AK636" s="140"/>
      <c r="AL636" s="140"/>
      <c r="AM636" s="140"/>
      <c r="AN636" s="140"/>
      <c r="AO636" s="141"/>
      <c r="AP636" s="138"/>
      <c r="AQ636" s="138"/>
      <c r="AR636" s="138"/>
      <c r="AS636" s="139"/>
      <c r="AT636" s="139"/>
      <c r="AU636" s="139"/>
      <c r="AV636" s="139"/>
      <c r="AW636" s="139"/>
      <c r="AX636" s="140"/>
      <c r="AY636" s="140"/>
      <c r="AZ636" s="140"/>
      <c r="BA636" s="140"/>
      <c r="BB636" s="141"/>
      <c r="BC636" s="138"/>
      <c r="BD636" s="138"/>
      <c r="BE636" s="138"/>
      <c r="BF636" s="139"/>
      <c r="BG636" s="139"/>
      <c r="BH636" s="139"/>
      <c r="BI636" s="139"/>
      <c r="BJ636" s="139"/>
      <c r="BK636" s="140"/>
      <c r="BL636" s="140"/>
      <c r="BM636" s="140"/>
      <c r="BN636" s="140"/>
      <c r="BO636" s="141"/>
      <c r="BP636" s="138"/>
      <c r="BQ636" s="138"/>
      <c r="BR636" s="138"/>
      <c r="BS636" s="139"/>
      <c r="BT636" s="139"/>
      <c r="BU636" s="139"/>
      <c r="BV636" s="139"/>
      <c r="BW636" s="139"/>
      <c r="BX636" s="140"/>
      <c r="BY636" s="140"/>
      <c r="BZ636" s="140"/>
      <c r="CA636" s="140"/>
      <c r="CB636" s="141"/>
      <c r="CC636" s="138"/>
      <c r="CD636" s="138"/>
      <c r="CE636" s="138"/>
      <c r="CF636" s="139"/>
      <c r="CG636" s="139"/>
      <c r="CH636" s="139"/>
      <c r="CI636" s="139"/>
      <c r="CJ636" s="139"/>
      <c r="CK636" s="140"/>
      <c r="CL636" s="140"/>
      <c r="CM636" s="140"/>
      <c r="CN636" s="140"/>
      <c r="CO636" s="141"/>
      <c r="CP636" s="138"/>
      <c r="CQ636" s="138"/>
      <c r="CR636" s="138"/>
      <c r="CS636" s="139"/>
      <c r="CT636" s="139"/>
      <c r="CU636" s="139"/>
      <c r="CV636" s="139"/>
      <c r="CW636" s="139"/>
      <c r="CX636" s="140"/>
      <c r="CY636" s="140"/>
      <c r="CZ636" s="140"/>
      <c r="DA636" s="140"/>
      <c r="DB636" s="141"/>
      <c r="DC636" s="138"/>
      <c r="DD636" s="138"/>
      <c r="DE636" s="138"/>
      <c r="DF636" s="139"/>
      <c r="DG636" s="139"/>
      <c r="DH636" s="139"/>
      <c r="DI636" s="139"/>
      <c r="DJ636" s="139"/>
      <c r="DK636" s="140"/>
      <c r="DL636" s="140"/>
      <c r="DM636" s="140"/>
      <c r="DN636" s="140"/>
      <c r="DO636" s="141"/>
      <c r="DP636" s="138"/>
      <c r="DQ636" s="138"/>
      <c r="DR636" s="138"/>
      <c r="DS636" s="139"/>
      <c r="DT636" s="139"/>
      <c r="DU636" s="139"/>
      <c r="DV636" s="139"/>
      <c r="DW636" s="139"/>
      <c r="DX636" s="140"/>
      <c r="DY636" s="140"/>
      <c r="DZ636" s="140"/>
      <c r="EA636" s="140"/>
      <c r="EB636" s="141"/>
      <c r="EC636" s="138"/>
      <c r="ED636" s="138"/>
      <c r="EE636" s="138"/>
      <c r="EF636" s="139"/>
      <c r="EG636" s="139"/>
      <c r="EH636" s="139"/>
      <c r="EI636" s="139"/>
      <c r="EJ636" s="139"/>
      <c r="EK636" s="140"/>
      <c r="EL636" s="140"/>
      <c r="EM636" s="140"/>
      <c r="EN636" s="140"/>
      <c r="EO636" s="141"/>
      <c r="EP636" s="138"/>
      <c r="EQ636" s="138"/>
      <c r="ER636" s="138"/>
      <c r="ES636" s="139"/>
      <c r="ET636" s="139"/>
      <c r="EU636" s="139"/>
      <c r="EV636" s="139"/>
      <c r="EW636" s="139"/>
      <c r="EX636" s="140"/>
      <c r="EY636" s="140"/>
      <c r="EZ636" s="140"/>
      <c r="FA636" s="140"/>
      <c r="FB636" s="141"/>
      <c r="FC636" s="138"/>
      <c r="FD636" s="138"/>
      <c r="FE636" s="138"/>
      <c r="FF636" s="139"/>
      <c r="FG636" s="139"/>
      <c r="FH636" s="139"/>
      <c r="FI636" s="139"/>
      <c r="FJ636" s="139"/>
    </row>
    <row r="637" spans="1:166" s="137" customFormat="1" ht="15" hidden="1" customHeight="1" x14ac:dyDescent="0.25">
      <c r="A637" s="348">
        <v>3745</v>
      </c>
      <c r="B637" s="348">
        <v>5169</v>
      </c>
      <c r="C637" s="203"/>
      <c r="D637" s="339"/>
      <c r="E637" s="46">
        <v>365</v>
      </c>
      <c r="F637" s="329" t="s">
        <v>679</v>
      </c>
      <c r="G637" s="343">
        <v>100</v>
      </c>
      <c r="H637" s="343">
        <v>117.06</v>
      </c>
      <c r="I637" s="343">
        <v>117.06</v>
      </c>
      <c r="J637" s="343">
        <f>Tabulka54246[[#This Row],[Skutečnost k 31.12.2019                    v tis. Kč]]/Tabulka54246[[#This Row],[Upravený rozpočet k 31.12.2019         v tis. Kč]]*100</f>
        <v>100</v>
      </c>
      <c r="K637" s="140"/>
      <c r="L637" s="140"/>
      <c r="M637" s="140"/>
      <c r="N637" s="140"/>
      <c r="O637" s="141"/>
      <c r="P637" s="138"/>
      <c r="Q637" s="138"/>
      <c r="R637" s="138"/>
      <c r="S637" s="139"/>
      <c r="T637" s="139"/>
      <c r="U637" s="139"/>
      <c r="V637" s="139"/>
      <c r="W637" s="139"/>
      <c r="X637" s="140"/>
      <c r="Y637" s="140"/>
      <c r="Z637" s="140"/>
      <c r="AA637" s="140"/>
      <c r="AB637" s="141"/>
      <c r="AC637" s="138"/>
      <c r="AD637" s="138"/>
      <c r="AE637" s="138"/>
      <c r="AF637" s="139"/>
      <c r="AG637" s="139"/>
      <c r="AH637" s="139"/>
      <c r="AI637" s="139"/>
      <c r="AJ637" s="139"/>
      <c r="AK637" s="140"/>
      <c r="AL637" s="140"/>
      <c r="AM637" s="140"/>
      <c r="AN637" s="140"/>
      <c r="AO637" s="141"/>
      <c r="AP637" s="138"/>
      <c r="AQ637" s="138"/>
      <c r="AR637" s="138"/>
      <c r="AS637" s="139"/>
      <c r="AT637" s="139"/>
      <c r="AU637" s="139"/>
      <c r="AV637" s="139"/>
      <c r="AW637" s="139"/>
      <c r="AX637" s="140"/>
      <c r="AY637" s="140"/>
      <c r="AZ637" s="140"/>
      <c r="BA637" s="140"/>
      <c r="BB637" s="141"/>
      <c r="BC637" s="138"/>
      <c r="BD637" s="138"/>
      <c r="BE637" s="138"/>
      <c r="BF637" s="139"/>
      <c r="BG637" s="139"/>
      <c r="BH637" s="139"/>
      <c r="BI637" s="139"/>
      <c r="BJ637" s="139"/>
      <c r="BK637" s="140"/>
      <c r="BL637" s="140"/>
      <c r="BM637" s="140"/>
      <c r="BN637" s="140"/>
      <c r="BO637" s="141"/>
      <c r="BP637" s="138"/>
      <c r="BQ637" s="138"/>
      <c r="BR637" s="138"/>
      <c r="BS637" s="139"/>
      <c r="BT637" s="139"/>
      <c r="BU637" s="139"/>
      <c r="BV637" s="139"/>
      <c r="BW637" s="139"/>
      <c r="BX637" s="140"/>
      <c r="BY637" s="140"/>
      <c r="BZ637" s="140"/>
      <c r="CA637" s="140"/>
      <c r="CB637" s="141"/>
      <c r="CC637" s="138"/>
      <c r="CD637" s="138"/>
      <c r="CE637" s="138"/>
      <c r="CF637" s="139"/>
      <c r="CG637" s="139"/>
      <c r="CH637" s="139"/>
      <c r="CI637" s="139"/>
      <c r="CJ637" s="139"/>
      <c r="CK637" s="140"/>
      <c r="CL637" s="140"/>
      <c r="CM637" s="140"/>
      <c r="CN637" s="140"/>
      <c r="CO637" s="141"/>
      <c r="CP637" s="138"/>
      <c r="CQ637" s="138"/>
      <c r="CR637" s="138"/>
      <c r="CS637" s="139"/>
      <c r="CT637" s="139"/>
      <c r="CU637" s="139"/>
      <c r="CV637" s="139"/>
      <c r="CW637" s="139"/>
      <c r="CX637" s="140"/>
      <c r="CY637" s="140"/>
      <c r="CZ637" s="140"/>
      <c r="DA637" s="140"/>
      <c r="DB637" s="141"/>
      <c r="DC637" s="138"/>
      <c r="DD637" s="138"/>
      <c r="DE637" s="138"/>
      <c r="DF637" s="139"/>
      <c r="DG637" s="139"/>
      <c r="DH637" s="139"/>
      <c r="DI637" s="139"/>
      <c r="DJ637" s="139"/>
      <c r="DK637" s="140"/>
      <c r="DL637" s="140"/>
      <c r="DM637" s="140"/>
      <c r="DN637" s="140"/>
      <c r="DO637" s="141"/>
      <c r="DP637" s="138"/>
      <c r="DQ637" s="138"/>
      <c r="DR637" s="138"/>
      <c r="DS637" s="139"/>
      <c r="DT637" s="139"/>
      <c r="DU637" s="139"/>
      <c r="DV637" s="139"/>
      <c r="DW637" s="139"/>
      <c r="DX637" s="140"/>
      <c r="DY637" s="140"/>
      <c r="DZ637" s="140"/>
      <c r="EA637" s="140"/>
      <c r="EB637" s="141"/>
      <c r="EC637" s="138"/>
      <c r="ED637" s="138"/>
      <c r="EE637" s="138"/>
      <c r="EF637" s="139"/>
      <c r="EG637" s="139"/>
      <c r="EH637" s="139"/>
      <c r="EI637" s="139"/>
      <c r="EJ637" s="139"/>
      <c r="EK637" s="140"/>
      <c r="EL637" s="140"/>
      <c r="EM637" s="140"/>
      <c r="EN637" s="140"/>
      <c r="EO637" s="141"/>
      <c r="EP637" s="138"/>
      <c r="EQ637" s="138"/>
      <c r="ER637" s="138"/>
      <c r="ES637" s="139"/>
      <c r="ET637" s="139"/>
      <c r="EU637" s="139"/>
      <c r="EV637" s="139"/>
      <c r="EW637" s="139"/>
      <c r="EX637" s="140"/>
      <c r="EY637" s="140"/>
      <c r="EZ637" s="140"/>
      <c r="FA637" s="140"/>
      <c r="FB637" s="141"/>
      <c r="FC637" s="138"/>
      <c r="FD637" s="138"/>
      <c r="FE637" s="138"/>
      <c r="FF637" s="139"/>
      <c r="FG637" s="139"/>
      <c r="FH637" s="139"/>
      <c r="FI637" s="139"/>
      <c r="FJ637" s="139"/>
    </row>
    <row r="638" spans="1:166" ht="15" hidden="1" customHeight="1" x14ac:dyDescent="0.25">
      <c r="A638" s="348">
        <v>3745</v>
      </c>
      <c r="B638" s="348">
        <v>5169</v>
      </c>
      <c r="C638" s="203"/>
      <c r="D638" s="696">
        <v>3122</v>
      </c>
      <c r="E638" s="46">
        <v>873</v>
      </c>
      <c r="F638" s="329" t="s">
        <v>1471</v>
      </c>
      <c r="G638" s="343">
        <v>0</v>
      </c>
      <c r="H638" s="343">
        <v>113.82</v>
      </c>
      <c r="I638" s="343">
        <v>113.82</v>
      </c>
      <c r="J638" s="343">
        <f>Tabulka54246[[#This Row],[Skutečnost k 31.12.2019                    v tis. Kč]]/Tabulka54246[[#This Row],[Upravený rozpočet k 31.12.2019         v tis. Kč]]*100</f>
        <v>100</v>
      </c>
      <c r="K638" s="63"/>
      <c r="L638" s="63"/>
      <c r="M638" s="64"/>
      <c r="N638" s="65"/>
      <c r="O638" s="61"/>
      <c r="P638" s="61"/>
      <c r="Q638" s="61"/>
      <c r="R638" s="62"/>
      <c r="S638" s="62"/>
      <c r="T638" s="62"/>
      <c r="U638" s="62"/>
      <c r="V638" s="62"/>
      <c r="W638" s="63"/>
      <c r="X638" s="63"/>
      <c r="Y638" s="63"/>
      <c r="Z638" s="64"/>
      <c r="AA638" s="65"/>
      <c r="AB638" s="61"/>
      <c r="AC638" s="61"/>
      <c r="AD638" s="61"/>
      <c r="AE638" s="62"/>
      <c r="AF638" s="62"/>
      <c r="AG638" s="62"/>
      <c r="AH638" s="62"/>
      <c r="AI638" s="62"/>
      <c r="AJ638" s="63"/>
      <c r="AK638" s="63"/>
      <c r="AL638" s="63"/>
      <c r="AM638" s="64"/>
      <c r="AN638" s="65"/>
      <c r="AO638" s="61"/>
      <c r="AP638" s="61"/>
      <c r="AQ638" s="61"/>
      <c r="AR638" s="62"/>
      <c r="AS638" s="62"/>
      <c r="AT638" s="62"/>
      <c r="AU638" s="62"/>
      <c r="AV638" s="62"/>
      <c r="AW638" s="63"/>
      <c r="AX638" s="63"/>
      <c r="AY638" s="63"/>
      <c r="AZ638" s="64"/>
      <c r="BA638" s="65"/>
      <c r="BB638" s="61"/>
      <c r="BC638" s="61"/>
      <c r="BD638" s="61"/>
      <c r="BE638" s="62"/>
      <c r="BF638" s="62"/>
      <c r="BG638" s="62"/>
      <c r="BH638" s="62"/>
      <c r="BI638" s="62"/>
      <c r="BJ638" s="63"/>
      <c r="BK638" s="63"/>
      <c r="BL638" s="63"/>
      <c r="BM638" s="64"/>
      <c r="BN638" s="65"/>
      <c r="BO638" s="61"/>
      <c r="BP638" s="61"/>
      <c r="BQ638" s="61"/>
      <c r="BR638" s="62"/>
      <c r="BS638" s="62"/>
      <c r="BT638" s="62"/>
      <c r="BU638" s="62"/>
      <c r="BV638" s="62"/>
      <c r="BW638" s="63"/>
      <c r="BX638" s="63"/>
      <c r="BY638" s="63"/>
      <c r="BZ638" s="64"/>
      <c r="CA638" s="65"/>
      <c r="CB638" s="61"/>
      <c r="CC638" s="61"/>
      <c r="CD638" s="61"/>
      <c r="CE638" s="62"/>
      <c r="CF638" s="62"/>
      <c r="CG638" s="62"/>
      <c r="CH638" s="62"/>
      <c r="CI638" s="62"/>
      <c r="CJ638" s="63"/>
      <c r="CK638" s="63"/>
      <c r="CL638" s="63"/>
      <c r="CM638" s="64"/>
      <c r="CN638" s="65"/>
      <c r="CO638" s="61"/>
      <c r="CP638" s="61"/>
      <c r="CQ638" s="61"/>
      <c r="CR638" s="62"/>
      <c r="CS638" s="62"/>
      <c r="CT638" s="62"/>
      <c r="CU638" s="62"/>
      <c r="CV638" s="62"/>
      <c r="CW638" s="63"/>
      <c r="CX638" s="63"/>
      <c r="CY638" s="63"/>
      <c r="CZ638" s="64"/>
      <c r="DA638" s="65"/>
      <c r="DB638" s="61"/>
      <c r="DC638" s="61"/>
      <c r="DD638" s="61"/>
      <c r="DE638" s="62"/>
      <c r="DF638" s="62"/>
      <c r="DG638" s="62"/>
      <c r="DH638" s="62"/>
      <c r="DI638" s="62"/>
      <c r="DJ638" s="63"/>
      <c r="DK638" s="63"/>
      <c r="DL638" s="63"/>
      <c r="DM638" s="64"/>
      <c r="DN638" s="65"/>
      <c r="DO638" s="61"/>
      <c r="DP638" s="61"/>
      <c r="DQ638" s="61"/>
      <c r="DR638" s="62"/>
      <c r="DS638" s="62"/>
      <c r="DT638" s="62"/>
      <c r="DU638" s="62"/>
      <c r="DV638" s="62"/>
      <c r="DW638" s="63"/>
      <c r="DX638" s="63"/>
      <c r="DY638" s="63"/>
      <c r="DZ638" s="64"/>
      <c r="EA638" s="65"/>
      <c r="EB638" s="61"/>
      <c r="EC638" s="61"/>
      <c r="ED638" s="61"/>
      <c r="EE638" s="62"/>
      <c r="EF638" s="62"/>
      <c r="EG638" s="62"/>
      <c r="EH638" s="62"/>
      <c r="EI638" s="62"/>
      <c r="EJ638" s="63"/>
      <c r="EK638" s="63"/>
      <c r="EL638" s="63"/>
      <c r="EM638" s="64"/>
      <c r="EN638" s="65"/>
      <c r="EO638" s="61"/>
      <c r="EP638" s="61"/>
      <c r="EQ638" s="61"/>
      <c r="ER638" s="62"/>
      <c r="ES638" s="62"/>
      <c r="ET638" s="62"/>
      <c r="EU638" s="62"/>
      <c r="EV638" s="62"/>
      <c r="EW638" s="63"/>
      <c r="EX638" s="63"/>
      <c r="EY638" s="63"/>
      <c r="EZ638" s="64"/>
      <c r="FA638" s="65"/>
      <c r="FB638" s="61"/>
      <c r="FC638" s="61"/>
      <c r="FD638" s="61"/>
      <c r="FE638" s="62"/>
      <c r="FF638" s="62"/>
      <c r="FG638" s="62"/>
      <c r="FH638" s="62"/>
      <c r="FI638" s="62"/>
    </row>
    <row r="639" spans="1:166" ht="15" hidden="1" customHeight="1" x14ac:dyDescent="0.25">
      <c r="A639" s="344"/>
      <c r="B639" s="344"/>
      <c r="C639" s="251"/>
      <c r="D639" s="688"/>
      <c r="E639" s="46"/>
      <c r="F639" s="94" t="s">
        <v>292</v>
      </c>
      <c r="G639" s="265">
        <f>SUBTOTAL(109,G631:G638)</f>
        <v>0</v>
      </c>
      <c r="H639" s="265">
        <f>SUBTOTAL(109,H631:H638)</f>
        <v>0</v>
      </c>
      <c r="I639" s="265">
        <f>SUBTOTAL(109,I631:I638)</f>
        <v>0</v>
      </c>
      <c r="J639" s="265" t="e">
        <f>Tabulka54246[[#This Row],[Skutečnost k 31.12.2019                    v tis. Kč]]/Tabulka54246[[#This Row],[Upravený rozpočet k 31.12.2019         v tis. Kč]]*100</f>
        <v>#DIV/0!</v>
      </c>
      <c r="K639" s="63"/>
      <c r="L639" s="63"/>
      <c r="M639" s="64"/>
      <c r="N639" s="65"/>
      <c r="O639" s="61"/>
      <c r="P639" s="61"/>
      <c r="Q639" s="61"/>
      <c r="R639" s="62"/>
      <c r="S639" s="62"/>
      <c r="T639" s="62"/>
      <c r="U639" s="62"/>
      <c r="V639" s="62"/>
      <c r="W639" s="63"/>
      <c r="X639" s="63"/>
      <c r="Y639" s="63"/>
      <c r="Z639" s="64"/>
      <c r="AA639" s="65"/>
      <c r="AB639" s="61"/>
      <c r="AC639" s="61"/>
      <c r="AD639" s="61"/>
      <c r="AE639" s="62"/>
      <c r="AF639" s="62"/>
      <c r="AG639" s="62"/>
      <c r="AH639" s="62"/>
      <c r="AI639" s="62"/>
      <c r="AJ639" s="63"/>
      <c r="AK639" s="63"/>
      <c r="AL639" s="63"/>
      <c r="AM639" s="64"/>
      <c r="AN639" s="65"/>
      <c r="AO639" s="61"/>
      <c r="AP639" s="61"/>
      <c r="AQ639" s="61"/>
      <c r="AR639" s="62"/>
      <c r="AS639" s="62"/>
      <c r="AT639" s="62"/>
      <c r="AU639" s="62"/>
      <c r="AV639" s="62"/>
      <c r="AW639" s="63"/>
      <c r="AX639" s="63"/>
      <c r="AY639" s="63"/>
      <c r="AZ639" s="64"/>
      <c r="BA639" s="65"/>
      <c r="BB639" s="61"/>
      <c r="BC639" s="61"/>
      <c r="BD639" s="61"/>
      <c r="BE639" s="62"/>
      <c r="BF639" s="62"/>
      <c r="BG639" s="62"/>
      <c r="BH639" s="62"/>
      <c r="BI639" s="62"/>
      <c r="BJ639" s="63"/>
      <c r="BK639" s="63"/>
      <c r="BL639" s="63"/>
      <c r="BM639" s="64"/>
      <c r="BN639" s="65"/>
      <c r="BO639" s="61"/>
      <c r="BP639" s="61"/>
      <c r="BQ639" s="61"/>
      <c r="BR639" s="62"/>
      <c r="BS639" s="62"/>
      <c r="BT639" s="62"/>
      <c r="BU639" s="62"/>
      <c r="BV639" s="62"/>
      <c r="BW639" s="63"/>
      <c r="BX639" s="63"/>
      <c r="BY639" s="63"/>
      <c r="BZ639" s="64"/>
      <c r="CA639" s="65"/>
      <c r="CB639" s="61"/>
      <c r="CC639" s="61"/>
      <c r="CD639" s="61"/>
      <c r="CE639" s="62"/>
      <c r="CF639" s="62"/>
      <c r="CG639" s="62"/>
      <c r="CH639" s="62"/>
      <c r="CI639" s="62"/>
      <c r="CJ639" s="63"/>
      <c r="CK639" s="63"/>
      <c r="CL639" s="63"/>
      <c r="CM639" s="64"/>
      <c r="CN639" s="65"/>
      <c r="CO639" s="61"/>
      <c r="CP639" s="61"/>
      <c r="CQ639" s="61"/>
      <c r="CR639" s="62"/>
      <c r="CS639" s="62"/>
      <c r="CT639" s="62"/>
      <c r="CU639" s="62"/>
      <c r="CV639" s="62"/>
      <c r="CW639" s="63"/>
      <c r="CX639" s="63"/>
      <c r="CY639" s="63"/>
      <c r="CZ639" s="64"/>
      <c r="DA639" s="65"/>
      <c r="DB639" s="61"/>
      <c r="DC639" s="61"/>
      <c r="DD639" s="61"/>
      <c r="DE639" s="62"/>
      <c r="DF639" s="62"/>
      <c r="DG639" s="62"/>
      <c r="DH639" s="62"/>
      <c r="DI639" s="62"/>
      <c r="DJ639" s="63"/>
      <c r="DK639" s="63"/>
      <c r="DL639" s="63"/>
      <c r="DM639" s="64"/>
      <c r="DN639" s="65"/>
      <c r="DO639" s="61"/>
      <c r="DP639" s="61"/>
      <c r="DQ639" s="61"/>
      <c r="DR639" s="62"/>
      <c r="DS639" s="62"/>
      <c r="DT639" s="62"/>
      <c r="DU639" s="62"/>
      <c r="DV639" s="62"/>
      <c r="DW639" s="63"/>
      <c r="DX639" s="63"/>
      <c r="DY639" s="63"/>
      <c r="DZ639" s="64"/>
      <c r="EA639" s="65"/>
      <c r="EB639" s="61"/>
      <c r="EC639" s="61"/>
      <c r="ED639" s="61"/>
      <c r="EE639" s="62"/>
      <c r="EF639" s="62"/>
      <c r="EG639" s="62"/>
      <c r="EH639" s="62"/>
      <c r="EI639" s="62"/>
      <c r="EJ639" s="63"/>
      <c r="EK639" s="63"/>
      <c r="EL639" s="63"/>
      <c r="EM639" s="64"/>
      <c r="EN639" s="65"/>
      <c r="EO639" s="61"/>
      <c r="EP639" s="61"/>
      <c r="EQ639" s="61"/>
      <c r="ER639" s="62"/>
      <c r="ES639" s="62"/>
      <c r="ET639" s="62"/>
      <c r="EU639" s="62"/>
      <c r="EV639" s="62"/>
      <c r="EW639" s="63"/>
      <c r="EX639" s="63"/>
      <c r="EY639" s="63"/>
      <c r="EZ639" s="64"/>
      <c r="FA639" s="65"/>
      <c r="FB639" s="61"/>
      <c r="FC639" s="61"/>
      <c r="FD639" s="61"/>
      <c r="FE639" s="62"/>
      <c r="FF639" s="62"/>
      <c r="FG639" s="62"/>
      <c r="FH639" s="62"/>
      <c r="FI639" s="62"/>
    </row>
    <row r="640" spans="1:166" s="137" customFormat="1" ht="15" hidden="1" customHeight="1" x14ac:dyDescent="0.25">
      <c r="A640" s="45">
        <v>3745</v>
      </c>
      <c r="B640" s="226"/>
      <c r="C640" s="266"/>
      <c r="D640" s="226"/>
      <c r="E640" s="47"/>
      <c r="F640" s="228" t="s">
        <v>59</v>
      </c>
      <c r="G640" s="264">
        <f>G639+G628+G618+G609</f>
        <v>100</v>
      </c>
      <c r="H640" s="264">
        <f>H639+H628+H618+H609</f>
        <v>126.44</v>
      </c>
      <c r="I640" s="264">
        <f>I639+I628+I618+I609</f>
        <v>107.69</v>
      </c>
      <c r="J640" s="264">
        <f>Tabulka54246[[#This Row],[Skutečnost k 31.12.2019                    v tis. Kč]]/Tabulka54246[[#This Row],[Upravený rozpočet k 31.12.2019         v tis. Kč]]*100</f>
        <v>85.17083201518507</v>
      </c>
      <c r="K640" s="140"/>
      <c r="L640" s="140"/>
      <c r="M640" s="140"/>
      <c r="N640" s="140"/>
      <c r="O640" s="141"/>
      <c r="P640" s="138"/>
      <c r="Q640" s="138"/>
      <c r="R640" s="138"/>
      <c r="S640" s="139"/>
      <c r="T640" s="139"/>
      <c r="U640" s="139"/>
      <c r="V640" s="139"/>
      <c r="W640" s="139"/>
      <c r="X640" s="140"/>
      <c r="Y640" s="140"/>
      <c r="Z640" s="140"/>
      <c r="AA640" s="140"/>
      <c r="AB640" s="141"/>
      <c r="AC640" s="138"/>
      <c r="AD640" s="138"/>
      <c r="AE640" s="138"/>
      <c r="AF640" s="139"/>
      <c r="AG640" s="139"/>
      <c r="AH640" s="139"/>
      <c r="AI640" s="139"/>
      <c r="AJ640" s="139"/>
      <c r="AK640" s="140"/>
      <c r="AL640" s="140"/>
      <c r="AM640" s="140"/>
      <c r="AN640" s="140"/>
      <c r="AO640" s="141"/>
      <c r="AP640" s="138"/>
      <c r="AQ640" s="138"/>
      <c r="AR640" s="138"/>
      <c r="AS640" s="139"/>
      <c r="AT640" s="139"/>
      <c r="AU640" s="139"/>
      <c r="AV640" s="139"/>
      <c r="AW640" s="139"/>
      <c r="AX640" s="140"/>
      <c r="AY640" s="140"/>
      <c r="AZ640" s="140"/>
      <c r="BA640" s="140"/>
      <c r="BB640" s="141"/>
      <c r="BC640" s="138"/>
      <c r="BD640" s="138"/>
      <c r="BE640" s="138"/>
      <c r="BF640" s="139"/>
      <c r="BG640" s="139"/>
      <c r="BH640" s="139"/>
      <c r="BI640" s="139"/>
      <c r="BJ640" s="139"/>
      <c r="BK640" s="140"/>
      <c r="BL640" s="140"/>
      <c r="BM640" s="140"/>
      <c r="BN640" s="140"/>
      <c r="BO640" s="141"/>
      <c r="BP640" s="138"/>
      <c r="BQ640" s="138"/>
      <c r="BR640" s="138"/>
      <c r="BS640" s="139"/>
      <c r="BT640" s="139"/>
      <c r="BU640" s="139"/>
      <c r="BV640" s="139"/>
      <c r="BW640" s="139"/>
      <c r="BX640" s="140"/>
      <c r="BY640" s="140"/>
      <c r="BZ640" s="140"/>
      <c r="CA640" s="140"/>
      <c r="CB640" s="141"/>
      <c r="CC640" s="138"/>
      <c r="CD640" s="138"/>
      <c r="CE640" s="138"/>
      <c r="CF640" s="139"/>
      <c r="CG640" s="139"/>
      <c r="CH640" s="139"/>
      <c r="CI640" s="139"/>
      <c r="CJ640" s="139"/>
      <c r="CK640" s="140"/>
      <c r="CL640" s="140"/>
      <c r="CM640" s="140"/>
      <c r="CN640" s="140"/>
      <c r="CO640" s="141"/>
      <c r="CP640" s="138"/>
      <c r="CQ640" s="138"/>
      <c r="CR640" s="138"/>
      <c r="CS640" s="139"/>
      <c r="CT640" s="139"/>
      <c r="CU640" s="139"/>
      <c r="CV640" s="139"/>
      <c r="CW640" s="139"/>
      <c r="CX640" s="140"/>
      <c r="CY640" s="140"/>
      <c r="CZ640" s="140"/>
      <c r="DA640" s="140"/>
      <c r="DB640" s="141"/>
      <c r="DC640" s="138"/>
      <c r="DD640" s="138"/>
      <c r="DE640" s="138"/>
      <c r="DF640" s="139"/>
      <c r="DG640" s="139"/>
      <c r="DH640" s="139"/>
      <c r="DI640" s="139"/>
      <c r="DJ640" s="139"/>
      <c r="DK640" s="140"/>
      <c r="DL640" s="140"/>
      <c r="DM640" s="140"/>
      <c r="DN640" s="140"/>
      <c r="DO640" s="141"/>
      <c r="DP640" s="138"/>
      <c r="DQ640" s="138"/>
      <c r="DR640" s="138"/>
      <c r="DS640" s="139"/>
      <c r="DT640" s="139"/>
      <c r="DU640" s="139"/>
      <c r="DV640" s="139"/>
      <c r="DW640" s="139"/>
      <c r="DX640" s="140"/>
      <c r="DY640" s="140"/>
      <c r="DZ640" s="140"/>
      <c r="EA640" s="140"/>
      <c r="EB640" s="141"/>
      <c r="EC640" s="138"/>
      <c r="ED640" s="138"/>
      <c r="EE640" s="138"/>
      <c r="EF640" s="139"/>
      <c r="EG640" s="139"/>
      <c r="EH640" s="139"/>
      <c r="EI640" s="139"/>
      <c r="EJ640" s="139"/>
      <c r="EK640" s="140"/>
      <c r="EL640" s="140"/>
      <c r="EM640" s="140"/>
      <c r="EN640" s="140"/>
      <c r="EO640" s="141"/>
      <c r="EP640" s="138"/>
      <c r="EQ640" s="138"/>
      <c r="ER640" s="138"/>
      <c r="ES640" s="139"/>
      <c r="ET640" s="139"/>
      <c r="EU640" s="139"/>
      <c r="EV640" s="139"/>
      <c r="EW640" s="139"/>
      <c r="EX640" s="140"/>
      <c r="EY640" s="140"/>
      <c r="EZ640" s="140"/>
      <c r="FA640" s="140"/>
      <c r="FB640" s="141"/>
      <c r="FC640" s="138"/>
      <c r="FD640" s="138"/>
      <c r="FE640" s="138"/>
      <c r="FF640" s="139"/>
      <c r="FG640" s="139"/>
      <c r="FH640" s="139"/>
      <c r="FI640" s="139"/>
      <c r="FJ640" s="139"/>
    </row>
    <row r="641" spans="1:166" s="137" customFormat="1" ht="15" hidden="1" customHeight="1" x14ac:dyDescent="0.25">
      <c r="A641" s="245"/>
      <c r="B641" s="245"/>
      <c r="C641" s="251"/>
      <c r="D641" s="690"/>
      <c r="E641" s="47"/>
      <c r="F641" s="244"/>
      <c r="G641" s="183"/>
      <c r="H641" s="183"/>
      <c r="I641" s="183"/>
      <c r="J641" s="183"/>
      <c r="K641" s="140"/>
      <c r="L641" s="140"/>
      <c r="M641" s="140"/>
      <c r="N641" s="140"/>
      <c r="O641" s="141"/>
      <c r="P641" s="138"/>
      <c r="Q641" s="138"/>
      <c r="R641" s="138"/>
      <c r="S641" s="139"/>
      <c r="T641" s="139"/>
      <c r="U641" s="139"/>
      <c r="V641" s="139"/>
      <c r="W641" s="139"/>
      <c r="X641" s="140"/>
      <c r="Y641" s="140"/>
      <c r="Z641" s="140"/>
      <c r="AA641" s="140"/>
      <c r="AB641" s="141"/>
      <c r="AC641" s="138"/>
      <c r="AD641" s="138"/>
      <c r="AE641" s="138"/>
      <c r="AF641" s="139"/>
      <c r="AG641" s="139"/>
      <c r="AH641" s="139"/>
      <c r="AI641" s="139"/>
      <c r="AJ641" s="139"/>
      <c r="AK641" s="140"/>
      <c r="AL641" s="140"/>
      <c r="AM641" s="140"/>
      <c r="AN641" s="140"/>
      <c r="AO641" s="141"/>
      <c r="AP641" s="138"/>
      <c r="AQ641" s="138"/>
      <c r="AR641" s="138"/>
      <c r="AS641" s="139"/>
      <c r="AT641" s="139"/>
      <c r="AU641" s="139"/>
      <c r="AV641" s="139"/>
      <c r="AW641" s="139"/>
      <c r="AX641" s="140"/>
      <c r="AY641" s="140"/>
      <c r="AZ641" s="140"/>
      <c r="BA641" s="140"/>
      <c r="BB641" s="141"/>
      <c r="BC641" s="138"/>
      <c r="BD641" s="138"/>
      <c r="BE641" s="138"/>
      <c r="BF641" s="139"/>
      <c r="BG641" s="139"/>
      <c r="BH641" s="139"/>
      <c r="BI641" s="139"/>
      <c r="BJ641" s="139"/>
      <c r="BK641" s="140"/>
      <c r="BL641" s="140"/>
      <c r="BM641" s="140"/>
      <c r="BN641" s="140"/>
      <c r="BO641" s="141"/>
      <c r="BP641" s="138"/>
      <c r="BQ641" s="138"/>
      <c r="BR641" s="138"/>
      <c r="BS641" s="139"/>
      <c r="BT641" s="139"/>
      <c r="BU641" s="139"/>
      <c r="BV641" s="139"/>
      <c r="BW641" s="139"/>
      <c r="BX641" s="140"/>
      <c r="BY641" s="140"/>
      <c r="BZ641" s="140"/>
      <c r="CA641" s="140"/>
      <c r="CB641" s="141"/>
      <c r="CC641" s="138"/>
      <c r="CD641" s="138"/>
      <c r="CE641" s="138"/>
      <c r="CF641" s="139"/>
      <c r="CG641" s="139"/>
      <c r="CH641" s="139"/>
      <c r="CI641" s="139"/>
      <c r="CJ641" s="139"/>
      <c r="CK641" s="140"/>
      <c r="CL641" s="140"/>
      <c r="CM641" s="140"/>
      <c r="CN641" s="140"/>
      <c r="CO641" s="141"/>
      <c r="CP641" s="138"/>
      <c r="CQ641" s="138"/>
      <c r="CR641" s="138"/>
      <c r="CS641" s="139"/>
      <c r="CT641" s="139"/>
      <c r="CU641" s="139"/>
      <c r="CV641" s="139"/>
      <c r="CW641" s="139"/>
      <c r="CX641" s="140"/>
      <c r="CY641" s="140"/>
      <c r="CZ641" s="140"/>
      <c r="DA641" s="140"/>
      <c r="DB641" s="141"/>
      <c r="DC641" s="138"/>
      <c r="DD641" s="138"/>
      <c r="DE641" s="138"/>
      <c r="DF641" s="139"/>
      <c r="DG641" s="139"/>
      <c r="DH641" s="139"/>
      <c r="DI641" s="139"/>
      <c r="DJ641" s="139"/>
      <c r="DK641" s="140"/>
      <c r="DL641" s="140"/>
      <c r="DM641" s="140"/>
      <c r="DN641" s="140"/>
      <c r="DO641" s="141"/>
      <c r="DP641" s="138"/>
      <c r="DQ641" s="138"/>
      <c r="DR641" s="138"/>
      <c r="DS641" s="139"/>
      <c r="DT641" s="139"/>
      <c r="DU641" s="139"/>
      <c r="DV641" s="139"/>
      <c r="DW641" s="139"/>
      <c r="DX641" s="140"/>
      <c r="DY641" s="140"/>
      <c r="DZ641" s="140"/>
      <c r="EA641" s="140"/>
      <c r="EB641" s="141"/>
      <c r="EC641" s="138"/>
      <c r="ED641" s="138"/>
      <c r="EE641" s="138"/>
      <c r="EF641" s="139"/>
      <c r="EG641" s="139"/>
      <c r="EH641" s="139"/>
      <c r="EI641" s="139"/>
      <c r="EJ641" s="139"/>
      <c r="EK641" s="140"/>
      <c r="EL641" s="140"/>
      <c r="EM641" s="140"/>
      <c r="EN641" s="140"/>
      <c r="EO641" s="141"/>
      <c r="EP641" s="138"/>
      <c r="EQ641" s="138"/>
      <c r="ER641" s="138"/>
      <c r="ES641" s="139"/>
      <c r="ET641" s="139"/>
      <c r="EU641" s="139"/>
      <c r="EV641" s="139"/>
      <c r="EW641" s="139"/>
      <c r="EX641" s="140"/>
      <c r="EY641" s="140"/>
      <c r="EZ641" s="140"/>
      <c r="FA641" s="140"/>
      <c r="FB641" s="141"/>
      <c r="FC641" s="138"/>
      <c r="FD641" s="138"/>
      <c r="FE641" s="138"/>
      <c r="FF641" s="139"/>
      <c r="FG641" s="139"/>
      <c r="FH641" s="139"/>
      <c r="FI641" s="139"/>
      <c r="FJ641" s="139"/>
    </row>
    <row r="642" spans="1:166" ht="15" hidden="1" customHeight="1" x14ac:dyDescent="0.25">
      <c r="A642" s="348">
        <v>3792</v>
      </c>
      <c r="B642" s="348">
        <v>5137</v>
      </c>
      <c r="C642" s="203"/>
      <c r="D642" s="339">
        <v>995</v>
      </c>
      <c r="E642" s="46">
        <v>874</v>
      </c>
      <c r="F642" s="329" t="s">
        <v>1473</v>
      </c>
      <c r="G642" s="343">
        <v>0</v>
      </c>
      <c r="H642" s="343">
        <v>8.52</v>
      </c>
      <c r="I642" s="343">
        <v>8.52</v>
      </c>
      <c r="J642" s="343">
        <f>Tabulka54246[[#This Row],[Skutečnost k 31.12.2019                    v tis. Kč]]/Tabulka54246[[#This Row],[Upravený rozpočet k 31.12.2019         v tis. Kč]]*100</f>
        <v>100</v>
      </c>
      <c r="K642" s="63"/>
      <c r="L642" s="63"/>
      <c r="M642" s="63"/>
      <c r="N642" s="64"/>
      <c r="O642" s="65"/>
      <c r="P642" s="61"/>
      <c r="Q642" s="61"/>
      <c r="R642" s="61"/>
      <c r="S642" s="62"/>
      <c r="T642" s="62"/>
      <c r="U642" s="62"/>
      <c r="V642" s="62"/>
      <c r="W642" s="62"/>
      <c r="X642" s="63"/>
      <c r="Y642" s="63"/>
      <c r="Z642" s="63"/>
      <c r="AA642" s="64"/>
      <c r="AB642" s="65"/>
      <c r="AC642" s="61"/>
      <c r="AD642" s="61"/>
      <c r="AE642" s="61"/>
      <c r="AF642" s="62"/>
      <c r="AG642" s="62"/>
      <c r="AH642" s="62"/>
      <c r="AI642" s="62"/>
      <c r="AJ642" s="62"/>
      <c r="AK642" s="63"/>
      <c r="AL642" s="63"/>
      <c r="AM642" s="63"/>
      <c r="AN642" s="64"/>
      <c r="AO642" s="65"/>
      <c r="AP642" s="61"/>
      <c r="AQ642" s="61"/>
      <c r="AR642" s="61"/>
      <c r="AS642" s="62"/>
      <c r="AT642" s="62"/>
      <c r="AU642" s="62"/>
      <c r="AV642" s="62"/>
      <c r="AW642" s="62"/>
      <c r="AX642" s="63"/>
      <c r="AY642" s="63"/>
      <c r="AZ642" s="63"/>
      <c r="BA642" s="64"/>
      <c r="BB642" s="65"/>
      <c r="BC642" s="61"/>
      <c r="BD642" s="61"/>
      <c r="BE642" s="61"/>
      <c r="BF642" s="62"/>
      <c r="BG642" s="62"/>
      <c r="BH642" s="62"/>
      <c r="BI642" s="62"/>
      <c r="BJ642" s="62"/>
      <c r="BK642" s="63"/>
      <c r="BL642" s="63"/>
      <c r="BM642" s="63"/>
      <c r="BN642" s="64"/>
      <c r="BO642" s="65"/>
      <c r="BP642" s="61"/>
      <c r="BQ642" s="61"/>
      <c r="BR642" s="61"/>
      <c r="BS642" s="62"/>
      <c r="BT642" s="62"/>
      <c r="BU642" s="62"/>
      <c r="BV642" s="62"/>
      <c r="BW642" s="62"/>
      <c r="BX642" s="63"/>
      <c r="BY642" s="63"/>
      <c r="BZ642" s="63"/>
      <c r="CA642" s="64"/>
      <c r="CB642" s="65"/>
      <c r="CC642" s="61"/>
      <c r="CD642" s="61"/>
      <c r="CE642" s="61"/>
      <c r="CF642" s="62"/>
      <c r="CG642" s="62"/>
      <c r="CH642" s="62"/>
      <c r="CI642" s="62"/>
      <c r="CJ642" s="62"/>
      <c r="CK642" s="63"/>
      <c r="CL642" s="63"/>
      <c r="CM642" s="63"/>
      <c r="CN642" s="64"/>
      <c r="CO642" s="65"/>
      <c r="CP642" s="61"/>
      <c r="CQ642" s="61"/>
      <c r="CR642" s="61"/>
      <c r="CS642" s="62"/>
      <c r="CT642" s="62"/>
      <c r="CU642" s="62"/>
      <c r="CV642" s="62"/>
      <c r="CW642" s="62"/>
      <c r="CX642" s="63"/>
      <c r="CY642" s="63"/>
      <c r="CZ642" s="63"/>
      <c r="DA642" s="64"/>
      <c r="DB642" s="65"/>
      <c r="DC642" s="61"/>
      <c r="DD642" s="61"/>
      <c r="DE642" s="61"/>
      <c r="DF642" s="62"/>
      <c r="DG642" s="62"/>
      <c r="DH642" s="62"/>
      <c r="DI642" s="62"/>
      <c r="DJ642" s="62"/>
      <c r="DK642" s="63"/>
      <c r="DL642" s="63"/>
      <c r="DM642" s="63"/>
      <c r="DN642" s="64"/>
      <c r="DO642" s="65"/>
      <c r="DP642" s="61"/>
      <c r="DQ642" s="61"/>
      <c r="DR642" s="61"/>
      <c r="DS642" s="62"/>
      <c r="DT642" s="62"/>
      <c r="DU642" s="62"/>
      <c r="DV642" s="62"/>
      <c r="DW642" s="62"/>
      <c r="DX642" s="63"/>
      <c r="DY642" s="63"/>
      <c r="DZ642" s="63"/>
      <c r="EA642" s="64"/>
      <c r="EB642" s="65"/>
      <c r="EC642" s="61"/>
      <c r="ED642" s="61"/>
      <c r="EE642" s="61"/>
      <c r="EF642" s="62"/>
      <c r="EG642" s="62"/>
      <c r="EH642" s="62"/>
      <c r="EI642" s="62"/>
      <c r="EJ642" s="62"/>
      <c r="EK642" s="63"/>
      <c r="EL642" s="63"/>
      <c r="EM642" s="63"/>
      <c r="EN642" s="64"/>
      <c r="EO642" s="65"/>
      <c r="EP642" s="61"/>
      <c r="EQ642" s="61"/>
      <c r="ER642" s="61"/>
      <c r="ES642" s="62"/>
      <c r="ET642" s="62"/>
      <c r="EU642" s="62"/>
      <c r="EV642" s="62"/>
      <c r="EW642" s="62"/>
      <c r="EX642" s="63"/>
      <c r="EY642" s="63"/>
      <c r="EZ642" s="63"/>
      <c r="FA642" s="64"/>
      <c r="FB642" s="65"/>
      <c r="FC642" s="61"/>
      <c r="FD642" s="61"/>
      <c r="FE642" s="61"/>
      <c r="FF642" s="62"/>
      <c r="FG642" s="62"/>
      <c r="FH642" s="62"/>
      <c r="FI642" s="62"/>
      <c r="FJ642" s="62"/>
    </row>
    <row r="643" spans="1:166" ht="15" hidden="1" customHeight="1" x14ac:dyDescent="0.25">
      <c r="A643" s="367">
        <v>3792</v>
      </c>
      <c r="B643" s="367">
        <v>5137</v>
      </c>
      <c r="C643" s="392">
        <v>90002</v>
      </c>
      <c r="D643" s="339"/>
      <c r="E643" s="367">
        <v>874</v>
      </c>
      <c r="F643" s="370" t="s">
        <v>761</v>
      </c>
      <c r="G643" s="390">
        <v>36.299999999999997</v>
      </c>
      <c r="H643" s="390">
        <v>48.28</v>
      </c>
      <c r="I643" s="390">
        <v>48.28</v>
      </c>
      <c r="J643" s="390">
        <f>Tabulka54246[[#This Row],[Skutečnost k 31.12.2019                    v tis. Kč]]/Tabulka54246[[#This Row],[Upravený rozpočet k 31.12.2019         v tis. Kč]]*100</f>
        <v>100</v>
      </c>
      <c r="K643" s="63"/>
      <c r="L643" s="63"/>
      <c r="M643" s="63"/>
      <c r="N643" s="64"/>
      <c r="O643" s="65"/>
      <c r="P643" s="61"/>
      <c r="Q643" s="61"/>
      <c r="R643" s="61"/>
      <c r="S643" s="62"/>
      <c r="T643" s="62"/>
      <c r="U643" s="62"/>
      <c r="V643" s="62"/>
      <c r="W643" s="62"/>
      <c r="X643" s="63"/>
      <c r="Y643" s="63"/>
      <c r="Z643" s="63"/>
      <c r="AA643" s="64"/>
      <c r="AB643" s="65"/>
      <c r="AC643" s="61"/>
      <c r="AD643" s="61"/>
      <c r="AE643" s="61"/>
      <c r="AF643" s="62"/>
      <c r="AG643" s="62"/>
      <c r="AH643" s="62"/>
      <c r="AI643" s="62"/>
      <c r="AJ643" s="62"/>
      <c r="AK643" s="63"/>
      <c r="AL643" s="63"/>
      <c r="AM643" s="63"/>
      <c r="AN643" s="64"/>
      <c r="AO643" s="65"/>
      <c r="AP643" s="61"/>
      <c r="AQ643" s="61"/>
      <c r="AR643" s="61"/>
      <c r="AS643" s="62"/>
      <c r="AT643" s="62"/>
      <c r="AU643" s="62"/>
      <c r="AV643" s="62"/>
      <c r="AW643" s="62"/>
      <c r="AX643" s="63"/>
      <c r="AY643" s="63"/>
      <c r="AZ643" s="63"/>
      <c r="BA643" s="64"/>
      <c r="BB643" s="65"/>
      <c r="BC643" s="61"/>
      <c r="BD643" s="61"/>
      <c r="BE643" s="61"/>
      <c r="BF643" s="62"/>
      <c r="BG643" s="62"/>
      <c r="BH643" s="62"/>
      <c r="BI643" s="62"/>
      <c r="BJ643" s="62"/>
      <c r="BK643" s="63"/>
      <c r="BL643" s="63"/>
      <c r="BM643" s="63"/>
      <c r="BN643" s="64"/>
      <c r="BO643" s="65"/>
      <c r="BP643" s="61"/>
      <c r="BQ643" s="61"/>
      <c r="BR643" s="61"/>
      <c r="BS643" s="62"/>
      <c r="BT643" s="62"/>
      <c r="BU643" s="62"/>
      <c r="BV643" s="62"/>
      <c r="BW643" s="62"/>
      <c r="BX643" s="63"/>
      <c r="BY643" s="63"/>
      <c r="BZ643" s="63"/>
      <c r="CA643" s="64"/>
      <c r="CB643" s="65"/>
      <c r="CC643" s="61"/>
      <c r="CD643" s="61"/>
      <c r="CE643" s="61"/>
      <c r="CF643" s="62"/>
      <c r="CG643" s="62"/>
      <c r="CH643" s="62"/>
      <c r="CI643" s="62"/>
      <c r="CJ643" s="62"/>
      <c r="CK643" s="63"/>
      <c r="CL643" s="63"/>
      <c r="CM643" s="63"/>
      <c r="CN643" s="64"/>
      <c r="CO643" s="65"/>
      <c r="CP643" s="61"/>
      <c r="CQ643" s="61"/>
      <c r="CR643" s="61"/>
      <c r="CS643" s="62"/>
      <c r="CT643" s="62"/>
      <c r="CU643" s="62"/>
      <c r="CV643" s="62"/>
      <c r="CW643" s="62"/>
      <c r="CX643" s="63"/>
      <c r="CY643" s="63"/>
      <c r="CZ643" s="63"/>
      <c r="DA643" s="64"/>
      <c r="DB643" s="65"/>
      <c r="DC643" s="61"/>
      <c r="DD643" s="61"/>
      <c r="DE643" s="61"/>
      <c r="DF643" s="62"/>
      <c r="DG643" s="62"/>
      <c r="DH643" s="62"/>
      <c r="DI643" s="62"/>
      <c r="DJ643" s="62"/>
      <c r="DK643" s="63"/>
      <c r="DL643" s="63"/>
      <c r="DM643" s="63"/>
      <c r="DN643" s="64"/>
      <c r="DO643" s="65"/>
      <c r="DP643" s="61"/>
      <c r="DQ643" s="61"/>
      <c r="DR643" s="61"/>
      <c r="DS643" s="62"/>
      <c r="DT643" s="62"/>
      <c r="DU643" s="62"/>
      <c r="DV643" s="62"/>
      <c r="DW643" s="62"/>
      <c r="DX643" s="63"/>
      <c r="DY643" s="63"/>
      <c r="DZ643" s="63"/>
      <c r="EA643" s="64"/>
      <c r="EB643" s="65"/>
      <c r="EC643" s="61"/>
      <c r="ED643" s="61"/>
      <c r="EE643" s="61"/>
      <c r="EF643" s="62"/>
      <c r="EG643" s="62"/>
      <c r="EH643" s="62"/>
      <c r="EI643" s="62"/>
      <c r="EJ643" s="62"/>
      <c r="EK643" s="63"/>
      <c r="EL643" s="63"/>
      <c r="EM643" s="63"/>
      <c r="EN643" s="64"/>
      <c r="EO643" s="65"/>
      <c r="EP643" s="61"/>
      <c r="EQ643" s="61"/>
      <c r="ER643" s="61"/>
      <c r="ES643" s="62"/>
      <c r="ET643" s="62"/>
      <c r="EU643" s="62"/>
      <c r="EV643" s="62"/>
      <c r="EW643" s="62"/>
      <c r="EX643" s="63"/>
      <c r="EY643" s="63"/>
      <c r="EZ643" s="63"/>
      <c r="FA643" s="64"/>
      <c r="FB643" s="65"/>
      <c r="FC643" s="61"/>
      <c r="FD643" s="61"/>
      <c r="FE643" s="61"/>
      <c r="FF643" s="62"/>
      <c r="FG643" s="62"/>
      <c r="FH643" s="62"/>
      <c r="FI643" s="62"/>
      <c r="FJ643" s="62"/>
    </row>
    <row r="644" spans="1:166" ht="15" hidden="1" customHeight="1" x14ac:dyDescent="0.25">
      <c r="A644" s="348">
        <v>3792</v>
      </c>
      <c r="B644" s="348">
        <v>5139</v>
      </c>
      <c r="C644" s="203"/>
      <c r="D644" s="339"/>
      <c r="E644" s="348">
        <v>874</v>
      </c>
      <c r="F644" s="329" t="s">
        <v>459</v>
      </c>
      <c r="G644" s="343">
        <v>25.32</v>
      </c>
      <c r="H644" s="343">
        <v>0</v>
      </c>
      <c r="I644" s="343">
        <v>0</v>
      </c>
      <c r="J644" s="343">
        <v>0</v>
      </c>
      <c r="K644" s="63"/>
      <c r="L644" s="63"/>
      <c r="M644" s="63"/>
      <c r="N644" s="64"/>
      <c r="O644" s="65"/>
      <c r="P644" s="61"/>
      <c r="Q644" s="61"/>
      <c r="R644" s="61"/>
      <c r="S644" s="62"/>
      <c r="T644" s="62"/>
      <c r="U644" s="62"/>
      <c r="V644" s="62"/>
      <c r="W644" s="62"/>
      <c r="X644" s="63"/>
      <c r="Y644" s="63"/>
      <c r="Z644" s="63"/>
      <c r="AA644" s="64"/>
      <c r="AB644" s="65"/>
      <c r="AC644" s="61"/>
      <c r="AD644" s="61"/>
      <c r="AE644" s="61"/>
      <c r="AF644" s="62"/>
      <c r="AG644" s="62"/>
      <c r="AH644" s="62"/>
      <c r="AI644" s="62"/>
      <c r="AJ644" s="62"/>
      <c r="AK644" s="63"/>
      <c r="AL644" s="63"/>
      <c r="AM644" s="63"/>
      <c r="AN644" s="64"/>
      <c r="AO644" s="65"/>
      <c r="AP644" s="61"/>
      <c r="AQ644" s="61"/>
      <c r="AR644" s="61"/>
      <c r="AS644" s="62"/>
      <c r="AT644" s="62"/>
      <c r="AU644" s="62"/>
      <c r="AV644" s="62"/>
      <c r="AW644" s="62"/>
      <c r="AX644" s="63"/>
      <c r="AY644" s="63"/>
      <c r="AZ644" s="63"/>
      <c r="BA644" s="64"/>
      <c r="BB644" s="65"/>
      <c r="BC644" s="61"/>
      <c r="BD644" s="61"/>
      <c r="BE644" s="61"/>
      <c r="BF644" s="62"/>
      <c r="BG644" s="62"/>
      <c r="BH644" s="62"/>
      <c r="BI644" s="62"/>
      <c r="BJ644" s="62"/>
      <c r="BK644" s="63"/>
      <c r="BL644" s="63"/>
      <c r="BM644" s="63"/>
      <c r="BN644" s="64"/>
      <c r="BO644" s="65"/>
      <c r="BP644" s="61"/>
      <c r="BQ644" s="61"/>
      <c r="BR644" s="61"/>
      <c r="BS644" s="62"/>
      <c r="BT644" s="62"/>
      <c r="BU644" s="62"/>
      <c r="BV644" s="62"/>
      <c r="BW644" s="62"/>
      <c r="BX644" s="63"/>
      <c r="BY644" s="63"/>
      <c r="BZ644" s="63"/>
      <c r="CA644" s="64"/>
      <c r="CB644" s="65"/>
      <c r="CC644" s="61"/>
      <c r="CD644" s="61"/>
      <c r="CE644" s="61"/>
      <c r="CF644" s="62"/>
      <c r="CG644" s="62"/>
      <c r="CH644" s="62"/>
      <c r="CI644" s="62"/>
      <c r="CJ644" s="62"/>
      <c r="CK644" s="63"/>
      <c r="CL644" s="63"/>
      <c r="CM644" s="63"/>
      <c r="CN644" s="64"/>
      <c r="CO644" s="65"/>
      <c r="CP644" s="61"/>
      <c r="CQ644" s="61"/>
      <c r="CR644" s="61"/>
      <c r="CS644" s="62"/>
      <c r="CT644" s="62"/>
      <c r="CU644" s="62"/>
      <c r="CV644" s="62"/>
      <c r="CW644" s="62"/>
      <c r="CX644" s="63"/>
      <c r="CY644" s="63"/>
      <c r="CZ644" s="63"/>
      <c r="DA644" s="64"/>
      <c r="DB644" s="65"/>
      <c r="DC644" s="61"/>
      <c r="DD644" s="61"/>
      <c r="DE644" s="61"/>
      <c r="DF644" s="62"/>
      <c r="DG644" s="62"/>
      <c r="DH644" s="62"/>
      <c r="DI644" s="62"/>
      <c r="DJ644" s="62"/>
      <c r="DK644" s="63"/>
      <c r="DL644" s="63"/>
      <c r="DM644" s="63"/>
      <c r="DN644" s="64"/>
      <c r="DO644" s="65"/>
      <c r="DP644" s="61"/>
      <c r="DQ644" s="61"/>
      <c r="DR644" s="61"/>
      <c r="DS644" s="62"/>
      <c r="DT644" s="62"/>
      <c r="DU644" s="62"/>
      <c r="DV644" s="62"/>
      <c r="DW644" s="62"/>
      <c r="DX644" s="63"/>
      <c r="DY644" s="63"/>
      <c r="DZ644" s="63"/>
      <c r="EA644" s="64"/>
      <c r="EB644" s="65"/>
      <c r="EC644" s="61"/>
      <c r="ED644" s="61"/>
      <c r="EE644" s="61"/>
      <c r="EF644" s="62"/>
      <c r="EG644" s="62"/>
      <c r="EH644" s="62"/>
      <c r="EI644" s="62"/>
      <c r="EJ644" s="62"/>
      <c r="EK644" s="63"/>
      <c r="EL644" s="63"/>
      <c r="EM644" s="63"/>
      <c r="EN644" s="64"/>
      <c r="EO644" s="65"/>
      <c r="EP644" s="61"/>
      <c r="EQ644" s="61"/>
      <c r="ER644" s="61"/>
      <c r="ES644" s="62"/>
      <c r="ET644" s="62"/>
      <c r="EU644" s="62"/>
      <c r="EV644" s="62"/>
      <c r="EW644" s="62"/>
      <c r="EX644" s="63"/>
      <c r="EY644" s="63"/>
      <c r="EZ644" s="63"/>
      <c r="FA644" s="64"/>
      <c r="FB644" s="65"/>
      <c r="FC644" s="61"/>
      <c r="FD644" s="61"/>
      <c r="FE644" s="61"/>
      <c r="FF644" s="62"/>
      <c r="FG644" s="62"/>
      <c r="FH644" s="62"/>
      <c r="FI644" s="62"/>
      <c r="FJ644" s="62"/>
    </row>
    <row r="645" spans="1:166" ht="15" hidden="1" customHeight="1" x14ac:dyDescent="0.25">
      <c r="A645" s="348">
        <v>3792</v>
      </c>
      <c r="B645" s="348">
        <v>5169</v>
      </c>
      <c r="C645" s="203"/>
      <c r="D645" s="339"/>
      <c r="E645" s="348">
        <v>874</v>
      </c>
      <c r="F645" s="329" t="s">
        <v>457</v>
      </c>
      <c r="G645" s="343">
        <v>26.39</v>
      </c>
      <c r="H645" s="343">
        <v>0</v>
      </c>
      <c r="I645" s="343">
        <v>0</v>
      </c>
      <c r="J645" s="343">
        <v>0</v>
      </c>
      <c r="K645" s="63"/>
      <c r="L645" s="63"/>
      <c r="M645" s="63"/>
      <c r="N645" s="64"/>
      <c r="O645" s="65"/>
      <c r="P645" s="61"/>
      <c r="Q645" s="61"/>
      <c r="R645" s="61"/>
      <c r="S645" s="62"/>
      <c r="T645" s="62"/>
      <c r="U645" s="62"/>
      <c r="V645" s="62"/>
      <c r="W645" s="62"/>
      <c r="X645" s="63"/>
      <c r="Y645" s="63"/>
      <c r="Z645" s="63"/>
      <c r="AA645" s="64"/>
      <c r="AB645" s="65"/>
      <c r="AC645" s="61"/>
      <c r="AD645" s="61"/>
      <c r="AE645" s="61"/>
      <c r="AF645" s="62"/>
      <c r="AG645" s="62"/>
      <c r="AH645" s="62"/>
      <c r="AI645" s="62"/>
      <c r="AJ645" s="62"/>
      <c r="AK645" s="63"/>
      <c r="AL645" s="63"/>
      <c r="AM645" s="63"/>
      <c r="AN645" s="64"/>
      <c r="AO645" s="65"/>
      <c r="AP645" s="61"/>
      <c r="AQ645" s="61"/>
      <c r="AR645" s="61"/>
      <c r="AS645" s="62"/>
      <c r="AT645" s="62"/>
      <c r="AU645" s="62"/>
      <c r="AV645" s="62"/>
      <c r="AW645" s="62"/>
      <c r="AX645" s="63"/>
      <c r="AY645" s="63"/>
      <c r="AZ645" s="63"/>
      <c r="BA645" s="64"/>
      <c r="BB645" s="65"/>
      <c r="BC645" s="61"/>
      <c r="BD645" s="61"/>
      <c r="BE645" s="61"/>
      <c r="BF645" s="62"/>
      <c r="BG645" s="62"/>
      <c r="BH645" s="62"/>
      <c r="BI645" s="62"/>
      <c r="BJ645" s="62"/>
      <c r="BK645" s="63"/>
      <c r="BL645" s="63"/>
      <c r="BM645" s="63"/>
      <c r="BN645" s="64"/>
      <c r="BO645" s="65"/>
      <c r="BP645" s="61"/>
      <c r="BQ645" s="61"/>
      <c r="BR645" s="61"/>
      <c r="BS645" s="62"/>
      <c r="BT645" s="62"/>
      <c r="BU645" s="62"/>
      <c r="BV645" s="62"/>
      <c r="BW645" s="62"/>
      <c r="BX645" s="63"/>
      <c r="BY645" s="63"/>
      <c r="BZ645" s="63"/>
      <c r="CA645" s="64"/>
      <c r="CB645" s="65"/>
      <c r="CC645" s="61"/>
      <c r="CD645" s="61"/>
      <c r="CE645" s="61"/>
      <c r="CF645" s="62"/>
      <c r="CG645" s="62"/>
      <c r="CH645" s="62"/>
      <c r="CI645" s="62"/>
      <c r="CJ645" s="62"/>
      <c r="CK645" s="63"/>
      <c r="CL645" s="63"/>
      <c r="CM645" s="63"/>
      <c r="CN645" s="64"/>
      <c r="CO645" s="65"/>
      <c r="CP645" s="61"/>
      <c r="CQ645" s="61"/>
      <c r="CR645" s="61"/>
      <c r="CS645" s="62"/>
      <c r="CT645" s="62"/>
      <c r="CU645" s="62"/>
      <c r="CV645" s="62"/>
      <c r="CW645" s="62"/>
      <c r="CX645" s="63"/>
      <c r="CY645" s="63"/>
      <c r="CZ645" s="63"/>
      <c r="DA645" s="64"/>
      <c r="DB645" s="65"/>
      <c r="DC645" s="61"/>
      <c r="DD645" s="61"/>
      <c r="DE645" s="61"/>
      <c r="DF645" s="62"/>
      <c r="DG645" s="62"/>
      <c r="DH645" s="62"/>
      <c r="DI645" s="62"/>
      <c r="DJ645" s="62"/>
      <c r="DK645" s="63"/>
      <c r="DL645" s="63"/>
      <c r="DM645" s="63"/>
      <c r="DN645" s="64"/>
      <c r="DO645" s="65"/>
      <c r="DP645" s="61"/>
      <c r="DQ645" s="61"/>
      <c r="DR645" s="61"/>
      <c r="DS645" s="62"/>
      <c r="DT645" s="62"/>
      <c r="DU645" s="62"/>
      <c r="DV645" s="62"/>
      <c r="DW645" s="62"/>
      <c r="DX645" s="63"/>
      <c r="DY645" s="63"/>
      <c r="DZ645" s="63"/>
      <c r="EA645" s="64"/>
      <c r="EB645" s="65"/>
      <c r="EC645" s="61"/>
      <c r="ED645" s="61"/>
      <c r="EE645" s="61"/>
      <c r="EF645" s="62"/>
      <c r="EG645" s="62"/>
      <c r="EH645" s="62"/>
      <c r="EI645" s="62"/>
      <c r="EJ645" s="62"/>
      <c r="EK645" s="63"/>
      <c r="EL645" s="63"/>
      <c r="EM645" s="63"/>
      <c r="EN645" s="64"/>
      <c r="EO645" s="65"/>
      <c r="EP645" s="61"/>
      <c r="EQ645" s="61"/>
      <c r="ER645" s="61"/>
      <c r="ES645" s="62"/>
      <c r="ET645" s="62"/>
      <c r="EU645" s="62"/>
      <c r="EV645" s="62"/>
      <c r="EW645" s="62"/>
      <c r="EX645" s="63"/>
      <c r="EY645" s="63"/>
      <c r="EZ645" s="63"/>
      <c r="FA645" s="64"/>
      <c r="FB645" s="65"/>
      <c r="FC645" s="61"/>
      <c r="FD645" s="61"/>
      <c r="FE645" s="61"/>
      <c r="FF645" s="62"/>
      <c r="FG645" s="62"/>
      <c r="FH645" s="62"/>
      <c r="FI645" s="62"/>
      <c r="FJ645" s="62"/>
    </row>
    <row r="646" spans="1:166" ht="15" hidden="1" customHeight="1" x14ac:dyDescent="0.25">
      <c r="A646" s="367">
        <v>3792</v>
      </c>
      <c r="B646" s="367">
        <v>5169</v>
      </c>
      <c r="C646" s="392">
        <v>90002</v>
      </c>
      <c r="D646" s="339"/>
      <c r="E646" s="367">
        <v>874</v>
      </c>
      <c r="F646" s="370" t="s">
        <v>561</v>
      </c>
      <c r="G646" s="390">
        <v>97.71</v>
      </c>
      <c r="H646" s="390">
        <v>0</v>
      </c>
      <c r="I646" s="390">
        <v>0</v>
      </c>
      <c r="J646" s="390">
        <v>0</v>
      </c>
      <c r="K646" s="63"/>
      <c r="L646" s="63"/>
      <c r="M646" s="63"/>
      <c r="N646" s="64"/>
      <c r="O646" s="65"/>
      <c r="P646" s="61"/>
      <c r="Q646" s="61"/>
      <c r="R646" s="61"/>
      <c r="S646" s="62"/>
      <c r="T646" s="62"/>
      <c r="U646" s="62"/>
      <c r="V646" s="62"/>
      <c r="W646" s="62"/>
      <c r="X646" s="63"/>
      <c r="Y646" s="63"/>
      <c r="Z646" s="63"/>
      <c r="AA646" s="64"/>
      <c r="AB646" s="65"/>
      <c r="AC646" s="61"/>
      <c r="AD646" s="61"/>
      <c r="AE646" s="61"/>
      <c r="AF646" s="62"/>
      <c r="AG646" s="62"/>
      <c r="AH646" s="62"/>
      <c r="AI646" s="62"/>
      <c r="AJ646" s="62"/>
      <c r="AK646" s="63"/>
      <c r="AL646" s="63"/>
      <c r="AM646" s="63"/>
      <c r="AN646" s="64"/>
      <c r="AO646" s="65"/>
      <c r="AP646" s="61"/>
      <c r="AQ646" s="61"/>
      <c r="AR646" s="61"/>
      <c r="AS646" s="62"/>
      <c r="AT646" s="62"/>
      <c r="AU646" s="62"/>
      <c r="AV646" s="62"/>
      <c r="AW646" s="62"/>
      <c r="AX646" s="63"/>
      <c r="AY646" s="63"/>
      <c r="AZ646" s="63"/>
      <c r="BA646" s="64"/>
      <c r="BB646" s="65"/>
      <c r="BC646" s="61"/>
      <c r="BD646" s="61"/>
      <c r="BE646" s="61"/>
      <c r="BF646" s="62"/>
      <c r="BG646" s="62"/>
      <c r="BH646" s="62"/>
      <c r="BI646" s="62"/>
      <c r="BJ646" s="62"/>
      <c r="BK646" s="63"/>
      <c r="BL646" s="63"/>
      <c r="BM646" s="63"/>
      <c r="BN646" s="64"/>
      <c r="BO646" s="65"/>
      <c r="BP646" s="61"/>
      <c r="BQ646" s="61"/>
      <c r="BR646" s="61"/>
      <c r="BS646" s="62"/>
      <c r="BT646" s="62"/>
      <c r="BU646" s="62"/>
      <c r="BV646" s="62"/>
      <c r="BW646" s="62"/>
      <c r="BX646" s="63"/>
      <c r="BY646" s="63"/>
      <c r="BZ646" s="63"/>
      <c r="CA646" s="64"/>
      <c r="CB646" s="65"/>
      <c r="CC646" s="61"/>
      <c r="CD646" s="61"/>
      <c r="CE646" s="61"/>
      <c r="CF646" s="62"/>
      <c r="CG646" s="62"/>
      <c r="CH646" s="62"/>
      <c r="CI646" s="62"/>
      <c r="CJ646" s="62"/>
      <c r="CK646" s="63"/>
      <c r="CL646" s="63"/>
      <c r="CM646" s="63"/>
      <c r="CN646" s="64"/>
      <c r="CO646" s="65"/>
      <c r="CP646" s="61"/>
      <c r="CQ646" s="61"/>
      <c r="CR646" s="61"/>
      <c r="CS646" s="62"/>
      <c r="CT646" s="62"/>
      <c r="CU646" s="62"/>
      <c r="CV646" s="62"/>
      <c r="CW646" s="62"/>
      <c r="CX646" s="63"/>
      <c r="CY646" s="63"/>
      <c r="CZ646" s="63"/>
      <c r="DA646" s="64"/>
      <c r="DB646" s="65"/>
      <c r="DC646" s="61"/>
      <c r="DD646" s="61"/>
      <c r="DE646" s="61"/>
      <c r="DF646" s="62"/>
      <c r="DG646" s="62"/>
      <c r="DH646" s="62"/>
      <c r="DI646" s="62"/>
      <c r="DJ646" s="62"/>
      <c r="DK646" s="63"/>
      <c r="DL646" s="63"/>
      <c r="DM646" s="63"/>
      <c r="DN646" s="64"/>
      <c r="DO646" s="65"/>
      <c r="DP646" s="61"/>
      <c r="DQ646" s="61"/>
      <c r="DR646" s="61"/>
      <c r="DS646" s="62"/>
      <c r="DT646" s="62"/>
      <c r="DU646" s="62"/>
      <c r="DV646" s="62"/>
      <c r="DW646" s="62"/>
      <c r="DX646" s="63"/>
      <c r="DY646" s="63"/>
      <c r="DZ646" s="63"/>
      <c r="EA646" s="64"/>
      <c r="EB646" s="65"/>
      <c r="EC646" s="61"/>
      <c r="ED646" s="61"/>
      <c r="EE646" s="61"/>
      <c r="EF646" s="62"/>
      <c r="EG646" s="62"/>
      <c r="EH646" s="62"/>
      <c r="EI646" s="62"/>
      <c r="EJ646" s="62"/>
      <c r="EK646" s="63"/>
      <c r="EL646" s="63"/>
      <c r="EM646" s="63"/>
      <c r="EN646" s="64"/>
      <c r="EO646" s="65"/>
      <c r="EP646" s="61"/>
      <c r="EQ646" s="61"/>
      <c r="ER646" s="61"/>
      <c r="ES646" s="62"/>
      <c r="ET646" s="62"/>
      <c r="EU646" s="62"/>
      <c r="EV646" s="62"/>
      <c r="EW646" s="62"/>
      <c r="EX646" s="63"/>
      <c r="EY646" s="63"/>
      <c r="EZ646" s="63"/>
      <c r="FA646" s="64"/>
      <c r="FB646" s="65"/>
      <c r="FC646" s="61"/>
      <c r="FD646" s="61"/>
      <c r="FE646" s="61"/>
      <c r="FF646" s="62"/>
      <c r="FG646" s="62"/>
      <c r="FH646" s="62"/>
      <c r="FI646" s="62"/>
      <c r="FJ646" s="62"/>
    </row>
    <row r="647" spans="1:166" ht="15" hidden="1" customHeight="1" x14ac:dyDescent="0.25">
      <c r="A647" s="363">
        <v>3792</v>
      </c>
      <c r="B647" s="363">
        <v>6121</v>
      </c>
      <c r="C647" s="192"/>
      <c r="D647" s="339">
        <v>995</v>
      </c>
      <c r="E647" s="381">
        <v>874</v>
      </c>
      <c r="F647" s="364" t="s">
        <v>1475</v>
      </c>
      <c r="G647" s="382">
        <v>0</v>
      </c>
      <c r="H647" s="382">
        <v>49.59</v>
      </c>
      <c r="I647" s="382">
        <v>49.59</v>
      </c>
      <c r="J647" s="382">
        <f>Tabulka54246[[#This Row],[Skutečnost k 31.12.2019                    v tis. Kč]]/Tabulka54246[[#This Row],[Upravený rozpočet k 31.12.2019         v tis. Kč]]*100</f>
        <v>100</v>
      </c>
      <c r="K647" s="63"/>
      <c r="L647" s="63"/>
      <c r="M647" s="63"/>
      <c r="N647" s="64"/>
      <c r="O647" s="65"/>
      <c r="P647" s="61"/>
      <c r="Q647" s="61"/>
      <c r="R647" s="61"/>
      <c r="S647" s="62"/>
      <c r="T647" s="62"/>
      <c r="U647" s="62"/>
      <c r="V647" s="62"/>
      <c r="W647" s="62"/>
      <c r="X647" s="63"/>
      <c r="Y647" s="63"/>
      <c r="Z647" s="63"/>
      <c r="AA647" s="64"/>
      <c r="AB647" s="65"/>
      <c r="AC647" s="61"/>
      <c r="AD647" s="61"/>
      <c r="AE647" s="61"/>
      <c r="AF647" s="62"/>
      <c r="AG647" s="62"/>
      <c r="AH647" s="62"/>
      <c r="AI647" s="62"/>
      <c r="AJ647" s="62"/>
      <c r="AK647" s="63"/>
      <c r="AL647" s="63"/>
      <c r="AM647" s="63"/>
      <c r="AN647" s="64"/>
      <c r="AO647" s="65"/>
      <c r="AP647" s="61"/>
      <c r="AQ647" s="61"/>
      <c r="AR647" s="61"/>
      <c r="AS647" s="62"/>
      <c r="AT647" s="62"/>
      <c r="AU647" s="62"/>
      <c r="AV647" s="62"/>
      <c r="AW647" s="62"/>
      <c r="AX647" s="63"/>
      <c r="AY647" s="63"/>
      <c r="AZ647" s="63"/>
      <c r="BA647" s="64"/>
      <c r="BB647" s="65"/>
      <c r="BC647" s="61"/>
      <c r="BD647" s="61"/>
      <c r="BE647" s="61"/>
      <c r="BF647" s="62"/>
      <c r="BG647" s="62"/>
      <c r="BH647" s="62"/>
      <c r="BI647" s="62"/>
      <c r="BJ647" s="62"/>
      <c r="BK647" s="63"/>
      <c r="BL647" s="63"/>
      <c r="BM647" s="63"/>
      <c r="BN647" s="64"/>
      <c r="BO647" s="65"/>
      <c r="BP647" s="61"/>
      <c r="BQ647" s="61"/>
      <c r="BR647" s="61"/>
      <c r="BS647" s="62"/>
      <c r="BT647" s="62"/>
      <c r="BU647" s="62"/>
      <c r="BV647" s="62"/>
      <c r="BW647" s="62"/>
      <c r="BX647" s="63"/>
      <c r="BY647" s="63"/>
      <c r="BZ647" s="63"/>
      <c r="CA647" s="64"/>
      <c r="CB647" s="65"/>
      <c r="CC647" s="61"/>
      <c r="CD647" s="61"/>
      <c r="CE647" s="61"/>
      <c r="CF647" s="62"/>
      <c r="CG647" s="62"/>
      <c r="CH647" s="62"/>
      <c r="CI647" s="62"/>
      <c r="CJ647" s="62"/>
      <c r="CK647" s="63"/>
      <c r="CL647" s="63"/>
      <c r="CM647" s="63"/>
      <c r="CN647" s="64"/>
      <c r="CO647" s="65"/>
      <c r="CP647" s="61"/>
      <c r="CQ647" s="61"/>
      <c r="CR647" s="61"/>
      <c r="CS647" s="62"/>
      <c r="CT647" s="62"/>
      <c r="CU647" s="62"/>
      <c r="CV647" s="62"/>
      <c r="CW647" s="62"/>
      <c r="CX647" s="63"/>
      <c r="CY647" s="63"/>
      <c r="CZ647" s="63"/>
      <c r="DA647" s="64"/>
      <c r="DB647" s="65"/>
      <c r="DC647" s="61"/>
      <c r="DD647" s="61"/>
      <c r="DE647" s="61"/>
      <c r="DF647" s="62"/>
      <c r="DG647" s="62"/>
      <c r="DH647" s="62"/>
      <c r="DI647" s="62"/>
      <c r="DJ647" s="62"/>
      <c r="DK647" s="63"/>
      <c r="DL647" s="63"/>
      <c r="DM647" s="63"/>
      <c r="DN647" s="64"/>
      <c r="DO647" s="65"/>
      <c r="DP647" s="61"/>
      <c r="DQ647" s="61"/>
      <c r="DR647" s="61"/>
      <c r="DS647" s="62"/>
      <c r="DT647" s="62"/>
      <c r="DU647" s="62"/>
      <c r="DV647" s="62"/>
      <c r="DW647" s="62"/>
      <c r="DX647" s="63"/>
      <c r="DY647" s="63"/>
      <c r="DZ647" s="63"/>
      <c r="EA647" s="64"/>
      <c r="EB647" s="65"/>
      <c r="EC647" s="61"/>
      <c r="ED647" s="61"/>
      <c r="EE647" s="61"/>
      <c r="EF647" s="62"/>
      <c r="EG647" s="62"/>
      <c r="EH647" s="62"/>
      <c r="EI647" s="62"/>
      <c r="EJ647" s="62"/>
      <c r="EK647" s="63"/>
      <c r="EL647" s="63"/>
      <c r="EM647" s="63"/>
      <c r="EN647" s="64"/>
      <c r="EO647" s="65"/>
      <c r="EP647" s="61"/>
      <c r="EQ647" s="61"/>
      <c r="ER647" s="61"/>
      <c r="ES647" s="62"/>
      <c r="ET647" s="62"/>
      <c r="EU647" s="62"/>
      <c r="EV647" s="62"/>
      <c r="EW647" s="62"/>
      <c r="EX647" s="63"/>
      <c r="EY647" s="63"/>
      <c r="EZ647" s="63"/>
      <c r="FA647" s="64"/>
      <c r="FB647" s="65"/>
      <c r="FC647" s="61"/>
      <c r="FD647" s="61"/>
      <c r="FE647" s="61"/>
      <c r="FF647" s="62"/>
      <c r="FG647" s="62"/>
      <c r="FH647" s="62"/>
      <c r="FI647" s="62"/>
      <c r="FJ647" s="62"/>
    </row>
    <row r="648" spans="1:166" ht="15" hidden="1" customHeight="1" x14ac:dyDescent="0.25">
      <c r="A648" s="363">
        <v>3792</v>
      </c>
      <c r="B648" s="363">
        <v>6121</v>
      </c>
      <c r="C648" s="192"/>
      <c r="D648" s="339">
        <v>998</v>
      </c>
      <c r="E648" s="381">
        <v>874</v>
      </c>
      <c r="F648" s="364" t="s">
        <v>1474</v>
      </c>
      <c r="G648" s="382">
        <v>0</v>
      </c>
      <c r="H648" s="382">
        <v>96</v>
      </c>
      <c r="I648" s="382">
        <v>94.76</v>
      </c>
      <c r="J648" s="382">
        <f>Tabulka54246[[#This Row],[Skutečnost k 31.12.2019                    v tis. Kč]]/Tabulka54246[[#This Row],[Upravený rozpočet k 31.12.2019         v tis. Kč]]*100</f>
        <v>98.708333333333343</v>
      </c>
      <c r="K648" s="63"/>
      <c r="L648" s="63"/>
      <c r="M648" s="63"/>
      <c r="N648" s="64"/>
      <c r="O648" s="65"/>
      <c r="P648" s="61"/>
      <c r="Q648" s="61"/>
      <c r="R648" s="61"/>
      <c r="S648" s="62"/>
      <c r="T648" s="62"/>
      <c r="U648" s="62"/>
      <c r="V648" s="62"/>
      <c r="W648" s="62"/>
      <c r="X648" s="63"/>
      <c r="Y648" s="63"/>
      <c r="Z648" s="63"/>
      <c r="AA648" s="64"/>
      <c r="AB648" s="65"/>
      <c r="AC648" s="61"/>
      <c r="AD648" s="61"/>
      <c r="AE648" s="61"/>
      <c r="AF648" s="62"/>
      <c r="AG648" s="62"/>
      <c r="AH648" s="62"/>
      <c r="AI648" s="62"/>
      <c r="AJ648" s="62"/>
      <c r="AK648" s="63"/>
      <c r="AL648" s="63"/>
      <c r="AM648" s="63"/>
      <c r="AN648" s="64"/>
      <c r="AO648" s="65"/>
      <c r="AP648" s="61"/>
      <c r="AQ648" s="61"/>
      <c r="AR648" s="61"/>
      <c r="AS648" s="62"/>
      <c r="AT648" s="62"/>
      <c r="AU648" s="62"/>
      <c r="AV648" s="62"/>
      <c r="AW648" s="62"/>
      <c r="AX648" s="63"/>
      <c r="AY648" s="63"/>
      <c r="AZ648" s="63"/>
      <c r="BA648" s="64"/>
      <c r="BB648" s="65"/>
      <c r="BC648" s="61"/>
      <c r="BD648" s="61"/>
      <c r="BE648" s="61"/>
      <c r="BF648" s="62"/>
      <c r="BG648" s="62"/>
      <c r="BH648" s="62"/>
      <c r="BI648" s="62"/>
      <c r="BJ648" s="62"/>
      <c r="BK648" s="63"/>
      <c r="BL648" s="63"/>
      <c r="BM648" s="63"/>
      <c r="BN648" s="64"/>
      <c r="BO648" s="65"/>
      <c r="BP648" s="61"/>
      <c r="BQ648" s="61"/>
      <c r="BR648" s="61"/>
      <c r="BS648" s="62"/>
      <c r="BT648" s="62"/>
      <c r="BU648" s="62"/>
      <c r="BV648" s="62"/>
      <c r="BW648" s="62"/>
      <c r="BX648" s="63"/>
      <c r="BY648" s="63"/>
      <c r="BZ648" s="63"/>
      <c r="CA648" s="64"/>
      <c r="CB648" s="65"/>
      <c r="CC648" s="61"/>
      <c r="CD648" s="61"/>
      <c r="CE648" s="61"/>
      <c r="CF648" s="62"/>
      <c r="CG648" s="62"/>
      <c r="CH648" s="62"/>
      <c r="CI648" s="62"/>
      <c r="CJ648" s="62"/>
      <c r="CK648" s="63"/>
      <c r="CL648" s="63"/>
      <c r="CM648" s="63"/>
      <c r="CN648" s="64"/>
      <c r="CO648" s="65"/>
      <c r="CP648" s="61"/>
      <c r="CQ648" s="61"/>
      <c r="CR648" s="61"/>
      <c r="CS648" s="62"/>
      <c r="CT648" s="62"/>
      <c r="CU648" s="62"/>
      <c r="CV648" s="62"/>
      <c r="CW648" s="62"/>
      <c r="CX648" s="63"/>
      <c r="CY648" s="63"/>
      <c r="CZ648" s="63"/>
      <c r="DA648" s="64"/>
      <c r="DB648" s="65"/>
      <c r="DC648" s="61"/>
      <c r="DD648" s="61"/>
      <c r="DE648" s="61"/>
      <c r="DF648" s="62"/>
      <c r="DG648" s="62"/>
      <c r="DH648" s="62"/>
      <c r="DI648" s="62"/>
      <c r="DJ648" s="62"/>
      <c r="DK648" s="63"/>
      <c r="DL648" s="63"/>
      <c r="DM648" s="63"/>
      <c r="DN648" s="64"/>
      <c r="DO648" s="65"/>
      <c r="DP648" s="61"/>
      <c r="DQ648" s="61"/>
      <c r="DR648" s="61"/>
      <c r="DS648" s="62"/>
      <c r="DT648" s="62"/>
      <c r="DU648" s="62"/>
      <c r="DV648" s="62"/>
      <c r="DW648" s="62"/>
      <c r="DX648" s="63"/>
      <c r="DY648" s="63"/>
      <c r="DZ648" s="63"/>
      <c r="EA648" s="64"/>
      <c r="EB648" s="65"/>
      <c r="EC648" s="61"/>
      <c r="ED648" s="61"/>
      <c r="EE648" s="61"/>
      <c r="EF648" s="62"/>
      <c r="EG648" s="62"/>
      <c r="EH648" s="62"/>
      <c r="EI648" s="62"/>
      <c r="EJ648" s="62"/>
      <c r="EK648" s="63"/>
      <c r="EL648" s="63"/>
      <c r="EM648" s="63"/>
      <c r="EN648" s="64"/>
      <c r="EO648" s="65"/>
      <c r="EP648" s="61"/>
      <c r="EQ648" s="61"/>
      <c r="ER648" s="61"/>
      <c r="ES648" s="62"/>
      <c r="ET648" s="62"/>
      <c r="EU648" s="62"/>
      <c r="EV648" s="62"/>
      <c r="EW648" s="62"/>
      <c r="EX648" s="63"/>
      <c r="EY648" s="63"/>
      <c r="EZ648" s="63"/>
      <c r="FA648" s="64"/>
      <c r="FB648" s="65"/>
      <c r="FC648" s="61"/>
      <c r="FD648" s="61"/>
      <c r="FE648" s="61"/>
      <c r="FF648" s="62"/>
      <c r="FG648" s="62"/>
      <c r="FH648" s="62"/>
      <c r="FI648" s="62"/>
      <c r="FJ648" s="62"/>
    </row>
    <row r="649" spans="1:166" s="72" customFormat="1" ht="15" hidden="1" customHeight="1" x14ac:dyDescent="0.25">
      <c r="A649" s="385">
        <v>3792</v>
      </c>
      <c r="B649" s="385">
        <v>6121</v>
      </c>
      <c r="C649" s="386">
        <v>90992</v>
      </c>
      <c r="D649" s="339"/>
      <c r="E649" s="387">
        <v>874</v>
      </c>
      <c r="F649" s="388" t="s">
        <v>560</v>
      </c>
      <c r="G649" s="389">
        <v>0</v>
      </c>
      <c r="H649" s="389">
        <v>281.02999999999997</v>
      </c>
      <c r="I649" s="389">
        <v>281.02999999999997</v>
      </c>
      <c r="J649" s="389">
        <f>Tabulka54246[[#This Row],[Skutečnost k 31.12.2019                    v tis. Kč]]/Tabulka54246[[#This Row],[Upravený rozpočet k 31.12.2019         v tis. Kč]]*100</f>
        <v>100</v>
      </c>
    </row>
    <row r="650" spans="1:166" s="72" customFormat="1" ht="15" hidden="1" customHeight="1" x14ac:dyDescent="0.25">
      <c r="A650" s="363">
        <v>3792</v>
      </c>
      <c r="B650" s="363">
        <v>6122</v>
      </c>
      <c r="C650" s="192"/>
      <c r="D650" s="339">
        <v>995</v>
      </c>
      <c r="E650" s="381">
        <v>874</v>
      </c>
      <c r="F650" s="364" t="s">
        <v>1475</v>
      </c>
      <c r="G650" s="382">
        <v>0</v>
      </c>
      <c r="H650" s="382">
        <v>29.9</v>
      </c>
      <c r="I650" s="382">
        <v>29.9</v>
      </c>
      <c r="J650" s="382">
        <f>Tabulka54246[[#This Row],[Skutečnost k 31.12.2019                    v tis. Kč]]/Tabulka54246[[#This Row],[Upravený rozpočet k 31.12.2019         v tis. Kč]]*100</f>
        <v>100</v>
      </c>
    </row>
    <row r="651" spans="1:166" s="72" customFormat="1" ht="15" hidden="1" customHeight="1" x14ac:dyDescent="0.25">
      <c r="A651" s="385">
        <v>3792</v>
      </c>
      <c r="B651" s="385">
        <v>6122</v>
      </c>
      <c r="C651" s="386">
        <v>90992</v>
      </c>
      <c r="D651" s="339"/>
      <c r="E651" s="387">
        <v>874</v>
      </c>
      <c r="F651" s="388" t="s">
        <v>560</v>
      </c>
      <c r="G651" s="389">
        <v>400.99</v>
      </c>
      <c r="H651" s="389">
        <v>169.39</v>
      </c>
      <c r="I651" s="389">
        <v>169.39</v>
      </c>
      <c r="J651" s="389">
        <f>Tabulka54246[[#This Row],[Skutečnost k 31.12.2019                    v tis. Kč]]/Tabulka54246[[#This Row],[Upravený rozpočet k 31.12.2019         v tis. Kč]]*100</f>
        <v>100</v>
      </c>
    </row>
    <row r="652" spans="1:166" s="72" customFormat="1" ht="15" hidden="1" customHeight="1" x14ac:dyDescent="0.25">
      <c r="A652" s="415">
        <v>3792</v>
      </c>
      <c r="B652" s="415"/>
      <c r="C652" s="416"/>
      <c r="D652" s="45"/>
      <c r="E652" s="46"/>
      <c r="F652" s="94" t="s">
        <v>458</v>
      </c>
      <c r="G652" s="265">
        <f>SUBTOTAL(109,G642:G651)</f>
        <v>0</v>
      </c>
      <c r="H652" s="265">
        <f>SUBTOTAL(109,H642:H651)</f>
        <v>0</v>
      </c>
      <c r="I652" s="265">
        <f>SUBTOTAL(109,I642:I651)</f>
        <v>0</v>
      </c>
      <c r="J652" s="265" t="e">
        <f>Tabulka54246[[#This Row],[Skutečnost k 31.12.2019                    v tis. Kč]]/Tabulka54246[[#This Row],[Upravený rozpočet k 31.12.2019         v tis. Kč]]*100</f>
        <v>#DIV/0!</v>
      </c>
    </row>
    <row r="653" spans="1:166" s="30" customFormat="1" ht="15" hidden="1" customHeight="1" x14ac:dyDescent="0.25">
      <c r="A653" s="385"/>
      <c r="B653" s="16"/>
      <c r="C653" s="192"/>
      <c r="D653" s="16"/>
      <c r="E653" s="46"/>
      <c r="F653" s="388"/>
      <c r="G653" s="389"/>
      <c r="H653" s="343"/>
      <c r="I653" s="243"/>
      <c r="J653" s="243"/>
      <c r="O653" s="86"/>
      <c r="P653" s="84"/>
      <c r="Q653" s="84"/>
      <c r="R653" s="84"/>
      <c r="S653" s="85"/>
      <c r="T653" s="85"/>
      <c r="U653" s="85"/>
      <c r="V653" s="85"/>
      <c r="W653" s="85"/>
      <c r="AB653" s="86"/>
      <c r="AC653" s="84"/>
      <c r="AD653" s="84"/>
      <c r="AE653" s="84"/>
      <c r="AF653" s="85"/>
      <c r="AG653" s="85"/>
      <c r="AH653" s="85"/>
      <c r="AI653" s="85"/>
      <c r="AJ653" s="85"/>
      <c r="AO653" s="86"/>
      <c r="AP653" s="84"/>
      <c r="AQ653" s="84"/>
      <c r="AR653" s="84"/>
      <c r="AS653" s="85"/>
      <c r="AT653" s="85"/>
      <c r="AU653" s="85"/>
      <c r="AV653" s="85"/>
      <c r="AW653" s="85"/>
      <c r="BB653" s="86"/>
      <c r="BC653" s="84"/>
      <c r="BD653" s="84"/>
      <c r="BE653" s="84"/>
      <c r="BF653" s="85"/>
      <c r="BG653" s="85"/>
      <c r="BH653" s="85"/>
      <c r="BI653" s="85"/>
      <c r="BJ653" s="85"/>
      <c r="BO653" s="86"/>
      <c r="BP653" s="84"/>
      <c r="BQ653" s="84"/>
      <c r="BR653" s="84"/>
      <c r="BS653" s="85"/>
      <c r="BT653" s="85"/>
      <c r="BU653" s="85"/>
      <c r="BV653" s="85"/>
      <c r="BW653" s="85"/>
      <c r="CB653" s="86"/>
      <c r="CC653" s="84"/>
      <c r="CD653" s="84"/>
      <c r="CE653" s="84"/>
      <c r="CF653" s="85"/>
      <c r="CG653" s="85"/>
      <c r="CH653" s="85"/>
      <c r="CI653" s="85"/>
      <c r="CJ653" s="85"/>
      <c r="CO653" s="86"/>
      <c r="CP653" s="84"/>
      <c r="CQ653" s="84"/>
      <c r="CR653" s="84"/>
      <c r="CS653" s="85"/>
      <c r="CT653" s="85"/>
      <c r="CU653" s="85"/>
      <c r="CV653" s="85"/>
      <c r="CW653" s="85"/>
      <c r="DB653" s="86"/>
      <c r="DC653" s="84"/>
      <c r="DD653" s="84"/>
      <c r="DE653" s="84"/>
      <c r="DF653" s="85"/>
      <c r="DG653" s="85"/>
      <c r="DH653" s="85"/>
      <c r="DI653" s="85"/>
      <c r="DJ653" s="85"/>
      <c r="DO653" s="86"/>
      <c r="DP653" s="84"/>
      <c r="DQ653" s="84"/>
      <c r="DR653" s="84"/>
      <c r="DS653" s="85"/>
      <c r="DT653" s="85"/>
      <c r="DU653" s="85"/>
      <c r="DV653" s="85"/>
      <c r="DW653" s="85"/>
      <c r="EB653" s="86"/>
      <c r="EC653" s="84"/>
      <c r="ED653" s="84"/>
      <c r="EE653" s="84"/>
      <c r="EF653" s="85"/>
      <c r="EG653" s="85"/>
      <c r="EH653" s="85"/>
      <c r="EI653" s="85"/>
      <c r="EJ653" s="85"/>
      <c r="EO653" s="86"/>
      <c r="EP653" s="84"/>
      <c r="EQ653" s="84"/>
      <c r="ER653" s="84"/>
      <c r="ES653" s="85"/>
      <c r="ET653" s="85"/>
      <c r="EU653" s="85"/>
      <c r="EV653" s="85"/>
      <c r="EW653" s="85"/>
      <c r="FB653" s="86"/>
      <c r="FC653" s="84"/>
      <c r="FD653" s="84"/>
      <c r="FE653" s="84"/>
      <c r="FF653" s="85"/>
      <c r="FG653" s="85"/>
      <c r="FH653" s="85"/>
      <c r="FI653" s="85"/>
      <c r="FJ653" s="85"/>
    </row>
    <row r="654" spans="1:166" s="30" customFormat="1" ht="15" hidden="1" customHeight="1" x14ac:dyDescent="0.25">
      <c r="A654" s="348">
        <v>3792</v>
      </c>
      <c r="B654" s="348">
        <v>5221</v>
      </c>
      <c r="C654" s="203"/>
      <c r="D654" s="339"/>
      <c r="E654" s="46"/>
      <c r="F654" s="329" t="s">
        <v>449</v>
      </c>
      <c r="G654" s="343">
        <v>400</v>
      </c>
      <c r="H654" s="343">
        <v>400</v>
      </c>
      <c r="I654" s="343">
        <v>400</v>
      </c>
      <c r="J654" s="343">
        <f>Tabulka54246[[#This Row],[Skutečnost k 31.12.2019                    v tis. Kč]]/Tabulka54246[[#This Row],[Upravený rozpočet k 31.12.2019         v tis. Kč]]*100</f>
        <v>100</v>
      </c>
      <c r="O654" s="86"/>
      <c r="P654" s="84"/>
      <c r="Q654" s="84"/>
      <c r="R654" s="84"/>
      <c r="S654" s="85"/>
      <c r="T654" s="85"/>
      <c r="U654" s="85"/>
      <c r="V654" s="85"/>
      <c r="W654" s="85"/>
      <c r="AB654" s="86"/>
      <c r="AC654" s="84"/>
      <c r="AD654" s="84"/>
      <c r="AE654" s="84"/>
      <c r="AF654" s="85"/>
      <c r="AG654" s="85"/>
      <c r="AH654" s="85"/>
      <c r="AI654" s="85"/>
      <c r="AJ654" s="85"/>
      <c r="AO654" s="86"/>
      <c r="AP654" s="84"/>
      <c r="AQ654" s="84"/>
      <c r="AR654" s="84"/>
      <c r="AS654" s="85"/>
      <c r="AT654" s="85"/>
      <c r="AU654" s="85"/>
      <c r="AV654" s="85"/>
      <c r="AW654" s="85"/>
      <c r="BB654" s="86"/>
      <c r="BC654" s="84"/>
      <c r="BD654" s="84"/>
      <c r="BE654" s="84"/>
      <c r="BF654" s="85"/>
      <c r="BG654" s="85"/>
      <c r="BH654" s="85"/>
      <c r="BI654" s="85"/>
      <c r="BJ654" s="85"/>
      <c r="BO654" s="86"/>
      <c r="BP654" s="84"/>
      <c r="BQ654" s="84"/>
      <c r="BR654" s="84"/>
      <c r="BS654" s="85"/>
      <c r="BT654" s="85"/>
      <c r="BU654" s="85"/>
      <c r="BV654" s="85"/>
      <c r="BW654" s="85"/>
      <c r="CB654" s="86"/>
      <c r="CC654" s="84"/>
      <c r="CD654" s="84"/>
      <c r="CE654" s="84"/>
      <c r="CF654" s="85"/>
      <c r="CG654" s="85"/>
      <c r="CH654" s="85"/>
      <c r="CI654" s="85"/>
      <c r="CJ654" s="85"/>
      <c r="CO654" s="86"/>
      <c r="CP654" s="84"/>
      <c r="CQ654" s="84"/>
      <c r="CR654" s="84"/>
      <c r="CS654" s="85"/>
      <c r="CT654" s="85"/>
      <c r="CU654" s="85"/>
      <c r="CV654" s="85"/>
      <c r="CW654" s="85"/>
      <c r="DB654" s="86"/>
      <c r="DC654" s="84"/>
      <c r="DD654" s="84"/>
      <c r="DE654" s="84"/>
      <c r="DF654" s="85"/>
      <c r="DG654" s="85"/>
      <c r="DH654" s="85"/>
      <c r="DI654" s="85"/>
      <c r="DJ654" s="85"/>
      <c r="DO654" s="86"/>
      <c r="DP654" s="84"/>
      <c r="DQ654" s="84"/>
      <c r="DR654" s="84"/>
      <c r="DS654" s="85"/>
      <c r="DT654" s="85"/>
      <c r="DU654" s="85"/>
      <c r="DV654" s="85"/>
      <c r="DW654" s="85"/>
      <c r="EB654" s="86"/>
      <c r="EC654" s="84"/>
      <c r="ED654" s="84"/>
      <c r="EE654" s="84"/>
      <c r="EF654" s="85"/>
      <c r="EG654" s="85"/>
      <c r="EH654" s="85"/>
      <c r="EI654" s="85"/>
      <c r="EJ654" s="85"/>
      <c r="EO654" s="86"/>
      <c r="EP654" s="84"/>
      <c r="EQ654" s="84"/>
      <c r="ER654" s="84"/>
      <c r="ES654" s="85"/>
      <c r="ET654" s="85"/>
      <c r="EU654" s="85"/>
      <c r="EV654" s="85"/>
      <c r="EW654" s="85"/>
      <c r="FB654" s="86"/>
      <c r="FC654" s="84"/>
      <c r="FD654" s="84"/>
      <c r="FE654" s="84"/>
      <c r="FF654" s="85"/>
      <c r="FG654" s="85"/>
      <c r="FH654" s="85"/>
      <c r="FI654" s="85"/>
      <c r="FJ654" s="85"/>
    </row>
    <row r="655" spans="1:166" s="135" customFormat="1" ht="15" hidden="1" customHeight="1" x14ac:dyDescent="0.25">
      <c r="A655" s="367">
        <v>3792</v>
      </c>
      <c r="B655" s="367">
        <v>5336</v>
      </c>
      <c r="C655" s="392"/>
      <c r="D655" s="367">
        <v>610</v>
      </c>
      <c r="E655" s="367">
        <v>313</v>
      </c>
      <c r="F655" s="370" t="s">
        <v>914</v>
      </c>
      <c r="G655" s="390">
        <v>0</v>
      </c>
      <c r="H655" s="390">
        <v>27.09</v>
      </c>
      <c r="I655" s="390">
        <v>27.09</v>
      </c>
      <c r="J655" s="390">
        <f>Tabulka54246[[#This Row],[Skutečnost k 31.12.2019                    v tis. Kč]]/Tabulka54246[[#This Row],[Upravený rozpočet k 31.12.2019         v tis. Kč]]*100</f>
        <v>100</v>
      </c>
      <c r="O655" s="136"/>
      <c r="P655" s="133"/>
      <c r="Q655" s="133"/>
      <c r="R655" s="133"/>
      <c r="S655" s="134"/>
      <c r="T655" s="134"/>
      <c r="U655" s="134"/>
      <c r="V655" s="134"/>
      <c r="W655" s="134"/>
      <c r="AB655" s="136"/>
      <c r="AC655" s="133"/>
      <c r="AD655" s="133"/>
      <c r="AE655" s="133"/>
      <c r="AF655" s="134"/>
      <c r="AG655" s="134"/>
      <c r="AH655" s="134"/>
      <c r="AI655" s="134"/>
      <c r="AJ655" s="134"/>
      <c r="AO655" s="136"/>
      <c r="AP655" s="133"/>
      <c r="AQ655" s="133"/>
      <c r="AR655" s="133"/>
      <c r="AS655" s="134"/>
      <c r="AT655" s="134"/>
      <c r="AU655" s="134"/>
      <c r="AV655" s="134"/>
      <c r="AW655" s="134"/>
      <c r="BB655" s="136"/>
      <c r="BC655" s="133"/>
      <c r="BD655" s="133"/>
      <c r="BE655" s="133"/>
      <c r="BF655" s="134"/>
      <c r="BG655" s="134"/>
      <c r="BH655" s="134"/>
      <c r="BI655" s="134"/>
      <c r="BJ655" s="134"/>
      <c r="BO655" s="136"/>
      <c r="BP655" s="133"/>
      <c r="BQ655" s="133"/>
      <c r="BR655" s="133"/>
      <c r="BS655" s="134"/>
      <c r="BT655" s="134"/>
      <c r="BU655" s="134"/>
      <c r="BV655" s="134"/>
      <c r="BW655" s="134"/>
      <c r="CB655" s="136"/>
      <c r="CC655" s="133"/>
      <c r="CD655" s="133"/>
      <c r="CE655" s="133"/>
      <c r="CF655" s="134"/>
      <c r="CG655" s="134"/>
      <c r="CH655" s="134"/>
      <c r="CI655" s="134"/>
      <c r="CJ655" s="134"/>
      <c r="CO655" s="136"/>
      <c r="CP655" s="133"/>
      <c r="CQ655" s="133"/>
      <c r="CR655" s="133"/>
      <c r="CS655" s="134"/>
      <c r="CT655" s="134"/>
      <c r="CU655" s="134"/>
      <c r="CV655" s="134"/>
      <c r="CW655" s="134"/>
      <c r="DB655" s="136"/>
      <c r="DC655" s="133"/>
      <c r="DD655" s="133"/>
      <c r="DE655" s="133"/>
      <c r="DF655" s="134"/>
      <c r="DG655" s="134"/>
      <c r="DH655" s="134"/>
      <c r="DI655" s="134"/>
      <c r="DJ655" s="134"/>
      <c r="DO655" s="136"/>
      <c r="DP655" s="133"/>
      <c r="DQ655" s="133"/>
      <c r="DR655" s="133"/>
      <c r="DS655" s="134"/>
      <c r="DT655" s="134"/>
      <c r="DU655" s="134"/>
      <c r="DV655" s="134"/>
      <c r="DW655" s="134"/>
      <c r="EB655" s="136"/>
      <c r="EC655" s="133"/>
      <c r="ED655" s="133"/>
      <c r="EE655" s="133"/>
      <c r="EF655" s="134"/>
      <c r="EG655" s="134"/>
      <c r="EH655" s="134"/>
      <c r="EI655" s="134"/>
      <c r="EJ655" s="134"/>
      <c r="EO655" s="136"/>
      <c r="EP655" s="133"/>
      <c r="EQ655" s="133"/>
      <c r="ER655" s="133"/>
      <c r="ES655" s="134"/>
      <c r="ET655" s="134"/>
      <c r="EU655" s="134"/>
      <c r="EV655" s="134"/>
      <c r="EW655" s="134"/>
      <c r="FB655" s="136"/>
      <c r="FC655" s="133"/>
      <c r="FD655" s="133"/>
      <c r="FE655" s="133"/>
      <c r="FF655" s="134"/>
      <c r="FG655" s="134"/>
      <c r="FH655" s="134"/>
      <c r="FI655" s="134"/>
      <c r="FJ655" s="134"/>
    </row>
    <row r="656" spans="1:166" s="42" customFormat="1" ht="15" hidden="1" customHeight="1" x14ac:dyDescent="0.25">
      <c r="A656" s="45">
        <v>3792</v>
      </c>
      <c r="B656" s="45"/>
      <c r="C656" s="266"/>
      <c r="D656" s="45"/>
      <c r="E656" s="46"/>
      <c r="F656" s="228" t="s">
        <v>448</v>
      </c>
      <c r="G656" s="264">
        <f>G654+G652+G655</f>
        <v>400</v>
      </c>
      <c r="H656" s="264">
        <f t="shared" ref="H656:I656" si="5">H654+H652+H655</f>
        <v>427.09</v>
      </c>
      <c r="I656" s="264">
        <f t="shared" si="5"/>
        <v>427.09</v>
      </c>
      <c r="J656" s="264">
        <f>Tabulka54246[[#This Row],[Skutečnost k 31.12.2019                    v tis. Kč]]/Tabulka54246[[#This Row],[Upravený rozpočet k 31.12.2019         v tis. Kč]]*100</f>
        <v>100</v>
      </c>
    </row>
    <row r="657" spans="1:10" s="42" customFormat="1" ht="15" hidden="1" customHeight="1" x14ac:dyDescent="0.25">
      <c r="A657" s="245"/>
      <c r="B657" s="245"/>
      <c r="C657" s="251"/>
      <c r="D657" s="690"/>
      <c r="E657" s="47"/>
      <c r="F657" s="288" t="s">
        <v>180</v>
      </c>
      <c r="G657" s="265">
        <f>G640+G602+G593+G588+G583+G576+G571+G566+G561+G656</f>
        <v>4855</v>
      </c>
      <c r="H657" s="265">
        <f>H640+H602+H593+H588+H583+H576+H571+H566+H561+H656</f>
        <v>5993.54</v>
      </c>
      <c r="I657" s="265">
        <f>I640+I602+I593+I588+I583+I576+I571+I566+I561+I656</f>
        <v>5600.79</v>
      </c>
      <c r="J657" s="265">
        <f>Tabulka54246[[#This Row],[Skutečnost k 31.12.2019                    v tis. Kč]]/Tabulka54246[[#This Row],[Upravený rozpočet k 31.12.2019         v tis. Kč]]*100</f>
        <v>93.44711138992983</v>
      </c>
    </row>
    <row r="658" spans="1:10" s="42" customFormat="1" ht="15" hidden="1" customHeight="1" x14ac:dyDescent="0.25">
      <c r="A658" s="98">
        <v>3</v>
      </c>
      <c r="B658" s="417"/>
      <c r="C658" s="418"/>
      <c r="D658" s="725"/>
      <c r="E658" s="419"/>
      <c r="F658" s="101" t="s">
        <v>61</v>
      </c>
      <c r="G658" s="103">
        <f>G657+G557+G433+G422+G341+G228</f>
        <v>16804</v>
      </c>
      <c r="H658" s="103">
        <f>H657+H557+H433+H422+H341+H228</f>
        <v>22193.440000000002</v>
      </c>
      <c r="I658" s="103">
        <f>I657+I557+I433+I422+I341+I228</f>
        <v>20859.89</v>
      </c>
      <c r="J658" s="103">
        <f>Tabulka54246[[#This Row],[Skutečnost k 31.12.2019                    v tis. Kč]]/Tabulka54246[[#This Row],[Upravený rozpočet k 31.12.2019         v tis. Kč]]*100</f>
        <v>93.991242457230598</v>
      </c>
    </row>
    <row r="659" spans="1:10" ht="15" hidden="1" customHeight="1" x14ac:dyDescent="0.25">
      <c r="A659" s="245"/>
      <c r="B659" s="245"/>
      <c r="C659" s="251"/>
      <c r="D659" s="690"/>
      <c r="E659" s="47"/>
      <c r="F659" s="244"/>
      <c r="G659" s="183"/>
      <c r="H659" s="183"/>
      <c r="I659" s="183"/>
      <c r="J659" s="183"/>
    </row>
    <row r="660" spans="1:10" ht="15" hidden="1" customHeight="1" x14ac:dyDescent="0.25">
      <c r="A660" s="98">
        <v>4</v>
      </c>
      <c r="B660" s="417"/>
      <c r="C660" s="418"/>
      <c r="D660" s="725"/>
      <c r="E660" s="419"/>
      <c r="F660" s="101" t="s">
        <v>181</v>
      </c>
      <c r="G660" s="103"/>
      <c r="H660" s="103"/>
      <c r="I660" s="103"/>
      <c r="J660" s="103"/>
    </row>
    <row r="661" spans="1:10" ht="15" hidden="1" customHeight="1" x14ac:dyDescent="0.25">
      <c r="A661" s="344"/>
      <c r="B661" s="344"/>
      <c r="C661" s="251"/>
      <c r="D661" s="688"/>
      <c r="E661" s="46"/>
      <c r="F661" s="94" t="s">
        <v>293</v>
      </c>
      <c r="G661" s="347"/>
      <c r="H661" s="347"/>
      <c r="I661" s="347"/>
      <c r="J661" s="347"/>
    </row>
    <row r="662" spans="1:10" ht="15" hidden="1" customHeight="1" x14ac:dyDescent="0.25">
      <c r="A662" s="367">
        <v>4329</v>
      </c>
      <c r="B662" s="367">
        <v>5011</v>
      </c>
      <c r="C662" s="392">
        <v>13011</v>
      </c>
      <c r="D662" s="339"/>
      <c r="E662" s="46"/>
      <c r="F662" s="370" t="s">
        <v>182</v>
      </c>
      <c r="G662" s="390">
        <v>1477.6</v>
      </c>
      <c r="H662" s="390">
        <v>1775.55</v>
      </c>
      <c r="I662" s="390">
        <v>1775.55</v>
      </c>
      <c r="J662" s="390">
        <f>Tabulka54246[[#This Row],[Skutečnost k 31.12.2019                    v tis. Kč]]/Tabulka54246[[#This Row],[Upravený rozpočet k 31.12.2019         v tis. Kč]]*100</f>
        <v>100</v>
      </c>
    </row>
    <row r="663" spans="1:10" ht="15" hidden="1" customHeight="1" x14ac:dyDescent="0.25">
      <c r="A663" s="367">
        <v>4329</v>
      </c>
      <c r="B663" s="367">
        <v>5031</v>
      </c>
      <c r="C663" s="392">
        <v>13011</v>
      </c>
      <c r="D663" s="339"/>
      <c r="E663" s="46"/>
      <c r="F663" s="370" t="s">
        <v>173</v>
      </c>
      <c r="G663" s="390">
        <v>369.4</v>
      </c>
      <c r="H663" s="390">
        <v>444.25</v>
      </c>
      <c r="I663" s="390">
        <v>444.25</v>
      </c>
      <c r="J663" s="390">
        <f>Tabulka54246[[#This Row],[Skutečnost k 31.12.2019                    v tis. Kč]]/Tabulka54246[[#This Row],[Upravený rozpočet k 31.12.2019         v tis. Kč]]*100</f>
        <v>100</v>
      </c>
    </row>
    <row r="664" spans="1:10" ht="15" hidden="1" customHeight="1" x14ac:dyDescent="0.25">
      <c r="A664" s="367">
        <v>4329</v>
      </c>
      <c r="B664" s="367">
        <v>5032</v>
      </c>
      <c r="C664" s="392">
        <v>13011</v>
      </c>
      <c r="D664" s="339"/>
      <c r="E664" s="46"/>
      <c r="F664" s="370" t="s">
        <v>115</v>
      </c>
      <c r="G664" s="390">
        <v>133</v>
      </c>
      <c r="H664" s="390">
        <v>160.18</v>
      </c>
      <c r="I664" s="390">
        <v>160.18</v>
      </c>
      <c r="J664" s="390">
        <f>Tabulka54246[[#This Row],[Skutečnost k 31.12.2019                    v tis. Kč]]/Tabulka54246[[#This Row],[Upravený rozpočet k 31.12.2019         v tis. Kč]]*100</f>
        <v>100</v>
      </c>
    </row>
    <row r="665" spans="1:10" ht="15" hidden="1" customHeight="1" x14ac:dyDescent="0.25">
      <c r="A665" s="367">
        <v>4329</v>
      </c>
      <c r="B665" s="367">
        <v>5136</v>
      </c>
      <c r="C665" s="392">
        <v>13011</v>
      </c>
      <c r="D665" s="339"/>
      <c r="E665" s="46"/>
      <c r="F665" s="370" t="s">
        <v>191</v>
      </c>
      <c r="G665" s="390">
        <v>2</v>
      </c>
      <c r="H665" s="390">
        <v>0.65</v>
      </c>
      <c r="I665" s="390">
        <v>0.65</v>
      </c>
      <c r="J665" s="390">
        <f>Tabulka54246[[#This Row],[Skutečnost k 31.12.2019                    v tis. Kč]]/Tabulka54246[[#This Row],[Upravený rozpočet k 31.12.2019         v tis. Kč]]*100</f>
        <v>100</v>
      </c>
    </row>
    <row r="666" spans="1:10" ht="15" hidden="1" customHeight="1" x14ac:dyDescent="0.25">
      <c r="A666" s="453">
        <v>4329</v>
      </c>
      <c r="B666" s="367">
        <v>5137</v>
      </c>
      <c r="C666" s="392">
        <v>13011</v>
      </c>
      <c r="D666" s="339"/>
      <c r="E666" s="46"/>
      <c r="F666" s="370" t="s">
        <v>905</v>
      </c>
      <c r="G666" s="390">
        <v>0</v>
      </c>
      <c r="H666" s="390">
        <v>21.61</v>
      </c>
      <c r="I666" s="390">
        <v>21.61</v>
      </c>
      <c r="J666" s="390">
        <f>Tabulka54246[[#This Row],[Skutečnost k 31.12.2019                    v tis. Kč]]/Tabulka54246[[#This Row],[Upravený rozpočet k 31.12.2019         v tis. Kč]]*100</f>
        <v>100</v>
      </c>
    </row>
    <row r="667" spans="1:10" ht="15" hidden="1" customHeight="1" x14ac:dyDescent="0.25">
      <c r="A667" s="367">
        <v>4329</v>
      </c>
      <c r="B667" s="367">
        <v>5139</v>
      </c>
      <c r="C667" s="392">
        <v>13011</v>
      </c>
      <c r="D667" s="339"/>
      <c r="E667" s="46"/>
      <c r="F667" s="370" t="s">
        <v>120</v>
      </c>
      <c r="G667" s="390">
        <v>10</v>
      </c>
      <c r="H667" s="390">
        <v>18.95</v>
      </c>
      <c r="I667" s="390">
        <v>18.95</v>
      </c>
      <c r="J667" s="390">
        <f>Tabulka54246[[#This Row],[Skutečnost k 31.12.2019                    v tis. Kč]]/Tabulka54246[[#This Row],[Upravený rozpočet k 31.12.2019         v tis. Kč]]*100</f>
        <v>100</v>
      </c>
    </row>
    <row r="668" spans="1:10" ht="15" hidden="1" customHeight="1" x14ac:dyDescent="0.25">
      <c r="A668" s="367">
        <v>4329</v>
      </c>
      <c r="B668" s="367">
        <v>5166</v>
      </c>
      <c r="C668" s="392">
        <v>13011</v>
      </c>
      <c r="D668" s="339"/>
      <c r="E668" s="46"/>
      <c r="F668" s="370" t="s">
        <v>117</v>
      </c>
      <c r="G668" s="390">
        <v>30</v>
      </c>
      <c r="H668" s="390">
        <v>8.3699999999999992</v>
      </c>
      <c r="I668" s="390">
        <v>8.3699999999999992</v>
      </c>
      <c r="J668" s="390">
        <f>Tabulka54246[[#This Row],[Skutečnost k 31.12.2019                    v tis. Kč]]/Tabulka54246[[#This Row],[Upravený rozpočet k 31.12.2019         v tis. Kč]]*100</f>
        <v>100</v>
      </c>
    </row>
    <row r="669" spans="1:10" ht="15" hidden="1" customHeight="1" x14ac:dyDescent="0.25">
      <c r="A669" s="367">
        <v>4329</v>
      </c>
      <c r="B669" s="367">
        <v>5167</v>
      </c>
      <c r="C669" s="392">
        <v>13011</v>
      </c>
      <c r="D669" s="339"/>
      <c r="E669" s="46"/>
      <c r="F669" s="370" t="s">
        <v>118</v>
      </c>
      <c r="G669" s="390">
        <v>60</v>
      </c>
      <c r="H669" s="390">
        <v>32.32</v>
      </c>
      <c r="I669" s="390">
        <v>32.32</v>
      </c>
      <c r="J669" s="390">
        <f>Tabulka54246[[#This Row],[Skutečnost k 31.12.2019                    v tis. Kč]]/Tabulka54246[[#This Row],[Upravený rozpočet k 31.12.2019         v tis. Kč]]*100</f>
        <v>100</v>
      </c>
    </row>
    <row r="670" spans="1:10" ht="15" hidden="1" customHeight="1" x14ac:dyDescent="0.25">
      <c r="A670" s="367">
        <v>4329</v>
      </c>
      <c r="B670" s="367">
        <v>5173</v>
      </c>
      <c r="C670" s="392">
        <v>13011</v>
      </c>
      <c r="D670" s="339"/>
      <c r="E670" s="46"/>
      <c r="F670" s="370" t="s">
        <v>184</v>
      </c>
      <c r="G670" s="390">
        <v>15</v>
      </c>
      <c r="H670" s="390">
        <v>14.99</v>
      </c>
      <c r="I670" s="390">
        <v>14.99</v>
      </c>
      <c r="J670" s="390">
        <f>Tabulka54246[[#This Row],[Skutečnost k 31.12.2019                    v tis. Kč]]/Tabulka54246[[#This Row],[Upravený rozpočet k 31.12.2019         v tis. Kč]]*100</f>
        <v>100</v>
      </c>
    </row>
    <row r="671" spans="1:10" ht="15" hidden="1" customHeight="1" x14ac:dyDescent="0.25">
      <c r="A671" s="367">
        <v>4329</v>
      </c>
      <c r="B671" s="367">
        <v>5194</v>
      </c>
      <c r="C671" s="392">
        <v>13011</v>
      </c>
      <c r="D671" s="339"/>
      <c r="E671" s="46"/>
      <c r="F671" s="370" t="s">
        <v>185</v>
      </c>
      <c r="G671" s="390">
        <v>3</v>
      </c>
      <c r="H671" s="390">
        <v>1.61</v>
      </c>
      <c r="I671" s="390">
        <v>1.61</v>
      </c>
      <c r="J671" s="390">
        <f>Tabulka54246[[#This Row],[Skutečnost k 31.12.2019                    v tis. Kč]]/Tabulka54246[[#This Row],[Upravený rozpočet k 31.12.2019         v tis. Kč]]*100</f>
        <v>100</v>
      </c>
    </row>
    <row r="672" spans="1:10" ht="15" hidden="1" customHeight="1" x14ac:dyDescent="0.25">
      <c r="A672" s="367">
        <v>4329</v>
      </c>
      <c r="B672" s="367">
        <v>5424</v>
      </c>
      <c r="C672" s="392">
        <v>13011</v>
      </c>
      <c r="D672" s="339"/>
      <c r="E672" s="46"/>
      <c r="F672" s="370" t="s">
        <v>155</v>
      </c>
      <c r="G672" s="390">
        <v>0</v>
      </c>
      <c r="H672" s="390">
        <v>6.23</v>
      </c>
      <c r="I672" s="390">
        <v>6.23</v>
      </c>
      <c r="J672" s="390">
        <f>Tabulka54246[[#This Row],[Skutečnost k 31.12.2019                    v tis. Kč]]/Tabulka54246[[#This Row],[Upravený rozpočet k 31.12.2019         v tis. Kč]]*100</f>
        <v>100</v>
      </c>
    </row>
    <row r="673" spans="1:10" ht="15" hidden="1" customHeight="1" x14ac:dyDescent="0.25">
      <c r="A673" s="344"/>
      <c r="B673" s="344"/>
      <c r="C673" s="251"/>
      <c r="D673" s="688"/>
      <c r="E673" s="46"/>
      <c r="F673" s="94" t="s">
        <v>432</v>
      </c>
      <c r="G673" s="265">
        <f>SUBTOTAL(109,G662:G672)</f>
        <v>0</v>
      </c>
      <c r="H673" s="265">
        <f t="shared" ref="H673:I673" si="6">SUBTOTAL(109,H662:H672)</f>
        <v>0</v>
      </c>
      <c r="I673" s="265">
        <f t="shared" si="6"/>
        <v>0</v>
      </c>
      <c r="J673" s="265" t="e">
        <f>Tabulka54246[[#This Row],[Skutečnost k 31.12.2019                    v tis. Kč]]/Tabulka54246[[#This Row],[Upravený rozpočet k 31.12.2019         v tis. Kč]]*100</f>
        <v>#DIV/0!</v>
      </c>
    </row>
    <row r="674" spans="1:10" ht="15" hidden="1" customHeight="1" x14ac:dyDescent="0.25">
      <c r="A674" s="344"/>
      <c r="B674" s="344"/>
      <c r="C674" s="251"/>
      <c r="D674" s="688"/>
      <c r="E674" s="46"/>
      <c r="F674" s="346"/>
      <c r="G674" s="347"/>
      <c r="H674" s="347"/>
      <c r="I674" s="347"/>
      <c r="J674" s="347"/>
    </row>
    <row r="675" spans="1:10" ht="15" hidden="1" customHeight="1" x14ac:dyDescent="0.25">
      <c r="A675" s="348">
        <v>4329</v>
      </c>
      <c r="B675" s="348">
        <v>5011</v>
      </c>
      <c r="C675" s="203"/>
      <c r="D675" s="339"/>
      <c r="E675" s="46"/>
      <c r="F675" s="329" t="s">
        <v>182</v>
      </c>
      <c r="G675" s="343">
        <v>462.4</v>
      </c>
      <c r="H675" s="343">
        <v>176</v>
      </c>
      <c r="I675" s="343">
        <v>150.30000000000001</v>
      </c>
      <c r="J675" s="343">
        <f>Tabulka54246[[#This Row],[Skutečnost k 31.12.2019                    v tis. Kč]]/Tabulka54246[[#This Row],[Upravený rozpočet k 31.12.2019         v tis. Kč]]*100</f>
        <v>85.39772727272728</v>
      </c>
    </row>
    <row r="676" spans="1:10" ht="15" hidden="1" customHeight="1" x14ac:dyDescent="0.25">
      <c r="A676" s="348">
        <v>4329</v>
      </c>
      <c r="B676" s="348">
        <v>5031</v>
      </c>
      <c r="C676" s="203"/>
      <c r="D676" s="339"/>
      <c r="E676" s="46"/>
      <c r="F676" s="329" t="s">
        <v>173</v>
      </c>
      <c r="G676" s="343">
        <v>115.6</v>
      </c>
      <c r="H676" s="343">
        <v>44</v>
      </c>
      <c r="I676" s="343">
        <v>38.14</v>
      </c>
      <c r="J676" s="343">
        <f>Tabulka54246[[#This Row],[Skutečnost k 31.12.2019                    v tis. Kč]]/Tabulka54246[[#This Row],[Upravený rozpočet k 31.12.2019         v tis. Kč]]*100</f>
        <v>86.681818181818187</v>
      </c>
    </row>
    <row r="677" spans="1:10" ht="15" hidden="1" customHeight="1" x14ac:dyDescent="0.25">
      <c r="A677" s="348">
        <v>4329</v>
      </c>
      <c r="B677" s="348">
        <v>5032</v>
      </c>
      <c r="C677" s="203"/>
      <c r="D677" s="339"/>
      <c r="E677" s="46"/>
      <c r="F677" s="329" t="s">
        <v>115</v>
      </c>
      <c r="G677" s="343">
        <v>41.6</v>
      </c>
      <c r="H677" s="343">
        <v>15.59</v>
      </c>
      <c r="I677" s="343">
        <v>12.15</v>
      </c>
      <c r="J677" s="343">
        <f>Tabulka54246[[#This Row],[Skutečnost k 31.12.2019                    v tis. Kč]]/Tabulka54246[[#This Row],[Upravený rozpočet k 31.12.2019         v tis. Kč]]*100</f>
        <v>77.934573444515721</v>
      </c>
    </row>
    <row r="678" spans="1:10" ht="15" hidden="1" customHeight="1" x14ac:dyDescent="0.25">
      <c r="A678" s="344"/>
      <c r="B678" s="344"/>
      <c r="C678" s="251"/>
      <c r="D678" s="688"/>
      <c r="E678" s="46"/>
      <c r="F678" s="94" t="s">
        <v>373</v>
      </c>
      <c r="G678" s="265">
        <f>SUBTOTAL(109,G675:G677)</f>
        <v>0</v>
      </c>
      <c r="H678" s="265">
        <f>SUBTOTAL(109,H675:H677)</f>
        <v>0</v>
      </c>
      <c r="I678" s="265">
        <f>SUBTOTAL(109,I675:I677)</f>
        <v>0</v>
      </c>
      <c r="J678" s="265" t="e">
        <f>Tabulka54246[[#This Row],[Skutečnost k 31.12.2019                    v tis. Kč]]/Tabulka54246[[#This Row],[Upravený rozpočet k 31.12.2019         v tis. Kč]]*100</f>
        <v>#DIV/0!</v>
      </c>
    </row>
    <row r="679" spans="1:10" ht="15" hidden="1" customHeight="1" x14ac:dyDescent="0.25">
      <c r="A679" s="344"/>
      <c r="B679" s="344"/>
      <c r="C679" s="251"/>
      <c r="D679" s="688"/>
      <c r="E679" s="46"/>
      <c r="F679" s="346"/>
      <c r="G679" s="347"/>
      <c r="H679" s="347"/>
      <c r="I679" s="347"/>
      <c r="J679" s="347"/>
    </row>
    <row r="680" spans="1:10" s="42" customFormat="1" ht="15" hidden="1" customHeight="1" x14ac:dyDescent="0.25">
      <c r="A680" s="348">
        <v>4329</v>
      </c>
      <c r="B680" s="348">
        <v>5166</v>
      </c>
      <c r="C680" s="203"/>
      <c r="D680" s="339"/>
      <c r="E680" s="46"/>
      <c r="F680" s="329" t="s">
        <v>451</v>
      </c>
      <c r="G680" s="343">
        <v>42.1</v>
      </c>
      <c r="H680" s="343">
        <v>42.1</v>
      </c>
      <c r="I680" s="343">
        <v>41.5</v>
      </c>
      <c r="J680" s="343">
        <f>Tabulka54246[[#This Row],[Skutečnost k 31.12.2019                    v tis. Kč]]/Tabulka54246[[#This Row],[Upravený rozpočet k 31.12.2019         v tis. Kč]]*100</f>
        <v>98.574821852731588</v>
      </c>
    </row>
    <row r="681" spans="1:10" s="96" customFormat="1" ht="15" hidden="1" customHeight="1" x14ac:dyDescent="0.25">
      <c r="A681" s="348"/>
      <c r="B681" s="348"/>
      <c r="C681" s="203"/>
      <c r="D681" s="348"/>
      <c r="E681" s="46"/>
      <c r="F681" s="94" t="s">
        <v>450</v>
      </c>
      <c r="G681" s="265">
        <f>G680</f>
        <v>42.1</v>
      </c>
      <c r="H681" s="265">
        <f>H680</f>
        <v>42.1</v>
      </c>
      <c r="I681" s="265">
        <f>I680</f>
        <v>41.5</v>
      </c>
      <c r="J681" s="265">
        <f>Tabulka54246[[#This Row],[Skutečnost k 31.12.2019                    v tis. Kč]]/Tabulka54246[[#This Row],[Upravený rozpočet k 31.12.2019         v tis. Kč]]*100</f>
        <v>98.574821852731588</v>
      </c>
    </row>
    <row r="682" spans="1:10" s="96" customFormat="1" ht="15" hidden="1" customHeight="1" x14ac:dyDescent="0.25">
      <c r="A682" s="344"/>
      <c r="B682" s="344"/>
      <c r="C682" s="251"/>
      <c r="D682" s="688"/>
      <c r="E682" s="46"/>
      <c r="F682" s="346"/>
      <c r="G682" s="347"/>
      <c r="H682" s="347"/>
      <c r="I682" s="347"/>
      <c r="J682" s="347"/>
    </row>
    <row r="683" spans="1:10" s="96" customFormat="1" ht="15" hidden="1" customHeight="1" x14ac:dyDescent="0.25">
      <c r="A683" s="344"/>
      <c r="B683" s="344"/>
      <c r="C683" s="251"/>
      <c r="D683" s="688"/>
      <c r="E683" s="46"/>
      <c r="F683" s="94" t="s">
        <v>354</v>
      </c>
      <c r="G683" s="347"/>
      <c r="H683" s="347"/>
      <c r="I683" s="347"/>
      <c r="J683" s="347"/>
    </row>
    <row r="684" spans="1:10" s="96" customFormat="1" ht="15" hidden="1" customHeight="1" x14ac:dyDescent="0.25">
      <c r="A684" s="348">
        <v>4329</v>
      </c>
      <c r="B684" s="16">
        <v>5221</v>
      </c>
      <c r="C684" s="192"/>
      <c r="D684" s="339"/>
      <c r="E684" s="46">
        <v>276</v>
      </c>
      <c r="F684" s="329" t="s">
        <v>680</v>
      </c>
      <c r="G684" s="343">
        <v>0</v>
      </c>
      <c r="H684" s="343">
        <v>8</v>
      </c>
      <c r="I684" s="343">
        <v>8</v>
      </c>
      <c r="J684" s="343">
        <f>Tabulka54246[[#This Row],[Skutečnost k 31.12.2019                    v tis. Kč]]/Tabulka54246[[#This Row],[Upravený rozpočet k 31.12.2019         v tis. Kč]]*100</f>
        <v>100</v>
      </c>
    </row>
    <row r="685" spans="1:10" ht="15" hidden="1" customHeight="1" x14ac:dyDescent="0.25">
      <c r="A685" s="348">
        <v>4329</v>
      </c>
      <c r="B685" s="16">
        <v>5221</v>
      </c>
      <c r="C685" s="192"/>
      <c r="D685" s="339"/>
      <c r="E685" s="46">
        <v>287</v>
      </c>
      <c r="F685" s="329" t="s">
        <v>681</v>
      </c>
      <c r="G685" s="343">
        <v>0</v>
      </c>
      <c r="H685" s="343">
        <v>10</v>
      </c>
      <c r="I685" s="343">
        <v>10</v>
      </c>
      <c r="J685" s="343">
        <f>Tabulka54246[[#This Row],[Skutečnost k 31.12.2019                    v tis. Kč]]/Tabulka54246[[#This Row],[Upravený rozpočet k 31.12.2019         v tis. Kč]]*100</f>
        <v>100</v>
      </c>
    </row>
    <row r="686" spans="1:10" ht="15" hidden="1" customHeight="1" x14ac:dyDescent="0.25">
      <c r="A686" s="348">
        <v>4329</v>
      </c>
      <c r="B686" s="16">
        <v>5221</v>
      </c>
      <c r="C686" s="192"/>
      <c r="D686" s="339"/>
      <c r="E686" s="46">
        <v>288</v>
      </c>
      <c r="F686" s="329" t="s">
        <v>682</v>
      </c>
      <c r="G686" s="343">
        <v>0</v>
      </c>
      <c r="H686" s="343">
        <v>10</v>
      </c>
      <c r="I686" s="343">
        <v>10</v>
      </c>
      <c r="J686" s="343">
        <f>Tabulka54246[[#This Row],[Skutečnost k 31.12.2019                    v tis. Kč]]/Tabulka54246[[#This Row],[Upravený rozpočet k 31.12.2019         v tis. Kč]]*100</f>
        <v>100</v>
      </c>
    </row>
    <row r="687" spans="1:10" ht="15" hidden="1" customHeight="1" x14ac:dyDescent="0.25">
      <c r="A687" s="348">
        <v>4329</v>
      </c>
      <c r="B687" s="16">
        <v>5221</v>
      </c>
      <c r="C687" s="192"/>
      <c r="D687" s="339"/>
      <c r="E687" s="46">
        <v>341</v>
      </c>
      <c r="F687" s="329" t="s">
        <v>683</v>
      </c>
      <c r="G687" s="343">
        <v>0</v>
      </c>
      <c r="H687" s="343">
        <v>80</v>
      </c>
      <c r="I687" s="343">
        <v>80</v>
      </c>
      <c r="J687" s="343">
        <f>Tabulka54246[[#This Row],[Skutečnost k 31.12.2019                    v tis. Kč]]/Tabulka54246[[#This Row],[Upravený rozpočet k 31.12.2019         v tis. Kč]]*100</f>
        <v>100</v>
      </c>
    </row>
    <row r="688" spans="1:10" ht="15" hidden="1" customHeight="1" x14ac:dyDescent="0.25">
      <c r="A688" s="348">
        <v>4329</v>
      </c>
      <c r="B688" s="16">
        <v>5221</v>
      </c>
      <c r="C688" s="192"/>
      <c r="D688" s="339"/>
      <c r="E688" s="46">
        <v>357</v>
      </c>
      <c r="F688" s="329" t="s">
        <v>689</v>
      </c>
      <c r="G688" s="343">
        <v>0</v>
      </c>
      <c r="H688" s="343">
        <v>12</v>
      </c>
      <c r="I688" s="343">
        <v>12</v>
      </c>
      <c r="J688" s="343">
        <f>Tabulka54246[[#This Row],[Skutečnost k 31.12.2019                    v tis. Kč]]/Tabulka54246[[#This Row],[Upravený rozpočet k 31.12.2019         v tis. Kč]]*100</f>
        <v>100</v>
      </c>
    </row>
    <row r="689" spans="1:10" ht="15" hidden="1" customHeight="1" x14ac:dyDescent="0.25">
      <c r="A689" s="348">
        <v>4329</v>
      </c>
      <c r="B689" s="16">
        <v>5222</v>
      </c>
      <c r="C689" s="192"/>
      <c r="D689" s="339"/>
      <c r="E689" s="46">
        <v>264</v>
      </c>
      <c r="F689" s="329" t="s">
        <v>684</v>
      </c>
      <c r="G689" s="343">
        <v>0</v>
      </c>
      <c r="H689" s="343">
        <v>8</v>
      </c>
      <c r="I689" s="343">
        <v>8</v>
      </c>
      <c r="J689" s="343">
        <f>Tabulka54246[[#This Row],[Skutečnost k 31.12.2019                    v tis. Kč]]/Tabulka54246[[#This Row],[Upravený rozpočet k 31.12.2019         v tis. Kč]]*100</f>
        <v>100</v>
      </c>
    </row>
    <row r="690" spans="1:10" ht="15" hidden="1" customHeight="1" x14ac:dyDescent="0.25">
      <c r="A690" s="348">
        <v>4329</v>
      </c>
      <c r="B690" s="16">
        <v>5223</v>
      </c>
      <c r="C690" s="192"/>
      <c r="D690" s="339"/>
      <c r="E690" s="46">
        <v>335</v>
      </c>
      <c r="F690" s="329" t="s">
        <v>685</v>
      </c>
      <c r="G690" s="343">
        <v>0</v>
      </c>
      <c r="H690" s="343">
        <v>242</v>
      </c>
      <c r="I690" s="343">
        <v>242</v>
      </c>
      <c r="J690" s="343">
        <f>Tabulka54246[[#This Row],[Skutečnost k 31.12.2019                    v tis. Kč]]/Tabulka54246[[#This Row],[Upravený rozpočet k 31.12.2019         v tis. Kč]]*100</f>
        <v>100</v>
      </c>
    </row>
    <row r="691" spans="1:10" ht="15" hidden="1" customHeight="1" x14ac:dyDescent="0.25">
      <c r="A691" s="348">
        <v>4329</v>
      </c>
      <c r="B691" s="16">
        <v>5223</v>
      </c>
      <c r="C691" s="192"/>
      <c r="D691" s="339"/>
      <c r="E691" s="46">
        <v>358</v>
      </c>
      <c r="F691" s="329" t="s">
        <v>690</v>
      </c>
      <c r="G691" s="343">
        <v>0</v>
      </c>
      <c r="H691" s="343">
        <v>8</v>
      </c>
      <c r="I691" s="343">
        <v>8</v>
      </c>
      <c r="J691" s="343">
        <f>Tabulka54246[[#This Row],[Skutečnost k 31.12.2019                    v tis. Kč]]/Tabulka54246[[#This Row],[Upravený rozpočet k 31.12.2019         v tis. Kč]]*100</f>
        <v>100</v>
      </c>
    </row>
    <row r="692" spans="1:10" ht="15" hidden="1" customHeight="1" x14ac:dyDescent="0.25">
      <c r="A692" s="348">
        <v>4329</v>
      </c>
      <c r="B692" s="16">
        <v>5229</v>
      </c>
      <c r="C692" s="192"/>
      <c r="D692" s="339"/>
      <c r="E692" s="46">
        <v>269</v>
      </c>
      <c r="F692" s="329" t="s">
        <v>704</v>
      </c>
      <c r="G692" s="343">
        <v>0</v>
      </c>
      <c r="H692" s="343">
        <v>4</v>
      </c>
      <c r="I692" s="343">
        <v>4</v>
      </c>
      <c r="J692" s="343">
        <f>Tabulka54246[[#This Row],[Skutečnost k 31.12.2019                    v tis. Kč]]/Tabulka54246[[#This Row],[Upravený rozpočet k 31.12.2019         v tis. Kč]]*100</f>
        <v>100</v>
      </c>
    </row>
    <row r="693" spans="1:10" ht="15" hidden="1" customHeight="1" x14ac:dyDescent="0.25">
      <c r="A693" s="348">
        <v>4329</v>
      </c>
      <c r="B693" s="16">
        <v>5229</v>
      </c>
      <c r="C693" s="192"/>
      <c r="D693" s="339"/>
      <c r="E693" s="46">
        <v>277</v>
      </c>
      <c r="F693" s="329" t="s">
        <v>686</v>
      </c>
      <c r="G693" s="343">
        <v>0</v>
      </c>
      <c r="H693" s="343">
        <v>10</v>
      </c>
      <c r="I693" s="343">
        <v>10</v>
      </c>
      <c r="J693" s="343">
        <f>Tabulka54246[[#This Row],[Skutečnost k 31.12.2019                    v tis. Kč]]/Tabulka54246[[#This Row],[Upravený rozpočet k 31.12.2019         v tis. Kč]]*100</f>
        <v>100</v>
      </c>
    </row>
    <row r="694" spans="1:10" ht="15" hidden="1" customHeight="1" x14ac:dyDescent="0.25">
      <c r="A694" s="348">
        <v>4329</v>
      </c>
      <c r="B694" s="16">
        <v>5229</v>
      </c>
      <c r="C694" s="192"/>
      <c r="D694" s="339"/>
      <c r="E694" s="46">
        <v>286</v>
      </c>
      <c r="F694" s="329" t="s">
        <v>687</v>
      </c>
      <c r="G694" s="343">
        <v>0</v>
      </c>
      <c r="H694" s="343">
        <v>60</v>
      </c>
      <c r="I694" s="343">
        <v>60</v>
      </c>
      <c r="J694" s="343">
        <f>Tabulka54246[[#This Row],[Skutečnost k 31.12.2019                    v tis. Kč]]/Tabulka54246[[#This Row],[Upravený rozpočet k 31.12.2019         v tis. Kč]]*100</f>
        <v>100</v>
      </c>
    </row>
    <row r="695" spans="1:10" ht="15" hidden="1" customHeight="1" x14ac:dyDescent="0.25">
      <c r="A695" s="348">
        <v>4329</v>
      </c>
      <c r="B695" s="16">
        <v>5229</v>
      </c>
      <c r="C695" s="192"/>
      <c r="D695" s="339"/>
      <c r="E695" s="46">
        <v>359</v>
      </c>
      <c r="F695" s="329" t="s">
        <v>705</v>
      </c>
      <c r="G695" s="343">
        <v>0</v>
      </c>
      <c r="H695" s="343">
        <v>8</v>
      </c>
      <c r="I695" s="343">
        <v>8</v>
      </c>
      <c r="J695" s="343">
        <f>Tabulka54246[[#This Row],[Skutečnost k 31.12.2019                    v tis. Kč]]/Tabulka54246[[#This Row],[Upravený rozpočet k 31.12.2019         v tis. Kč]]*100</f>
        <v>100</v>
      </c>
    </row>
    <row r="696" spans="1:10" ht="15" hidden="1" customHeight="1" x14ac:dyDescent="0.25">
      <c r="A696" s="16">
        <v>4329</v>
      </c>
      <c r="B696" s="16">
        <v>5901</v>
      </c>
      <c r="C696" s="16"/>
      <c r="D696" s="339"/>
      <c r="E696" s="46"/>
      <c r="F696" s="340" t="s">
        <v>825</v>
      </c>
      <c r="G696" s="343">
        <v>450</v>
      </c>
      <c r="H696" s="343">
        <v>0</v>
      </c>
      <c r="I696" s="343">
        <v>0</v>
      </c>
      <c r="J696" s="343">
        <v>0</v>
      </c>
    </row>
    <row r="697" spans="1:10" ht="15" hidden="1" customHeight="1" x14ac:dyDescent="0.25">
      <c r="A697" s="286"/>
      <c r="B697" s="286"/>
      <c r="C697" s="286"/>
      <c r="D697" s="339"/>
      <c r="E697" s="46"/>
      <c r="F697" s="23" t="s">
        <v>433</v>
      </c>
      <c r="G697" s="265">
        <f>SUBTOTAL(109,G684:G696)</f>
        <v>0</v>
      </c>
      <c r="H697" s="265">
        <f>SUBTOTAL(109,H684:H696)</f>
        <v>0</v>
      </c>
      <c r="I697" s="265">
        <f>SUBTOTAL(109,I684:I696)</f>
        <v>0</v>
      </c>
      <c r="J697" s="265" t="e">
        <f>Tabulka54246[[#This Row],[Skutečnost k 31.12.2019                    v tis. Kč]]/Tabulka54246[[#This Row],[Upravený rozpočet k 31.12.2019         v tis. Kč]]*100</f>
        <v>#DIV/0!</v>
      </c>
    </row>
    <row r="698" spans="1:10" ht="15" hidden="1" customHeight="1" x14ac:dyDescent="0.25">
      <c r="A698" s="45">
        <v>4329</v>
      </c>
      <c r="B698" s="45"/>
      <c r="C698" s="266"/>
      <c r="D698" s="45"/>
      <c r="E698" s="46"/>
      <c r="F698" s="228" t="s">
        <v>186</v>
      </c>
      <c r="G698" s="264">
        <f>G678+G673+G681+G697</f>
        <v>42.1</v>
      </c>
      <c r="H698" s="264">
        <f>H678+H673+H681+H697</f>
        <v>42.1</v>
      </c>
      <c r="I698" s="264">
        <f>I678+I673+I681+I697</f>
        <v>41.5</v>
      </c>
      <c r="J698" s="264">
        <f>Tabulka54246[[#This Row],[Skutečnost k 31.12.2019                    v tis. Kč]]/Tabulka54246[[#This Row],[Upravený rozpočet k 31.12.2019         v tis. Kč]]*100</f>
        <v>98.574821852731588</v>
      </c>
    </row>
    <row r="699" spans="1:10" ht="15" hidden="1" customHeight="1" x14ac:dyDescent="0.25">
      <c r="A699" s="348"/>
      <c r="B699" s="348"/>
      <c r="C699" s="203"/>
      <c r="D699" s="348"/>
      <c r="E699" s="46"/>
      <c r="F699" s="329" t="s">
        <v>798</v>
      </c>
      <c r="G699" s="264"/>
      <c r="H699" s="264"/>
      <c r="I699" s="264"/>
      <c r="J699" s="264"/>
    </row>
    <row r="700" spans="1:10" ht="15" hidden="1" customHeight="1" x14ac:dyDescent="0.25">
      <c r="A700" s="348">
        <v>4339</v>
      </c>
      <c r="B700" s="348">
        <v>5222</v>
      </c>
      <c r="C700" s="203"/>
      <c r="D700" s="339"/>
      <c r="E700" s="46"/>
      <c r="F700" s="329" t="s">
        <v>395</v>
      </c>
      <c r="G700" s="343">
        <v>2</v>
      </c>
      <c r="H700" s="343">
        <v>3</v>
      </c>
      <c r="I700" s="343">
        <v>3</v>
      </c>
      <c r="J700" s="343">
        <f>Tabulka54246[[#This Row],[Skutečnost k 31.12.2019                    v tis. Kč]]/Tabulka54246[[#This Row],[Upravený rozpočet k 31.12.2019         v tis. Kč]]*100</f>
        <v>100</v>
      </c>
    </row>
    <row r="701" spans="1:10" ht="15" hidden="1" customHeight="1" x14ac:dyDescent="0.25">
      <c r="A701" s="45">
        <v>4339</v>
      </c>
      <c r="B701" s="45"/>
      <c r="C701" s="266"/>
      <c r="D701" s="45"/>
      <c r="E701" s="46"/>
      <c r="F701" s="228" t="s">
        <v>394</v>
      </c>
      <c r="G701" s="264">
        <f>SUBTOTAL(109,G700:G700)</f>
        <v>0</v>
      </c>
      <c r="H701" s="264">
        <f>SUBTOTAL(109,H700:H700)</f>
        <v>0</v>
      </c>
      <c r="I701" s="264">
        <f>SUBTOTAL(109,I700:I700)</f>
        <v>0</v>
      </c>
      <c r="J701" s="264" t="e">
        <f>Tabulka54246[[#This Row],[Skutečnost k 31.12.2019                    v tis. Kč]]/Tabulka54246[[#This Row],[Upravený rozpočet k 31.12.2019         v tis. Kč]]*100</f>
        <v>#DIV/0!</v>
      </c>
    </row>
    <row r="702" spans="1:10" ht="15" hidden="1" customHeight="1" x14ac:dyDescent="0.25">
      <c r="A702" s="344"/>
      <c r="B702" s="344"/>
      <c r="C702" s="251"/>
      <c r="D702" s="688"/>
      <c r="E702" s="46"/>
      <c r="F702" s="346"/>
      <c r="G702" s="347"/>
      <c r="H702" s="347"/>
      <c r="I702" s="347"/>
      <c r="J702" s="347"/>
    </row>
    <row r="703" spans="1:10" ht="15" hidden="1" customHeight="1" x14ac:dyDescent="0.25">
      <c r="A703" s="344"/>
      <c r="B703" s="344"/>
      <c r="C703" s="251"/>
      <c r="D703" s="688"/>
      <c r="E703" s="46"/>
      <c r="F703" s="94" t="s">
        <v>318</v>
      </c>
      <c r="G703" s="347"/>
      <c r="H703" s="347"/>
      <c r="I703" s="347"/>
      <c r="J703" s="347"/>
    </row>
    <row r="704" spans="1:10" ht="15" hidden="1" customHeight="1" x14ac:dyDescent="0.25">
      <c r="A704" s="367">
        <v>4341</v>
      </c>
      <c r="B704" s="367">
        <v>5011</v>
      </c>
      <c r="C704" s="392">
        <v>13015</v>
      </c>
      <c r="D704" s="339"/>
      <c r="E704" s="46"/>
      <c r="F704" s="370" t="s">
        <v>182</v>
      </c>
      <c r="G704" s="390">
        <v>210</v>
      </c>
      <c r="H704" s="390">
        <v>245</v>
      </c>
      <c r="I704" s="390">
        <v>245</v>
      </c>
      <c r="J704" s="390">
        <f>Tabulka54246[[#This Row],[Skutečnost k 31.12.2019                    v tis. Kč]]/Tabulka54246[[#This Row],[Upravený rozpočet k 31.12.2019         v tis. Kč]]*100</f>
        <v>100</v>
      </c>
    </row>
    <row r="705" spans="1:10" s="59" customFormat="1" ht="15" hidden="1" customHeight="1" x14ac:dyDescent="0.25">
      <c r="A705" s="367">
        <v>4341</v>
      </c>
      <c r="B705" s="367">
        <v>5031</v>
      </c>
      <c r="C705" s="392">
        <v>13015</v>
      </c>
      <c r="D705" s="339"/>
      <c r="E705" s="46"/>
      <c r="F705" s="370" t="s">
        <v>173</v>
      </c>
      <c r="G705" s="390">
        <v>52.5</v>
      </c>
      <c r="H705" s="390">
        <v>61.3</v>
      </c>
      <c r="I705" s="390">
        <v>61.3</v>
      </c>
      <c r="J705" s="390">
        <f>Tabulka54246[[#This Row],[Skutečnost k 31.12.2019                    v tis. Kč]]/Tabulka54246[[#This Row],[Upravený rozpočet k 31.12.2019         v tis. Kč]]*100</f>
        <v>100</v>
      </c>
    </row>
    <row r="706" spans="1:10" s="59" customFormat="1" ht="15" hidden="1" customHeight="1" x14ac:dyDescent="0.25">
      <c r="A706" s="367">
        <v>4341</v>
      </c>
      <c r="B706" s="367">
        <v>5032</v>
      </c>
      <c r="C706" s="392">
        <v>13015</v>
      </c>
      <c r="D706" s="339"/>
      <c r="E706" s="46"/>
      <c r="F706" s="370" t="s">
        <v>115</v>
      </c>
      <c r="G706" s="390">
        <v>18.899999999999999</v>
      </c>
      <c r="H706" s="390">
        <v>22.1</v>
      </c>
      <c r="I706" s="390">
        <v>22.1</v>
      </c>
      <c r="J706" s="390">
        <f>Tabulka54246[[#This Row],[Skutečnost k 31.12.2019                    v tis. Kč]]/Tabulka54246[[#This Row],[Upravený rozpočet k 31.12.2019         v tis. Kč]]*100</f>
        <v>100</v>
      </c>
    </row>
    <row r="707" spans="1:10" s="22" customFormat="1" ht="15" hidden="1" customHeight="1" x14ac:dyDescent="0.25">
      <c r="A707" s="367">
        <v>4341</v>
      </c>
      <c r="B707" s="367">
        <v>5136</v>
      </c>
      <c r="C707" s="392">
        <v>13015</v>
      </c>
      <c r="D707" s="339"/>
      <c r="E707" s="46"/>
      <c r="F707" s="370" t="s">
        <v>191</v>
      </c>
      <c r="G707" s="390">
        <v>0</v>
      </c>
      <c r="H707" s="390">
        <v>1.21</v>
      </c>
      <c r="I707" s="390">
        <v>1.21</v>
      </c>
      <c r="J707" s="390">
        <f>Tabulka54246[[#This Row],[Skutečnost k 31.12.2019                    v tis. Kč]]/Tabulka54246[[#This Row],[Upravený rozpočet k 31.12.2019         v tis. Kč]]*100</f>
        <v>100</v>
      </c>
    </row>
    <row r="708" spans="1:10" s="22" customFormat="1" ht="15" hidden="1" customHeight="1" x14ac:dyDescent="0.25">
      <c r="A708" s="367">
        <v>4341</v>
      </c>
      <c r="B708" s="367">
        <v>5166</v>
      </c>
      <c r="C708" s="392">
        <v>13015</v>
      </c>
      <c r="D708" s="339"/>
      <c r="E708" s="46"/>
      <c r="F708" s="370" t="s">
        <v>117</v>
      </c>
      <c r="G708" s="390">
        <v>3.6</v>
      </c>
      <c r="H708" s="390">
        <v>1.3</v>
      </c>
      <c r="I708" s="390">
        <v>1.3</v>
      </c>
      <c r="J708" s="390">
        <f>Tabulka54246[[#This Row],[Skutečnost k 31.12.2019                    v tis. Kč]]/Tabulka54246[[#This Row],[Upravený rozpočet k 31.12.2019         v tis. Kč]]*100</f>
        <v>100</v>
      </c>
    </row>
    <row r="709" spans="1:10" s="22" customFormat="1" ht="15" hidden="1" customHeight="1" x14ac:dyDescent="0.25">
      <c r="A709" s="367">
        <v>4341</v>
      </c>
      <c r="B709" s="367">
        <v>5167</v>
      </c>
      <c r="C709" s="392">
        <v>13015</v>
      </c>
      <c r="D709" s="339"/>
      <c r="E709" s="46"/>
      <c r="F709" s="370" t="s">
        <v>118</v>
      </c>
      <c r="G709" s="390">
        <v>15</v>
      </c>
      <c r="H709" s="390">
        <v>8.16</v>
      </c>
      <c r="I709" s="390">
        <v>8.16</v>
      </c>
      <c r="J709" s="390">
        <f>Tabulka54246[[#This Row],[Skutečnost k 31.12.2019                    v tis. Kč]]/Tabulka54246[[#This Row],[Upravený rozpočet k 31.12.2019         v tis. Kč]]*100</f>
        <v>100</v>
      </c>
    </row>
    <row r="710" spans="1:10" s="22" customFormat="1" ht="15" hidden="1" customHeight="1" x14ac:dyDescent="0.25">
      <c r="A710" s="367">
        <v>4341</v>
      </c>
      <c r="B710" s="367">
        <v>5173</v>
      </c>
      <c r="C710" s="392">
        <v>13015</v>
      </c>
      <c r="D710" s="339"/>
      <c r="E710" s="46"/>
      <c r="F710" s="370" t="s">
        <v>184</v>
      </c>
      <c r="G710" s="390">
        <v>0</v>
      </c>
      <c r="H710" s="390">
        <v>0.92</v>
      </c>
      <c r="I710" s="390">
        <v>0.92</v>
      </c>
      <c r="J710" s="390">
        <f>Tabulka54246[[#This Row],[Skutečnost k 31.12.2019                    v tis. Kč]]/Tabulka54246[[#This Row],[Upravený rozpočet k 31.12.2019         v tis. Kč]]*100</f>
        <v>100</v>
      </c>
    </row>
    <row r="711" spans="1:10" s="22" customFormat="1" ht="15" hidden="1" customHeight="1" x14ac:dyDescent="0.25">
      <c r="A711" s="367">
        <v>4341</v>
      </c>
      <c r="B711" s="367">
        <v>5424</v>
      </c>
      <c r="C711" s="392">
        <v>13015</v>
      </c>
      <c r="D711" s="339"/>
      <c r="E711" s="334"/>
      <c r="F711" s="370" t="s">
        <v>155</v>
      </c>
      <c r="G711" s="390">
        <v>0</v>
      </c>
      <c r="H711" s="390">
        <v>8.0500000000000007</v>
      </c>
      <c r="I711" s="390">
        <v>8.0500000000000007</v>
      </c>
      <c r="J711" s="390">
        <f>Tabulka54246[[#This Row],[Skutečnost k 31.12.2019                    v tis. Kč]]/Tabulka54246[[#This Row],[Upravený rozpočet k 31.12.2019         v tis. Kč]]*100</f>
        <v>100</v>
      </c>
    </row>
    <row r="712" spans="1:10" ht="15" hidden="1" customHeight="1" x14ac:dyDescent="0.25">
      <c r="A712" s="344"/>
      <c r="B712" s="344"/>
      <c r="C712" s="251"/>
      <c r="D712" s="688"/>
      <c r="E712" s="46"/>
      <c r="F712" s="94" t="s">
        <v>351</v>
      </c>
      <c r="G712" s="265">
        <f>SUBTOTAL(109,G704:G710)</f>
        <v>0</v>
      </c>
      <c r="H712" s="265">
        <f>SUBTOTAL(109,H704:H711)</f>
        <v>0</v>
      </c>
      <c r="I712" s="265">
        <f>SUBTOTAL(109,I704:I711)</f>
        <v>0</v>
      </c>
      <c r="J712" s="265" t="e">
        <f>Tabulka54246[[#This Row],[Skutečnost k 31.12.2019                    v tis. Kč]]/Tabulka54246[[#This Row],[Upravený rozpočet k 31.12.2019         v tis. Kč]]*100</f>
        <v>#DIV/0!</v>
      </c>
    </row>
    <row r="713" spans="1:10" ht="15" hidden="1" customHeight="1" x14ac:dyDescent="0.25">
      <c r="A713" s="344"/>
      <c r="B713" s="344"/>
      <c r="C713" s="251"/>
      <c r="D713" s="688"/>
      <c r="E713" s="46"/>
      <c r="F713" s="346"/>
      <c r="G713" s="347"/>
      <c r="H713" s="347"/>
      <c r="I713" s="347"/>
      <c r="J713" s="347"/>
    </row>
    <row r="714" spans="1:10" s="22" customFormat="1" ht="15" hidden="1" customHeight="1" x14ac:dyDescent="0.25">
      <c r="A714" s="348">
        <v>4341</v>
      </c>
      <c r="B714" s="348">
        <v>5011</v>
      </c>
      <c r="C714" s="203"/>
      <c r="D714" s="339"/>
      <c r="E714" s="46"/>
      <c r="F714" s="329" t="s">
        <v>182</v>
      </c>
      <c r="G714" s="343">
        <v>141</v>
      </c>
      <c r="H714" s="343">
        <v>72.739999999999995</v>
      </c>
      <c r="I714" s="343">
        <v>42.91</v>
      </c>
      <c r="J714" s="343">
        <f>Tabulka54246[[#This Row],[Skutečnost k 31.12.2019                    v tis. Kč]]/Tabulka54246[[#This Row],[Upravený rozpočet k 31.12.2019         v tis. Kč]]*100</f>
        <v>58.990926587847127</v>
      </c>
    </row>
    <row r="715" spans="1:10" s="22" customFormat="1" ht="15" hidden="1" customHeight="1" x14ac:dyDescent="0.25">
      <c r="A715" s="348">
        <v>4341</v>
      </c>
      <c r="B715" s="348">
        <v>5031</v>
      </c>
      <c r="C715" s="203"/>
      <c r="D715" s="339"/>
      <c r="E715" s="46"/>
      <c r="F715" s="329" t="s">
        <v>173</v>
      </c>
      <c r="G715" s="343">
        <v>35.299999999999997</v>
      </c>
      <c r="H715" s="343">
        <v>26.5</v>
      </c>
      <c r="I715" s="343">
        <v>10.46</v>
      </c>
      <c r="J715" s="343">
        <f>Tabulka54246[[#This Row],[Skutečnost k 31.12.2019                    v tis. Kč]]/Tabulka54246[[#This Row],[Upravený rozpočet k 31.12.2019         v tis. Kč]]*100</f>
        <v>39.471698113207552</v>
      </c>
    </row>
    <row r="716" spans="1:10" s="22" customFormat="1" ht="15" hidden="1" customHeight="1" x14ac:dyDescent="0.25">
      <c r="A716" s="348">
        <v>4341</v>
      </c>
      <c r="B716" s="348">
        <v>5032</v>
      </c>
      <c r="C716" s="203"/>
      <c r="D716" s="339"/>
      <c r="E716" s="46"/>
      <c r="F716" s="329" t="s">
        <v>115</v>
      </c>
      <c r="G716" s="343">
        <v>12.7</v>
      </c>
      <c r="H716" s="343">
        <v>9.5</v>
      </c>
      <c r="I716" s="343">
        <v>3.81</v>
      </c>
      <c r="J716" s="343">
        <f>Tabulka54246[[#This Row],[Skutečnost k 31.12.2019                    v tis. Kč]]/Tabulka54246[[#This Row],[Upravený rozpočet k 31.12.2019         v tis. Kč]]*100</f>
        <v>40.10526315789474</v>
      </c>
    </row>
    <row r="717" spans="1:10" s="22" customFormat="1" ht="15" hidden="1" customHeight="1" x14ac:dyDescent="0.25">
      <c r="A717" s="348">
        <v>4341</v>
      </c>
      <c r="B717" s="16">
        <v>5424</v>
      </c>
      <c r="C717" s="192"/>
      <c r="D717" s="339"/>
      <c r="E717" s="46"/>
      <c r="F717" s="329" t="s">
        <v>155</v>
      </c>
      <c r="G717" s="343">
        <v>0</v>
      </c>
      <c r="H717" s="343">
        <v>16.260000000000002</v>
      </c>
      <c r="I717" s="343">
        <v>3.93</v>
      </c>
      <c r="J717" s="343">
        <f>Tabulka54246[[#This Row],[Skutečnost k 31.12.2019                    v tis. Kč]]/Tabulka54246[[#This Row],[Upravený rozpočet k 31.12.2019         v tis. Kč]]*100</f>
        <v>24.169741697416971</v>
      </c>
    </row>
    <row r="718" spans="1:10" s="22" customFormat="1" ht="15" hidden="1" customHeight="1" x14ac:dyDescent="0.25">
      <c r="A718" s="348"/>
      <c r="B718" s="348"/>
      <c r="C718" s="203"/>
      <c r="D718" s="348"/>
      <c r="E718" s="46"/>
      <c r="F718" s="94" t="s">
        <v>294</v>
      </c>
      <c r="G718" s="265">
        <f>SUBTOTAL(109,G714:G717)</f>
        <v>0</v>
      </c>
      <c r="H718" s="265">
        <f>SUBTOTAL(109,H714:H717)</f>
        <v>0</v>
      </c>
      <c r="I718" s="265">
        <f>SUBTOTAL(109,I714:I717)</f>
        <v>0</v>
      </c>
      <c r="J718" s="265" t="e">
        <f>Tabulka54246[[#This Row],[Skutečnost k 31.12.2019                    v tis. Kč]]/Tabulka54246[[#This Row],[Upravený rozpočet k 31.12.2019         v tis. Kč]]*100</f>
        <v>#DIV/0!</v>
      </c>
    </row>
    <row r="719" spans="1:10" s="22" customFormat="1" ht="15" hidden="1" customHeight="1" x14ac:dyDescent="0.25">
      <c r="A719" s="45">
        <v>4341</v>
      </c>
      <c r="B719" s="45"/>
      <c r="C719" s="266"/>
      <c r="D719" s="45"/>
      <c r="E719" s="46"/>
      <c r="F719" s="228" t="s">
        <v>295</v>
      </c>
      <c r="G719" s="264">
        <f>G718+G712</f>
        <v>0</v>
      </c>
      <c r="H719" s="264">
        <f>H718+H712</f>
        <v>0</v>
      </c>
      <c r="I719" s="264">
        <f>I718+I712</f>
        <v>0</v>
      </c>
      <c r="J719" s="264" t="e">
        <f>Tabulka54246[[#This Row],[Skutečnost k 31.12.2019                    v tis. Kč]]/Tabulka54246[[#This Row],[Upravený rozpočet k 31.12.2019         v tis. Kč]]*100</f>
        <v>#DIV/0!</v>
      </c>
    </row>
    <row r="720" spans="1:10" s="22" customFormat="1" ht="15" hidden="1" customHeight="1" x14ac:dyDescent="0.25">
      <c r="A720" s="45"/>
      <c r="B720" s="16"/>
      <c r="C720" s="192"/>
      <c r="D720" s="16"/>
      <c r="E720" s="46"/>
      <c r="F720" s="228"/>
      <c r="G720" s="264"/>
      <c r="H720" s="343"/>
      <c r="I720" s="243"/>
      <c r="J720" s="243"/>
    </row>
    <row r="721" spans="1:10" s="22" customFormat="1" ht="15" hidden="1" customHeight="1" x14ac:dyDescent="0.25">
      <c r="A721" s="348">
        <v>4349</v>
      </c>
      <c r="B721" s="16">
        <v>5166</v>
      </c>
      <c r="C721" s="192"/>
      <c r="D721" s="339"/>
      <c r="E721" s="46">
        <v>312</v>
      </c>
      <c r="F721" s="421" t="s">
        <v>708</v>
      </c>
      <c r="G721" s="398">
        <v>0</v>
      </c>
      <c r="H721" s="398">
        <v>4.3</v>
      </c>
      <c r="I721" s="398">
        <v>4.3</v>
      </c>
      <c r="J721" s="398">
        <f>Tabulka54246[[#This Row],[Skutečnost k 31.12.2019                    v tis. Kč]]/Tabulka54246[[#This Row],[Upravený rozpočet k 31.12.2019         v tis. Kč]]*100</f>
        <v>100</v>
      </c>
    </row>
    <row r="722" spans="1:10" s="22" customFormat="1" ht="15" hidden="1" customHeight="1" x14ac:dyDescent="0.25">
      <c r="A722" s="367">
        <v>4349</v>
      </c>
      <c r="B722" s="367">
        <v>5166</v>
      </c>
      <c r="C722" s="392">
        <v>454</v>
      </c>
      <c r="D722" s="339"/>
      <c r="E722" s="367">
        <v>312</v>
      </c>
      <c r="F722" s="403" t="s">
        <v>707</v>
      </c>
      <c r="G722" s="390">
        <v>0</v>
      </c>
      <c r="H722" s="390">
        <v>29</v>
      </c>
      <c r="I722" s="390">
        <v>29</v>
      </c>
      <c r="J722" s="390">
        <f>Tabulka54246[[#This Row],[Skutečnost k 31.12.2019                    v tis. Kč]]/Tabulka54246[[#This Row],[Upravený rozpočet k 31.12.2019         v tis. Kč]]*100</f>
        <v>100</v>
      </c>
    </row>
    <row r="723" spans="1:10" s="22" customFormat="1" ht="15" hidden="1" customHeight="1" x14ac:dyDescent="0.25">
      <c r="A723" s="348">
        <v>4349</v>
      </c>
      <c r="B723" s="16">
        <v>5169</v>
      </c>
      <c r="C723" s="192"/>
      <c r="D723" s="339"/>
      <c r="E723" s="46">
        <v>846</v>
      </c>
      <c r="F723" s="421" t="s">
        <v>722</v>
      </c>
      <c r="G723" s="343">
        <v>0</v>
      </c>
      <c r="H723" s="343">
        <v>5.4</v>
      </c>
      <c r="I723" s="343">
        <v>5.4</v>
      </c>
      <c r="J723" s="343">
        <f>Tabulka54246[[#This Row],[Skutečnost k 31.12.2019                    v tis. Kč]]/Tabulka54246[[#This Row],[Upravený rozpočet k 31.12.2019         v tis. Kč]]*100</f>
        <v>100</v>
      </c>
    </row>
    <row r="724" spans="1:10" s="22" customFormat="1" ht="12" hidden="1" customHeight="1" x14ac:dyDescent="0.25">
      <c r="A724" s="367">
        <v>4349</v>
      </c>
      <c r="B724" s="367">
        <v>5169</v>
      </c>
      <c r="C724" s="392">
        <v>454</v>
      </c>
      <c r="D724" s="339"/>
      <c r="E724" s="367">
        <v>846</v>
      </c>
      <c r="F724" s="403" t="s">
        <v>721</v>
      </c>
      <c r="G724" s="390">
        <v>0</v>
      </c>
      <c r="H724" s="390">
        <v>92.67</v>
      </c>
      <c r="I724" s="390">
        <v>92.67</v>
      </c>
      <c r="J724" s="390">
        <f>Tabulka54246[[#This Row],[Skutečnost k 31.12.2019                    v tis. Kč]]/Tabulka54246[[#This Row],[Upravený rozpočet k 31.12.2019         v tis. Kč]]*100</f>
        <v>100</v>
      </c>
    </row>
    <row r="725" spans="1:10" s="72" customFormat="1" ht="15" hidden="1" customHeight="1" x14ac:dyDescent="0.25">
      <c r="A725" s="45">
        <v>4349</v>
      </c>
      <c r="B725" s="16"/>
      <c r="C725" s="192"/>
      <c r="D725" s="16"/>
      <c r="E725" s="46"/>
      <c r="F725" s="228" t="s">
        <v>698</v>
      </c>
      <c r="G725" s="264">
        <f>SUBTOTAL(109,G721:G724)</f>
        <v>0</v>
      </c>
      <c r="H725" s="264">
        <f>SUBTOTAL(109,H721:H724)</f>
        <v>0</v>
      </c>
      <c r="I725" s="264">
        <f>SUBTOTAL(109,I721:I724)</f>
        <v>0</v>
      </c>
      <c r="J725" s="264" t="e">
        <f>Tabulka54246[[#This Row],[Skutečnost k 31.12.2019                    v tis. Kč]]/Tabulka54246[[#This Row],[Upravený rozpočet k 31.12.2019         v tis. Kč]]*100</f>
        <v>#DIV/0!</v>
      </c>
    </row>
    <row r="726" spans="1:10" s="72" customFormat="1" ht="15" hidden="1" customHeight="1" x14ac:dyDescent="0.25">
      <c r="A726" s="344"/>
      <c r="B726" s="344"/>
      <c r="C726" s="251"/>
      <c r="D726" s="688"/>
      <c r="E726" s="46"/>
      <c r="F726" s="346"/>
      <c r="G726" s="347"/>
      <c r="H726" s="347"/>
      <c r="I726" s="347"/>
      <c r="J726" s="347"/>
    </row>
    <row r="727" spans="1:10" s="30" customFormat="1" ht="15" hidden="1" customHeight="1" x14ac:dyDescent="0.25">
      <c r="A727" s="363">
        <v>4350</v>
      </c>
      <c r="B727" s="363">
        <v>6121</v>
      </c>
      <c r="C727" s="192"/>
      <c r="D727" s="339"/>
      <c r="E727" s="381">
        <v>860</v>
      </c>
      <c r="F727" s="364" t="s">
        <v>821</v>
      </c>
      <c r="G727" s="382">
        <v>2300</v>
      </c>
      <c r="H727" s="382">
        <v>931.4</v>
      </c>
      <c r="I727" s="382">
        <v>931.4</v>
      </c>
      <c r="J727" s="382">
        <f>Tabulka54246[[#This Row],[Skutečnost k 31.12.2019                    v tis. Kč]]/Tabulka54246[[#This Row],[Upravený rozpočet k 31.12.2019         v tis. Kč]]*100</f>
        <v>100</v>
      </c>
    </row>
    <row r="728" spans="1:10" s="95" customFormat="1" ht="15" hidden="1" customHeight="1" x14ac:dyDescent="0.25">
      <c r="A728" s="45">
        <v>4350</v>
      </c>
      <c r="B728" s="45"/>
      <c r="C728" s="266"/>
      <c r="D728" s="45"/>
      <c r="E728" s="46"/>
      <c r="F728" s="228" t="s">
        <v>361</v>
      </c>
      <c r="G728" s="264">
        <f>SUBTOTAL(109,G727:G727)</f>
        <v>0</v>
      </c>
      <c r="H728" s="264">
        <f>SUBTOTAL(109,H727:H727)</f>
        <v>0</v>
      </c>
      <c r="I728" s="264">
        <f>SUBTOTAL(109,I727:I727)</f>
        <v>0</v>
      </c>
      <c r="J728" s="264" t="e">
        <f>Tabulka54246[[#This Row],[Skutečnost k 31.12.2019                    v tis. Kč]]/Tabulka54246[[#This Row],[Upravený rozpočet k 31.12.2019         v tis. Kč]]*100</f>
        <v>#DIV/0!</v>
      </c>
    </row>
    <row r="729" spans="1:10" ht="15" hidden="1" customHeight="1" x14ac:dyDescent="0.25">
      <c r="A729" s="344"/>
      <c r="B729" s="344"/>
      <c r="C729" s="251"/>
      <c r="D729" s="688"/>
      <c r="E729" s="46"/>
      <c r="F729" s="346"/>
      <c r="G729" s="347"/>
      <c r="H729" s="347"/>
      <c r="I729" s="347"/>
      <c r="J729" s="347"/>
    </row>
    <row r="730" spans="1:10" ht="15" hidden="1" customHeight="1" x14ac:dyDescent="0.25">
      <c r="A730" s="348">
        <v>4351</v>
      </c>
      <c r="B730" s="348">
        <v>5021</v>
      </c>
      <c r="C730" s="203"/>
      <c r="D730" s="339"/>
      <c r="E730" s="46"/>
      <c r="F730" s="329" t="s">
        <v>253</v>
      </c>
      <c r="G730" s="343">
        <v>19.68</v>
      </c>
      <c r="H730" s="343">
        <v>19.68</v>
      </c>
      <c r="I730" s="343">
        <v>18.899999999999999</v>
      </c>
      <c r="J730" s="343">
        <f>Tabulka54246[[#This Row],[Skutečnost k 31.12.2019                    v tis. Kč]]/Tabulka54246[[#This Row],[Upravený rozpočet k 31.12.2019         v tis. Kč]]*100</f>
        <v>96.036585365853654</v>
      </c>
    </row>
    <row r="731" spans="1:10" ht="15" customHeight="1" x14ac:dyDescent="0.25">
      <c r="A731" s="344">
        <v>4351</v>
      </c>
      <c r="B731" s="344">
        <v>5171</v>
      </c>
      <c r="C731" s="192"/>
      <c r="D731" s="339"/>
      <c r="E731" s="46"/>
      <c r="F731" s="346" t="s">
        <v>714</v>
      </c>
      <c r="G731" s="347">
        <v>0</v>
      </c>
      <c r="H731" s="347">
        <v>417.5</v>
      </c>
      <c r="I731" s="347">
        <v>417.5</v>
      </c>
      <c r="J731" s="347">
        <f>Tabulka54246[[#This Row],[Skutečnost k 31.12.2019                    v tis. Kč]]/Tabulka54246[[#This Row],[Upravený rozpočet k 31.12.2019         v tis. Kč]]*100</f>
        <v>100</v>
      </c>
    </row>
    <row r="732" spans="1:10" ht="15" customHeight="1" x14ac:dyDescent="0.25">
      <c r="A732" s="344">
        <v>4351</v>
      </c>
      <c r="B732" s="344">
        <v>5171</v>
      </c>
      <c r="C732" s="192"/>
      <c r="D732" s="339"/>
      <c r="E732" s="46"/>
      <c r="F732" s="346" t="s">
        <v>713</v>
      </c>
      <c r="G732" s="347">
        <v>0</v>
      </c>
      <c r="H732" s="347">
        <v>62.63</v>
      </c>
      <c r="I732" s="347">
        <v>0</v>
      </c>
      <c r="J732" s="347">
        <f>Tabulka54246[[#This Row],[Skutečnost k 31.12.2019                    v tis. Kč]]/Tabulka54246[[#This Row],[Upravený rozpočet k 31.12.2019         v tis. Kč]]*100</f>
        <v>0</v>
      </c>
    </row>
    <row r="733" spans="1:10" ht="15" hidden="1" customHeight="1" x14ac:dyDescent="0.25">
      <c r="A733" s="16">
        <v>4351</v>
      </c>
      <c r="B733" s="16">
        <v>5221</v>
      </c>
      <c r="C733" s="16"/>
      <c r="D733" s="339"/>
      <c r="E733" s="46">
        <v>293</v>
      </c>
      <c r="F733" s="340" t="s">
        <v>688</v>
      </c>
      <c r="G733" s="343">
        <v>0</v>
      </c>
      <c r="H733" s="343">
        <v>250</v>
      </c>
      <c r="I733" s="343">
        <v>250</v>
      </c>
      <c r="J733" s="343">
        <f>Tabulka54246[[#This Row],[Skutečnost k 31.12.2019                    v tis. Kč]]/Tabulka54246[[#This Row],[Upravený rozpočet k 31.12.2019         v tis. Kč]]*100</f>
        <v>100</v>
      </c>
    </row>
    <row r="734" spans="1:10" ht="15" hidden="1" customHeight="1" x14ac:dyDescent="0.25">
      <c r="A734" s="16">
        <v>4351</v>
      </c>
      <c r="B734" s="16">
        <v>5223</v>
      </c>
      <c r="C734" s="16"/>
      <c r="D734" s="339"/>
      <c r="E734" s="46">
        <v>335</v>
      </c>
      <c r="F734" s="340" t="s">
        <v>685</v>
      </c>
      <c r="G734" s="343">
        <v>0</v>
      </c>
      <c r="H734" s="343">
        <v>200</v>
      </c>
      <c r="I734" s="343">
        <v>200</v>
      </c>
      <c r="J734" s="343">
        <f>Tabulka54246[[#This Row],[Skutečnost k 31.12.2019                    v tis. Kč]]/Tabulka54246[[#This Row],[Upravený rozpočet k 31.12.2019         v tis. Kč]]*100</f>
        <v>100</v>
      </c>
    </row>
    <row r="735" spans="1:10" ht="15" hidden="1" customHeight="1" x14ac:dyDescent="0.25">
      <c r="A735" s="348">
        <v>4351</v>
      </c>
      <c r="B735" s="348">
        <v>5901</v>
      </c>
      <c r="C735" s="203"/>
      <c r="D735" s="339"/>
      <c r="E735" s="46"/>
      <c r="F735" s="340" t="s">
        <v>825</v>
      </c>
      <c r="G735" s="343">
        <v>450</v>
      </c>
      <c r="H735" s="343">
        <v>0</v>
      </c>
      <c r="I735" s="343">
        <v>0</v>
      </c>
      <c r="J735" s="343">
        <v>0</v>
      </c>
    </row>
    <row r="736" spans="1:10" ht="15" hidden="1" customHeight="1" x14ac:dyDescent="0.25">
      <c r="A736" s="45">
        <v>4351</v>
      </c>
      <c r="B736" s="45"/>
      <c r="C736" s="266"/>
      <c r="D736" s="45"/>
      <c r="E736" s="46"/>
      <c r="F736" s="228" t="s">
        <v>355</v>
      </c>
      <c r="G736" s="264">
        <f>SUBTOTAL(109,G730:G735)</f>
        <v>0</v>
      </c>
      <c r="H736" s="264">
        <f>SUBTOTAL(109,H730:H735)</f>
        <v>480.13</v>
      </c>
      <c r="I736" s="264">
        <f>SUBTOTAL(109,I730:I735)</f>
        <v>417.5</v>
      </c>
      <c r="J736" s="264">
        <f>Tabulka54246[[#This Row],[Skutečnost k 31.12.2019                    v tis. Kč]]/Tabulka54246[[#This Row],[Upravený rozpočet k 31.12.2019         v tis. Kč]]*100</f>
        <v>86.955616187282615</v>
      </c>
    </row>
    <row r="737" spans="1:10" ht="15" hidden="1" customHeight="1" x14ac:dyDescent="0.25">
      <c r="A737" s="348"/>
      <c r="B737" s="348"/>
      <c r="C737" s="203"/>
      <c r="D737" s="348"/>
      <c r="E737" s="46"/>
      <c r="F737" s="329"/>
      <c r="G737" s="343"/>
      <c r="H737" s="343"/>
      <c r="I737" s="343"/>
      <c r="J737" s="343"/>
    </row>
    <row r="738" spans="1:10" ht="15" hidden="1" customHeight="1" x14ac:dyDescent="0.25">
      <c r="A738" s="348">
        <v>4379</v>
      </c>
      <c r="B738" s="348">
        <v>5222</v>
      </c>
      <c r="C738" s="203"/>
      <c r="D738" s="339"/>
      <c r="E738" s="46"/>
      <c r="F738" s="329" t="s">
        <v>473</v>
      </c>
      <c r="G738" s="343">
        <v>5</v>
      </c>
      <c r="H738" s="343">
        <v>5</v>
      </c>
      <c r="I738" s="343">
        <v>5</v>
      </c>
      <c r="J738" s="343">
        <f>Tabulka54246[[#This Row],[Skutečnost k 31.12.2019                    v tis. Kč]]/Tabulka54246[[#This Row],[Upravený rozpočet k 31.12.2019         v tis. Kč]]*100</f>
        <v>100</v>
      </c>
    </row>
    <row r="739" spans="1:10" ht="15" hidden="1" customHeight="1" x14ac:dyDescent="0.25">
      <c r="A739" s="45">
        <v>4379</v>
      </c>
      <c r="B739" s="45"/>
      <c r="C739" s="266"/>
      <c r="D739" s="45"/>
      <c r="E739" s="46"/>
      <c r="F739" s="228" t="s">
        <v>412</v>
      </c>
      <c r="G739" s="264">
        <f>SUBTOTAL(109,G738:G738)</f>
        <v>0</v>
      </c>
      <c r="H739" s="264">
        <f>SUBTOTAL(109,H738:H738)</f>
        <v>0</v>
      </c>
      <c r="I739" s="264">
        <f>SUBTOTAL(109,I738:I738)</f>
        <v>0</v>
      </c>
      <c r="J739" s="264" t="e">
        <f>Tabulka54246[[#This Row],[Skutečnost k 31.12.2019                    v tis. Kč]]/Tabulka54246[[#This Row],[Upravený rozpočet k 31.12.2019         v tis. Kč]]*100</f>
        <v>#DIV/0!</v>
      </c>
    </row>
    <row r="740" spans="1:10" ht="15" hidden="1" customHeight="1" x14ac:dyDescent="0.25">
      <c r="A740" s="98">
        <v>4</v>
      </c>
      <c r="B740" s="417"/>
      <c r="C740" s="418"/>
      <c r="D740" s="726"/>
      <c r="E740" s="419"/>
      <c r="F740" s="101" t="s">
        <v>187</v>
      </c>
      <c r="G740" s="103">
        <f>G739+G736+G728+G725+G719+G701+G698</f>
        <v>42.1</v>
      </c>
      <c r="H740" s="103">
        <f>H739+H736+H728+H725+H719+H701+H698</f>
        <v>522.23</v>
      </c>
      <c r="I740" s="103">
        <f>I739+I736+I728+I725+I719+I701+I698</f>
        <v>459</v>
      </c>
      <c r="J740" s="103">
        <f>Tabulka54246[[#This Row],[Skutečnost k 31.12.2019                    v tis. Kč]]/Tabulka54246[[#This Row],[Upravený rozpočet k 31.12.2019         v tis. Kč]]*100</f>
        <v>87.892307986902324</v>
      </c>
    </row>
    <row r="741" spans="1:10" ht="15" hidden="1" customHeight="1" x14ac:dyDescent="0.25">
      <c r="A741" s="335"/>
      <c r="B741" s="335"/>
      <c r="C741" s="336"/>
      <c r="D741" s="724"/>
      <c r="E741" s="232"/>
      <c r="F741" s="337"/>
      <c r="G741" s="338"/>
      <c r="H741" s="338"/>
      <c r="I741" s="338"/>
      <c r="J741" s="338"/>
    </row>
    <row r="742" spans="1:10" ht="15" hidden="1" customHeight="1" x14ac:dyDescent="0.25">
      <c r="A742" s="110">
        <v>5</v>
      </c>
      <c r="B742" s="254"/>
      <c r="C742" s="255"/>
      <c r="D742" s="727"/>
      <c r="E742" s="285"/>
      <c r="F742" s="101" t="s">
        <v>188</v>
      </c>
      <c r="G742" s="112"/>
      <c r="H742" s="112"/>
      <c r="I742" s="112"/>
      <c r="J742" s="112"/>
    </row>
    <row r="743" spans="1:10" ht="15" hidden="1" customHeight="1" x14ac:dyDescent="0.25">
      <c r="A743" s="344"/>
      <c r="B743" s="344"/>
      <c r="C743" s="251"/>
      <c r="D743" s="688"/>
      <c r="E743" s="46"/>
      <c r="F743" s="228" t="s">
        <v>189</v>
      </c>
      <c r="G743" s="347"/>
      <c r="H743" s="347"/>
      <c r="I743" s="347"/>
      <c r="J743" s="347"/>
    </row>
    <row r="744" spans="1:10" ht="15" hidden="1" customHeight="1" x14ac:dyDescent="0.25">
      <c r="A744" s="348">
        <v>5212</v>
      </c>
      <c r="B744" s="348">
        <v>5133</v>
      </c>
      <c r="C744" s="203"/>
      <c r="D744" s="339"/>
      <c r="E744" s="46"/>
      <c r="F744" s="329" t="s">
        <v>190</v>
      </c>
      <c r="G744" s="343">
        <v>10</v>
      </c>
      <c r="H744" s="343">
        <v>10</v>
      </c>
      <c r="I744" s="343">
        <v>10</v>
      </c>
      <c r="J744" s="343">
        <f>Tabulka54246[[#This Row],[Skutečnost k 31.12.2019                    v tis. Kč]]/Tabulka54246[[#This Row],[Upravený rozpočet k 31.12.2019         v tis. Kč]]*100</f>
        <v>100</v>
      </c>
    </row>
    <row r="745" spans="1:10" ht="15" hidden="1" customHeight="1" x14ac:dyDescent="0.25">
      <c r="A745" s="348">
        <v>5212</v>
      </c>
      <c r="B745" s="348">
        <v>5136</v>
      </c>
      <c r="C745" s="203"/>
      <c r="D745" s="339"/>
      <c r="E745" s="46"/>
      <c r="F745" s="329" t="s">
        <v>191</v>
      </c>
      <c r="G745" s="343">
        <v>2</v>
      </c>
      <c r="H745" s="343">
        <v>2</v>
      </c>
      <c r="I745" s="343">
        <v>0.17</v>
      </c>
      <c r="J745" s="343">
        <f>Tabulka54246[[#This Row],[Skutečnost k 31.12.2019                    v tis. Kč]]/Tabulka54246[[#This Row],[Upravený rozpočet k 31.12.2019         v tis. Kč]]*100</f>
        <v>8.5</v>
      </c>
    </row>
    <row r="746" spans="1:10" ht="15" hidden="1" customHeight="1" x14ac:dyDescent="0.25">
      <c r="A746" s="348">
        <v>5212</v>
      </c>
      <c r="B746" s="348">
        <v>5137</v>
      </c>
      <c r="C746" s="203"/>
      <c r="D746" s="339"/>
      <c r="E746" s="46"/>
      <c r="F746" s="329" t="s">
        <v>192</v>
      </c>
      <c r="G746" s="343">
        <v>25</v>
      </c>
      <c r="H746" s="343">
        <v>48</v>
      </c>
      <c r="I746" s="343">
        <v>46.5</v>
      </c>
      <c r="J746" s="343">
        <f>Tabulka54246[[#This Row],[Skutečnost k 31.12.2019                    v tis. Kč]]/Tabulka54246[[#This Row],[Upravený rozpočet k 31.12.2019         v tis. Kč]]*100</f>
        <v>96.875</v>
      </c>
    </row>
    <row r="747" spans="1:10" ht="15" hidden="1" customHeight="1" x14ac:dyDescent="0.25">
      <c r="A747" s="348">
        <v>5212</v>
      </c>
      <c r="B747" s="348">
        <v>5139</v>
      </c>
      <c r="C747" s="203"/>
      <c r="D747" s="339"/>
      <c r="E747" s="46"/>
      <c r="F747" s="329" t="s">
        <v>120</v>
      </c>
      <c r="G747" s="343">
        <v>40</v>
      </c>
      <c r="H747" s="343">
        <v>13</v>
      </c>
      <c r="I747" s="343">
        <v>2.73</v>
      </c>
      <c r="J747" s="343">
        <f>Tabulka54246[[#This Row],[Skutečnost k 31.12.2019                    v tis. Kč]]/Tabulka54246[[#This Row],[Upravený rozpočet k 31.12.2019         v tis. Kč]]*100</f>
        <v>21</v>
      </c>
    </row>
    <row r="748" spans="1:10" s="22" customFormat="1" ht="15" hidden="1" customHeight="1" x14ac:dyDescent="0.25">
      <c r="A748" s="348">
        <v>5212</v>
      </c>
      <c r="B748" s="348">
        <v>5161</v>
      </c>
      <c r="C748" s="203"/>
      <c r="D748" s="339"/>
      <c r="E748" s="46"/>
      <c r="F748" s="329" t="s">
        <v>193</v>
      </c>
      <c r="G748" s="343">
        <v>0.5</v>
      </c>
      <c r="H748" s="343">
        <v>0.5</v>
      </c>
      <c r="I748" s="343">
        <v>0</v>
      </c>
      <c r="J748" s="343">
        <f>Tabulka54246[[#This Row],[Skutečnost k 31.12.2019                    v tis. Kč]]/Tabulka54246[[#This Row],[Upravený rozpočet k 31.12.2019         v tis. Kč]]*100</f>
        <v>0</v>
      </c>
    </row>
    <row r="749" spans="1:10" s="22" customFormat="1" ht="15" hidden="1" customHeight="1" x14ac:dyDescent="0.25">
      <c r="A749" s="348">
        <v>5212</v>
      </c>
      <c r="B749" s="348">
        <v>5162</v>
      </c>
      <c r="C749" s="203"/>
      <c r="D749" s="339"/>
      <c r="E749" s="46"/>
      <c r="F749" s="329" t="s">
        <v>194</v>
      </c>
      <c r="G749" s="343">
        <v>3.4</v>
      </c>
      <c r="H749" s="343">
        <v>3.4</v>
      </c>
      <c r="I749" s="343">
        <v>1.74</v>
      </c>
      <c r="J749" s="343">
        <f>Tabulka54246[[#This Row],[Skutečnost k 31.12.2019                    v tis. Kč]]/Tabulka54246[[#This Row],[Upravený rozpočet k 31.12.2019         v tis. Kč]]*100</f>
        <v>51.17647058823529</v>
      </c>
    </row>
    <row r="750" spans="1:10" s="22" customFormat="1" ht="15" hidden="1" customHeight="1" x14ac:dyDescent="0.25">
      <c r="A750" s="348">
        <v>5212</v>
      </c>
      <c r="B750" s="348">
        <v>5167</v>
      </c>
      <c r="C750" s="203"/>
      <c r="D750" s="339"/>
      <c r="E750" s="46"/>
      <c r="F750" s="329" t="s">
        <v>118</v>
      </c>
      <c r="G750" s="343">
        <v>2.5</v>
      </c>
      <c r="H750" s="343">
        <v>2.5</v>
      </c>
      <c r="I750" s="343">
        <v>0</v>
      </c>
      <c r="J750" s="343">
        <f>Tabulka54246[[#This Row],[Skutečnost k 31.12.2019                    v tis. Kč]]/Tabulka54246[[#This Row],[Upravený rozpočet k 31.12.2019         v tis. Kč]]*100</f>
        <v>0</v>
      </c>
    </row>
    <row r="751" spans="1:10" s="22" customFormat="1" ht="15" hidden="1" customHeight="1" x14ac:dyDescent="0.25">
      <c r="A751" s="348">
        <v>5212</v>
      </c>
      <c r="B751" s="348">
        <v>5169</v>
      </c>
      <c r="C751" s="203"/>
      <c r="D751" s="339"/>
      <c r="E751" s="46"/>
      <c r="F751" s="329" t="s">
        <v>128</v>
      </c>
      <c r="G751" s="343">
        <v>40</v>
      </c>
      <c r="H751" s="343">
        <v>40</v>
      </c>
      <c r="I751" s="343">
        <v>33.76</v>
      </c>
      <c r="J751" s="343">
        <f>Tabulka54246[[#This Row],[Skutečnost k 31.12.2019                    v tis. Kč]]/Tabulka54246[[#This Row],[Upravený rozpočet k 31.12.2019         v tis. Kč]]*100</f>
        <v>84.399999999999991</v>
      </c>
    </row>
    <row r="752" spans="1:10" s="22" customFormat="1" ht="15" customHeight="1" x14ac:dyDescent="0.25">
      <c r="A752" s="344">
        <v>5212</v>
      </c>
      <c r="B752" s="344">
        <v>5171</v>
      </c>
      <c r="C752" s="251"/>
      <c r="D752" s="339"/>
      <c r="E752" s="46"/>
      <c r="F752" s="346" t="s">
        <v>796</v>
      </c>
      <c r="G752" s="347">
        <v>4</v>
      </c>
      <c r="H752" s="347">
        <v>8</v>
      </c>
      <c r="I752" s="347">
        <v>7.62</v>
      </c>
      <c r="J752" s="347">
        <f>Tabulka54246[[#This Row],[Skutečnost k 31.12.2019                    v tis. Kč]]/Tabulka54246[[#This Row],[Upravený rozpočet k 31.12.2019         v tis. Kč]]*100</f>
        <v>95.25</v>
      </c>
    </row>
    <row r="753" spans="1:10" s="22" customFormat="1" ht="15" hidden="1" customHeight="1" x14ac:dyDescent="0.25">
      <c r="A753" s="348">
        <v>5212</v>
      </c>
      <c r="B753" s="348">
        <v>5173</v>
      </c>
      <c r="C753" s="203"/>
      <c r="D753" s="339"/>
      <c r="E753" s="46"/>
      <c r="F753" s="329" t="s">
        <v>184</v>
      </c>
      <c r="G753" s="343">
        <v>2.5</v>
      </c>
      <c r="H753" s="343">
        <v>2.5</v>
      </c>
      <c r="I753" s="343">
        <v>1.8</v>
      </c>
      <c r="J753" s="343">
        <f>Tabulka54246[[#This Row],[Skutečnost k 31.12.2019                    v tis. Kč]]/Tabulka54246[[#This Row],[Upravený rozpočet k 31.12.2019         v tis. Kč]]*100</f>
        <v>72</v>
      </c>
    </row>
    <row r="754" spans="1:10" s="22" customFormat="1" ht="15" hidden="1" customHeight="1" x14ac:dyDescent="0.25">
      <c r="A754" s="45">
        <v>5212</v>
      </c>
      <c r="B754" s="45"/>
      <c r="C754" s="266"/>
      <c r="D754" s="45"/>
      <c r="E754" s="46"/>
      <c r="F754" s="228" t="s">
        <v>189</v>
      </c>
      <c r="G754" s="264">
        <f>SUBTOTAL(109,G744:G753)</f>
        <v>4</v>
      </c>
      <c r="H754" s="264">
        <f>SUBTOTAL(109,H744:H753)</f>
        <v>8</v>
      </c>
      <c r="I754" s="264">
        <f>SUBTOTAL(109,I744:I753)</f>
        <v>7.62</v>
      </c>
      <c r="J754" s="264">
        <f>Tabulka54246[[#This Row],[Skutečnost k 31.12.2019                    v tis. Kč]]/Tabulka54246[[#This Row],[Upravený rozpočet k 31.12.2019         v tis. Kč]]*100</f>
        <v>95.25</v>
      </c>
    </row>
    <row r="755" spans="1:10" s="135" customFormat="1" ht="15" hidden="1" customHeight="1" x14ac:dyDescent="0.25">
      <c r="A755" s="344"/>
      <c r="B755" s="344"/>
      <c r="C755" s="251"/>
      <c r="D755" s="688"/>
      <c r="E755" s="46"/>
      <c r="F755" s="346"/>
      <c r="G755" s="347"/>
      <c r="H755" s="347"/>
      <c r="I755" s="347"/>
      <c r="J755" s="347"/>
    </row>
    <row r="756" spans="1:10" s="135" customFormat="1" ht="15" hidden="1" customHeight="1" x14ac:dyDescent="0.25">
      <c r="A756" s="348">
        <v>5213</v>
      </c>
      <c r="B756" s="348">
        <v>5903</v>
      </c>
      <c r="C756" s="251"/>
      <c r="D756" s="339"/>
      <c r="E756" s="46"/>
      <c r="F756" s="346" t="s">
        <v>872</v>
      </c>
      <c r="G756" s="343">
        <v>60</v>
      </c>
      <c r="H756" s="343">
        <v>60</v>
      </c>
      <c r="I756" s="343">
        <v>0</v>
      </c>
      <c r="J756" s="343">
        <f>Tabulka54246[[#This Row],[Skutečnost k 31.12.2019                    v tis. Kč]]/Tabulka54246[[#This Row],[Upravený rozpočet k 31.12.2019         v tis. Kč]]*100</f>
        <v>0</v>
      </c>
    </row>
    <row r="757" spans="1:10" s="22" customFormat="1" ht="15" hidden="1" customHeight="1" x14ac:dyDescent="0.25">
      <c r="A757" s="45">
        <v>5213</v>
      </c>
      <c r="B757" s="348"/>
      <c r="C757" s="251"/>
      <c r="D757" s="688"/>
      <c r="E757" s="46"/>
      <c r="F757" s="228" t="s">
        <v>550</v>
      </c>
      <c r="G757" s="264">
        <f>SUBTOTAL(109,G756:G756)</f>
        <v>0</v>
      </c>
      <c r="H757" s="264">
        <f>SUBTOTAL(109,H756:H756)</f>
        <v>0</v>
      </c>
      <c r="I757" s="264">
        <f>SUBTOTAL(109,I756:I756)</f>
        <v>0</v>
      </c>
      <c r="J757" s="264" t="e">
        <f>Tabulka54246[[#This Row],[Skutečnost k 31.12.2019                    v tis. Kč]]/Tabulka54246[[#This Row],[Upravený rozpočet k 31.12.2019         v tis. Kč]]*100</f>
        <v>#DIV/0!</v>
      </c>
    </row>
    <row r="758" spans="1:10" s="22" customFormat="1" ht="15" hidden="1" customHeight="1" x14ac:dyDescent="0.25">
      <c r="A758" s="344"/>
      <c r="B758" s="344"/>
      <c r="C758" s="251"/>
      <c r="D758" s="688"/>
      <c r="E758" s="46"/>
      <c r="F758" s="346"/>
      <c r="G758" s="347"/>
      <c r="H758" s="347"/>
      <c r="I758" s="347"/>
      <c r="J758" s="347"/>
    </row>
    <row r="759" spans="1:10" s="22" customFormat="1" ht="15" hidden="1" customHeight="1" x14ac:dyDescent="0.25">
      <c r="A759" s="344"/>
      <c r="B759" s="344"/>
      <c r="C759" s="251"/>
      <c r="D759" s="688"/>
      <c r="E759" s="46"/>
      <c r="F759" s="228" t="s">
        <v>195</v>
      </c>
      <c r="G759" s="347"/>
      <c r="H759" s="347"/>
      <c r="I759" s="347"/>
      <c r="J759" s="347"/>
    </row>
    <row r="760" spans="1:10" s="22" customFormat="1" ht="15" hidden="1" customHeight="1" x14ac:dyDescent="0.25">
      <c r="A760" s="348">
        <v>5273</v>
      </c>
      <c r="B760" s="348">
        <v>5162</v>
      </c>
      <c r="C760" s="203"/>
      <c r="D760" s="339"/>
      <c r="E760" s="46"/>
      <c r="F760" s="329" t="s">
        <v>196</v>
      </c>
      <c r="G760" s="343">
        <v>20</v>
      </c>
      <c r="H760" s="343">
        <v>20</v>
      </c>
      <c r="I760" s="343">
        <v>0</v>
      </c>
      <c r="J760" s="343">
        <f>Tabulka54246[[#This Row],[Skutečnost k 31.12.2019                    v tis. Kč]]/Tabulka54246[[#This Row],[Upravený rozpočet k 31.12.2019         v tis. Kč]]*100</f>
        <v>0</v>
      </c>
    </row>
    <row r="761" spans="1:10" s="22" customFormat="1" ht="15" hidden="1" customHeight="1" x14ac:dyDescent="0.25">
      <c r="A761" s="45">
        <v>5273</v>
      </c>
      <c r="B761" s="45"/>
      <c r="C761" s="266"/>
      <c r="D761" s="45"/>
      <c r="E761" s="46"/>
      <c r="F761" s="228" t="s">
        <v>197</v>
      </c>
      <c r="G761" s="264">
        <f>SUM(G760:G760)</f>
        <v>20</v>
      </c>
      <c r="H761" s="264">
        <f>SUM(H760:H760)</f>
        <v>20</v>
      </c>
      <c r="I761" s="264">
        <f>SUM(I760:I760)</f>
        <v>0</v>
      </c>
      <c r="J761" s="264">
        <f>Tabulka54246[[#This Row],[Skutečnost k 31.12.2019                    v tis. Kč]]/Tabulka54246[[#This Row],[Upravený rozpočet k 31.12.2019         v tis. Kč]]*100</f>
        <v>0</v>
      </c>
    </row>
    <row r="762" spans="1:10" s="22" customFormat="1" ht="15" hidden="1" customHeight="1" x14ac:dyDescent="0.25">
      <c r="A762" s="344"/>
      <c r="B762" s="344"/>
      <c r="C762" s="251"/>
      <c r="D762" s="688"/>
      <c r="E762" s="46"/>
      <c r="F762" s="228"/>
      <c r="G762" s="347"/>
      <c r="H762" s="347"/>
      <c r="I762" s="347"/>
      <c r="J762" s="347"/>
    </row>
    <row r="763" spans="1:10" s="22" customFormat="1" ht="15" hidden="1" customHeight="1" x14ac:dyDescent="0.25">
      <c r="A763" s="344"/>
      <c r="B763" s="344"/>
      <c r="C763" s="251"/>
      <c r="D763" s="688"/>
      <c r="E763" s="46"/>
      <c r="F763" s="228" t="s">
        <v>198</v>
      </c>
      <c r="G763" s="347"/>
      <c r="H763" s="347"/>
      <c r="I763" s="347"/>
      <c r="J763" s="347"/>
    </row>
    <row r="764" spans="1:10" s="22" customFormat="1" ht="15" hidden="1" customHeight="1" x14ac:dyDescent="0.25">
      <c r="A764" s="348">
        <v>5311</v>
      </c>
      <c r="B764" s="348">
        <v>5011</v>
      </c>
      <c r="C764" s="203"/>
      <c r="D764" s="339"/>
      <c r="E764" s="46"/>
      <c r="F764" s="329" t="s">
        <v>326</v>
      </c>
      <c r="G764" s="343">
        <v>3882.22</v>
      </c>
      <c r="H764" s="343">
        <v>3882.22</v>
      </c>
      <c r="I764" s="343">
        <v>3521.43</v>
      </c>
      <c r="J764" s="343">
        <f>Tabulka54246[[#This Row],[Skutečnost k 31.12.2019                    v tis. Kč]]/Tabulka54246[[#This Row],[Upravený rozpočet k 31.12.2019         v tis. Kč]]*100</f>
        <v>90.706606014084727</v>
      </c>
    </row>
    <row r="765" spans="1:10" s="22" customFormat="1" ht="15" hidden="1" customHeight="1" x14ac:dyDescent="0.25">
      <c r="A765" s="348">
        <v>5311</v>
      </c>
      <c r="B765" s="348">
        <v>5031</v>
      </c>
      <c r="C765" s="203"/>
      <c r="D765" s="339"/>
      <c r="E765" s="46"/>
      <c r="F765" s="329" t="s">
        <v>173</v>
      </c>
      <c r="G765" s="343">
        <v>970.6</v>
      </c>
      <c r="H765" s="343">
        <v>970.6</v>
      </c>
      <c r="I765" s="343">
        <v>877.46</v>
      </c>
      <c r="J765" s="343">
        <f>Tabulka54246[[#This Row],[Skutečnost k 31.12.2019                    v tis. Kč]]/Tabulka54246[[#This Row],[Upravený rozpočet k 31.12.2019         v tis. Kč]]*100</f>
        <v>90.403873892437673</v>
      </c>
    </row>
    <row r="766" spans="1:10" s="22" customFormat="1" ht="15" hidden="1" customHeight="1" x14ac:dyDescent="0.25">
      <c r="A766" s="348">
        <v>5311</v>
      </c>
      <c r="B766" s="348">
        <v>5032</v>
      </c>
      <c r="C766" s="203"/>
      <c r="D766" s="339"/>
      <c r="E766" s="46"/>
      <c r="F766" s="329" t="s">
        <v>115</v>
      </c>
      <c r="G766" s="343">
        <v>350</v>
      </c>
      <c r="H766" s="343">
        <v>350</v>
      </c>
      <c r="I766" s="343">
        <v>316.92</v>
      </c>
      <c r="J766" s="343">
        <f>Tabulka54246[[#This Row],[Skutečnost k 31.12.2019                    v tis. Kč]]/Tabulka54246[[#This Row],[Upravený rozpočet k 31.12.2019         v tis. Kč]]*100</f>
        <v>90.548571428571435</v>
      </c>
    </row>
    <row r="767" spans="1:10" s="22" customFormat="1" ht="15" hidden="1" customHeight="1" x14ac:dyDescent="0.25">
      <c r="A767" s="348">
        <v>5311</v>
      </c>
      <c r="B767" s="348">
        <v>5042</v>
      </c>
      <c r="C767" s="203"/>
      <c r="D767" s="339"/>
      <c r="E767" s="46"/>
      <c r="F767" s="329" t="s">
        <v>372</v>
      </c>
      <c r="G767" s="343">
        <v>30</v>
      </c>
      <c r="H767" s="343">
        <v>31.5</v>
      </c>
      <c r="I767" s="343">
        <v>31.07</v>
      </c>
      <c r="J767" s="343">
        <f>Tabulka54246[[#This Row],[Skutečnost k 31.12.2019                    v tis. Kč]]/Tabulka54246[[#This Row],[Upravený rozpočet k 31.12.2019         v tis. Kč]]*100</f>
        <v>98.634920634920633</v>
      </c>
    </row>
    <row r="768" spans="1:10" s="22" customFormat="1" ht="15" hidden="1" customHeight="1" x14ac:dyDescent="0.25">
      <c r="A768" s="348">
        <v>5311</v>
      </c>
      <c r="B768" s="348">
        <v>5132</v>
      </c>
      <c r="C768" s="203"/>
      <c r="D768" s="339"/>
      <c r="E768" s="46"/>
      <c r="F768" s="329" t="s">
        <v>199</v>
      </c>
      <c r="G768" s="343">
        <v>40</v>
      </c>
      <c r="H768" s="343">
        <v>40</v>
      </c>
      <c r="I768" s="343">
        <v>39.380000000000003</v>
      </c>
      <c r="J768" s="343">
        <f>Tabulka54246[[#This Row],[Skutečnost k 31.12.2019                    v tis. Kč]]/Tabulka54246[[#This Row],[Upravený rozpočet k 31.12.2019         v tis. Kč]]*100</f>
        <v>98.45</v>
      </c>
    </row>
    <row r="769" spans="1:10" s="22" customFormat="1" ht="15" hidden="1" customHeight="1" x14ac:dyDescent="0.25">
      <c r="A769" s="348">
        <v>5311</v>
      </c>
      <c r="B769" s="348">
        <v>5133</v>
      </c>
      <c r="C769" s="203"/>
      <c r="D769" s="339"/>
      <c r="E769" s="46"/>
      <c r="F769" s="329" t="s">
        <v>190</v>
      </c>
      <c r="G769" s="343">
        <v>5</v>
      </c>
      <c r="H769" s="343">
        <v>5</v>
      </c>
      <c r="I769" s="343">
        <v>0.78</v>
      </c>
      <c r="J769" s="343">
        <f>Tabulka54246[[#This Row],[Skutečnost k 31.12.2019                    v tis. Kč]]/Tabulka54246[[#This Row],[Upravený rozpočet k 31.12.2019         v tis. Kč]]*100</f>
        <v>15.6</v>
      </c>
    </row>
    <row r="770" spans="1:10" s="22" customFormat="1" ht="15" hidden="1" customHeight="1" x14ac:dyDescent="0.25">
      <c r="A770" s="348">
        <v>5311</v>
      </c>
      <c r="B770" s="348">
        <v>5134</v>
      </c>
      <c r="C770" s="203"/>
      <c r="D770" s="339"/>
      <c r="E770" s="46"/>
      <c r="F770" s="329" t="s">
        <v>175</v>
      </c>
      <c r="G770" s="343">
        <v>145</v>
      </c>
      <c r="H770" s="343">
        <v>165.16</v>
      </c>
      <c r="I770" s="343">
        <v>155.96</v>
      </c>
      <c r="J770" s="343">
        <f>Tabulka54246[[#This Row],[Skutečnost k 31.12.2019                    v tis. Kč]]/Tabulka54246[[#This Row],[Upravený rozpočet k 31.12.2019         v tis. Kč]]*100</f>
        <v>94.429643981593614</v>
      </c>
    </row>
    <row r="771" spans="1:10" s="22" customFormat="1" ht="15" hidden="1" customHeight="1" x14ac:dyDescent="0.25">
      <c r="A771" s="348">
        <v>5311</v>
      </c>
      <c r="B771" s="348">
        <v>5136</v>
      </c>
      <c r="C771" s="203"/>
      <c r="D771" s="339"/>
      <c r="E771" s="46"/>
      <c r="F771" s="329" t="s">
        <v>191</v>
      </c>
      <c r="G771" s="343">
        <v>5</v>
      </c>
      <c r="H771" s="343">
        <v>5</v>
      </c>
      <c r="I771" s="343">
        <v>0.63</v>
      </c>
      <c r="J771" s="343">
        <f>Tabulka54246[[#This Row],[Skutečnost k 31.12.2019                    v tis. Kč]]/Tabulka54246[[#This Row],[Upravený rozpočet k 31.12.2019         v tis. Kč]]*100</f>
        <v>12.6</v>
      </c>
    </row>
    <row r="772" spans="1:10" s="22" customFormat="1" ht="15" hidden="1" customHeight="1" x14ac:dyDescent="0.25">
      <c r="A772" s="348">
        <v>5311</v>
      </c>
      <c r="B772" s="348">
        <v>5137</v>
      </c>
      <c r="C772" s="203"/>
      <c r="D772" s="339"/>
      <c r="E772" s="46"/>
      <c r="F772" s="329" t="s">
        <v>799</v>
      </c>
      <c r="G772" s="343">
        <v>135</v>
      </c>
      <c r="H772" s="343">
        <v>98.01</v>
      </c>
      <c r="I772" s="343">
        <v>94.46</v>
      </c>
      <c r="J772" s="343">
        <f>Tabulka54246[[#This Row],[Skutečnost k 31.12.2019                    v tis. Kč]]/Tabulka54246[[#This Row],[Upravený rozpočet k 31.12.2019         v tis. Kč]]*100</f>
        <v>96.377920620344852</v>
      </c>
    </row>
    <row r="773" spans="1:10" s="22" customFormat="1" ht="15" hidden="1" customHeight="1" x14ac:dyDescent="0.25">
      <c r="A773" s="348">
        <v>5311</v>
      </c>
      <c r="B773" s="348">
        <v>5139</v>
      </c>
      <c r="C773" s="203"/>
      <c r="D773" s="339"/>
      <c r="E773" s="46"/>
      <c r="F773" s="329" t="s">
        <v>120</v>
      </c>
      <c r="G773" s="343">
        <v>80</v>
      </c>
      <c r="H773" s="343">
        <v>102.98</v>
      </c>
      <c r="I773" s="343">
        <v>98.55</v>
      </c>
      <c r="J773" s="343">
        <f>Tabulka54246[[#This Row],[Skutečnost k 31.12.2019                    v tis. Kč]]/Tabulka54246[[#This Row],[Upravený rozpočet k 31.12.2019         v tis. Kč]]*100</f>
        <v>95.6981938240435</v>
      </c>
    </row>
    <row r="774" spans="1:10" s="22" customFormat="1" ht="15" hidden="1" customHeight="1" x14ac:dyDescent="0.25">
      <c r="A774" s="348">
        <v>5311</v>
      </c>
      <c r="B774" s="348">
        <v>5156</v>
      </c>
      <c r="C774" s="203"/>
      <c r="D774" s="339"/>
      <c r="E774" s="46"/>
      <c r="F774" s="329" t="s">
        <v>183</v>
      </c>
      <c r="G774" s="343">
        <v>120</v>
      </c>
      <c r="H774" s="343">
        <v>120</v>
      </c>
      <c r="I774" s="343">
        <v>118.72</v>
      </c>
      <c r="J774" s="343">
        <f>Tabulka54246[[#This Row],[Skutečnost k 31.12.2019                    v tis. Kč]]/Tabulka54246[[#This Row],[Upravený rozpočet k 31.12.2019         v tis. Kč]]*100</f>
        <v>98.933333333333323</v>
      </c>
    </row>
    <row r="775" spans="1:10" s="22" customFormat="1" ht="15" hidden="1" customHeight="1" x14ac:dyDescent="0.25">
      <c r="A775" s="348">
        <v>5311</v>
      </c>
      <c r="B775" s="348">
        <v>5161</v>
      </c>
      <c r="C775" s="203"/>
      <c r="D775" s="339"/>
      <c r="E775" s="46"/>
      <c r="F775" s="329" t="s">
        <v>121</v>
      </c>
      <c r="G775" s="343">
        <v>0.5</v>
      </c>
      <c r="H775" s="343">
        <v>2.52</v>
      </c>
      <c r="I775" s="343">
        <v>2.52</v>
      </c>
      <c r="J775" s="343">
        <f>Tabulka54246[[#This Row],[Skutečnost k 31.12.2019                    v tis. Kč]]/Tabulka54246[[#This Row],[Upravený rozpočet k 31.12.2019         v tis. Kč]]*100</f>
        <v>100</v>
      </c>
    </row>
    <row r="776" spans="1:10" s="22" customFormat="1" ht="15" hidden="1" customHeight="1" x14ac:dyDescent="0.25">
      <c r="A776" s="348">
        <v>5311</v>
      </c>
      <c r="B776" s="348">
        <v>5162</v>
      </c>
      <c r="C776" s="203"/>
      <c r="D776" s="339"/>
      <c r="E776" s="46"/>
      <c r="F776" s="329" t="s">
        <v>200</v>
      </c>
      <c r="G776" s="343">
        <v>5</v>
      </c>
      <c r="H776" s="343">
        <v>5</v>
      </c>
      <c r="I776" s="343">
        <v>4.4400000000000004</v>
      </c>
      <c r="J776" s="343">
        <f>Tabulka54246[[#This Row],[Skutečnost k 31.12.2019                    v tis. Kč]]/Tabulka54246[[#This Row],[Upravený rozpočet k 31.12.2019         v tis. Kč]]*100</f>
        <v>88.800000000000011</v>
      </c>
    </row>
    <row r="777" spans="1:10" s="22" customFormat="1" ht="15" hidden="1" customHeight="1" x14ac:dyDescent="0.25">
      <c r="A777" s="348">
        <v>5311</v>
      </c>
      <c r="B777" s="348">
        <v>5162</v>
      </c>
      <c r="C777" s="203"/>
      <c r="D777" s="339"/>
      <c r="E777" s="46">
        <v>220</v>
      </c>
      <c r="F777" s="329" t="s">
        <v>414</v>
      </c>
      <c r="G777" s="343">
        <v>20</v>
      </c>
      <c r="H777" s="343">
        <v>33</v>
      </c>
      <c r="I777" s="343">
        <v>23.69</v>
      </c>
      <c r="J777" s="343">
        <f>Tabulka54246[[#This Row],[Skutečnost k 31.12.2019                    v tis. Kč]]/Tabulka54246[[#This Row],[Upravený rozpočet k 31.12.2019         v tis. Kč]]*100</f>
        <v>71.787878787878796</v>
      </c>
    </row>
    <row r="778" spans="1:10" s="22" customFormat="1" ht="15" hidden="1" customHeight="1" x14ac:dyDescent="0.25">
      <c r="A778" s="348">
        <v>5311</v>
      </c>
      <c r="B778" s="348">
        <v>5162</v>
      </c>
      <c r="C778" s="203"/>
      <c r="D778" s="339"/>
      <c r="E778" s="46">
        <v>221</v>
      </c>
      <c r="F778" s="329" t="s">
        <v>415</v>
      </c>
      <c r="G778" s="343">
        <v>15</v>
      </c>
      <c r="H778" s="343">
        <v>33.81</v>
      </c>
      <c r="I778" s="343">
        <v>33.81</v>
      </c>
      <c r="J778" s="343">
        <f>Tabulka54246[[#This Row],[Skutečnost k 31.12.2019                    v tis. Kč]]/Tabulka54246[[#This Row],[Upravený rozpočet k 31.12.2019         v tis. Kč]]*100</f>
        <v>100</v>
      </c>
    </row>
    <row r="779" spans="1:10" s="22" customFormat="1" ht="15" hidden="1" customHeight="1" x14ac:dyDescent="0.25">
      <c r="A779" s="348">
        <v>5311</v>
      </c>
      <c r="B779" s="348">
        <v>5166</v>
      </c>
      <c r="C779" s="203"/>
      <c r="D779" s="339"/>
      <c r="E779" s="46"/>
      <c r="F779" s="329" t="s">
        <v>262</v>
      </c>
      <c r="G779" s="343">
        <v>20</v>
      </c>
      <c r="H779" s="343">
        <v>0</v>
      </c>
      <c r="I779" s="343">
        <v>0</v>
      </c>
      <c r="J779" s="343">
        <v>0</v>
      </c>
    </row>
    <row r="780" spans="1:10" s="22" customFormat="1" ht="15" hidden="1" customHeight="1" x14ac:dyDescent="0.25">
      <c r="A780" s="348">
        <v>5311</v>
      </c>
      <c r="B780" s="348">
        <v>5167</v>
      </c>
      <c r="C780" s="203"/>
      <c r="D780" s="339"/>
      <c r="E780" s="46"/>
      <c r="F780" s="329" t="s">
        <v>118</v>
      </c>
      <c r="G780" s="343">
        <v>100</v>
      </c>
      <c r="H780" s="343">
        <v>39</v>
      </c>
      <c r="I780" s="343">
        <v>29.78</v>
      </c>
      <c r="J780" s="343">
        <f>Tabulka54246[[#This Row],[Skutečnost k 31.12.2019                    v tis. Kč]]/Tabulka54246[[#This Row],[Upravený rozpočet k 31.12.2019         v tis. Kč]]*100</f>
        <v>76.358974358974365</v>
      </c>
    </row>
    <row r="781" spans="1:10" s="22" customFormat="1" ht="15" hidden="1" customHeight="1" x14ac:dyDescent="0.25">
      <c r="A781" s="348">
        <v>5311</v>
      </c>
      <c r="B781" s="348">
        <v>5168</v>
      </c>
      <c r="C781" s="203"/>
      <c r="D781" s="339"/>
      <c r="E781" s="46"/>
      <c r="F781" s="329" t="s">
        <v>224</v>
      </c>
      <c r="G781" s="343">
        <v>20</v>
      </c>
      <c r="H781" s="343">
        <v>20</v>
      </c>
      <c r="I781" s="343">
        <v>11.24</v>
      </c>
      <c r="J781" s="343">
        <f>Tabulka54246[[#This Row],[Skutečnost k 31.12.2019                    v tis. Kč]]/Tabulka54246[[#This Row],[Upravený rozpočet k 31.12.2019         v tis. Kč]]*100</f>
        <v>56.2</v>
      </c>
    </row>
    <row r="782" spans="1:10" s="22" customFormat="1" ht="15" hidden="1" customHeight="1" x14ac:dyDescent="0.25">
      <c r="A782" s="348">
        <v>5311</v>
      </c>
      <c r="B782" s="348">
        <v>5169</v>
      </c>
      <c r="C782" s="203"/>
      <c r="D782" s="339"/>
      <c r="E782" s="46"/>
      <c r="F782" s="329" t="s">
        <v>268</v>
      </c>
      <c r="G782" s="343">
        <v>117.5</v>
      </c>
      <c r="H782" s="343">
        <v>121.98</v>
      </c>
      <c r="I782" s="343">
        <v>121.82</v>
      </c>
      <c r="J782" s="343">
        <f>Tabulka54246[[#This Row],[Skutečnost k 31.12.2019                    v tis. Kč]]/Tabulka54246[[#This Row],[Upravený rozpočet k 31.12.2019         v tis. Kč]]*100</f>
        <v>99.86883095589441</v>
      </c>
    </row>
    <row r="783" spans="1:10" s="22" customFormat="1" ht="15" customHeight="1" x14ac:dyDescent="0.25">
      <c r="A783" s="344">
        <v>5311</v>
      </c>
      <c r="B783" s="344">
        <v>5171</v>
      </c>
      <c r="C783" s="251"/>
      <c r="D783" s="339"/>
      <c r="E783" s="46"/>
      <c r="F783" s="346" t="s">
        <v>765</v>
      </c>
      <c r="G783" s="347">
        <v>40</v>
      </c>
      <c r="H783" s="347">
        <v>140</v>
      </c>
      <c r="I783" s="347">
        <v>133.03</v>
      </c>
      <c r="J783" s="347">
        <f>Tabulka54246[[#This Row],[Skutečnost k 31.12.2019                    v tis. Kč]]/Tabulka54246[[#This Row],[Upravený rozpočet k 31.12.2019         v tis. Kč]]*100</f>
        <v>95.021428571428572</v>
      </c>
    </row>
    <row r="784" spans="1:10" s="22" customFormat="1" ht="15" hidden="1" customHeight="1" x14ac:dyDescent="0.25">
      <c r="A784" s="348">
        <v>5311</v>
      </c>
      <c r="B784" s="348">
        <v>5172</v>
      </c>
      <c r="C784" s="203"/>
      <c r="D784" s="339"/>
      <c r="E784" s="46"/>
      <c r="F784" s="329" t="s">
        <v>371</v>
      </c>
      <c r="G784" s="343">
        <v>30</v>
      </c>
      <c r="H784" s="343">
        <v>10.5</v>
      </c>
      <c r="I784" s="343">
        <v>0</v>
      </c>
      <c r="J784" s="343">
        <f>Tabulka54246[[#This Row],[Skutečnost k 31.12.2019                    v tis. Kč]]/Tabulka54246[[#This Row],[Upravený rozpočet k 31.12.2019         v tis. Kč]]*100</f>
        <v>0</v>
      </c>
    </row>
    <row r="785" spans="1:16298" s="116" customFormat="1" ht="14.25" hidden="1" customHeight="1" x14ac:dyDescent="0.2">
      <c r="A785" s="348">
        <v>5311</v>
      </c>
      <c r="B785" s="348">
        <v>5173</v>
      </c>
      <c r="C785" s="203"/>
      <c r="D785" s="339"/>
      <c r="E785" s="46"/>
      <c r="F785" s="329" t="s">
        <v>184</v>
      </c>
      <c r="G785" s="343">
        <v>30</v>
      </c>
      <c r="H785" s="343">
        <v>18.190000000000001</v>
      </c>
      <c r="I785" s="343">
        <v>5.89</v>
      </c>
      <c r="J785" s="343">
        <f>Tabulka54246[[#This Row],[Skutečnost k 31.12.2019                    v tis. Kč]]/Tabulka54246[[#This Row],[Upravený rozpočet k 31.12.2019         v tis. Kč]]*100</f>
        <v>32.380428807036829</v>
      </c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  <c r="AA785" s="92"/>
      <c r="AB785" s="92"/>
      <c r="AC785" s="92"/>
      <c r="AD785" s="92"/>
      <c r="AE785" s="92"/>
      <c r="AF785" s="92"/>
      <c r="AG785" s="92"/>
      <c r="AH785" s="92"/>
      <c r="AI785" s="92"/>
      <c r="AJ785" s="92"/>
      <c r="AK785" s="92"/>
      <c r="AL785" s="92"/>
      <c r="AM785" s="92"/>
      <c r="AN785" s="92"/>
      <c r="AO785" s="92"/>
      <c r="AP785" s="92"/>
      <c r="AQ785" s="92"/>
      <c r="AR785" s="92"/>
      <c r="AS785" s="92"/>
      <c r="AT785" s="92"/>
      <c r="AU785" s="92"/>
      <c r="AV785" s="92"/>
      <c r="AW785" s="92"/>
      <c r="AX785" s="92"/>
      <c r="AY785" s="92"/>
      <c r="AZ785" s="92"/>
      <c r="BA785" s="92"/>
      <c r="BB785" s="92"/>
      <c r="BC785" s="92"/>
      <c r="BD785" s="92"/>
      <c r="BE785" s="92"/>
      <c r="BF785" s="92"/>
      <c r="BG785" s="92"/>
      <c r="BH785" s="92"/>
      <c r="BI785" s="92"/>
      <c r="BJ785" s="92"/>
      <c r="BK785" s="92"/>
      <c r="BL785" s="92"/>
      <c r="BM785" s="92"/>
      <c r="BN785" s="92"/>
      <c r="BO785" s="92"/>
      <c r="BP785" s="92"/>
      <c r="BQ785" s="92"/>
      <c r="BR785" s="92"/>
      <c r="BS785" s="92"/>
      <c r="BT785" s="92"/>
      <c r="BU785" s="92"/>
      <c r="BV785" s="92"/>
      <c r="BW785" s="92"/>
      <c r="BX785" s="92"/>
      <c r="BY785" s="92"/>
      <c r="BZ785" s="92"/>
      <c r="CA785" s="92"/>
      <c r="CB785" s="92"/>
      <c r="CC785" s="92"/>
      <c r="CD785" s="92"/>
      <c r="CE785" s="92"/>
      <c r="CF785" s="92"/>
      <c r="CG785" s="92"/>
      <c r="CH785" s="92"/>
      <c r="CI785" s="92"/>
      <c r="CJ785" s="92"/>
      <c r="CK785" s="92"/>
      <c r="CL785" s="92"/>
      <c r="CM785" s="92"/>
      <c r="CN785" s="92"/>
      <c r="CO785" s="92"/>
      <c r="CP785" s="92"/>
      <c r="CQ785" s="92"/>
      <c r="CR785" s="92"/>
      <c r="CS785" s="92"/>
      <c r="CT785" s="92"/>
      <c r="CU785" s="92"/>
      <c r="CV785" s="92"/>
      <c r="CW785" s="92"/>
      <c r="CX785" s="92"/>
      <c r="CY785" s="92"/>
      <c r="CZ785" s="92"/>
      <c r="DA785" s="92"/>
      <c r="DB785" s="92"/>
      <c r="DC785" s="92"/>
      <c r="DD785" s="92"/>
      <c r="DE785" s="92"/>
      <c r="DF785" s="92"/>
      <c r="DG785" s="92"/>
      <c r="DH785" s="92"/>
      <c r="DI785" s="92"/>
      <c r="DJ785" s="92"/>
      <c r="DK785" s="92"/>
      <c r="DL785" s="92"/>
      <c r="DM785" s="92"/>
      <c r="DN785" s="92"/>
      <c r="DO785" s="92"/>
      <c r="DP785" s="92"/>
      <c r="DQ785" s="92"/>
      <c r="DR785" s="92"/>
      <c r="DS785" s="92"/>
      <c r="DT785" s="92"/>
      <c r="DU785" s="92"/>
      <c r="DV785" s="92"/>
      <c r="DW785" s="92"/>
      <c r="DX785" s="92"/>
      <c r="DY785" s="92"/>
      <c r="DZ785" s="92"/>
      <c r="EA785" s="92"/>
      <c r="EB785" s="92"/>
      <c r="EC785" s="92"/>
      <c r="ED785" s="92"/>
      <c r="EE785" s="92"/>
      <c r="EF785" s="92"/>
      <c r="EG785" s="92"/>
      <c r="EH785" s="92"/>
      <c r="EI785" s="92"/>
      <c r="EJ785" s="92"/>
      <c r="EK785" s="92"/>
      <c r="EL785" s="92"/>
      <c r="EM785" s="92"/>
      <c r="EN785" s="92"/>
      <c r="EO785" s="92"/>
      <c r="EP785" s="92"/>
      <c r="EQ785" s="92"/>
      <c r="ER785" s="92"/>
      <c r="ES785" s="92"/>
      <c r="ET785" s="92"/>
      <c r="EU785" s="92"/>
      <c r="EV785" s="92"/>
      <c r="EW785" s="92"/>
      <c r="EX785" s="92"/>
      <c r="EY785" s="92"/>
      <c r="EZ785" s="92"/>
      <c r="FA785" s="92"/>
      <c r="FB785" s="92"/>
      <c r="FC785" s="92"/>
      <c r="FD785" s="92"/>
      <c r="FE785" s="92"/>
      <c r="FF785" s="92"/>
      <c r="FG785" s="92"/>
      <c r="FH785" s="92"/>
      <c r="FI785" s="92"/>
      <c r="FJ785" s="92"/>
      <c r="FK785" s="92"/>
      <c r="FL785" s="92"/>
      <c r="FM785" s="92"/>
      <c r="FN785" s="92"/>
      <c r="FO785" s="92"/>
      <c r="FP785" s="92"/>
      <c r="FQ785" s="92"/>
      <c r="FR785" s="92"/>
      <c r="FS785" s="92"/>
      <c r="FT785" s="92"/>
      <c r="FU785" s="92"/>
      <c r="FV785" s="92"/>
      <c r="FW785" s="92"/>
      <c r="FX785" s="92"/>
      <c r="FY785" s="92"/>
      <c r="FZ785" s="92"/>
      <c r="GA785" s="92"/>
      <c r="GB785" s="92"/>
      <c r="GC785" s="92"/>
      <c r="GD785" s="92"/>
      <c r="GE785" s="92"/>
      <c r="GF785" s="92"/>
      <c r="GG785" s="92"/>
      <c r="GH785" s="92"/>
      <c r="GI785" s="92"/>
      <c r="GJ785" s="92"/>
      <c r="GK785" s="92"/>
      <c r="GL785" s="92"/>
      <c r="GM785" s="92"/>
      <c r="GN785" s="92"/>
      <c r="GO785" s="92"/>
      <c r="GP785" s="92"/>
      <c r="GQ785" s="92"/>
      <c r="GR785" s="92"/>
      <c r="GS785" s="92"/>
      <c r="GT785" s="92"/>
      <c r="GU785" s="92"/>
      <c r="GV785" s="92"/>
      <c r="GW785" s="92"/>
      <c r="GX785" s="92"/>
      <c r="GY785" s="92"/>
      <c r="GZ785" s="92"/>
      <c r="HA785" s="92"/>
      <c r="HB785" s="92"/>
      <c r="HC785" s="92"/>
      <c r="HD785" s="92"/>
      <c r="HE785" s="92"/>
      <c r="HF785" s="92"/>
      <c r="HG785" s="92"/>
      <c r="HH785" s="92"/>
      <c r="HI785" s="92"/>
      <c r="HJ785" s="92"/>
      <c r="HK785" s="92"/>
      <c r="HL785" s="92"/>
      <c r="HM785" s="92"/>
      <c r="HN785" s="92"/>
      <c r="HO785" s="92"/>
      <c r="HP785" s="92"/>
      <c r="HQ785" s="92"/>
      <c r="HR785" s="92"/>
      <c r="HS785" s="92"/>
      <c r="HT785" s="92"/>
      <c r="HU785" s="92"/>
      <c r="HV785" s="92"/>
      <c r="HW785" s="92"/>
      <c r="HX785" s="92"/>
      <c r="HY785" s="92"/>
      <c r="HZ785" s="92"/>
      <c r="IA785" s="92"/>
      <c r="IB785" s="92"/>
      <c r="IC785" s="92"/>
      <c r="ID785" s="92"/>
      <c r="IE785" s="92"/>
      <c r="IF785" s="92"/>
      <c r="IG785" s="92"/>
      <c r="IH785" s="92"/>
      <c r="II785" s="92"/>
      <c r="IJ785" s="92"/>
      <c r="IK785" s="92"/>
      <c r="IL785" s="92"/>
      <c r="IM785" s="92"/>
      <c r="IN785" s="92"/>
      <c r="IO785" s="92"/>
      <c r="IP785" s="92"/>
      <c r="IQ785" s="92"/>
      <c r="IR785" s="92"/>
      <c r="IS785" s="92"/>
      <c r="IT785" s="92"/>
      <c r="IU785" s="92"/>
      <c r="IV785" s="92"/>
      <c r="IW785" s="92"/>
      <c r="IX785" s="92"/>
      <c r="IY785" s="92"/>
      <c r="IZ785" s="92"/>
      <c r="JA785" s="92"/>
      <c r="JB785" s="92"/>
      <c r="JC785" s="92"/>
      <c r="JD785" s="92"/>
      <c r="JE785" s="92"/>
      <c r="JF785" s="92"/>
      <c r="JG785" s="92"/>
      <c r="JH785" s="92"/>
      <c r="JI785" s="92"/>
      <c r="JJ785" s="92"/>
      <c r="JK785" s="92"/>
      <c r="JL785" s="92"/>
      <c r="JM785" s="92"/>
      <c r="JN785" s="92"/>
      <c r="JO785" s="92"/>
      <c r="JP785" s="92"/>
      <c r="JQ785" s="92"/>
      <c r="JR785" s="92"/>
      <c r="JS785" s="92"/>
      <c r="JT785" s="92"/>
      <c r="JU785" s="92"/>
      <c r="JV785" s="92"/>
      <c r="JW785" s="92"/>
      <c r="JX785" s="92"/>
      <c r="JY785" s="92"/>
      <c r="JZ785" s="92"/>
      <c r="KA785" s="92"/>
      <c r="KB785" s="92"/>
      <c r="KC785" s="92"/>
      <c r="KD785" s="92"/>
      <c r="KE785" s="92"/>
      <c r="KF785" s="92"/>
      <c r="KG785" s="92"/>
      <c r="KH785" s="92"/>
      <c r="KI785" s="92"/>
      <c r="KJ785" s="92"/>
      <c r="KK785" s="92"/>
      <c r="KL785" s="92"/>
      <c r="KM785" s="92"/>
      <c r="KN785" s="92"/>
      <c r="KO785" s="92"/>
      <c r="KP785" s="92"/>
      <c r="KQ785" s="92"/>
      <c r="KR785" s="92"/>
      <c r="KS785" s="92"/>
      <c r="KT785" s="92"/>
      <c r="KU785" s="92"/>
      <c r="KV785" s="92"/>
      <c r="KW785" s="92"/>
      <c r="KX785" s="92"/>
      <c r="KY785" s="92"/>
      <c r="KZ785" s="92"/>
      <c r="LA785" s="92"/>
      <c r="LB785" s="92"/>
      <c r="LC785" s="92"/>
      <c r="LD785" s="92"/>
      <c r="LE785" s="92"/>
      <c r="LF785" s="92"/>
      <c r="LG785" s="92"/>
      <c r="LH785" s="92"/>
      <c r="LI785" s="92"/>
      <c r="LJ785" s="92"/>
      <c r="LK785" s="92"/>
      <c r="LL785" s="92"/>
      <c r="LM785" s="92"/>
      <c r="LN785" s="92"/>
      <c r="LO785" s="92"/>
      <c r="LP785" s="92"/>
      <c r="LQ785" s="92"/>
      <c r="LR785" s="92"/>
      <c r="LS785" s="92"/>
      <c r="LT785" s="92"/>
      <c r="LU785" s="92"/>
      <c r="LV785" s="92"/>
      <c r="LW785" s="92"/>
      <c r="LX785" s="92"/>
      <c r="LY785" s="92"/>
      <c r="LZ785" s="92"/>
      <c r="MA785" s="92"/>
      <c r="MB785" s="92"/>
      <c r="MC785" s="92"/>
      <c r="MD785" s="92"/>
      <c r="ME785" s="92"/>
      <c r="MF785" s="92"/>
      <c r="MG785" s="92"/>
      <c r="MH785" s="92"/>
      <c r="MI785" s="92"/>
      <c r="MJ785" s="92"/>
      <c r="MK785" s="92"/>
      <c r="ML785" s="92"/>
      <c r="MM785" s="92"/>
      <c r="MN785" s="92"/>
      <c r="MO785" s="92"/>
      <c r="MP785" s="92"/>
      <c r="MQ785" s="92"/>
      <c r="MR785" s="92"/>
      <c r="MS785" s="92"/>
      <c r="MT785" s="92"/>
      <c r="MU785" s="92"/>
      <c r="MV785" s="92"/>
      <c r="MW785" s="92"/>
      <c r="MX785" s="92"/>
      <c r="MY785" s="92"/>
      <c r="MZ785" s="92"/>
      <c r="NA785" s="92"/>
      <c r="NB785" s="92"/>
      <c r="NC785" s="92"/>
      <c r="ND785" s="92"/>
      <c r="NE785" s="92"/>
      <c r="NF785" s="92"/>
      <c r="NG785" s="92"/>
      <c r="NH785" s="92"/>
      <c r="NI785" s="92"/>
      <c r="NJ785" s="92"/>
      <c r="NK785" s="92"/>
      <c r="NL785" s="92"/>
      <c r="NM785" s="92"/>
      <c r="NN785" s="92"/>
      <c r="NO785" s="92"/>
      <c r="NP785" s="92"/>
      <c r="NQ785" s="92"/>
      <c r="NR785" s="92"/>
      <c r="NS785" s="92"/>
      <c r="NT785" s="92"/>
      <c r="NU785" s="92"/>
      <c r="NV785" s="92"/>
      <c r="NW785" s="92"/>
      <c r="NX785" s="92"/>
      <c r="NY785" s="92"/>
      <c r="NZ785" s="92"/>
      <c r="OA785" s="92"/>
      <c r="OB785" s="92"/>
      <c r="OC785" s="92"/>
      <c r="OD785" s="92"/>
      <c r="OE785" s="92"/>
      <c r="OF785" s="92"/>
      <c r="OG785" s="92"/>
      <c r="OH785" s="92"/>
      <c r="OI785" s="92"/>
      <c r="OJ785" s="92"/>
      <c r="OK785" s="92"/>
      <c r="OL785" s="92"/>
      <c r="OM785" s="92"/>
      <c r="ON785" s="92"/>
      <c r="OO785" s="92"/>
      <c r="OP785" s="92"/>
      <c r="OQ785" s="92"/>
      <c r="OR785" s="92"/>
      <c r="OS785" s="92"/>
      <c r="OT785" s="92"/>
      <c r="OU785" s="92"/>
      <c r="OV785" s="92"/>
      <c r="OW785" s="92"/>
      <c r="OX785" s="92"/>
      <c r="OY785" s="92"/>
      <c r="OZ785" s="92"/>
      <c r="PA785" s="92"/>
      <c r="PB785" s="92"/>
      <c r="PC785" s="92"/>
      <c r="PD785" s="92"/>
      <c r="PE785" s="92"/>
      <c r="PF785" s="92"/>
      <c r="PG785" s="92"/>
      <c r="PH785" s="92"/>
      <c r="PI785" s="92"/>
      <c r="PJ785" s="92"/>
      <c r="PK785" s="92"/>
      <c r="PL785" s="92"/>
      <c r="PM785" s="92"/>
      <c r="PN785" s="92"/>
      <c r="PO785" s="92"/>
      <c r="PP785" s="92"/>
      <c r="PQ785" s="92"/>
      <c r="PR785" s="92"/>
      <c r="PS785" s="92"/>
      <c r="PT785" s="92"/>
      <c r="PU785" s="92"/>
      <c r="PV785" s="92"/>
      <c r="PW785" s="92"/>
      <c r="PX785" s="92"/>
      <c r="PY785" s="92"/>
      <c r="PZ785" s="92"/>
      <c r="QA785" s="92"/>
      <c r="QB785" s="92"/>
      <c r="QC785" s="92"/>
      <c r="QD785" s="92"/>
      <c r="QE785" s="92"/>
      <c r="QF785" s="92"/>
      <c r="QG785" s="92"/>
      <c r="QH785" s="92"/>
      <c r="QI785" s="92"/>
      <c r="QJ785" s="92"/>
      <c r="QK785" s="92"/>
      <c r="QL785" s="92"/>
      <c r="QM785" s="92"/>
      <c r="QN785" s="92"/>
      <c r="QO785" s="92"/>
      <c r="QP785" s="92"/>
      <c r="QQ785" s="92"/>
      <c r="QR785" s="92"/>
      <c r="QS785" s="92"/>
      <c r="QT785" s="92"/>
      <c r="QU785" s="92"/>
      <c r="QV785" s="92"/>
      <c r="QW785" s="92"/>
      <c r="QX785" s="92"/>
      <c r="QY785" s="92"/>
      <c r="QZ785" s="92"/>
      <c r="RA785" s="92"/>
      <c r="RB785" s="92"/>
      <c r="RC785" s="92"/>
      <c r="RD785" s="92"/>
      <c r="RE785" s="92"/>
      <c r="RF785" s="92"/>
      <c r="RG785" s="92"/>
      <c r="RH785" s="92"/>
      <c r="RI785" s="92"/>
      <c r="RJ785" s="92"/>
      <c r="RK785" s="92"/>
      <c r="RL785" s="92"/>
      <c r="RM785" s="92"/>
      <c r="RN785" s="92"/>
      <c r="RO785" s="92"/>
      <c r="RP785" s="92"/>
      <c r="RQ785" s="92"/>
      <c r="RR785" s="92"/>
      <c r="RS785" s="92"/>
      <c r="RT785" s="92"/>
      <c r="RU785" s="92"/>
      <c r="RV785" s="92"/>
      <c r="RW785" s="92"/>
      <c r="RX785" s="92"/>
      <c r="RY785" s="92"/>
      <c r="RZ785" s="92"/>
      <c r="SA785" s="92"/>
      <c r="SB785" s="92"/>
      <c r="SC785" s="92"/>
      <c r="SD785" s="92"/>
      <c r="SE785" s="92"/>
      <c r="SF785" s="92"/>
      <c r="SG785" s="92"/>
      <c r="SH785" s="92"/>
      <c r="SI785" s="92"/>
      <c r="SJ785" s="92"/>
      <c r="SK785" s="92"/>
      <c r="SL785" s="92"/>
      <c r="SM785" s="92"/>
      <c r="SN785" s="92"/>
      <c r="SO785" s="92"/>
      <c r="SP785" s="92"/>
      <c r="SQ785" s="92"/>
      <c r="SR785" s="92"/>
      <c r="SS785" s="92"/>
      <c r="ST785" s="92"/>
      <c r="SU785" s="92"/>
      <c r="SV785" s="92"/>
      <c r="SW785" s="92"/>
      <c r="SX785" s="92"/>
      <c r="SY785" s="92"/>
      <c r="SZ785" s="92"/>
      <c r="TA785" s="92"/>
      <c r="TB785" s="92"/>
      <c r="TC785" s="92"/>
      <c r="TD785" s="92"/>
      <c r="TE785" s="92"/>
      <c r="TF785" s="92"/>
      <c r="TG785" s="92"/>
      <c r="TH785" s="92"/>
      <c r="TI785" s="92"/>
      <c r="TJ785" s="92"/>
      <c r="TK785" s="92"/>
      <c r="TL785" s="92"/>
      <c r="TM785" s="92"/>
      <c r="TN785" s="92"/>
      <c r="TO785" s="92"/>
      <c r="TP785" s="92"/>
      <c r="TQ785" s="92"/>
      <c r="TR785" s="92"/>
      <c r="TS785" s="92"/>
      <c r="TT785" s="92"/>
      <c r="TU785" s="92"/>
      <c r="TV785" s="92"/>
      <c r="TW785" s="92"/>
      <c r="TX785" s="92"/>
      <c r="TY785" s="92"/>
      <c r="TZ785" s="92"/>
      <c r="UA785" s="92"/>
      <c r="UB785" s="92"/>
      <c r="UC785" s="92"/>
      <c r="UD785" s="92"/>
      <c r="UE785" s="92"/>
      <c r="UF785" s="92"/>
      <c r="UG785" s="92"/>
      <c r="UH785" s="92"/>
      <c r="UI785" s="92"/>
      <c r="UJ785" s="92"/>
      <c r="UK785" s="92"/>
      <c r="UL785" s="92"/>
      <c r="UM785" s="92"/>
      <c r="UN785" s="92"/>
      <c r="UO785" s="92"/>
      <c r="UP785" s="92"/>
      <c r="UQ785" s="92"/>
      <c r="UR785" s="92"/>
      <c r="US785" s="92"/>
      <c r="UT785" s="92"/>
      <c r="UU785" s="92"/>
      <c r="UV785" s="92"/>
      <c r="UW785" s="92"/>
      <c r="UX785" s="92"/>
      <c r="UY785" s="92"/>
      <c r="UZ785" s="92"/>
      <c r="VA785" s="92"/>
      <c r="VB785" s="92"/>
      <c r="VC785" s="92"/>
      <c r="VD785" s="92"/>
      <c r="VE785" s="92"/>
      <c r="VF785" s="92"/>
      <c r="VG785" s="92"/>
      <c r="VH785" s="92"/>
      <c r="VI785" s="92"/>
      <c r="VJ785" s="92"/>
      <c r="VK785" s="92"/>
      <c r="VL785" s="92"/>
      <c r="VM785" s="92"/>
      <c r="VN785" s="92"/>
      <c r="VO785" s="92"/>
      <c r="VP785" s="92"/>
      <c r="VQ785" s="92"/>
      <c r="VR785" s="92"/>
      <c r="VS785" s="92"/>
      <c r="VT785" s="92"/>
      <c r="VU785" s="92"/>
      <c r="VV785" s="92"/>
      <c r="VW785" s="92"/>
      <c r="VX785" s="92"/>
      <c r="VY785" s="92"/>
      <c r="VZ785" s="92"/>
      <c r="WA785" s="92"/>
      <c r="WB785" s="92"/>
      <c r="WC785" s="92"/>
      <c r="WD785" s="92"/>
      <c r="WE785" s="92"/>
      <c r="WF785" s="92"/>
      <c r="WG785" s="92"/>
      <c r="WH785" s="92"/>
      <c r="WI785" s="92"/>
      <c r="WJ785" s="92"/>
      <c r="WK785" s="92"/>
      <c r="WL785" s="92"/>
      <c r="WM785" s="92"/>
      <c r="WN785" s="92"/>
      <c r="WO785" s="92"/>
      <c r="WP785" s="92"/>
      <c r="WQ785" s="92"/>
      <c r="WR785" s="92"/>
      <c r="WS785" s="92"/>
      <c r="WT785" s="92"/>
      <c r="WU785" s="92"/>
      <c r="WV785" s="92"/>
      <c r="WW785" s="92"/>
      <c r="WX785" s="92"/>
      <c r="WY785" s="92"/>
      <c r="WZ785" s="92"/>
      <c r="XA785" s="92"/>
      <c r="XB785" s="92"/>
      <c r="XC785" s="92"/>
      <c r="XD785" s="92"/>
      <c r="XE785" s="92"/>
      <c r="XF785" s="92"/>
      <c r="XG785" s="92"/>
      <c r="XH785" s="92"/>
      <c r="XI785" s="92"/>
      <c r="XJ785" s="92"/>
      <c r="XK785" s="92"/>
      <c r="XL785" s="92"/>
      <c r="XM785" s="92"/>
      <c r="XN785" s="92"/>
      <c r="XO785" s="92"/>
      <c r="XP785" s="92"/>
      <c r="XQ785" s="92"/>
      <c r="XR785" s="92"/>
      <c r="XS785" s="92"/>
      <c r="XT785" s="92"/>
      <c r="XU785" s="92"/>
      <c r="XV785" s="92"/>
      <c r="XW785" s="92"/>
      <c r="XX785" s="92"/>
      <c r="XY785" s="92"/>
      <c r="XZ785" s="92"/>
      <c r="YA785" s="92"/>
      <c r="YB785" s="92"/>
      <c r="YC785" s="92"/>
      <c r="YD785" s="92"/>
      <c r="YE785" s="92"/>
      <c r="YF785" s="92"/>
      <c r="YG785" s="92"/>
      <c r="YH785" s="92"/>
      <c r="YI785" s="92"/>
      <c r="YJ785" s="92"/>
      <c r="YK785" s="92"/>
      <c r="YL785" s="92"/>
      <c r="YM785" s="92"/>
      <c r="YN785" s="92"/>
      <c r="YO785" s="92"/>
      <c r="YP785" s="92"/>
      <c r="YQ785" s="92"/>
      <c r="YR785" s="92"/>
      <c r="YS785" s="92"/>
      <c r="YT785" s="92"/>
      <c r="YU785" s="92"/>
      <c r="YV785" s="92"/>
      <c r="YW785" s="92"/>
      <c r="YX785" s="92"/>
      <c r="YY785" s="92"/>
      <c r="YZ785" s="92"/>
      <c r="ZA785" s="92"/>
      <c r="ZB785" s="92"/>
      <c r="ZC785" s="92"/>
      <c r="ZD785" s="92"/>
      <c r="ZE785" s="92"/>
      <c r="ZF785" s="92"/>
      <c r="ZG785" s="92"/>
      <c r="ZH785" s="92"/>
      <c r="ZI785" s="92"/>
      <c r="ZJ785" s="92"/>
      <c r="ZK785" s="92"/>
      <c r="ZL785" s="92"/>
      <c r="ZM785" s="92"/>
      <c r="ZN785" s="92"/>
      <c r="ZO785" s="92"/>
      <c r="ZP785" s="92"/>
      <c r="ZQ785" s="92"/>
      <c r="ZR785" s="92"/>
      <c r="ZS785" s="92"/>
      <c r="ZT785" s="92"/>
      <c r="ZU785" s="92"/>
      <c r="ZV785" s="92"/>
      <c r="ZW785" s="92"/>
      <c r="ZX785" s="92"/>
      <c r="ZY785" s="92"/>
      <c r="ZZ785" s="92"/>
      <c r="AAA785" s="92"/>
      <c r="AAB785" s="92"/>
      <c r="AAC785" s="92"/>
      <c r="AAD785" s="92"/>
      <c r="AAE785" s="92"/>
      <c r="AAF785" s="92"/>
      <c r="AAG785" s="92"/>
      <c r="AAH785" s="92"/>
      <c r="AAI785" s="92"/>
      <c r="AAJ785" s="92"/>
      <c r="AAK785" s="92"/>
      <c r="AAL785" s="92"/>
      <c r="AAM785" s="92"/>
      <c r="AAN785" s="92"/>
      <c r="AAO785" s="92"/>
      <c r="AAP785" s="92"/>
      <c r="AAQ785" s="92"/>
      <c r="AAR785" s="92"/>
      <c r="AAS785" s="92"/>
      <c r="AAT785" s="92"/>
      <c r="AAU785" s="92"/>
      <c r="AAV785" s="92"/>
      <c r="AAW785" s="92"/>
      <c r="AAX785" s="92"/>
      <c r="AAY785" s="92"/>
      <c r="AAZ785" s="92"/>
      <c r="ABA785" s="92"/>
      <c r="ABB785" s="92"/>
      <c r="ABC785" s="92"/>
      <c r="ABD785" s="92"/>
      <c r="ABE785" s="92"/>
      <c r="ABF785" s="92"/>
      <c r="ABG785" s="92"/>
      <c r="ABH785" s="92"/>
      <c r="ABI785" s="92"/>
      <c r="ABJ785" s="92"/>
      <c r="ABK785" s="92"/>
      <c r="ABL785" s="92"/>
      <c r="ABM785" s="92"/>
      <c r="ABN785" s="92"/>
      <c r="ABO785" s="92"/>
      <c r="ABP785" s="92"/>
      <c r="ABQ785" s="92"/>
      <c r="ABR785" s="92"/>
      <c r="ABS785" s="92"/>
      <c r="ABT785" s="92"/>
      <c r="ABU785" s="92"/>
      <c r="ABV785" s="92"/>
      <c r="ABW785" s="92"/>
      <c r="ABX785" s="92"/>
      <c r="ABY785" s="92"/>
      <c r="ABZ785" s="92"/>
      <c r="ACA785" s="92"/>
      <c r="ACB785" s="92"/>
      <c r="ACC785" s="92"/>
      <c r="ACD785" s="92"/>
      <c r="ACE785" s="92"/>
      <c r="ACF785" s="92"/>
      <c r="ACG785" s="92"/>
      <c r="ACH785" s="92"/>
      <c r="ACI785" s="92"/>
      <c r="ACJ785" s="92"/>
      <c r="ACK785" s="92"/>
      <c r="ACL785" s="92"/>
      <c r="ACM785" s="92"/>
      <c r="ACN785" s="92"/>
      <c r="ACO785" s="92"/>
      <c r="ACP785" s="92"/>
      <c r="ACQ785" s="92"/>
      <c r="ACR785" s="92"/>
      <c r="ACS785" s="92"/>
      <c r="ACT785" s="92"/>
      <c r="ACU785" s="92"/>
      <c r="ACV785" s="92"/>
      <c r="ACW785" s="92"/>
      <c r="ACX785" s="92"/>
      <c r="ACY785" s="92"/>
      <c r="ACZ785" s="92"/>
      <c r="ADA785" s="92"/>
      <c r="ADB785" s="92"/>
      <c r="ADC785" s="92"/>
      <c r="ADD785" s="92"/>
      <c r="ADE785" s="92"/>
      <c r="ADF785" s="92"/>
      <c r="ADG785" s="92"/>
      <c r="ADH785" s="92"/>
      <c r="ADI785" s="92"/>
      <c r="ADJ785" s="92"/>
      <c r="ADK785" s="92"/>
      <c r="ADL785" s="92"/>
      <c r="ADM785" s="92"/>
      <c r="ADN785" s="92"/>
      <c r="ADO785" s="92"/>
      <c r="ADP785" s="92"/>
      <c r="ADQ785" s="92"/>
      <c r="ADR785" s="92"/>
      <c r="ADS785" s="92"/>
      <c r="ADT785" s="92"/>
      <c r="ADU785" s="92"/>
      <c r="ADV785" s="92"/>
      <c r="ADW785" s="92"/>
      <c r="ADX785" s="92"/>
      <c r="ADY785" s="92"/>
      <c r="ADZ785" s="92"/>
      <c r="AEA785" s="92"/>
      <c r="AEB785" s="92"/>
      <c r="AEC785" s="92"/>
      <c r="AED785" s="92"/>
      <c r="AEE785" s="92"/>
      <c r="AEF785" s="92"/>
      <c r="AEG785" s="92"/>
      <c r="AEH785" s="92"/>
      <c r="AEI785" s="92"/>
      <c r="AEJ785" s="92"/>
      <c r="AEK785" s="92"/>
      <c r="AEL785" s="92"/>
      <c r="AEM785" s="92"/>
      <c r="AEN785" s="92"/>
      <c r="AEO785" s="92"/>
      <c r="AEP785" s="92"/>
      <c r="AEQ785" s="92"/>
      <c r="AER785" s="92"/>
      <c r="AES785" s="92"/>
      <c r="AET785" s="92"/>
      <c r="AEU785" s="92"/>
      <c r="AEV785" s="92"/>
      <c r="AEW785" s="92"/>
      <c r="AEX785" s="92"/>
      <c r="AEY785" s="92"/>
      <c r="AEZ785" s="92"/>
      <c r="AFA785" s="92"/>
      <c r="AFB785" s="92"/>
      <c r="AFC785" s="92"/>
      <c r="AFD785" s="92"/>
      <c r="AFE785" s="92"/>
      <c r="AFF785" s="92"/>
      <c r="AFG785" s="92"/>
      <c r="AFH785" s="92"/>
      <c r="AFI785" s="92"/>
      <c r="AFJ785" s="92"/>
      <c r="AFK785" s="92"/>
      <c r="AFL785" s="92"/>
      <c r="AFM785" s="92"/>
      <c r="AFN785" s="92"/>
      <c r="AFO785" s="92"/>
      <c r="AFP785" s="92"/>
      <c r="AFQ785" s="92"/>
      <c r="AFR785" s="92"/>
      <c r="AFS785" s="92"/>
      <c r="AFT785" s="92"/>
      <c r="AFU785" s="92"/>
      <c r="AFV785" s="92"/>
      <c r="AFW785" s="92"/>
      <c r="AFX785" s="92"/>
      <c r="AFY785" s="92"/>
      <c r="AFZ785" s="92"/>
      <c r="AGA785" s="92"/>
      <c r="AGB785" s="92"/>
      <c r="AGC785" s="92"/>
      <c r="AGD785" s="92"/>
      <c r="AGE785" s="92"/>
      <c r="AGF785" s="92"/>
      <c r="AGG785" s="92"/>
      <c r="AGH785" s="92"/>
      <c r="AGI785" s="92"/>
      <c r="AGJ785" s="92"/>
      <c r="AGK785" s="92"/>
      <c r="AGL785" s="92"/>
      <c r="AGM785" s="92"/>
      <c r="AGN785" s="92"/>
      <c r="AGO785" s="92"/>
      <c r="AGP785" s="92"/>
      <c r="AGQ785" s="92"/>
      <c r="AGR785" s="92"/>
      <c r="AGS785" s="92"/>
      <c r="AGT785" s="92"/>
      <c r="AGU785" s="92"/>
      <c r="AGV785" s="92"/>
      <c r="AGW785" s="92"/>
      <c r="AGX785" s="92"/>
      <c r="AGY785" s="92"/>
      <c r="AGZ785" s="92"/>
      <c r="AHA785" s="92"/>
      <c r="AHB785" s="92"/>
      <c r="AHC785" s="92"/>
      <c r="AHD785" s="92"/>
      <c r="AHE785" s="92"/>
      <c r="AHF785" s="92"/>
      <c r="AHG785" s="92"/>
      <c r="AHH785" s="92"/>
      <c r="AHI785" s="92"/>
      <c r="AHJ785" s="92"/>
      <c r="AHK785" s="92"/>
      <c r="AHL785" s="92"/>
      <c r="AHM785" s="92"/>
      <c r="AHN785" s="92"/>
      <c r="AHO785" s="92"/>
      <c r="AHP785" s="92"/>
      <c r="AHQ785" s="92"/>
      <c r="AHR785" s="92"/>
      <c r="AHS785" s="92"/>
      <c r="AHT785" s="92"/>
      <c r="AHU785" s="92"/>
      <c r="AHV785" s="92"/>
      <c r="AHW785" s="92"/>
      <c r="AHX785" s="92"/>
      <c r="AHY785" s="92"/>
      <c r="AHZ785" s="92"/>
      <c r="AIA785" s="92"/>
      <c r="AIB785" s="92"/>
      <c r="AIC785" s="92"/>
      <c r="AID785" s="92"/>
      <c r="AIE785" s="92"/>
      <c r="AIF785" s="92"/>
      <c r="AIG785" s="92"/>
      <c r="AIH785" s="92"/>
      <c r="AII785" s="92"/>
      <c r="AIJ785" s="92"/>
      <c r="AIK785" s="92"/>
      <c r="AIL785" s="92"/>
      <c r="AIM785" s="92"/>
      <c r="AIN785" s="92"/>
      <c r="AIO785" s="92"/>
      <c r="AIP785" s="92"/>
      <c r="AIQ785" s="92"/>
      <c r="AIR785" s="92"/>
      <c r="AIS785" s="92"/>
      <c r="AIT785" s="92"/>
      <c r="AIU785" s="92"/>
      <c r="AIV785" s="92"/>
      <c r="AIW785" s="92"/>
      <c r="AIX785" s="92"/>
      <c r="AIY785" s="92"/>
      <c r="AIZ785" s="92"/>
      <c r="AJA785" s="92"/>
      <c r="AJB785" s="92"/>
      <c r="AJC785" s="92"/>
      <c r="AJD785" s="92"/>
      <c r="AJE785" s="92"/>
      <c r="AJF785" s="92"/>
      <c r="AJG785" s="92"/>
      <c r="AJH785" s="92"/>
      <c r="AJI785" s="92"/>
      <c r="AJJ785" s="92"/>
      <c r="AJK785" s="92"/>
      <c r="AJL785" s="92"/>
      <c r="AJM785" s="92"/>
      <c r="AJN785" s="92"/>
      <c r="AJO785" s="92"/>
      <c r="AJP785" s="92"/>
      <c r="AJQ785" s="92"/>
      <c r="AJR785" s="92"/>
      <c r="AJS785" s="92"/>
      <c r="AJT785" s="92"/>
      <c r="AJU785" s="92"/>
      <c r="AJV785" s="92"/>
      <c r="AJW785" s="92"/>
      <c r="AJX785" s="92"/>
      <c r="AJY785" s="92"/>
      <c r="AJZ785" s="92"/>
      <c r="AKA785" s="92"/>
      <c r="AKB785" s="92"/>
      <c r="AKC785" s="92"/>
      <c r="AKD785" s="92"/>
      <c r="AKE785" s="92"/>
      <c r="AKF785" s="92"/>
      <c r="AKG785" s="92"/>
      <c r="AKH785" s="92"/>
      <c r="AKI785" s="92"/>
      <c r="AKJ785" s="92"/>
      <c r="AKK785" s="92"/>
      <c r="AKL785" s="92"/>
      <c r="AKM785" s="92"/>
      <c r="AKN785" s="92"/>
      <c r="AKO785" s="92"/>
      <c r="AKP785" s="92"/>
      <c r="AKQ785" s="92"/>
      <c r="AKR785" s="92"/>
      <c r="AKS785" s="92"/>
      <c r="AKT785" s="92"/>
      <c r="AKU785" s="92"/>
      <c r="AKV785" s="92"/>
      <c r="AKW785" s="92"/>
      <c r="AKX785" s="92"/>
      <c r="AKY785" s="92"/>
      <c r="AKZ785" s="92"/>
      <c r="ALA785" s="92"/>
      <c r="ALB785" s="92"/>
      <c r="ALC785" s="92"/>
      <c r="ALD785" s="92"/>
      <c r="ALE785" s="92"/>
      <c r="ALF785" s="92"/>
      <c r="ALG785" s="92"/>
      <c r="ALH785" s="92"/>
      <c r="ALI785" s="92"/>
      <c r="ALJ785" s="92"/>
      <c r="ALK785" s="92"/>
      <c r="ALL785" s="92"/>
      <c r="ALM785" s="92"/>
      <c r="ALN785" s="92"/>
      <c r="ALO785" s="92"/>
      <c r="ALP785" s="92"/>
      <c r="ALQ785" s="92"/>
      <c r="ALR785" s="92"/>
      <c r="ALS785" s="92"/>
      <c r="ALT785" s="92"/>
      <c r="ALU785" s="92"/>
      <c r="ALV785" s="92"/>
      <c r="ALW785" s="92"/>
      <c r="ALX785" s="92"/>
      <c r="ALY785" s="92"/>
      <c r="ALZ785" s="92"/>
      <c r="AMA785" s="92"/>
      <c r="AMB785" s="92"/>
      <c r="AMC785" s="92"/>
      <c r="AMD785" s="92"/>
      <c r="AME785" s="92"/>
      <c r="AMF785" s="92"/>
      <c r="AMG785" s="92"/>
      <c r="AMH785" s="92"/>
      <c r="AMI785" s="92"/>
      <c r="AMJ785" s="92"/>
      <c r="AMK785" s="92"/>
      <c r="AML785" s="92"/>
      <c r="AMM785" s="92"/>
      <c r="AMN785" s="92"/>
      <c r="AMO785" s="92"/>
      <c r="AMP785" s="92"/>
      <c r="AMQ785" s="92"/>
      <c r="AMR785" s="92"/>
      <c r="AMS785" s="92"/>
      <c r="AMT785" s="92"/>
      <c r="AMU785" s="92"/>
      <c r="AMV785" s="92"/>
      <c r="AMW785" s="92"/>
      <c r="AMX785" s="92"/>
      <c r="AMY785" s="92"/>
      <c r="AMZ785" s="92"/>
      <c r="ANA785" s="92"/>
      <c r="ANB785" s="92"/>
      <c r="ANC785" s="92"/>
      <c r="AND785" s="92"/>
      <c r="ANE785" s="92"/>
      <c r="ANF785" s="92"/>
      <c r="ANG785" s="92"/>
      <c r="ANH785" s="92"/>
      <c r="ANI785" s="92"/>
      <c r="ANJ785" s="92"/>
      <c r="ANK785" s="92"/>
      <c r="ANL785" s="92"/>
      <c r="ANM785" s="92"/>
      <c r="ANN785" s="92"/>
      <c r="ANO785" s="92"/>
      <c r="ANP785" s="92"/>
      <c r="ANQ785" s="92"/>
      <c r="ANR785" s="92"/>
      <c r="ANS785" s="92"/>
      <c r="ANT785" s="92"/>
      <c r="ANU785" s="92"/>
      <c r="ANV785" s="92"/>
      <c r="ANW785" s="92"/>
      <c r="ANX785" s="92"/>
      <c r="ANY785" s="92"/>
      <c r="ANZ785" s="92"/>
      <c r="AOA785" s="92"/>
      <c r="AOB785" s="92"/>
      <c r="AOC785" s="92"/>
      <c r="AOD785" s="92"/>
      <c r="AOE785" s="92"/>
      <c r="AOF785" s="92"/>
      <c r="AOG785" s="92"/>
      <c r="AOH785" s="92"/>
      <c r="AOI785" s="92"/>
      <c r="AOJ785" s="92"/>
      <c r="AOK785" s="92"/>
      <c r="AOL785" s="92"/>
      <c r="AOM785" s="92"/>
      <c r="AON785" s="92"/>
      <c r="AOO785" s="92"/>
      <c r="AOP785" s="92"/>
      <c r="AOQ785" s="92"/>
      <c r="AOR785" s="92"/>
      <c r="AOS785" s="92"/>
      <c r="AOT785" s="92"/>
      <c r="AOU785" s="92"/>
      <c r="AOV785" s="92"/>
      <c r="AOW785" s="92"/>
      <c r="AOX785" s="92"/>
      <c r="AOY785" s="92"/>
      <c r="AOZ785" s="92"/>
      <c r="APA785" s="92"/>
      <c r="APB785" s="92"/>
      <c r="APC785" s="92"/>
      <c r="APD785" s="92"/>
      <c r="APE785" s="92"/>
      <c r="APF785" s="92"/>
      <c r="APG785" s="92"/>
      <c r="APH785" s="92"/>
      <c r="API785" s="92"/>
      <c r="APJ785" s="92"/>
      <c r="APK785" s="92"/>
      <c r="APL785" s="92"/>
      <c r="APM785" s="92"/>
      <c r="APN785" s="92"/>
      <c r="APO785" s="92"/>
      <c r="APP785" s="92"/>
      <c r="APQ785" s="92"/>
      <c r="APR785" s="92"/>
      <c r="APS785" s="92"/>
      <c r="APT785" s="92"/>
      <c r="APU785" s="92"/>
      <c r="APV785" s="92"/>
      <c r="APW785" s="92"/>
      <c r="APX785" s="92"/>
      <c r="APY785" s="92"/>
      <c r="APZ785" s="92"/>
      <c r="AQA785" s="92"/>
      <c r="AQB785" s="92"/>
      <c r="AQC785" s="92"/>
      <c r="AQD785" s="92"/>
      <c r="AQE785" s="92"/>
      <c r="AQF785" s="92"/>
      <c r="AQG785" s="92"/>
      <c r="AQH785" s="92"/>
      <c r="AQI785" s="92"/>
      <c r="AQJ785" s="92"/>
      <c r="AQK785" s="92"/>
      <c r="AQL785" s="92"/>
      <c r="AQM785" s="92"/>
      <c r="AQN785" s="92"/>
      <c r="AQO785" s="92"/>
      <c r="AQP785" s="92"/>
      <c r="AQQ785" s="92"/>
      <c r="AQR785" s="92"/>
      <c r="AQS785" s="92"/>
      <c r="AQT785" s="92"/>
      <c r="AQU785" s="92"/>
      <c r="AQV785" s="92"/>
      <c r="AQW785" s="92"/>
      <c r="AQX785" s="92"/>
      <c r="AQY785" s="92"/>
      <c r="AQZ785" s="92"/>
      <c r="ARA785" s="92"/>
      <c r="ARB785" s="92"/>
      <c r="ARC785" s="92"/>
      <c r="ARD785" s="92"/>
      <c r="ARE785" s="92"/>
      <c r="ARF785" s="92"/>
      <c r="ARG785" s="92"/>
      <c r="ARH785" s="92"/>
      <c r="ARI785" s="92"/>
      <c r="ARJ785" s="92"/>
      <c r="ARK785" s="92"/>
      <c r="ARL785" s="92"/>
      <c r="ARM785" s="92"/>
      <c r="ARN785" s="92"/>
      <c r="ARO785" s="92"/>
      <c r="ARP785" s="92"/>
      <c r="ARQ785" s="92"/>
      <c r="ARR785" s="92"/>
      <c r="ARS785" s="92"/>
      <c r="ART785" s="92"/>
      <c r="ARU785" s="92"/>
      <c r="ARV785" s="92"/>
      <c r="ARW785" s="92"/>
      <c r="ARX785" s="92"/>
      <c r="ARY785" s="92"/>
      <c r="ARZ785" s="92"/>
      <c r="ASA785" s="92"/>
      <c r="ASB785" s="92"/>
      <c r="ASC785" s="92"/>
      <c r="ASD785" s="92"/>
      <c r="ASE785" s="92"/>
      <c r="ASF785" s="92"/>
      <c r="ASG785" s="92"/>
      <c r="ASH785" s="92"/>
      <c r="ASI785" s="92"/>
      <c r="ASJ785" s="92"/>
      <c r="ASK785" s="92"/>
      <c r="ASL785" s="92"/>
      <c r="ASM785" s="92"/>
      <c r="ASN785" s="92"/>
      <c r="ASO785" s="92"/>
      <c r="ASP785" s="92"/>
      <c r="ASQ785" s="92"/>
      <c r="ASR785" s="92"/>
      <c r="ASS785" s="92"/>
      <c r="AST785" s="92"/>
      <c r="ASU785" s="92"/>
      <c r="ASV785" s="92"/>
      <c r="ASW785" s="92"/>
      <c r="ASX785" s="92"/>
      <c r="ASY785" s="92"/>
      <c r="ASZ785" s="92"/>
      <c r="ATA785" s="92"/>
      <c r="ATB785" s="92"/>
      <c r="ATC785" s="92"/>
      <c r="ATD785" s="92"/>
      <c r="ATE785" s="92"/>
      <c r="ATF785" s="92"/>
      <c r="ATG785" s="92"/>
      <c r="ATH785" s="92"/>
      <c r="ATI785" s="92"/>
      <c r="ATJ785" s="92"/>
      <c r="ATK785" s="92"/>
      <c r="ATL785" s="92"/>
      <c r="ATM785" s="92"/>
      <c r="ATN785" s="92"/>
      <c r="ATO785" s="92"/>
      <c r="ATP785" s="92"/>
      <c r="ATQ785" s="92"/>
      <c r="ATR785" s="92"/>
      <c r="ATS785" s="92"/>
      <c r="ATT785" s="92"/>
      <c r="ATU785" s="92"/>
      <c r="ATV785" s="92"/>
      <c r="ATW785" s="92"/>
      <c r="ATX785" s="92"/>
      <c r="ATY785" s="92"/>
      <c r="ATZ785" s="92"/>
      <c r="AUA785" s="92"/>
      <c r="AUB785" s="92"/>
      <c r="AUC785" s="92"/>
      <c r="AUD785" s="92"/>
      <c r="AUE785" s="92"/>
      <c r="AUF785" s="92"/>
      <c r="AUG785" s="92"/>
      <c r="AUH785" s="92"/>
      <c r="AUI785" s="92"/>
      <c r="AUJ785" s="92"/>
      <c r="AUK785" s="92"/>
      <c r="AUL785" s="92"/>
      <c r="AUM785" s="92"/>
      <c r="AUN785" s="92"/>
      <c r="AUO785" s="92"/>
      <c r="AUP785" s="92"/>
      <c r="AUQ785" s="92"/>
      <c r="AUR785" s="92"/>
      <c r="AUS785" s="92"/>
      <c r="AUT785" s="92"/>
      <c r="AUU785" s="92"/>
      <c r="AUV785" s="92"/>
      <c r="AUW785" s="92"/>
      <c r="AUX785" s="92"/>
      <c r="AUY785" s="92"/>
      <c r="AUZ785" s="92"/>
      <c r="AVA785" s="92"/>
      <c r="AVB785" s="92"/>
      <c r="AVC785" s="92"/>
      <c r="AVD785" s="92"/>
      <c r="AVE785" s="92"/>
      <c r="AVF785" s="92"/>
      <c r="AVG785" s="92"/>
      <c r="AVH785" s="92"/>
      <c r="AVI785" s="92"/>
      <c r="AVJ785" s="92"/>
      <c r="AVK785" s="92"/>
      <c r="AVL785" s="92"/>
      <c r="AVM785" s="92"/>
      <c r="AVN785" s="92"/>
      <c r="AVO785" s="92"/>
      <c r="AVP785" s="92"/>
      <c r="AVQ785" s="92"/>
      <c r="AVR785" s="92"/>
      <c r="AVS785" s="92"/>
      <c r="AVT785" s="92"/>
      <c r="AVU785" s="92"/>
      <c r="AVV785" s="92"/>
      <c r="AVW785" s="92"/>
      <c r="AVX785" s="92"/>
      <c r="AVY785" s="92"/>
      <c r="AVZ785" s="92"/>
      <c r="AWA785" s="92"/>
      <c r="AWB785" s="92"/>
      <c r="AWC785" s="92"/>
      <c r="AWD785" s="92"/>
      <c r="AWE785" s="92"/>
      <c r="AWF785" s="92"/>
      <c r="AWG785" s="92"/>
      <c r="AWH785" s="92"/>
      <c r="AWI785" s="92"/>
      <c r="AWJ785" s="92"/>
      <c r="AWK785" s="92"/>
      <c r="AWL785" s="92"/>
      <c r="AWM785" s="92"/>
      <c r="AWN785" s="92"/>
      <c r="AWO785" s="92"/>
      <c r="AWP785" s="92"/>
      <c r="AWQ785" s="92"/>
      <c r="AWR785" s="92"/>
      <c r="AWS785" s="92"/>
      <c r="AWT785" s="92"/>
      <c r="AWU785" s="92"/>
      <c r="AWV785" s="92"/>
      <c r="AWW785" s="92"/>
      <c r="AWX785" s="92"/>
      <c r="AWY785" s="92"/>
      <c r="AWZ785" s="92"/>
      <c r="AXA785" s="92"/>
      <c r="AXB785" s="92"/>
      <c r="AXC785" s="92"/>
      <c r="AXD785" s="92"/>
      <c r="AXE785" s="92"/>
      <c r="AXF785" s="92"/>
      <c r="AXG785" s="92"/>
      <c r="AXH785" s="92"/>
      <c r="AXI785" s="92"/>
      <c r="AXJ785" s="92"/>
      <c r="AXK785" s="92"/>
      <c r="AXL785" s="92"/>
      <c r="AXM785" s="92"/>
      <c r="AXN785" s="92"/>
      <c r="AXO785" s="92"/>
      <c r="AXP785" s="92"/>
      <c r="AXQ785" s="92"/>
      <c r="AXR785" s="92"/>
      <c r="AXS785" s="92"/>
      <c r="AXT785" s="92"/>
      <c r="AXU785" s="92"/>
      <c r="AXV785" s="92"/>
      <c r="AXW785" s="92"/>
      <c r="AXX785" s="92"/>
      <c r="AXY785" s="92"/>
      <c r="AXZ785" s="92"/>
      <c r="AYA785" s="92"/>
      <c r="AYB785" s="92"/>
      <c r="AYC785" s="92"/>
      <c r="AYD785" s="92"/>
      <c r="AYE785" s="92"/>
      <c r="AYF785" s="92"/>
      <c r="AYG785" s="92"/>
      <c r="AYH785" s="92"/>
      <c r="AYI785" s="92"/>
      <c r="AYJ785" s="92"/>
      <c r="AYK785" s="92"/>
      <c r="AYL785" s="92"/>
      <c r="AYM785" s="92"/>
      <c r="AYN785" s="92"/>
      <c r="AYO785" s="92"/>
      <c r="AYP785" s="92"/>
      <c r="AYQ785" s="92"/>
      <c r="AYR785" s="92"/>
      <c r="AYS785" s="92"/>
      <c r="AYT785" s="92"/>
      <c r="AYU785" s="92"/>
      <c r="AYV785" s="92"/>
      <c r="AYW785" s="92"/>
      <c r="AYX785" s="92"/>
      <c r="AYY785" s="92"/>
      <c r="AYZ785" s="92"/>
      <c r="AZA785" s="92"/>
      <c r="AZB785" s="92"/>
      <c r="AZC785" s="92"/>
      <c r="AZD785" s="92"/>
      <c r="AZE785" s="92"/>
      <c r="AZF785" s="92"/>
      <c r="AZG785" s="92"/>
      <c r="AZH785" s="92"/>
      <c r="AZI785" s="92"/>
      <c r="AZJ785" s="92"/>
      <c r="AZK785" s="92"/>
      <c r="AZL785" s="92"/>
      <c r="AZM785" s="92"/>
      <c r="AZN785" s="92"/>
      <c r="AZO785" s="92"/>
      <c r="AZP785" s="92"/>
      <c r="AZQ785" s="92"/>
      <c r="AZR785" s="92"/>
      <c r="AZS785" s="92"/>
      <c r="AZT785" s="92"/>
      <c r="AZU785" s="92"/>
      <c r="AZV785" s="92"/>
      <c r="AZW785" s="92"/>
      <c r="AZX785" s="92"/>
      <c r="AZY785" s="92"/>
      <c r="AZZ785" s="92"/>
      <c r="BAA785" s="92"/>
      <c r="BAB785" s="92"/>
      <c r="BAC785" s="92"/>
      <c r="BAD785" s="92"/>
      <c r="BAE785" s="92"/>
      <c r="BAF785" s="92"/>
      <c r="BAG785" s="92"/>
      <c r="BAH785" s="92"/>
      <c r="BAI785" s="92"/>
      <c r="BAJ785" s="92"/>
      <c r="BAK785" s="92"/>
      <c r="BAL785" s="92"/>
      <c r="BAM785" s="92"/>
      <c r="BAN785" s="92"/>
      <c r="BAO785" s="92"/>
      <c r="BAP785" s="92"/>
      <c r="BAQ785" s="92"/>
      <c r="BAR785" s="92"/>
      <c r="BAS785" s="92"/>
      <c r="BAT785" s="92"/>
      <c r="BAU785" s="92"/>
      <c r="BAV785" s="92"/>
      <c r="BAW785" s="92"/>
      <c r="BAX785" s="92"/>
      <c r="BAY785" s="92"/>
      <c r="BAZ785" s="92"/>
      <c r="BBA785" s="92"/>
      <c r="BBB785" s="92"/>
      <c r="BBC785" s="92"/>
      <c r="BBD785" s="92"/>
      <c r="BBE785" s="92"/>
      <c r="BBF785" s="92"/>
      <c r="BBG785" s="92"/>
      <c r="BBH785" s="92"/>
      <c r="BBI785" s="92"/>
      <c r="BBJ785" s="92"/>
      <c r="BBK785" s="92"/>
      <c r="BBL785" s="92"/>
      <c r="BBM785" s="92"/>
      <c r="BBN785" s="92"/>
      <c r="BBO785" s="92"/>
      <c r="BBP785" s="92"/>
      <c r="BBQ785" s="92"/>
      <c r="BBR785" s="92"/>
      <c r="BBS785" s="92"/>
      <c r="BBT785" s="92"/>
      <c r="BBU785" s="92"/>
      <c r="BBV785" s="92"/>
      <c r="BBW785" s="92"/>
      <c r="BBX785" s="92"/>
      <c r="BBY785" s="92"/>
      <c r="BBZ785" s="92"/>
      <c r="BCA785" s="92"/>
      <c r="BCB785" s="92"/>
      <c r="BCC785" s="92"/>
      <c r="BCD785" s="92"/>
      <c r="BCE785" s="92"/>
      <c r="BCF785" s="92"/>
      <c r="BCG785" s="92"/>
      <c r="BCH785" s="92"/>
      <c r="BCI785" s="92"/>
      <c r="BCJ785" s="92"/>
      <c r="BCK785" s="92"/>
      <c r="BCL785" s="92"/>
      <c r="BCM785" s="92"/>
      <c r="BCN785" s="92"/>
      <c r="BCO785" s="92"/>
      <c r="BCP785" s="92"/>
      <c r="BCQ785" s="92"/>
      <c r="BCR785" s="92"/>
      <c r="BCS785" s="92"/>
      <c r="BCT785" s="92"/>
      <c r="BCU785" s="92"/>
      <c r="BCV785" s="92"/>
      <c r="BCW785" s="92"/>
      <c r="BCX785" s="92"/>
      <c r="BCY785" s="92"/>
      <c r="BCZ785" s="92"/>
      <c r="BDA785" s="92"/>
      <c r="BDB785" s="92"/>
      <c r="BDC785" s="92"/>
      <c r="BDD785" s="92"/>
      <c r="BDE785" s="92"/>
      <c r="BDF785" s="92"/>
      <c r="BDG785" s="92"/>
      <c r="BDH785" s="92"/>
      <c r="BDI785" s="92"/>
      <c r="BDJ785" s="92"/>
      <c r="BDK785" s="92"/>
      <c r="BDL785" s="92"/>
      <c r="BDM785" s="92"/>
      <c r="BDN785" s="92"/>
      <c r="BDO785" s="92"/>
      <c r="BDP785" s="92"/>
      <c r="BDQ785" s="92"/>
      <c r="BDR785" s="92"/>
      <c r="BDS785" s="92"/>
      <c r="BDT785" s="92"/>
      <c r="BDU785" s="92"/>
      <c r="BDV785" s="92"/>
      <c r="BDW785" s="92"/>
      <c r="BDX785" s="92"/>
      <c r="BDY785" s="92"/>
      <c r="BDZ785" s="92"/>
      <c r="BEA785" s="92"/>
      <c r="BEB785" s="92"/>
      <c r="BEC785" s="92"/>
      <c r="BED785" s="92"/>
      <c r="BEE785" s="92"/>
      <c r="BEF785" s="92"/>
      <c r="BEG785" s="92"/>
      <c r="BEH785" s="92"/>
      <c r="BEI785" s="92"/>
      <c r="BEJ785" s="92"/>
      <c r="BEK785" s="92"/>
      <c r="BEL785" s="92"/>
      <c r="BEM785" s="92"/>
      <c r="BEN785" s="92"/>
      <c r="BEO785" s="92"/>
      <c r="BEP785" s="92"/>
      <c r="BEQ785" s="92"/>
      <c r="BER785" s="92"/>
      <c r="BES785" s="92"/>
      <c r="BET785" s="92"/>
      <c r="BEU785" s="92"/>
      <c r="BEV785" s="92"/>
      <c r="BEW785" s="92"/>
      <c r="BEX785" s="92"/>
      <c r="BEY785" s="92"/>
      <c r="BEZ785" s="92"/>
      <c r="BFA785" s="92"/>
      <c r="BFB785" s="92"/>
      <c r="BFC785" s="92"/>
      <c r="BFD785" s="92"/>
      <c r="BFE785" s="92"/>
      <c r="BFF785" s="92"/>
      <c r="BFG785" s="92"/>
      <c r="BFH785" s="92"/>
      <c r="BFI785" s="92"/>
      <c r="BFJ785" s="92"/>
      <c r="BFK785" s="92"/>
      <c r="BFL785" s="92"/>
      <c r="BFM785" s="92"/>
      <c r="BFN785" s="92"/>
      <c r="BFO785" s="92"/>
      <c r="BFP785" s="92"/>
      <c r="BFQ785" s="92"/>
      <c r="BFR785" s="92"/>
      <c r="BFS785" s="92"/>
      <c r="BFT785" s="92"/>
      <c r="BFU785" s="92"/>
      <c r="BFV785" s="92"/>
      <c r="BFW785" s="92"/>
      <c r="BFX785" s="92"/>
      <c r="BFY785" s="92"/>
      <c r="BFZ785" s="92"/>
      <c r="BGA785" s="92"/>
      <c r="BGB785" s="92"/>
      <c r="BGC785" s="92"/>
      <c r="BGD785" s="92"/>
      <c r="BGE785" s="92"/>
      <c r="BGF785" s="92"/>
      <c r="BGG785" s="92"/>
      <c r="BGH785" s="92"/>
      <c r="BGI785" s="92"/>
      <c r="BGJ785" s="92"/>
      <c r="BGK785" s="92"/>
      <c r="BGL785" s="92"/>
      <c r="BGM785" s="92"/>
      <c r="BGN785" s="92"/>
      <c r="BGO785" s="92"/>
      <c r="BGP785" s="92"/>
      <c r="BGQ785" s="92"/>
      <c r="BGR785" s="92"/>
      <c r="BGS785" s="92"/>
      <c r="BGT785" s="92"/>
      <c r="BGU785" s="92"/>
      <c r="BGV785" s="92"/>
      <c r="BGW785" s="92"/>
      <c r="BGX785" s="92"/>
      <c r="BGY785" s="92"/>
      <c r="BGZ785" s="92"/>
      <c r="BHA785" s="92"/>
      <c r="BHB785" s="92"/>
      <c r="BHC785" s="92"/>
      <c r="BHD785" s="92"/>
      <c r="BHE785" s="92"/>
      <c r="BHF785" s="92"/>
      <c r="BHG785" s="92"/>
      <c r="BHH785" s="92"/>
      <c r="BHI785" s="92"/>
      <c r="BHJ785" s="92"/>
      <c r="BHK785" s="92"/>
      <c r="BHL785" s="92"/>
      <c r="BHM785" s="92"/>
      <c r="BHN785" s="92"/>
      <c r="BHO785" s="92"/>
      <c r="BHP785" s="92"/>
      <c r="BHQ785" s="92"/>
      <c r="BHR785" s="92"/>
      <c r="BHS785" s="92"/>
      <c r="BHT785" s="92"/>
      <c r="BHU785" s="92"/>
      <c r="BHV785" s="92"/>
      <c r="BHW785" s="92"/>
      <c r="BHX785" s="92"/>
      <c r="BHY785" s="92"/>
      <c r="BHZ785" s="92"/>
      <c r="BIA785" s="92"/>
      <c r="BIB785" s="92"/>
      <c r="BIC785" s="92"/>
      <c r="BID785" s="92"/>
      <c r="BIE785" s="92"/>
      <c r="BIF785" s="92"/>
      <c r="BIG785" s="92"/>
      <c r="BIH785" s="92"/>
      <c r="BII785" s="92"/>
      <c r="BIJ785" s="92"/>
      <c r="BIK785" s="92"/>
      <c r="BIL785" s="92"/>
      <c r="BIM785" s="92"/>
      <c r="BIN785" s="92"/>
      <c r="BIO785" s="92"/>
      <c r="BIP785" s="92"/>
      <c r="BIQ785" s="92"/>
      <c r="BIR785" s="92"/>
      <c r="BIS785" s="92"/>
      <c r="BIT785" s="92"/>
      <c r="BIU785" s="92"/>
      <c r="BIV785" s="92"/>
      <c r="BIW785" s="92"/>
      <c r="BIX785" s="92"/>
      <c r="BIY785" s="92"/>
      <c r="BIZ785" s="92"/>
      <c r="BJA785" s="92"/>
      <c r="BJB785" s="92"/>
      <c r="BJC785" s="92"/>
      <c r="BJD785" s="92"/>
      <c r="BJE785" s="92"/>
      <c r="BJF785" s="92"/>
      <c r="BJG785" s="92"/>
      <c r="BJH785" s="92"/>
      <c r="BJI785" s="92"/>
      <c r="BJJ785" s="92"/>
      <c r="BJK785" s="92"/>
      <c r="BJL785" s="92"/>
      <c r="BJM785" s="92"/>
      <c r="BJN785" s="92"/>
      <c r="BJO785" s="92"/>
      <c r="BJP785" s="92"/>
      <c r="BJQ785" s="92"/>
      <c r="BJR785" s="92"/>
      <c r="BJS785" s="92"/>
      <c r="BJT785" s="92"/>
      <c r="BJU785" s="92"/>
      <c r="BJV785" s="92"/>
      <c r="BJW785" s="92"/>
      <c r="BJX785" s="92"/>
      <c r="BJY785" s="92"/>
      <c r="BJZ785" s="92"/>
      <c r="BKA785" s="92"/>
      <c r="BKB785" s="92"/>
      <c r="BKC785" s="92"/>
      <c r="BKD785" s="92"/>
      <c r="BKE785" s="92"/>
      <c r="BKF785" s="92"/>
      <c r="BKG785" s="92"/>
      <c r="BKH785" s="92"/>
      <c r="BKI785" s="92"/>
      <c r="BKJ785" s="92"/>
      <c r="BKK785" s="92"/>
      <c r="BKL785" s="92"/>
      <c r="BKM785" s="92"/>
      <c r="BKN785" s="92"/>
      <c r="BKO785" s="92"/>
      <c r="BKP785" s="92"/>
      <c r="BKQ785" s="92"/>
      <c r="BKR785" s="92"/>
      <c r="BKS785" s="92"/>
      <c r="BKT785" s="92"/>
      <c r="BKU785" s="92"/>
      <c r="BKV785" s="92"/>
      <c r="BKW785" s="92"/>
      <c r="BKX785" s="92"/>
      <c r="BKY785" s="92"/>
      <c r="BKZ785" s="92"/>
      <c r="BLA785" s="92"/>
      <c r="BLB785" s="92"/>
      <c r="BLC785" s="92"/>
      <c r="BLD785" s="92"/>
      <c r="BLE785" s="92"/>
      <c r="BLF785" s="92"/>
      <c r="BLG785" s="92"/>
      <c r="BLH785" s="92"/>
      <c r="BLI785" s="92"/>
      <c r="BLJ785" s="92"/>
      <c r="BLK785" s="92"/>
      <c r="BLL785" s="92"/>
      <c r="BLM785" s="92"/>
      <c r="BLN785" s="92"/>
      <c r="BLO785" s="92"/>
      <c r="BLP785" s="92"/>
      <c r="BLQ785" s="92"/>
      <c r="BLR785" s="92"/>
      <c r="BLS785" s="92"/>
      <c r="BLT785" s="92"/>
      <c r="BLU785" s="92"/>
      <c r="BLV785" s="92"/>
      <c r="BLW785" s="92"/>
      <c r="BLX785" s="92"/>
      <c r="BLY785" s="92"/>
      <c r="BLZ785" s="92"/>
      <c r="BMA785" s="92"/>
      <c r="BMB785" s="92"/>
      <c r="BMC785" s="92"/>
      <c r="BMD785" s="92"/>
      <c r="BME785" s="92"/>
      <c r="BMF785" s="92"/>
      <c r="BMG785" s="92"/>
      <c r="BMH785" s="92"/>
      <c r="BMI785" s="92"/>
      <c r="BMJ785" s="92"/>
      <c r="BMK785" s="92"/>
      <c r="BML785" s="92"/>
      <c r="BMM785" s="92"/>
      <c r="BMN785" s="92"/>
      <c r="BMO785" s="92"/>
      <c r="BMP785" s="92"/>
      <c r="BMQ785" s="92"/>
      <c r="BMR785" s="92"/>
      <c r="BMS785" s="92"/>
      <c r="BMT785" s="92"/>
      <c r="BMU785" s="92"/>
      <c r="BMV785" s="92"/>
      <c r="BMW785" s="92"/>
      <c r="BMX785" s="92"/>
      <c r="BMY785" s="92"/>
      <c r="BMZ785" s="92"/>
      <c r="BNA785" s="92"/>
      <c r="BNB785" s="92"/>
      <c r="BNC785" s="92"/>
      <c r="BND785" s="92"/>
      <c r="BNE785" s="92"/>
      <c r="BNF785" s="92"/>
      <c r="BNG785" s="92"/>
      <c r="BNH785" s="92"/>
      <c r="BNI785" s="92"/>
      <c r="BNJ785" s="92"/>
      <c r="BNK785" s="92"/>
      <c r="BNL785" s="92"/>
      <c r="BNM785" s="92"/>
      <c r="BNN785" s="92"/>
      <c r="BNO785" s="92"/>
      <c r="BNP785" s="92"/>
      <c r="BNQ785" s="92"/>
      <c r="BNR785" s="92"/>
      <c r="BNS785" s="92"/>
      <c r="BNT785" s="92"/>
      <c r="BNU785" s="92"/>
      <c r="BNV785" s="92"/>
      <c r="BNW785" s="92"/>
      <c r="BNX785" s="92"/>
      <c r="BNY785" s="92"/>
      <c r="BNZ785" s="92"/>
      <c r="BOA785" s="92"/>
      <c r="BOB785" s="92"/>
      <c r="BOC785" s="92"/>
      <c r="BOD785" s="92"/>
      <c r="BOE785" s="92"/>
      <c r="BOF785" s="92"/>
      <c r="BOG785" s="92"/>
      <c r="BOH785" s="92"/>
      <c r="BOI785" s="92"/>
      <c r="BOJ785" s="92"/>
      <c r="BOK785" s="92"/>
      <c r="BOL785" s="92"/>
      <c r="BOM785" s="92"/>
      <c r="BON785" s="92"/>
      <c r="BOO785" s="92"/>
      <c r="BOP785" s="92"/>
      <c r="BOQ785" s="92"/>
      <c r="BOR785" s="92"/>
      <c r="BOS785" s="92"/>
      <c r="BOT785" s="92"/>
      <c r="BOU785" s="92"/>
      <c r="BOV785" s="92"/>
      <c r="BOW785" s="92"/>
      <c r="BOX785" s="92"/>
      <c r="BOY785" s="92"/>
      <c r="BOZ785" s="92"/>
      <c r="BPA785" s="92"/>
      <c r="BPB785" s="92"/>
      <c r="BPC785" s="92"/>
      <c r="BPD785" s="92"/>
      <c r="BPE785" s="92"/>
      <c r="BPF785" s="92"/>
      <c r="BPG785" s="92"/>
      <c r="BPH785" s="92"/>
      <c r="BPI785" s="92"/>
      <c r="BPJ785" s="92"/>
      <c r="BPK785" s="92"/>
      <c r="BPL785" s="92"/>
      <c r="BPM785" s="92"/>
      <c r="BPN785" s="92"/>
      <c r="BPO785" s="92"/>
      <c r="BPP785" s="92"/>
      <c r="BPQ785" s="92"/>
      <c r="BPR785" s="92"/>
      <c r="BPS785" s="92"/>
      <c r="BPT785" s="92"/>
      <c r="BPU785" s="92"/>
      <c r="BPV785" s="92"/>
      <c r="BPW785" s="92"/>
      <c r="BPX785" s="92"/>
      <c r="BPY785" s="92"/>
      <c r="BPZ785" s="92"/>
      <c r="BQA785" s="92"/>
      <c r="BQB785" s="92"/>
      <c r="BQC785" s="92"/>
      <c r="BQD785" s="92"/>
      <c r="BQE785" s="92"/>
      <c r="BQF785" s="92"/>
      <c r="BQG785" s="92"/>
      <c r="BQH785" s="92"/>
      <c r="BQI785" s="92"/>
      <c r="BQJ785" s="92"/>
      <c r="BQK785" s="92"/>
      <c r="BQL785" s="92"/>
      <c r="BQM785" s="92"/>
      <c r="BQN785" s="92"/>
      <c r="BQO785" s="92"/>
      <c r="BQP785" s="92"/>
      <c r="BQQ785" s="92"/>
      <c r="BQR785" s="92"/>
      <c r="BQS785" s="92"/>
      <c r="BQT785" s="92"/>
      <c r="BQU785" s="92"/>
      <c r="BQV785" s="92"/>
      <c r="BQW785" s="92"/>
      <c r="BQX785" s="92"/>
      <c r="BQY785" s="92"/>
      <c r="BQZ785" s="92"/>
      <c r="BRA785" s="92"/>
      <c r="BRB785" s="92"/>
      <c r="BRC785" s="92"/>
      <c r="BRD785" s="92"/>
      <c r="BRE785" s="92"/>
      <c r="BRF785" s="92"/>
      <c r="BRG785" s="92"/>
      <c r="BRH785" s="92"/>
      <c r="BRI785" s="92"/>
      <c r="BRJ785" s="92"/>
      <c r="BRK785" s="92"/>
      <c r="BRL785" s="92"/>
      <c r="BRM785" s="92"/>
      <c r="BRN785" s="92"/>
      <c r="BRO785" s="92"/>
      <c r="BRP785" s="92"/>
      <c r="BRQ785" s="92"/>
      <c r="BRR785" s="92"/>
      <c r="BRS785" s="92"/>
      <c r="BRT785" s="92"/>
      <c r="BRU785" s="92"/>
      <c r="BRV785" s="92"/>
      <c r="BRW785" s="92"/>
      <c r="BRX785" s="92"/>
      <c r="BRY785" s="92"/>
      <c r="BRZ785" s="92"/>
      <c r="BSA785" s="92"/>
      <c r="BSB785" s="92"/>
      <c r="BSC785" s="92"/>
      <c r="BSD785" s="92"/>
      <c r="BSE785" s="92"/>
      <c r="BSF785" s="92"/>
      <c r="BSG785" s="92"/>
      <c r="BSH785" s="92"/>
      <c r="BSI785" s="92"/>
      <c r="BSJ785" s="92"/>
      <c r="BSK785" s="92"/>
      <c r="BSL785" s="92"/>
      <c r="BSM785" s="92"/>
      <c r="BSN785" s="92"/>
      <c r="BSO785" s="92"/>
      <c r="BSP785" s="92"/>
      <c r="BSQ785" s="92"/>
      <c r="BSR785" s="92"/>
      <c r="BSS785" s="92"/>
      <c r="BST785" s="92"/>
      <c r="BSU785" s="92"/>
      <c r="BSV785" s="92"/>
      <c r="BSW785" s="92"/>
      <c r="BSX785" s="92"/>
      <c r="BSY785" s="92"/>
      <c r="BSZ785" s="92"/>
      <c r="BTA785" s="92"/>
      <c r="BTB785" s="92"/>
      <c r="BTC785" s="92"/>
      <c r="BTD785" s="92"/>
      <c r="BTE785" s="92"/>
      <c r="BTF785" s="92"/>
      <c r="BTG785" s="92"/>
      <c r="BTH785" s="92"/>
      <c r="BTI785" s="92"/>
      <c r="BTJ785" s="92"/>
      <c r="BTK785" s="92"/>
      <c r="BTL785" s="92"/>
      <c r="BTM785" s="92"/>
      <c r="BTN785" s="92"/>
      <c r="BTO785" s="92"/>
      <c r="BTP785" s="92"/>
      <c r="BTQ785" s="92"/>
      <c r="BTR785" s="92"/>
      <c r="BTS785" s="92"/>
      <c r="BTT785" s="92"/>
      <c r="BTU785" s="92"/>
      <c r="BTV785" s="92"/>
      <c r="BTW785" s="92"/>
      <c r="BTX785" s="92"/>
      <c r="BTY785" s="92"/>
      <c r="BTZ785" s="92"/>
      <c r="BUA785" s="92"/>
      <c r="BUB785" s="92"/>
      <c r="BUC785" s="92"/>
      <c r="BUD785" s="92"/>
      <c r="BUE785" s="92"/>
      <c r="BUF785" s="92"/>
      <c r="BUG785" s="92"/>
      <c r="BUH785" s="92"/>
      <c r="BUI785" s="92"/>
      <c r="BUJ785" s="92"/>
      <c r="BUK785" s="92"/>
      <c r="BUL785" s="92"/>
      <c r="BUM785" s="92"/>
      <c r="BUN785" s="92"/>
      <c r="BUO785" s="92"/>
      <c r="BUP785" s="92"/>
      <c r="BUQ785" s="92"/>
      <c r="BUR785" s="92"/>
      <c r="BUS785" s="92"/>
      <c r="BUT785" s="92"/>
      <c r="BUU785" s="92"/>
      <c r="BUV785" s="92"/>
      <c r="BUW785" s="92"/>
      <c r="BUX785" s="92"/>
      <c r="BUY785" s="92"/>
      <c r="BUZ785" s="92"/>
      <c r="BVA785" s="92"/>
      <c r="BVB785" s="92"/>
      <c r="BVC785" s="92"/>
      <c r="BVD785" s="92"/>
      <c r="BVE785" s="92"/>
      <c r="BVF785" s="92"/>
      <c r="BVG785" s="92"/>
      <c r="BVH785" s="92"/>
      <c r="BVI785" s="92"/>
      <c r="BVJ785" s="92"/>
      <c r="BVK785" s="92"/>
      <c r="BVL785" s="92"/>
      <c r="BVM785" s="92"/>
      <c r="BVN785" s="92"/>
      <c r="BVO785" s="92"/>
      <c r="BVP785" s="92"/>
      <c r="BVQ785" s="92"/>
      <c r="BVR785" s="92"/>
      <c r="BVS785" s="92"/>
      <c r="BVT785" s="92"/>
      <c r="BVU785" s="92"/>
      <c r="BVV785" s="92"/>
      <c r="BVW785" s="92"/>
      <c r="BVX785" s="92"/>
      <c r="BVY785" s="92"/>
      <c r="BVZ785" s="92"/>
      <c r="BWA785" s="92"/>
      <c r="BWB785" s="92"/>
      <c r="BWC785" s="92"/>
      <c r="BWD785" s="92"/>
      <c r="BWE785" s="92"/>
      <c r="BWF785" s="92"/>
      <c r="BWG785" s="92"/>
      <c r="BWH785" s="92"/>
      <c r="BWI785" s="92"/>
      <c r="BWJ785" s="92"/>
      <c r="BWK785" s="92"/>
      <c r="BWL785" s="92"/>
      <c r="BWM785" s="92"/>
      <c r="BWN785" s="92"/>
      <c r="BWO785" s="92"/>
      <c r="BWP785" s="92"/>
      <c r="BWQ785" s="92"/>
      <c r="BWR785" s="92"/>
      <c r="BWS785" s="92"/>
      <c r="BWT785" s="92"/>
      <c r="BWU785" s="92"/>
      <c r="BWV785" s="92"/>
      <c r="BWW785" s="92"/>
      <c r="BWX785" s="92"/>
      <c r="BWY785" s="92"/>
      <c r="BWZ785" s="92"/>
      <c r="BXA785" s="92"/>
      <c r="BXB785" s="92"/>
      <c r="BXC785" s="92"/>
      <c r="BXD785" s="92"/>
      <c r="BXE785" s="92"/>
      <c r="BXF785" s="92"/>
      <c r="BXG785" s="92"/>
      <c r="BXH785" s="92"/>
      <c r="BXI785" s="92"/>
      <c r="BXJ785" s="92"/>
      <c r="BXK785" s="92"/>
      <c r="BXL785" s="92"/>
      <c r="BXM785" s="92"/>
      <c r="BXN785" s="92"/>
      <c r="BXO785" s="92"/>
      <c r="BXP785" s="92"/>
      <c r="BXQ785" s="92"/>
      <c r="BXR785" s="92"/>
      <c r="BXS785" s="92"/>
      <c r="BXT785" s="92"/>
      <c r="BXU785" s="92"/>
      <c r="BXV785" s="92"/>
      <c r="BXW785" s="92"/>
      <c r="BXX785" s="92"/>
      <c r="BXY785" s="92"/>
      <c r="BXZ785" s="92"/>
      <c r="BYA785" s="92"/>
      <c r="BYB785" s="92"/>
      <c r="BYC785" s="92"/>
      <c r="BYD785" s="92"/>
      <c r="BYE785" s="92"/>
      <c r="BYF785" s="92"/>
      <c r="BYG785" s="92"/>
      <c r="BYH785" s="92"/>
      <c r="BYI785" s="92"/>
      <c r="BYJ785" s="92"/>
      <c r="BYK785" s="92"/>
      <c r="BYL785" s="92"/>
      <c r="BYM785" s="92"/>
      <c r="BYN785" s="92"/>
      <c r="BYO785" s="92"/>
      <c r="BYP785" s="92"/>
      <c r="BYQ785" s="92"/>
      <c r="BYR785" s="92"/>
      <c r="BYS785" s="92"/>
      <c r="BYT785" s="92"/>
      <c r="BYU785" s="92"/>
      <c r="BYV785" s="92"/>
      <c r="BYW785" s="92"/>
      <c r="BYX785" s="92"/>
      <c r="BYY785" s="92"/>
      <c r="BYZ785" s="92"/>
      <c r="BZA785" s="92"/>
      <c r="BZB785" s="92"/>
      <c r="BZC785" s="92"/>
      <c r="BZD785" s="92"/>
      <c r="BZE785" s="92"/>
      <c r="BZF785" s="92"/>
      <c r="BZG785" s="92"/>
      <c r="BZH785" s="92"/>
      <c r="BZI785" s="92"/>
      <c r="BZJ785" s="92"/>
      <c r="BZK785" s="92"/>
      <c r="BZL785" s="92"/>
      <c r="BZM785" s="92"/>
      <c r="BZN785" s="92"/>
      <c r="BZO785" s="92"/>
      <c r="BZP785" s="92"/>
      <c r="BZQ785" s="92"/>
      <c r="BZR785" s="92"/>
      <c r="BZS785" s="92"/>
      <c r="BZT785" s="92"/>
      <c r="BZU785" s="92"/>
      <c r="BZV785" s="92"/>
      <c r="BZW785" s="92"/>
      <c r="BZX785" s="92"/>
      <c r="BZY785" s="92"/>
      <c r="BZZ785" s="92"/>
      <c r="CAA785" s="92"/>
      <c r="CAB785" s="92"/>
      <c r="CAC785" s="92"/>
      <c r="CAD785" s="92"/>
      <c r="CAE785" s="92"/>
      <c r="CAF785" s="92"/>
      <c r="CAG785" s="92"/>
      <c r="CAH785" s="92"/>
      <c r="CAI785" s="92"/>
      <c r="CAJ785" s="92"/>
      <c r="CAK785" s="92"/>
      <c r="CAL785" s="92"/>
      <c r="CAM785" s="92"/>
      <c r="CAN785" s="92"/>
      <c r="CAO785" s="92"/>
      <c r="CAP785" s="92"/>
      <c r="CAQ785" s="92"/>
      <c r="CAR785" s="92"/>
      <c r="CAS785" s="92"/>
      <c r="CAT785" s="92"/>
      <c r="CAU785" s="92"/>
      <c r="CAV785" s="92"/>
      <c r="CAW785" s="92"/>
      <c r="CAX785" s="92"/>
      <c r="CAY785" s="92"/>
      <c r="CAZ785" s="92"/>
      <c r="CBA785" s="92"/>
      <c r="CBB785" s="92"/>
      <c r="CBC785" s="92"/>
      <c r="CBD785" s="92"/>
      <c r="CBE785" s="92"/>
      <c r="CBF785" s="92"/>
      <c r="CBG785" s="92"/>
      <c r="CBH785" s="92"/>
      <c r="CBI785" s="92"/>
      <c r="CBJ785" s="92"/>
      <c r="CBK785" s="92"/>
      <c r="CBL785" s="92"/>
      <c r="CBM785" s="92"/>
      <c r="CBN785" s="92"/>
      <c r="CBO785" s="92"/>
      <c r="CBP785" s="92"/>
      <c r="CBQ785" s="92"/>
      <c r="CBR785" s="92"/>
      <c r="CBS785" s="92"/>
      <c r="CBT785" s="92"/>
      <c r="CBU785" s="92"/>
      <c r="CBV785" s="92"/>
      <c r="CBW785" s="92"/>
      <c r="CBX785" s="92"/>
      <c r="CBY785" s="92"/>
      <c r="CBZ785" s="92"/>
      <c r="CCA785" s="92"/>
      <c r="CCB785" s="92"/>
      <c r="CCC785" s="92"/>
      <c r="CCD785" s="92"/>
      <c r="CCE785" s="92"/>
      <c r="CCF785" s="92"/>
      <c r="CCG785" s="92"/>
      <c r="CCH785" s="92"/>
      <c r="CCI785" s="92"/>
      <c r="CCJ785" s="92"/>
      <c r="CCK785" s="92"/>
      <c r="CCL785" s="92"/>
      <c r="CCM785" s="92"/>
      <c r="CCN785" s="92"/>
      <c r="CCO785" s="92"/>
      <c r="CCP785" s="92"/>
      <c r="CCQ785" s="92"/>
      <c r="CCR785" s="92"/>
      <c r="CCS785" s="92"/>
      <c r="CCT785" s="92"/>
      <c r="CCU785" s="92"/>
      <c r="CCV785" s="92"/>
      <c r="CCW785" s="92"/>
      <c r="CCX785" s="92"/>
      <c r="CCY785" s="92"/>
      <c r="CCZ785" s="92"/>
      <c r="CDA785" s="92"/>
      <c r="CDB785" s="92"/>
      <c r="CDC785" s="92"/>
      <c r="CDD785" s="92"/>
      <c r="CDE785" s="92"/>
      <c r="CDF785" s="92"/>
      <c r="CDG785" s="92"/>
      <c r="CDH785" s="92"/>
      <c r="CDI785" s="92"/>
      <c r="CDJ785" s="92"/>
      <c r="CDK785" s="92"/>
      <c r="CDL785" s="92"/>
      <c r="CDM785" s="92"/>
      <c r="CDN785" s="92"/>
      <c r="CDO785" s="92"/>
      <c r="CDP785" s="92"/>
      <c r="CDQ785" s="92"/>
      <c r="CDR785" s="92"/>
      <c r="CDS785" s="92"/>
      <c r="CDT785" s="92"/>
      <c r="CDU785" s="92"/>
      <c r="CDV785" s="92"/>
      <c r="CDW785" s="92"/>
      <c r="CDX785" s="92"/>
      <c r="CDY785" s="92"/>
      <c r="CDZ785" s="92"/>
      <c r="CEA785" s="92"/>
      <c r="CEB785" s="92"/>
      <c r="CEC785" s="92"/>
      <c r="CED785" s="92"/>
      <c r="CEE785" s="92"/>
      <c r="CEF785" s="92"/>
      <c r="CEG785" s="92"/>
      <c r="CEH785" s="92"/>
      <c r="CEI785" s="92"/>
      <c r="CEJ785" s="92"/>
      <c r="CEK785" s="92"/>
      <c r="CEL785" s="92"/>
      <c r="CEM785" s="92"/>
      <c r="CEN785" s="92"/>
      <c r="CEO785" s="92"/>
      <c r="CEP785" s="92"/>
      <c r="CEQ785" s="92"/>
      <c r="CER785" s="92"/>
      <c r="CES785" s="92"/>
      <c r="CET785" s="92"/>
      <c r="CEU785" s="92"/>
      <c r="CEV785" s="92"/>
      <c r="CEW785" s="92"/>
      <c r="CEX785" s="92"/>
      <c r="CEY785" s="92"/>
      <c r="CEZ785" s="92"/>
      <c r="CFA785" s="92"/>
      <c r="CFB785" s="92"/>
      <c r="CFC785" s="92"/>
      <c r="CFD785" s="92"/>
      <c r="CFE785" s="92"/>
      <c r="CFF785" s="92"/>
      <c r="CFG785" s="92"/>
      <c r="CFH785" s="92"/>
      <c r="CFI785" s="92"/>
      <c r="CFJ785" s="92"/>
      <c r="CFK785" s="92"/>
      <c r="CFL785" s="92"/>
      <c r="CFM785" s="92"/>
      <c r="CFN785" s="92"/>
      <c r="CFO785" s="92"/>
      <c r="CFP785" s="92"/>
      <c r="CFQ785" s="92"/>
      <c r="CFR785" s="92"/>
      <c r="CFS785" s="92"/>
      <c r="CFT785" s="92"/>
      <c r="CFU785" s="92"/>
      <c r="CFV785" s="92"/>
      <c r="CFW785" s="92"/>
      <c r="CFX785" s="92"/>
      <c r="CFY785" s="92"/>
      <c r="CFZ785" s="92"/>
      <c r="CGA785" s="92"/>
      <c r="CGB785" s="92"/>
      <c r="CGC785" s="92"/>
      <c r="CGD785" s="92"/>
      <c r="CGE785" s="92"/>
      <c r="CGF785" s="92"/>
      <c r="CGG785" s="92"/>
      <c r="CGH785" s="92"/>
      <c r="CGI785" s="92"/>
      <c r="CGJ785" s="92"/>
      <c r="CGK785" s="92"/>
      <c r="CGL785" s="92"/>
      <c r="CGM785" s="92"/>
      <c r="CGN785" s="92"/>
      <c r="CGO785" s="92"/>
      <c r="CGP785" s="92"/>
      <c r="CGQ785" s="92"/>
      <c r="CGR785" s="92"/>
      <c r="CGS785" s="92"/>
      <c r="CGT785" s="92"/>
      <c r="CGU785" s="92"/>
      <c r="CGV785" s="92"/>
      <c r="CGW785" s="92"/>
      <c r="CGX785" s="92"/>
      <c r="CGY785" s="92"/>
      <c r="CGZ785" s="92"/>
      <c r="CHA785" s="92"/>
      <c r="CHB785" s="92"/>
      <c r="CHC785" s="92"/>
      <c r="CHD785" s="92"/>
      <c r="CHE785" s="92"/>
      <c r="CHF785" s="92"/>
      <c r="CHG785" s="92"/>
      <c r="CHH785" s="92"/>
      <c r="CHI785" s="92"/>
      <c r="CHJ785" s="92"/>
      <c r="CHK785" s="92"/>
      <c r="CHL785" s="92"/>
      <c r="CHM785" s="92"/>
      <c r="CHN785" s="92"/>
      <c r="CHO785" s="92"/>
      <c r="CHP785" s="92"/>
      <c r="CHQ785" s="92"/>
      <c r="CHR785" s="92"/>
      <c r="CHS785" s="92"/>
      <c r="CHT785" s="92"/>
      <c r="CHU785" s="92"/>
      <c r="CHV785" s="92"/>
      <c r="CHW785" s="92"/>
      <c r="CHX785" s="92"/>
      <c r="CHY785" s="92"/>
      <c r="CHZ785" s="92"/>
      <c r="CIA785" s="92"/>
      <c r="CIB785" s="92"/>
      <c r="CIC785" s="92"/>
      <c r="CID785" s="92"/>
      <c r="CIE785" s="92"/>
      <c r="CIF785" s="92"/>
      <c r="CIG785" s="92"/>
      <c r="CIH785" s="92"/>
      <c r="CII785" s="92"/>
      <c r="CIJ785" s="92"/>
      <c r="CIK785" s="92"/>
      <c r="CIL785" s="92"/>
      <c r="CIM785" s="92"/>
      <c r="CIN785" s="92"/>
      <c r="CIO785" s="92"/>
      <c r="CIP785" s="92"/>
      <c r="CIQ785" s="92"/>
      <c r="CIR785" s="92"/>
      <c r="CIS785" s="92"/>
      <c r="CIT785" s="92"/>
      <c r="CIU785" s="92"/>
      <c r="CIV785" s="92"/>
      <c r="CIW785" s="92"/>
      <c r="CIX785" s="92"/>
      <c r="CIY785" s="92"/>
      <c r="CIZ785" s="92"/>
      <c r="CJA785" s="92"/>
      <c r="CJB785" s="92"/>
      <c r="CJC785" s="92"/>
      <c r="CJD785" s="92"/>
      <c r="CJE785" s="92"/>
      <c r="CJF785" s="92"/>
      <c r="CJG785" s="92"/>
      <c r="CJH785" s="92"/>
      <c r="CJI785" s="92"/>
      <c r="CJJ785" s="92"/>
      <c r="CJK785" s="92"/>
      <c r="CJL785" s="92"/>
      <c r="CJM785" s="92"/>
      <c r="CJN785" s="92"/>
      <c r="CJO785" s="92"/>
      <c r="CJP785" s="92"/>
      <c r="CJQ785" s="92"/>
      <c r="CJR785" s="92"/>
      <c r="CJS785" s="92"/>
      <c r="CJT785" s="92"/>
      <c r="CJU785" s="92"/>
      <c r="CJV785" s="92"/>
      <c r="CJW785" s="92"/>
      <c r="CJX785" s="92"/>
      <c r="CJY785" s="92"/>
      <c r="CJZ785" s="92"/>
      <c r="CKA785" s="92"/>
      <c r="CKB785" s="92"/>
      <c r="CKC785" s="92"/>
      <c r="CKD785" s="92"/>
      <c r="CKE785" s="92"/>
      <c r="CKF785" s="92"/>
      <c r="CKG785" s="92"/>
      <c r="CKH785" s="92"/>
      <c r="CKI785" s="92"/>
      <c r="CKJ785" s="92"/>
      <c r="CKK785" s="92"/>
      <c r="CKL785" s="92"/>
      <c r="CKM785" s="92"/>
      <c r="CKN785" s="92"/>
      <c r="CKO785" s="92"/>
      <c r="CKP785" s="92"/>
      <c r="CKQ785" s="92"/>
      <c r="CKR785" s="92"/>
      <c r="CKS785" s="92"/>
      <c r="CKT785" s="92"/>
      <c r="CKU785" s="92"/>
      <c r="CKV785" s="92"/>
      <c r="CKW785" s="92"/>
      <c r="CKX785" s="92"/>
      <c r="CKY785" s="92"/>
      <c r="CKZ785" s="92"/>
      <c r="CLA785" s="92"/>
      <c r="CLB785" s="92"/>
      <c r="CLC785" s="92"/>
      <c r="CLD785" s="92"/>
      <c r="CLE785" s="92"/>
      <c r="CLF785" s="92"/>
      <c r="CLG785" s="92"/>
      <c r="CLH785" s="92"/>
      <c r="CLI785" s="92"/>
      <c r="CLJ785" s="92"/>
      <c r="CLK785" s="92"/>
      <c r="CLL785" s="92"/>
      <c r="CLM785" s="92"/>
      <c r="CLN785" s="92"/>
      <c r="CLO785" s="92"/>
      <c r="CLP785" s="92"/>
      <c r="CLQ785" s="92"/>
      <c r="CLR785" s="92"/>
      <c r="CLS785" s="92"/>
      <c r="CLT785" s="92"/>
      <c r="CLU785" s="92"/>
      <c r="CLV785" s="92"/>
      <c r="CLW785" s="92"/>
      <c r="CLX785" s="92"/>
      <c r="CLY785" s="92"/>
      <c r="CLZ785" s="92"/>
      <c r="CMA785" s="92"/>
      <c r="CMB785" s="92"/>
      <c r="CMC785" s="92"/>
      <c r="CMD785" s="92"/>
      <c r="CME785" s="92"/>
      <c r="CMF785" s="92"/>
      <c r="CMG785" s="92"/>
      <c r="CMH785" s="92"/>
      <c r="CMI785" s="92"/>
      <c r="CMJ785" s="92"/>
      <c r="CMK785" s="92"/>
      <c r="CML785" s="92"/>
      <c r="CMM785" s="92"/>
      <c r="CMN785" s="92"/>
      <c r="CMO785" s="92"/>
      <c r="CMP785" s="92"/>
      <c r="CMQ785" s="92"/>
      <c r="CMR785" s="92"/>
      <c r="CMS785" s="92"/>
      <c r="CMT785" s="92"/>
      <c r="CMU785" s="92"/>
      <c r="CMV785" s="92"/>
      <c r="CMW785" s="92"/>
      <c r="CMX785" s="92"/>
      <c r="CMY785" s="92"/>
      <c r="CMZ785" s="92"/>
      <c r="CNA785" s="92"/>
      <c r="CNB785" s="92"/>
      <c r="CNC785" s="92"/>
      <c r="CND785" s="92"/>
      <c r="CNE785" s="92"/>
      <c r="CNF785" s="92"/>
      <c r="CNG785" s="92"/>
      <c r="CNH785" s="92"/>
      <c r="CNI785" s="92"/>
      <c r="CNJ785" s="92"/>
      <c r="CNK785" s="92"/>
      <c r="CNL785" s="92"/>
      <c r="CNM785" s="92"/>
      <c r="CNN785" s="92"/>
      <c r="CNO785" s="92"/>
      <c r="CNP785" s="92"/>
      <c r="CNQ785" s="92"/>
      <c r="CNR785" s="92"/>
      <c r="CNS785" s="92"/>
      <c r="CNT785" s="92"/>
      <c r="CNU785" s="92"/>
      <c r="CNV785" s="92"/>
      <c r="CNW785" s="92"/>
      <c r="CNX785" s="92"/>
      <c r="CNY785" s="92"/>
      <c r="CNZ785" s="92"/>
      <c r="COA785" s="92"/>
      <c r="COB785" s="92"/>
      <c r="COC785" s="92"/>
      <c r="COD785" s="92"/>
      <c r="COE785" s="92"/>
      <c r="COF785" s="92"/>
      <c r="COG785" s="92"/>
      <c r="COH785" s="92"/>
      <c r="COI785" s="92"/>
      <c r="COJ785" s="92"/>
      <c r="COK785" s="92"/>
      <c r="COL785" s="92"/>
      <c r="COM785" s="92"/>
      <c r="CON785" s="92"/>
      <c r="COO785" s="92"/>
      <c r="COP785" s="92"/>
      <c r="COQ785" s="92"/>
      <c r="COR785" s="92"/>
      <c r="COS785" s="92"/>
      <c r="COT785" s="92"/>
      <c r="COU785" s="92"/>
      <c r="COV785" s="92"/>
      <c r="COW785" s="92"/>
      <c r="COX785" s="92"/>
      <c r="COY785" s="92"/>
      <c r="COZ785" s="92"/>
      <c r="CPA785" s="92"/>
      <c r="CPB785" s="92"/>
      <c r="CPC785" s="92"/>
      <c r="CPD785" s="92"/>
      <c r="CPE785" s="92"/>
      <c r="CPF785" s="92"/>
      <c r="CPG785" s="92"/>
      <c r="CPH785" s="92"/>
      <c r="CPI785" s="92"/>
      <c r="CPJ785" s="92"/>
      <c r="CPK785" s="92"/>
      <c r="CPL785" s="92"/>
      <c r="CPM785" s="92"/>
      <c r="CPN785" s="92"/>
      <c r="CPO785" s="92"/>
      <c r="CPP785" s="92"/>
      <c r="CPQ785" s="92"/>
      <c r="CPR785" s="92"/>
      <c r="CPS785" s="92"/>
      <c r="CPT785" s="92"/>
      <c r="CPU785" s="92"/>
      <c r="CPV785" s="92"/>
      <c r="CPW785" s="92"/>
      <c r="CPX785" s="92"/>
      <c r="CPY785" s="92"/>
      <c r="CPZ785" s="92"/>
      <c r="CQA785" s="92"/>
      <c r="CQB785" s="92"/>
      <c r="CQC785" s="92"/>
      <c r="CQD785" s="92"/>
      <c r="CQE785" s="92"/>
      <c r="CQF785" s="92"/>
      <c r="CQG785" s="92"/>
      <c r="CQH785" s="92"/>
      <c r="CQI785" s="92"/>
      <c r="CQJ785" s="92"/>
      <c r="CQK785" s="92"/>
      <c r="CQL785" s="92"/>
      <c r="CQM785" s="92"/>
      <c r="CQN785" s="92"/>
      <c r="CQO785" s="92"/>
      <c r="CQP785" s="92"/>
      <c r="CQQ785" s="92"/>
      <c r="CQR785" s="92"/>
      <c r="CQS785" s="92"/>
      <c r="CQT785" s="92"/>
      <c r="CQU785" s="92"/>
      <c r="CQV785" s="92"/>
      <c r="CQW785" s="92"/>
      <c r="CQX785" s="92"/>
      <c r="CQY785" s="92"/>
      <c r="CQZ785" s="92"/>
      <c r="CRA785" s="92"/>
      <c r="CRB785" s="92"/>
      <c r="CRC785" s="92"/>
      <c r="CRD785" s="92"/>
      <c r="CRE785" s="92"/>
      <c r="CRF785" s="92"/>
      <c r="CRG785" s="92"/>
      <c r="CRH785" s="92"/>
      <c r="CRI785" s="92"/>
      <c r="CRJ785" s="92"/>
      <c r="CRK785" s="92"/>
      <c r="CRL785" s="92"/>
      <c r="CRM785" s="92"/>
      <c r="CRN785" s="92"/>
      <c r="CRO785" s="92"/>
      <c r="CRP785" s="92"/>
      <c r="CRQ785" s="92"/>
      <c r="CRR785" s="92"/>
      <c r="CRS785" s="92"/>
      <c r="CRT785" s="92"/>
      <c r="CRU785" s="92"/>
      <c r="CRV785" s="92"/>
      <c r="CRW785" s="92"/>
      <c r="CRX785" s="92"/>
      <c r="CRY785" s="92"/>
      <c r="CRZ785" s="92"/>
      <c r="CSA785" s="92"/>
      <c r="CSB785" s="92"/>
      <c r="CSC785" s="92"/>
      <c r="CSD785" s="92"/>
      <c r="CSE785" s="92"/>
      <c r="CSF785" s="92"/>
      <c r="CSG785" s="92"/>
      <c r="CSH785" s="92"/>
      <c r="CSI785" s="92"/>
      <c r="CSJ785" s="92"/>
      <c r="CSK785" s="92"/>
      <c r="CSL785" s="92"/>
      <c r="CSM785" s="92"/>
      <c r="CSN785" s="92"/>
      <c r="CSO785" s="92"/>
      <c r="CSP785" s="92"/>
      <c r="CSQ785" s="92"/>
      <c r="CSR785" s="92"/>
      <c r="CSS785" s="92"/>
      <c r="CST785" s="92"/>
      <c r="CSU785" s="92"/>
      <c r="CSV785" s="92"/>
      <c r="CSW785" s="92"/>
      <c r="CSX785" s="92"/>
      <c r="CSY785" s="92"/>
      <c r="CSZ785" s="92"/>
      <c r="CTA785" s="92"/>
      <c r="CTB785" s="92"/>
      <c r="CTC785" s="92"/>
      <c r="CTD785" s="92"/>
      <c r="CTE785" s="92"/>
      <c r="CTF785" s="92"/>
      <c r="CTG785" s="92"/>
      <c r="CTH785" s="92"/>
      <c r="CTI785" s="92"/>
      <c r="CTJ785" s="92"/>
      <c r="CTK785" s="92"/>
      <c r="CTL785" s="92"/>
      <c r="CTM785" s="92"/>
      <c r="CTN785" s="92"/>
      <c r="CTO785" s="92"/>
      <c r="CTP785" s="92"/>
      <c r="CTQ785" s="92"/>
      <c r="CTR785" s="92"/>
      <c r="CTS785" s="92"/>
      <c r="CTT785" s="92"/>
      <c r="CTU785" s="92"/>
      <c r="CTV785" s="92"/>
      <c r="CTW785" s="92"/>
      <c r="CTX785" s="92"/>
      <c r="CTY785" s="92"/>
      <c r="CTZ785" s="92"/>
      <c r="CUA785" s="92"/>
      <c r="CUB785" s="92"/>
      <c r="CUC785" s="92"/>
      <c r="CUD785" s="92"/>
      <c r="CUE785" s="92"/>
      <c r="CUF785" s="92"/>
      <c r="CUG785" s="92"/>
      <c r="CUH785" s="92"/>
      <c r="CUI785" s="92"/>
      <c r="CUJ785" s="92"/>
      <c r="CUK785" s="92"/>
      <c r="CUL785" s="92"/>
      <c r="CUM785" s="92"/>
      <c r="CUN785" s="92"/>
      <c r="CUO785" s="92"/>
      <c r="CUP785" s="92"/>
      <c r="CUQ785" s="92"/>
      <c r="CUR785" s="92"/>
      <c r="CUS785" s="92"/>
      <c r="CUT785" s="92"/>
      <c r="CUU785" s="92"/>
      <c r="CUV785" s="92"/>
      <c r="CUW785" s="92"/>
      <c r="CUX785" s="92"/>
      <c r="CUY785" s="92"/>
      <c r="CUZ785" s="92"/>
      <c r="CVA785" s="92"/>
      <c r="CVB785" s="92"/>
      <c r="CVC785" s="92"/>
      <c r="CVD785" s="92"/>
      <c r="CVE785" s="92"/>
      <c r="CVF785" s="92"/>
      <c r="CVG785" s="92"/>
      <c r="CVH785" s="92"/>
      <c r="CVI785" s="92"/>
      <c r="CVJ785" s="92"/>
      <c r="CVK785" s="92"/>
      <c r="CVL785" s="92"/>
      <c r="CVM785" s="92"/>
      <c r="CVN785" s="92"/>
      <c r="CVO785" s="92"/>
      <c r="CVP785" s="92"/>
      <c r="CVQ785" s="92"/>
      <c r="CVR785" s="92"/>
      <c r="CVS785" s="92"/>
      <c r="CVT785" s="92"/>
      <c r="CVU785" s="92"/>
      <c r="CVV785" s="92"/>
      <c r="CVW785" s="92"/>
      <c r="CVX785" s="92"/>
      <c r="CVY785" s="92"/>
      <c r="CVZ785" s="92"/>
      <c r="CWA785" s="92"/>
      <c r="CWB785" s="92"/>
      <c r="CWC785" s="92"/>
      <c r="CWD785" s="92"/>
      <c r="CWE785" s="92"/>
      <c r="CWF785" s="92"/>
      <c r="CWG785" s="92"/>
      <c r="CWH785" s="92"/>
      <c r="CWI785" s="92"/>
      <c r="CWJ785" s="92"/>
      <c r="CWK785" s="92"/>
      <c r="CWL785" s="92"/>
      <c r="CWM785" s="92"/>
      <c r="CWN785" s="92"/>
      <c r="CWO785" s="92"/>
      <c r="CWP785" s="92"/>
      <c r="CWQ785" s="92"/>
      <c r="CWR785" s="92"/>
      <c r="CWS785" s="92"/>
      <c r="CWT785" s="92"/>
      <c r="CWU785" s="92"/>
      <c r="CWV785" s="92"/>
      <c r="CWW785" s="92"/>
      <c r="CWX785" s="92"/>
      <c r="CWY785" s="92"/>
      <c r="CWZ785" s="92"/>
      <c r="CXA785" s="92"/>
      <c r="CXB785" s="92"/>
      <c r="CXC785" s="92"/>
      <c r="CXD785" s="92"/>
      <c r="CXE785" s="92"/>
      <c r="CXF785" s="92"/>
      <c r="CXG785" s="92"/>
      <c r="CXH785" s="92"/>
      <c r="CXI785" s="92"/>
      <c r="CXJ785" s="92"/>
      <c r="CXK785" s="92"/>
      <c r="CXL785" s="92"/>
      <c r="CXM785" s="92"/>
      <c r="CXN785" s="92"/>
      <c r="CXO785" s="92"/>
      <c r="CXP785" s="92"/>
      <c r="CXQ785" s="92"/>
      <c r="CXR785" s="92"/>
      <c r="CXS785" s="92"/>
      <c r="CXT785" s="92"/>
      <c r="CXU785" s="92"/>
      <c r="CXV785" s="92"/>
      <c r="CXW785" s="92"/>
      <c r="CXX785" s="92"/>
      <c r="CXY785" s="92"/>
      <c r="CXZ785" s="92"/>
      <c r="CYA785" s="92"/>
      <c r="CYB785" s="92"/>
      <c r="CYC785" s="92"/>
      <c r="CYD785" s="92"/>
      <c r="CYE785" s="92"/>
      <c r="CYF785" s="92"/>
      <c r="CYG785" s="92"/>
      <c r="CYH785" s="92"/>
      <c r="CYI785" s="92"/>
      <c r="CYJ785" s="92"/>
      <c r="CYK785" s="92"/>
      <c r="CYL785" s="92"/>
      <c r="CYM785" s="92"/>
      <c r="CYN785" s="92"/>
      <c r="CYO785" s="92"/>
      <c r="CYP785" s="92"/>
      <c r="CYQ785" s="92"/>
      <c r="CYR785" s="92"/>
      <c r="CYS785" s="92"/>
      <c r="CYT785" s="92"/>
      <c r="CYU785" s="92"/>
      <c r="CYV785" s="92"/>
      <c r="CYW785" s="92"/>
      <c r="CYX785" s="92"/>
      <c r="CYY785" s="92"/>
      <c r="CYZ785" s="92"/>
      <c r="CZA785" s="92"/>
      <c r="CZB785" s="92"/>
      <c r="CZC785" s="92"/>
      <c r="CZD785" s="92"/>
      <c r="CZE785" s="92"/>
      <c r="CZF785" s="92"/>
      <c r="CZG785" s="92"/>
      <c r="CZH785" s="92"/>
      <c r="CZI785" s="92"/>
      <c r="CZJ785" s="92"/>
      <c r="CZK785" s="92"/>
      <c r="CZL785" s="92"/>
      <c r="CZM785" s="92"/>
      <c r="CZN785" s="92"/>
      <c r="CZO785" s="92"/>
      <c r="CZP785" s="92"/>
      <c r="CZQ785" s="92"/>
      <c r="CZR785" s="92"/>
      <c r="CZS785" s="92"/>
      <c r="CZT785" s="92"/>
      <c r="CZU785" s="92"/>
      <c r="CZV785" s="92"/>
      <c r="CZW785" s="92"/>
      <c r="CZX785" s="92"/>
      <c r="CZY785" s="92"/>
      <c r="CZZ785" s="92"/>
      <c r="DAA785" s="92"/>
      <c r="DAB785" s="92"/>
      <c r="DAC785" s="92"/>
      <c r="DAD785" s="92"/>
      <c r="DAE785" s="92"/>
      <c r="DAF785" s="92"/>
      <c r="DAG785" s="92"/>
      <c r="DAH785" s="92"/>
      <c r="DAI785" s="92"/>
      <c r="DAJ785" s="92"/>
      <c r="DAK785" s="92"/>
      <c r="DAL785" s="92"/>
      <c r="DAM785" s="92"/>
      <c r="DAN785" s="92"/>
      <c r="DAO785" s="92"/>
      <c r="DAP785" s="92"/>
      <c r="DAQ785" s="92"/>
      <c r="DAR785" s="92"/>
      <c r="DAS785" s="92"/>
      <c r="DAT785" s="92"/>
      <c r="DAU785" s="92"/>
      <c r="DAV785" s="92"/>
      <c r="DAW785" s="92"/>
      <c r="DAX785" s="92"/>
      <c r="DAY785" s="92"/>
      <c r="DAZ785" s="92"/>
      <c r="DBA785" s="92"/>
      <c r="DBB785" s="92"/>
      <c r="DBC785" s="92"/>
      <c r="DBD785" s="92"/>
      <c r="DBE785" s="92"/>
      <c r="DBF785" s="92"/>
      <c r="DBG785" s="92"/>
      <c r="DBH785" s="92"/>
      <c r="DBI785" s="92"/>
      <c r="DBJ785" s="92"/>
      <c r="DBK785" s="92"/>
      <c r="DBL785" s="92"/>
      <c r="DBM785" s="92"/>
      <c r="DBN785" s="92"/>
      <c r="DBO785" s="92"/>
      <c r="DBP785" s="92"/>
      <c r="DBQ785" s="92"/>
      <c r="DBR785" s="92"/>
      <c r="DBS785" s="92"/>
      <c r="DBT785" s="92"/>
      <c r="DBU785" s="92"/>
      <c r="DBV785" s="92"/>
      <c r="DBW785" s="92"/>
      <c r="DBX785" s="92"/>
      <c r="DBY785" s="92"/>
      <c r="DBZ785" s="92"/>
      <c r="DCA785" s="92"/>
      <c r="DCB785" s="92"/>
      <c r="DCC785" s="92"/>
      <c r="DCD785" s="92"/>
      <c r="DCE785" s="92"/>
      <c r="DCF785" s="92"/>
      <c r="DCG785" s="92"/>
      <c r="DCH785" s="92"/>
      <c r="DCI785" s="92"/>
      <c r="DCJ785" s="92"/>
      <c r="DCK785" s="92"/>
      <c r="DCL785" s="92"/>
      <c r="DCM785" s="92"/>
      <c r="DCN785" s="92"/>
      <c r="DCO785" s="92"/>
      <c r="DCP785" s="92"/>
      <c r="DCQ785" s="92"/>
      <c r="DCR785" s="92"/>
      <c r="DCS785" s="92"/>
      <c r="DCT785" s="92"/>
      <c r="DCU785" s="92"/>
      <c r="DCV785" s="92"/>
      <c r="DCW785" s="92"/>
      <c r="DCX785" s="92"/>
      <c r="DCY785" s="92"/>
      <c r="DCZ785" s="92"/>
      <c r="DDA785" s="92"/>
      <c r="DDB785" s="92"/>
      <c r="DDC785" s="92"/>
      <c r="DDD785" s="92"/>
      <c r="DDE785" s="92"/>
      <c r="DDF785" s="92"/>
      <c r="DDG785" s="92"/>
      <c r="DDH785" s="92"/>
      <c r="DDI785" s="92"/>
      <c r="DDJ785" s="92"/>
      <c r="DDK785" s="92"/>
      <c r="DDL785" s="92"/>
      <c r="DDM785" s="92"/>
      <c r="DDN785" s="92"/>
      <c r="DDO785" s="92"/>
      <c r="DDP785" s="92"/>
      <c r="DDQ785" s="92"/>
      <c r="DDR785" s="92"/>
      <c r="DDS785" s="92"/>
      <c r="DDT785" s="92"/>
      <c r="DDU785" s="92"/>
      <c r="DDV785" s="92"/>
      <c r="DDW785" s="92"/>
      <c r="DDX785" s="92"/>
      <c r="DDY785" s="92"/>
      <c r="DDZ785" s="92"/>
      <c r="DEA785" s="92"/>
      <c r="DEB785" s="92"/>
      <c r="DEC785" s="92"/>
      <c r="DED785" s="92"/>
      <c r="DEE785" s="92"/>
      <c r="DEF785" s="92"/>
      <c r="DEG785" s="92"/>
      <c r="DEH785" s="92"/>
      <c r="DEI785" s="92"/>
      <c r="DEJ785" s="92"/>
      <c r="DEK785" s="92"/>
      <c r="DEL785" s="92"/>
      <c r="DEM785" s="92"/>
      <c r="DEN785" s="92"/>
      <c r="DEO785" s="92"/>
      <c r="DEP785" s="92"/>
      <c r="DEQ785" s="92"/>
      <c r="DER785" s="92"/>
      <c r="DES785" s="92"/>
      <c r="DET785" s="92"/>
      <c r="DEU785" s="92"/>
      <c r="DEV785" s="92"/>
      <c r="DEW785" s="92"/>
      <c r="DEX785" s="92"/>
      <c r="DEY785" s="92"/>
      <c r="DEZ785" s="92"/>
      <c r="DFA785" s="92"/>
      <c r="DFB785" s="92"/>
      <c r="DFC785" s="92"/>
      <c r="DFD785" s="92"/>
      <c r="DFE785" s="92"/>
      <c r="DFF785" s="92"/>
      <c r="DFG785" s="92"/>
      <c r="DFH785" s="92"/>
      <c r="DFI785" s="92"/>
      <c r="DFJ785" s="92"/>
      <c r="DFK785" s="92"/>
      <c r="DFL785" s="92"/>
      <c r="DFM785" s="92"/>
      <c r="DFN785" s="92"/>
      <c r="DFO785" s="92"/>
      <c r="DFP785" s="92"/>
      <c r="DFQ785" s="92"/>
      <c r="DFR785" s="92"/>
      <c r="DFS785" s="92"/>
      <c r="DFT785" s="92"/>
      <c r="DFU785" s="92"/>
      <c r="DFV785" s="92"/>
      <c r="DFW785" s="92"/>
      <c r="DFX785" s="92"/>
      <c r="DFY785" s="92"/>
      <c r="DFZ785" s="92"/>
      <c r="DGA785" s="92"/>
      <c r="DGB785" s="92"/>
      <c r="DGC785" s="92"/>
      <c r="DGD785" s="92"/>
      <c r="DGE785" s="92"/>
      <c r="DGF785" s="92"/>
      <c r="DGG785" s="92"/>
      <c r="DGH785" s="92"/>
      <c r="DGI785" s="92"/>
      <c r="DGJ785" s="92"/>
      <c r="DGK785" s="92"/>
      <c r="DGL785" s="92"/>
      <c r="DGM785" s="92"/>
      <c r="DGN785" s="92"/>
      <c r="DGO785" s="92"/>
      <c r="DGP785" s="92"/>
      <c r="DGQ785" s="92"/>
      <c r="DGR785" s="92"/>
      <c r="DGS785" s="92"/>
      <c r="DGT785" s="92"/>
      <c r="DGU785" s="92"/>
      <c r="DGV785" s="92"/>
      <c r="DGW785" s="92"/>
      <c r="DGX785" s="92"/>
      <c r="DGY785" s="92"/>
      <c r="DGZ785" s="92"/>
      <c r="DHA785" s="92"/>
      <c r="DHB785" s="92"/>
      <c r="DHC785" s="92"/>
      <c r="DHD785" s="92"/>
      <c r="DHE785" s="92"/>
      <c r="DHF785" s="92"/>
      <c r="DHG785" s="92"/>
      <c r="DHH785" s="92"/>
      <c r="DHI785" s="92"/>
      <c r="DHJ785" s="92"/>
      <c r="DHK785" s="92"/>
      <c r="DHL785" s="92"/>
      <c r="DHM785" s="92"/>
      <c r="DHN785" s="92"/>
      <c r="DHO785" s="92"/>
      <c r="DHP785" s="92"/>
      <c r="DHQ785" s="92"/>
      <c r="DHR785" s="92"/>
      <c r="DHS785" s="92"/>
      <c r="DHT785" s="92"/>
      <c r="DHU785" s="92"/>
      <c r="DHV785" s="92"/>
      <c r="DHW785" s="92"/>
      <c r="DHX785" s="92"/>
      <c r="DHY785" s="92"/>
      <c r="DHZ785" s="92"/>
      <c r="DIA785" s="92"/>
      <c r="DIB785" s="92"/>
      <c r="DIC785" s="92"/>
      <c r="DID785" s="92"/>
      <c r="DIE785" s="92"/>
      <c r="DIF785" s="92"/>
      <c r="DIG785" s="92"/>
      <c r="DIH785" s="92"/>
      <c r="DII785" s="92"/>
      <c r="DIJ785" s="92"/>
      <c r="DIK785" s="92"/>
      <c r="DIL785" s="92"/>
      <c r="DIM785" s="92"/>
      <c r="DIN785" s="92"/>
      <c r="DIO785" s="92"/>
      <c r="DIP785" s="92"/>
      <c r="DIQ785" s="92"/>
      <c r="DIR785" s="92"/>
      <c r="DIS785" s="92"/>
      <c r="DIT785" s="92"/>
      <c r="DIU785" s="92"/>
      <c r="DIV785" s="92"/>
      <c r="DIW785" s="92"/>
      <c r="DIX785" s="92"/>
      <c r="DIY785" s="92"/>
      <c r="DIZ785" s="92"/>
      <c r="DJA785" s="92"/>
      <c r="DJB785" s="92"/>
      <c r="DJC785" s="92"/>
      <c r="DJD785" s="92"/>
      <c r="DJE785" s="92"/>
      <c r="DJF785" s="92"/>
      <c r="DJG785" s="92"/>
      <c r="DJH785" s="92"/>
      <c r="DJI785" s="92"/>
      <c r="DJJ785" s="92"/>
      <c r="DJK785" s="92"/>
      <c r="DJL785" s="92"/>
      <c r="DJM785" s="92"/>
      <c r="DJN785" s="92"/>
      <c r="DJO785" s="92"/>
      <c r="DJP785" s="92"/>
      <c r="DJQ785" s="92"/>
      <c r="DJR785" s="92"/>
      <c r="DJS785" s="92"/>
      <c r="DJT785" s="92"/>
      <c r="DJU785" s="92"/>
      <c r="DJV785" s="92"/>
      <c r="DJW785" s="92"/>
      <c r="DJX785" s="92"/>
      <c r="DJY785" s="92"/>
      <c r="DJZ785" s="92"/>
      <c r="DKA785" s="92"/>
      <c r="DKB785" s="92"/>
      <c r="DKC785" s="92"/>
      <c r="DKD785" s="92"/>
      <c r="DKE785" s="92"/>
      <c r="DKF785" s="92"/>
      <c r="DKG785" s="92"/>
      <c r="DKH785" s="92"/>
      <c r="DKI785" s="92"/>
      <c r="DKJ785" s="92"/>
      <c r="DKK785" s="92"/>
      <c r="DKL785" s="92"/>
      <c r="DKM785" s="92"/>
      <c r="DKN785" s="92"/>
      <c r="DKO785" s="92"/>
      <c r="DKP785" s="92"/>
      <c r="DKQ785" s="92"/>
      <c r="DKR785" s="92"/>
      <c r="DKS785" s="92"/>
      <c r="DKT785" s="92"/>
      <c r="DKU785" s="92"/>
      <c r="DKV785" s="92"/>
      <c r="DKW785" s="92"/>
      <c r="DKX785" s="92"/>
      <c r="DKY785" s="92"/>
      <c r="DKZ785" s="92"/>
      <c r="DLA785" s="92"/>
      <c r="DLB785" s="92"/>
      <c r="DLC785" s="92"/>
      <c r="DLD785" s="92"/>
      <c r="DLE785" s="92"/>
      <c r="DLF785" s="92"/>
      <c r="DLG785" s="92"/>
      <c r="DLH785" s="92"/>
      <c r="DLI785" s="92"/>
      <c r="DLJ785" s="92"/>
      <c r="DLK785" s="92"/>
      <c r="DLL785" s="92"/>
      <c r="DLM785" s="92"/>
      <c r="DLN785" s="92"/>
      <c r="DLO785" s="92"/>
      <c r="DLP785" s="92"/>
      <c r="DLQ785" s="92"/>
      <c r="DLR785" s="92"/>
      <c r="DLS785" s="92"/>
      <c r="DLT785" s="92"/>
      <c r="DLU785" s="92"/>
      <c r="DLV785" s="92"/>
      <c r="DLW785" s="92"/>
      <c r="DLX785" s="92"/>
      <c r="DLY785" s="92"/>
      <c r="DLZ785" s="92"/>
      <c r="DMA785" s="92"/>
      <c r="DMB785" s="92"/>
      <c r="DMC785" s="92"/>
      <c r="DMD785" s="92"/>
      <c r="DME785" s="92"/>
      <c r="DMF785" s="92"/>
      <c r="DMG785" s="92"/>
      <c r="DMH785" s="92"/>
      <c r="DMI785" s="92"/>
      <c r="DMJ785" s="92"/>
      <c r="DMK785" s="92"/>
      <c r="DML785" s="92"/>
      <c r="DMM785" s="92"/>
      <c r="DMN785" s="92"/>
      <c r="DMO785" s="92"/>
      <c r="DMP785" s="92"/>
      <c r="DMQ785" s="92"/>
      <c r="DMR785" s="92"/>
      <c r="DMS785" s="92"/>
      <c r="DMT785" s="92"/>
      <c r="DMU785" s="92"/>
      <c r="DMV785" s="92"/>
      <c r="DMW785" s="92"/>
      <c r="DMX785" s="92"/>
      <c r="DMY785" s="92"/>
      <c r="DMZ785" s="92"/>
      <c r="DNA785" s="92"/>
      <c r="DNB785" s="92"/>
      <c r="DNC785" s="92"/>
      <c r="DND785" s="92"/>
      <c r="DNE785" s="92"/>
      <c r="DNF785" s="92"/>
      <c r="DNG785" s="92"/>
      <c r="DNH785" s="92"/>
      <c r="DNI785" s="92"/>
      <c r="DNJ785" s="92"/>
      <c r="DNK785" s="92"/>
      <c r="DNL785" s="92"/>
      <c r="DNM785" s="92"/>
      <c r="DNN785" s="92"/>
      <c r="DNO785" s="92"/>
      <c r="DNP785" s="92"/>
      <c r="DNQ785" s="92"/>
      <c r="DNR785" s="92"/>
      <c r="DNS785" s="92"/>
      <c r="DNT785" s="92"/>
      <c r="DNU785" s="92"/>
      <c r="DNV785" s="92"/>
      <c r="DNW785" s="92"/>
      <c r="DNX785" s="92"/>
      <c r="DNY785" s="92"/>
      <c r="DNZ785" s="92"/>
      <c r="DOA785" s="92"/>
      <c r="DOB785" s="92"/>
      <c r="DOC785" s="92"/>
      <c r="DOD785" s="92"/>
      <c r="DOE785" s="92"/>
      <c r="DOF785" s="92"/>
      <c r="DOG785" s="92"/>
      <c r="DOH785" s="92"/>
      <c r="DOI785" s="92"/>
      <c r="DOJ785" s="92"/>
      <c r="DOK785" s="92"/>
      <c r="DOL785" s="92"/>
      <c r="DOM785" s="92"/>
      <c r="DON785" s="92"/>
      <c r="DOO785" s="92"/>
      <c r="DOP785" s="92"/>
      <c r="DOQ785" s="92"/>
      <c r="DOR785" s="92"/>
      <c r="DOS785" s="92"/>
      <c r="DOT785" s="92"/>
      <c r="DOU785" s="92"/>
      <c r="DOV785" s="92"/>
      <c r="DOW785" s="92"/>
      <c r="DOX785" s="92"/>
      <c r="DOY785" s="92"/>
      <c r="DOZ785" s="92"/>
      <c r="DPA785" s="92"/>
      <c r="DPB785" s="92"/>
      <c r="DPC785" s="92"/>
      <c r="DPD785" s="92"/>
      <c r="DPE785" s="92"/>
      <c r="DPF785" s="92"/>
      <c r="DPG785" s="92"/>
      <c r="DPH785" s="92"/>
      <c r="DPI785" s="92"/>
      <c r="DPJ785" s="92"/>
      <c r="DPK785" s="92"/>
      <c r="DPL785" s="92"/>
      <c r="DPM785" s="92"/>
      <c r="DPN785" s="92"/>
      <c r="DPO785" s="92"/>
      <c r="DPP785" s="92"/>
      <c r="DPQ785" s="92"/>
      <c r="DPR785" s="92"/>
      <c r="DPS785" s="92"/>
      <c r="DPT785" s="92"/>
      <c r="DPU785" s="92"/>
      <c r="DPV785" s="92"/>
      <c r="DPW785" s="92"/>
      <c r="DPX785" s="92"/>
      <c r="DPY785" s="92"/>
      <c r="DPZ785" s="92"/>
      <c r="DQA785" s="92"/>
      <c r="DQB785" s="92"/>
      <c r="DQC785" s="92"/>
      <c r="DQD785" s="92"/>
      <c r="DQE785" s="92"/>
      <c r="DQF785" s="92"/>
      <c r="DQG785" s="92"/>
      <c r="DQH785" s="92"/>
      <c r="DQI785" s="92"/>
      <c r="DQJ785" s="92"/>
      <c r="DQK785" s="92"/>
      <c r="DQL785" s="92"/>
      <c r="DQM785" s="92"/>
      <c r="DQN785" s="92"/>
      <c r="DQO785" s="92"/>
      <c r="DQP785" s="92"/>
      <c r="DQQ785" s="92"/>
      <c r="DQR785" s="92"/>
      <c r="DQS785" s="92"/>
      <c r="DQT785" s="92"/>
      <c r="DQU785" s="92"/>
      <c r="DQV785" s="92"/>
      <c r="DQW785" s="92"/>
      <c r="DQX785" s="92"/>
      <c r="DQY785" s="92"/>
      <c r="DQZ785" s="92"/>
      <c r="DRA785" s="92"/>
      <c r="DRB785" s="92"/>
      <c r="DRC785" s="92"/>
      <c r="DRD785" s="92"/>
      <c r="DRE785" s="92"/>
      <c r="DRF785" s="92"/>
      <c r="DRG785" s="92"/>
      <c r="DRH785" s="92"/>
      <c r="DRI785" s="92"/>
      <c r="DRJ785" s="92"/>
      <c r="DRK785" s="92"/>
      <c r="DRL785" s="92"/>
      <c r="DRM785" s="92"/>
      <c r="DRN785" s="92"/>
      <c r="DRO785" s="92"/>
      <c r="DRP785" s="92"/>
      <c r="DRQ785" s="92"/>
      <c r="DRR785" s="92"/>
      <c r="DRS785" s="92"/>
      <c r="DRT785" s="92"/>
      <c r="DRU785" s="92"/>
      <c r="DRV785" s="92"/>
      <c r="DRW785" s="92"/>
      <c r="DRX785" s="92"/>
      <c r="DRY785" s="92"/>
      <c r="DRZ785" s="92"/>
      <c r="DSA785" s="92"/>
      <c r="DSB785" s="92"/>
      <c r="DSC785" s="92"/>
      <c r="DSD785" s="92"/>
      <c r="DSE785" s="92"/>
      <c r="DSF785" s="92"/>
      <c r="DSG785" s="92"/>
      <c r="DSH785" s="92"/>
      <c r="DSI785" s="92"/>
      <c r="DSJ785" s="92"/>
      <c r="DSK785" s="92"/>
      <c r="DSL785" s="92"/>
      <c r="DSM785" s="92"/>
      <c r="DSN785" s="92"/>
      <c r="DSO785" s="92"/>
      <c r="DSP785" s="92"/>
      <c r="DSQ785" s="92"/>
      <c r="DSR785" s="92"/>
      <c r="DSS785" s="92"/>
      <c r="DST785" s="92"/>
      <c r="DSU785" s="92"/>
      <c r="DSV785" s="92"/>
      <c r="DSW785" s="92"/>
      <c r="DSX785" s="92"/>
      <c r="DSY785" s="92"/>
      <c r="DSZ785" s="92"/>
      <c r="DTA785" s="92"/>
      <c r="DTB785" s="92"/>
      <c r="DTC785" s="92"/>
      <c r="DTD785" s="92"/>
      <c r="DTE785" s="92"/>
      <c r="DTF785" s="92"/>
      <c r="DTG785" s="92"/>
      <c r="DTH785" s="92"/>
      <c r="DTI785" s="92"/>
      <c r="DTJ785" s="92"/>
      <c r="DTK785" s="92"/>
      <c r="DTL785" s="92"/>
      <c r="DTM785" s="92"/>
      <c r="DTN785" s="92"/>
      <c r="DTO785" s="92"/>
      <c r="DTP785" s="92"/>
      <c r="DTQ785" s="92"/>
      <c r="DTR785" s="92"/>
      <c r="DTS785" s="92"/>
      <c r="DTT785" s="92"/>
      <c r="DTU785" s="92"/>
      <c r="DTV785" s="92"/>
      <c r="DTW785" s="92"/>
      <c r="DTX785" s="92"/>
      <c r="DTY785" s="92"/>
      <c r="DTZ785" s="92"/>
      <c r="DUA785" s="92"/>
      <c r="DUB785" s="92"/>
      <c r="DUC785" s="92"/>
      <c r="DUD785" s="92"/>
      <c r="DUE785" s="92"/>
      <c r="DUF785" s="92"/>
      <c r="DUG785" s="92"/>
      <c r="DUH785" s="92"/>
      <c r="DUI785" s="92"/>
      <c r="DUJ785" s="92"/>
      <c r="DUK785" s="92"/>
      <c r="DUL785" s="92"/>
      <c r="DUM785" s="92"/>
      <c r="DUN785" s="92"/>
      <c r="DUO785" s="92"/>
      <c r="DUP785" s="92"/>
      <c r="DUQ785" s="92"/>
      <c r="DUR785" s="92"/>
      <c r="DUS785" s="92"/>
      <c r="DUT785" s="92"/>
      <c r="DUU785" s="92"/>
      <c r="DUV785" s="92"/>
      <c r="DUW785" s="92"/>
      <c r="DUX785" s="92"/>
      <c r="DUY785" s="92"/>
      <c r="DUZ785" s="92"/>
      <c r="DVA785" s="92"/>
      <c r="DVB785" s="92"/>
      <c r="DVC785" s="92"/>
      <c r="DVD785" s="92"/>
      <c r="DVE785" s="92"/>
      <c r="DVF785" s="92"/>
      <c r="DVG785" s="92"/>
      <c r="DVH785" s="92"/>
      <c r="DVI785" s="92"/>
      <c r="DVJ785" s="92"/>
      <c r="DVK785" s="92"/>
      <c r="DVL785" s="92"/>
      <c r="DVM785" s="92"/>
      <c r="DVN785" s="92"/>
      <c r="DVO785" s="92"/>
      <c r="DVP785" s="92"/>
      <c r="DVQ785" s="92"/>
      <c r="DVR785" s="92"/>
      <c r="DVS785" s="92"/>
      <c r="DVT785" s="92"/>
      <c r="DVU785" s="92"/>
      <c r="DVV785" s="92"/>
      <c r="DVW785" s="92"/>
      <c r="DVX785" s="92"/>
      <c r="DVY785" s="92"/>
      <c r="DVZ785" s="92"/>
      <c r="DWA785" s="92"/>
      <c r="DWB785" s="92"/>
      <c r="DWC785" s="92"/>
      <c r="DWD785" s="92"/>
      <c r="DWE785" s="92"/>
      <c r="DWF785" s="92"/>
      <c r="DWG785" s="92"/>
      <c r="DWH785" s="92"/>
      <c r="DWI785" s="92"/>
      <c r="DWJ785" s="92"/>
      <c r="DWK785" s="92"/>
      <c r="DWL785" s="92"/>
      <c r="DWM785" s="92"/>
      <c r="DWN785" s="92"/>
      <c r="DWO785" s="92"/>
      <c r="DWP785" s="92"/>
      <c r="DWQ785" s="92"/>
      <c r="DWR785" s="92"/>
      <c r="DWS785" s="92"/>
      <c r="DWT785" s="92"/>
      <c r="DWU785" s="92"/>
      <c r="DWV785" s="92"/>
      <c r="DWW785" s="92"/>
      <c r="DWX785" s="92"/>
      <c r="DWY785" s="92"/>
      <c r="DWZ785" s="92"/>
      <c r="DXA785" s="92"/>
      <c r="DXB785" s="92"/>
      <c r="DXC785" s="92"/>
      <c r="DXD785" s="92"/>
      <c r="DXE785" s="92"/>
      <c r="DXF785" s="92"/>
      <c r="DXG785" s="92"/>
      <c r="DXH785" s="92"/>
      <c r="DXI785" s="92"/>
      <c r="DXJ785" s="92"/>
      <c r="DXK785" s="92"/>
      <c r="DXL785" s="92"/>
      <c r="DXM785" s="92"/>
      <c r="DXN785" s="92"/>
      <c r="DXO785" s="92"/>
      <c r="DXP785" s="92"/>
      <c r="DXQ785" s="92"/>
      <c r="DXR785" s="92"/>
      <c r="DXS785" s="92"/>
      <c r="DXT785" s="92"/>
      <c r="DXU785" s="92"/>
      <c r="DXV785" s="92"/>
      <c r="DXW785" s="92"/>
      <c r="DXX785" s="92"/>
      <c r="DXY785" s="92"/>
      <c r="DXZ785" s="92"/>
      <c r="DYA785" s="92"/>
      <c r="DYB785" s="92"/>
      <c r="DYC785" s="92"/>
      <c r="DYD785" s="92"/>
      <c r="DYE785" s="92"/>
      <c r="DYF785" s="92"/>
      <c r="DYG785" s="92"/>
      <c r="DYH785" s="92"/>
      <c r="DYI785" s="92"/>
      <c r="DYJ785" s="92"/>
      <c r="DYK785" s="92"/>
      <c r="DYL785" s="92"/>
      <c r="DYM785" s="92"/>
      <c r="DYN785" s="92"/>
      <c r="DYO785" s="92"/>
      <c r="DYP785" s="92"/>
      <c r="DYQ785" s="92"/>
      <c r="DYR785" s="92"/>
      <c r="DYS785" s="92"/>
      <c r="DYT785" s="92"/>
      <c r="DYU785" s="92"/>
      <c r="DYV785" s="92"/>
      <c r="DYW785" s="92"/>
      <c r="DYX785" s="92"/>
      <c r="DYY785" s="92"/>
      <c r="DYZ785" s="92"/>
      <c r="DZA785" s="92"/>
      <c r="DZB785" s="92"/>
      <c r="DZC785" s="92"/>
      <c r="DZD785" s="92"/>
      <c r="DZE785" s="92"/>
      <c r="DZF785" s="92"/>
      <c r="DZG785" s="92"/>
      <c r="DZH785" s="92"/>
      <c r="DZI785" s="92"/>
      <c r="DZJ785" s="92"/>
      <c r="DZK785" s="92"/>
      <c r="DZL785" s="92"/>
      <c r="DZM785" s="92"/>
      <c r="DZN785" s="92"/>
      <c r="DZO785" s="92"/>
      <c r="DZP785" s="92"/>
      <c r="DZQ785" s="92"/>
      <c r="DZR785" s="92"/>
      <c r="DZS785" s="92"/>
      <c r="DZT785" s="92"/>
      <c r="DZU785" s="92"/>
      <c r="DZV785" s="92"/>
      <c r="DZW785" s="92"/>
      <c r="DZX785" s="92"/>
      <c r="DZY785" s="92"/>
      <c r="DZZ785" s="92"/>
      <c r="EAA785" s="92"/>
      <c r="EAB785" s="92"/>
      <c r="EAC785" s="92"/>
      <c r="EAD785" s="92"/>
      <c r="EAE785" s="92"/>
      <c r="EAF785" s="92"/>
      <c r="EAG785" s="92"/>
      <c r="EAH785" s="92"/>
      <c r="EAI785" s="92"/>
      <c r="EAJ785" s="92"/>
      <c r="EAK785" s="92"/>
      <c r="EAL785" s="92"/>
      <c r="EAM785" s="92"/>
      <c r="EAN785" s="92"/>
      <c r="EAO785" s="92"/>
      <c r="EAP785" s="92"/>
      <c r="EAQ785" s="92"/>
      <c r="EAR785" s="92"/>
      <c r="EAS785" s="92"/>
      <c r="EAT785" s="92"/>
      <c r="EAU785" s="92"/>
      <c r="EAV785" s="92"/>
      <c r="EAW785" s="92"/>
      <c r="EAX785" s="92"/>
      <c r="EAY785" s="92"/>
      <c r="EAZ785" s="92"/>
      <c r="EBA785" s="92"/>
      <c r="EBB785" s="92"/>
      <c r="EBC785" s="92"/>
      <c r="EBD785" s="92"/>
      <c r="EBE785" s="92"/>
      <c r="EBF785" s="92"/>
      <c r="EBG785" s="92"/>
      <c r="EBH785" s="92"/>
      <c r="EBI785" s="92"/>
      <c r="EBJ785" s="92"/>
      <c r="EBK785" s="92"/>
      <c r="EBL785" s="92"/>
      <c r="EBM785" s="92"/>
      <c r="EBN785" s="92"/>
      <c r="EBO785" s="92"/>
      <c r="EBP785" s="92"/>
      <c r="EBQ785" s="92"/>
      <c r="EBR785" s="92"/>
      <c r="EBS785" s="92"/>
      <c r="EBT785" s="92"/>
      <c r="EBU785" s="92"/>
      <c r="EBV785" s="92"/>
      <c r="EBW785" s="92"/>
      <c r="EBX785" s="92"/>
      <c r="EBY785" s="92"/>
      <c r="EBZ785" s="92"/>
      <c r="ECA785" s="92"/>
      <c r="ECB785" s="92"/>
      <c r="ECC785" s="92"/>
      <c r="ECD785" s="92"/>
      <c r="ECE785" s="92"/>
      <c r="ECF785" s="92"/>
      <c r="ECG785" s="92"/>
      <c r="ECH785" s="92"/>
      <c r="ECI785" s="92"/>
      <c r="ECJ785" s="92"/>
      <c r="ECK785" s="92"/>
      <c r="ECL785" s="92"/>
      <c r="ECM785" s="92"/>
      <c r="ECN785" s="92"/>
      <c r="ECO785" s="92"/>
      <c r="ECP785" s="92"/>
      <c r="ECQ785" s="92"/>
      <c r="ECR785" s="92"/>
      <c r="ECS785" s="92"/>
      <c r="ECT785" s="92"/>
      <c r="ECU785" s="92"/>
      <c r="ECV785" s="92"/>
      <c r="ECW785" s="92"/>
      <c r="ECX785" s="92"/>
      <c r="ECY785" s="92"/>
      <c r="ECZ785" s="92"/>
      <c r="EDA785" s="92"/>
      <c r="EDB785" s="92"/>
      <c r="EDC785" s="92"/>
      <c r="EDD785" s="92"/>
      <c r="EDE785" s="92"/>
      <c r="EDF785" s="92"/>
      <c r="EDG785" s="92"/>
      <c r="EDH785" s="92"/>
      <c r="EDI785" s="92"/>
      <c r="EDJ785" s="92"/>
      <c r="EDK785" s="92"/>
      <c r="EDL785" s="92"/>
      <c r="EDM785" s="92"/>
      <c r="EDN785" s="92"/>
      <c r="EDO785" s="92"/>
      <c r="EDP785" s="92"/>
      <c r="EDQ785" s="92"/>
      <c r="EDR785" s="92"/>
      <c r="EDS785" s="92"/>
      <c r="EDT785" s="92"/>
      <c r="EDU785" s="92"/>
      <c r="EDV785" s="92"/>
      <c r="EDW785" s="92"/>
      <c r="EDX785" s="92"/>
      <c r="EDY785" s="92"/>
      <c r="EDZ785" s="92"/>
      <c r="EEA785" s="92"/>
      <c r="EEB785" s="92"/>
      <c r="EEC785" s="92"/>
      <c r="EED785" s="92"/>
      <c r="EEE785" s="92"/>
      <c r="EEF785" s="92"/>
      <c r="EEG785" s="92"/>
      <c r="EEH785" s="92"/>
      <c r="EEI785" s="92"/>
      <c r="EEJ785" s="92"/>
      <c r="EEK785" s="92"/>
      <c r="EEL785" s="92"/>
      <c r="EEM785" s="92"/>
      <c r="EEN785" s="92"/>
      <c r="EEO785" s="92"/>
      <c r="EEP785" s="92"/>
      <c r="EEQ785" s="92"/>
      <c r="EER785" s="92"/>
      <c r="EES785" s="92"/>
      <c r="EET785" s="92"/>
      <c r="EEU785" s="92"/>
      <c r="EEV785" s="92"/>
      <c r="EEW785" s="92"/>
      <c r="EEX785" s="92"/>
      <c r="EEY785" s="92"/>
      <c r="EEZ785" s="92"/>
      <c r="EFA785" s="92"/>
      <c r="EFB785" s="92"/>
      <c r="EFC785" s="92"/>
      <c r="EFD785" s="92"/>
      <c r="EFE785" s="92"/>
      <c r="EFF785" s="92"/>
      <c r="EFG785" s="92"/>
      <c r="EFH785" s="92"/>
      <c r="EFI785" s="92"/>
      <c r="EFJ785" s="92"/>
      <c r="EFK785" s="92"/>
      <c r="EFL785" s="92"/>
      <c r="EFM785" s="92"/>
      <c r="EFN785" s="92"/>
      <c r="EFO785" s="92"/>
      <c r="EFP785" s="92"/>
      <c r="EFQ785" s="92"/>
      <c r="EFR785" s="92"/>
      <c r="EFS785" s="92"/>
      <c r="EFT785" s="92"/>
      <c r="EFU785" s="92"/>
      <c r="EFV785" s="92"/>
      <c r="EFW785" s="92"/>
      <c r="EFX785" s="92"/>
      <c r="EFY785" s="92"/>
      <c r="EFZ785" s="92"/>
      <c r="EGA785" s="92"/>
      <c r="EGB785" s="92"/>
      <c r="EGC785" s="92"/>
      <c r="EGD785" s="92"/>
      <c r="EGE785" s="92"/>
      <c r="EGF785" s="92"/>
      <c r="EGG785" s="92"/>
      <c r="EGH785" s="92"/>
      <c r="EGI785" s="92"/>
      <c r="EGJ785" s="92"/>
      <c r="EGK785" s="92"/>
      <c r="EGL785" s="92"/>
      <c r="EGM785" s="92"/>
      <c r="EGN785" s="92"/>
      <c r="EGO785" s="92"/>
      <c r="EGP785" s="92"/>
      <c r="EGQ785" s="92"/>
      <c r="EGR785" s="92"/>
      <c r="EGS785" s="92"/>
      <c r="EGT785" s="92"/>
      <c r="EGU785" s="92"/>
      <c r="EGV785" s="92"/>
      <c r="EGW785" s="92"/>
      <c r="EGX785" s="92"/>
      <c r="EGY785" s="92"/>
      <c r="EGZ785" s="92"/>
      <c r="EHA785" s="92"/>
      <c r="EHB785" s="92"/>
      <c r="EHC785" s="92"/>
      <c r="EHD785" s="92"/>
      <c r="EHE785" s="92"/>
      <c r="EHF785" s="92"/>
      <c r="EHG785" s="92"/>
      <c r="EHH785" s="92"/>
      <c r="EHI785" s="92"/>
      <c r="EHJ785" s="92"/>
      <c r="EHK785" s="92"/>
      <c r="EHL785" s="92"/>
      <c r="EHM785" s="92"/>
      <c r="EHN785" s="92"/>
      <c r="EHO785" s="92"/>
      <c r="EHP785" s="92"/>
      <c r="EHQ785" s="92"/>
      <c r="EHR785" s="92"/>
      <c r="EHS785" s="92"/>
      <c r="EHT785" s="92"/>
      <c r="EHU785" s="92"/>
      <c r="EHV785" s="92"/>
      <c r="EHW785" s="92"/>
      <c r="EHX785" s="92"/>
      <c r="EHY785" s="92"/>
      <c r="EHZ785" s="92"/>
      <c r="EIA785" s="92"/>
      <c r="EIB785" s="92"/>
      <c r="EIC785" s="92"/>
      <c r="EID785" s="92"/>
      <c r="EIE785" s="92"/>
      <c r="EIF785" s="92"/>
      <c r="EIG785" s="92"/>
      <c r="EIH785" s="92"/>
      <c r="EII785" s="92"/>
      <c r="EIJ785" s="92"/>
      <c r="EIK785" s="92"/>
      <c r="EIL785" s="92"/>
      <c r="EIM785" s="92"/>
      <c r="EIN785" s="92"/>
      <c r="EIO785" s="92"/>
      <c r="EIP785" s="92"/>
      <c r="EIQ785" s="92"/>
      <c r="EIR785" s="92"/>
      <c r="EIS785" s="92"/>
      <c r="EIT785" s="92"/>
      <c r="EIU785" s="92"/>
      <c r="EIV785" s="92"/>
      <c r="EIW785" s="92"/>
      <c r="EIX785" s="92"/>
      <c r="EIY785" s="92"/>
      <c r="EIZ785" s="92"/>
      <c r="EJA785" s="92"/>
      <c r="EJB785" s="92"/>
      <c r="EJC785" s="92"/>
      <c r="EJD785" s="92"/>
      <c r="EJE785" s="92"/>
      <c r="EJF785" s="92"/>
      <c r="EJG785" s="92"/>
      <c r="EJH785" s="92"/>
      <c r="EJI785" s="92"/>
      <c r="EJJ785" s="92"/>
      <c r="EJK785" s="92"/>
      <c r="EJL785" s="92"/>
      <c r="EJM785" s="92"/>
      <c r="EJN785" s="92"/>
      <c r="EJO785" s="92"/>
      <c r="EJP785" s="92"/>
      <c r="EJQ785" s="92"/>
      <c r="EJR785" s="92"/>
      <c r="EJS785" s="92"/>
      <c r="EJT785" s="92"/>
      <c r="EJU785" s="92"/>
      <c r="EJV785" s="92"/>
      <c r="EJW785" s="92"/>
      <c r="EJX785" s="92"/>
      <c r="EJY785" s="92"/>
      <c r="EJZ785" s="92"/>
      <c r="EKA785" s="92"/>
      <c r="EKB785" s="92"/>
      <c r="EKC785" s="92"/>
      <c r="EKD785" s="92"/>
      <c r="EKE785" s="92"/>
      <c r="EKF785" s="92"/>
      <c r="EKG785" s="92"/>
      <c r="EKH785" s="92"/>
      <c r="EKI785" s="92"/>
      <c r="EKJ785" s="92"/>
      <c r="EKK785" s="92"/>
      <c r="EKL785" s="92"/>
      <c r="EKM785" s="92"/>
      <c r="EKN785" s="92"/>
      <c r="EKO785" s="92"/>
      <c r="EKP785" s="92"/>
      <c r="EKQ785" s="92"/>
      <c r="EKR785" s="92"/>
      <c r="EKS785" s="92"/>
      <c r="EKT785" s="92"/>
      <c r="EKU785" s="92"/>
      <c r="EKV785" s="92"/>
      <c r="EKW785" s="92"/>
      <c r="EKX785" s="92"/>
      <c r="EKY785" s="92"/>
      <c r="EKZ785" s="92"/>
      <c r="ELA785" s="92"/>
      <c r="ELB785" s="92"/>
      <c r="ELC785" s="92"/>
      <c r="ELD785" s="92"/>
      <c r="ELE785" s="92"/>
      <c r="ELF785" s="92"/>
      <c r="ELG785" s="92"/>
      <c r="ELH785" s="92"/>
      <c r="ELI785" s="92"/>
      <c r="ELJ785" s="92"/>
      <c r="ELK785" s="92"/>
      <c r="ELL785" s="92"/>
      <c r="ELM785" s="92"/>
      <c r="ELN785" s="92"/>
      <c r="ELO785" s="92"/>
      <c r="ELP785" s="92"/>
      <c r="ELQ785" s="92"/>
      <c r="ELR785" s="92"/>
      <c r="ELS785" s="92"/>
      <c r="ELT785" s="92"/>
      <c r="ELU785" s="92"/>
      <c r="ELV785" s="92"/>
      <c r="ELW785" s="92"/>
      <c r="ELX785" s="92"/>
      <c r="ELY785" s="92"/>
      <c r="ELZ785" s="92"/>
      <c r="EMA785" s="92"/>
      <c r="EMB785" s="92"/>
      <c r="EMC785" s="92"/>
      <c r="EMD785" s="92"/>
      <c r="EME785" s="92"/>
      <c r="EMF785" s="92"/>
      <c r="EMG785" s="92"/>
      <c r="EMH785" s="92"/>
      <c r="EMI785" s="92"/>
      <c r="EMJ785" s="92"/>
      <c r="EMK785" s="92"/>
      <c r="EML785" s="92"/>
      <c r="EMM785" s="92"/>
      <c r="EMN785" s="92"/>
      <c r="EMO785" s="92"/>
      <c r="EMP785" s="92"/>
      <c r="EMQ785" s="92"/>
      <c r="EMR785" s="92"/>
      <c r="EMS785" s="92"/>
      <c r="EMT785" s="92"/>
      <c r="EMU785" s="92"/>
      <c r="EMV785" s="92"/>
      <c r="EMW785" s="92"/>
      <c r="EMX785" s="92"/>
      <c r="EMY785" s="92"/>
      <c r="EMZ785" s="92"/>
      <c r="ENA785" s="92"/>
      <c r="ENB785" s="92"/>
      <c r="ENC785" s="92"/>
      <c r="END785" s="92"/>
      <c r="ENE785" s="92"/>
      <c r="ENF785" s="92"/>
      <c r="ENG785" s="92"/>
      <c r="ENH785" s="92"/>
      <c r="ENI785" s="92"/>
      <c r="ENJ785" s="92"/>
      <c r="ENK785" s="92"/>
      <c r="ENL785" s="92"/>
      <c r="ENM785" s="92"/>
      <c r="ENN785" s="92"/>
      <c r="ENO785" s="92"/>
      <c r="ENP785" s="92"/>
      <c r="ENQ785" s="92"/>
      <c r="ENR785" s="92"/>
      <c r="ENS785" s="92"/>
      <c r="ENT785" s="92"/>
      <c r="ENU785" s="92"/>
      <c r="ENV785" s="92"/>
      <c r="ENW785" s="92"/>
      <c r="ENX785" s="92"/>
      <c r="ENY785" s="92"/>
      <c r="ENZ785" s="92"/>
      <c r="EOA785" s="92"/>
      <c r="EOB785" s="92"/>
      <c r="EOC785" s="92"/>
      <c r="EOD785" s="92"/>
      <c r="EOE785" s="92"/>
      <c r="EOF785" s="92"/>
      <c r="EOG785" s="92"/>
      <c r="EOH785" s="92"/>
      <c r="EOI785" s="92"/>
      <c r="EOJ785" s="92"/>
      <c r="EOK785" s="92"/>
      <c r="EOL785" s="92"/>
      <c r="EOM785" s="92"/>
      <c r="EON785" s="92"/>
      <c r="EOO785" s="92"/>
      <c r="EOP785" s="92"/>
      <c r="EOQ785" s="92"/>
      <c r="EOR785" s="92"/>
      <c r="EOS785" s="92"/>
      <c r="EOT785" s="92"/>
      <c r="EOU785" s="92"/>
      <c r="EOV785" s="92"/>
      <c r="EOW785" s="92"/>
      <c r="EOX785" s="92"/>
      <c r="EOY785" s="92"/>
      <c r="EOZ785" s="92"/>
      <c r="EPA785" s="92"/>
      <c r="EPB785" s="92"/>
      <c r="EPC785" s="92"/>
      <c r="EPD785" s="92"/>
      <c r="EPE785" s="92"/>
      <c r="EPF785" s="92"/>
      <c r="EPG785" s="92"/>
      <c r="EPH785" s="92"/>
      <c r="EPI785" s="92"/>
      <c r="EPJ785" s="92"/>
      <c r="EPK785" s="92"/>
      <c r="EPL785" s="92"/>
      <c r="EPM785" s="92"/>
      <c r="EPN785" s="92"/>
      <c r="EPO785" s="92"/>
      <c r="EPP785" s="92"/>
      <c r="EPQ785" s="92"/>
      <c r="EPR785" s="92"/>
      <c r="EPS785" s="92"/>
      <c r="EPT785" s="92"/>
      <c r="EPU785" s="92"/>
      <c r="EPV785" s="92"/>
      <c r="EPW785" s="92"/>
      <c r="EPX785" s="92"/>
      <c r="EPY785" s="92"/>
      <c r="EPZ785" s="92"/>
      <c r="EQA785" s="92"/>
      <c r="EQB785" s="92"/>
      <c r="EQC785" s="92"/>
      <c r="EQD785" s="92"/>
      <c r="EQE785" s="92"/>
      <c r="EQF785" s="92"/>
      <c r="EQG785" s="92"/>
      <c r="EQH785" s="92"/>
      <c r="EQI785" s="92"/>
      <c r="EQJ785" s="92"/>
      <c r="EQK785" s="92"/>
      <c r="EQL785" s="92"/>
      <c r="EQM785" s="92"/>
      <c r="EQN785" s="92"/>
      <c r="EQO785" s="92"/>
      <c r="EQP785" s="92"/>
      <c r="EQQ785" s="92"/>
      <c r="EQR785" s="92"/>
      <c r="EQS785" s="92"/>
      <c r="EQT785" s="92"/>
      <c r="EQU785" s="92"/>
      <c r="EQV785" s="92"/>
      <c r="EQW785" s="92"/>
      <c r="EQX785" s="92"/>
      <c r="EQY785" s="92"/>
      <c r="EQZ785" s="92"/>
      <c r="ERA785" s="92"/>
      <c r="ERB785" s="92"/>
      <c r="ERC785" s="92"/>
      <c r="ERD785" s="92"/>
      <c r="ERE785" s="92"/>
      <c r="ERF785" s="92"/>
      <c r="ERG785" s="92"/>
      <c r="ERH785" s="92"/>
      <c r="ERI785" s="92"/>
      <c r="ERJ785" s="92"/>
      <c r="ERK785" s="92"/>
      <c r="ERL785" s="92"/>
      <c r="ERM785" s="92"/>
      <c r="ERN785" s="92"/>
      <c r="ERO785" s="92"/>
      <c r="ERP785" s="92"/>
      <c r="ERQ785" s="92"/>
      <c r="ERR785" s="92"/>
      <c r="ERS785" s="92"/>
      <c r="ERT785" s="92"/>
      <c r="ERU785" s="92"/>
      <c r="ERV785" s="92"/>
      <c r="ERW785" s="92"/>
      <c r="ERX785" s="92"/>
      <c r="ERY785" s="92"/>
      <c r="ERZ785" s="92"/>
      <c r="ESA785" s="92"/>
      <c r="ESB785" s="92"/>
      <c r="ESC785" s="92"/>
      <c r="ESD785" s="92"/>
      <c r="ESE785" s="92"/>
      <c r="ESF785" s="92"/>
      <c r="ESG785" s="92"/>
      <c r="ESH785" s="92"/>
      <c r="ESI785" s="92"/>
      <c r="ESJ785" s="92"/>
      <c r="ESK785" s="92"/>
      <c r="ESL785" s="92"/>
      <c r="ESM785" s="92"/>
      <c r="ESN785" s="92"/>
      <c r="ESO785" s="92"/>
      <c r="ESP785" s="92"/>
      <c r="ESQ785" s="92"/>
      <c r="ESR785" s="92"/>
      <c r="ESS785" s="92"/>
      <c r="EST785" s="92"/>
      <c r="ESU785" s="92"/>
      <c r="ESV785" s="92"/>
      <c r="ESW785" s="92"/>
      <c r="ESX785" s="92"/>
      <c r="ESY785" s="92"/>
      <c r="ESZ785" s="92"/>
      <c r="ETA785" s="92"/>
      <c r="ETB785" s="92"/>
      <c r="ETC785" s="92"/>
      <c r="ETD785" s="92"/>
      <c r="ETE785" s="92"/>
      <c r="ETF785" s="92"/>
      <c r="ETG785" s="92"/>
      <c r="ETH785" s="92"/>
      <c r="ETI785" s="92"/>
      <c r="ETJ785" s="92"/>
      <c r="ETK785" s="92"/>
      <c r="ETL785" s="92"/>
      <c r="ETM785" s="92"/>
      <c r="ETN785" s="92"/>
      <c r="ETO785" s="92"/>
      <c r="ETP785" s="92"/>
      <c r="ETQ785" s="92"/>
      <c r="ETR785" s="92"/>
      <c r="ETS785" s="92"/>
      <c r="ETT785" s="92"/>
      <c r="ETU785" s="92"/>
      <c r="ETV785" s="92"/>
      <c r="ETW785" s="92"/>
      <c r="ETX785" s="92"/>
      <c r="ETY785" s="92"/>
      <c r="ETZ785" s="92"/>
      <c r="EUA785" s="92"/>
      <c r="EUB785" s="92"/>
      <c r="EUC785" s="92"/>
      <c r="EUD785" s="92"/>
      <c r="EUE785" s="92"/>
      <c r="EUF785" s="92"/>
      <c r="EUG785" s="92"/>
      <c r="EUH785" s="92"/>
      <c r="EUI785" s="92"/>
      <c r="EUJ785" s="92"/>
      <c r="EUK785" s="92"/>
      <c r="EUL785" s="92"/>
      <c r="EUM785" s="92"/>
      <c r="EUN785" s="92"/>
      <c r="EUO785" s="92"/>
      <c r="EUP785" s="92"/>
      <c r="EUQ785" s="92"/>
      <c r="EUR785" s="92"/>
      <c r="EUS785" s="92"/>
      <c r="EUT785" s="92"/>
      <c r="EUU785" s="92"/>
      <c r="EUV785" s="92"/>
      <c r="EUW785" s="92"/>
      <c r="EUX785" s="92"/>
      <c r="EUY785" s="92"/>
      <c r="EUZ785" s="92"/>
      <c r="EVA785" s="92"/>
      <c r="EVB785" s="92"/>
      <c r="EVC785" s="92"/>
      <c r="EVD785" s="92"/>
      <c r="EVE785" s="92"/>
      <c r="EVF785" s="92"/>
      <c r="EVG785" s="92"/>
      <c r="EVH785" s="92"/>
      <c r="EVI785" s="92"/>
      <c r="EVJ785" s="92"/>
      <c r="EVK785" s="92"/>
      <c r="EVL785" s="92"/>
      <c r="EVM785" s="92"/>
      <c r="EVN785" s="92"/>
      <c r="EVO785" s="92"/>
      <c r="EVP785" s="92"/>
      <c r="EVQ785" s="92"/>
      <c r="EVR785" s="92"/>
      <c r="EVS785" s="92"/>
      <c r="EVT785" s="92"/>
      <c r="EVU785" s="92"/>
      <c r="EVV785" s="92"/>
      <c r="EVW785" s="92"/>
      <c r="EVX785" s="92"/>
      <c r="EVY785" s="92"/>
      <c r="EVZ785" s="92"/>
      <c r="EWA785" s="92"/>
      <c r="EWB785" s="92"/>
      <c r="EWC785" s="92"/>
      <c r="EWD785" s="92"/>
      <c r="EWE785" s="92"/>
      <c r="EWF785" s="92"/>
      <c r="EWG785" s="92"/>
      <c r="EWH785" s="92"/>
      <c r="EWI785" s="92"/>
      <c r="EWJ785" s="92"/>
      <c r="EWK785" s="92"/>
      <c r="EWL785" s="92"/>
      <c r="EWM785" s="92"/>
      <c r="EWN785" s="92"/>
      <c r="EWO785" s="92"/>
      <c r="EWP785" s="92"/>
      <c r="EWQ785" s="92"/>
      <c r="EWR785" s="92"/>
      <c r="EWS785" s="92"/>
      <c r="EWT785" s="92"/>
      <c r="EWU785" s="92"/>
      <c r="EWV785" s="92"/>
      <c r="EWW785" s="92"/>
      <c r="EWX785" s="92"/>
      <c r="EWY785" s="92"/>
      <c r="EWZ785" s="92"/>
      <c r="EXA785" s="92"/>
      <c r="EXB785" s="92"/>
      <c r="EXC785" s="92"/>
      <c r="EXD785" s="92"/>
      <c r="EXE785" s="92"/>
      <c r="EXF785" s="92"/>
      <c r="EXG785" s="92"/>
      <c r="EXH785" s="92"/>
      <c r="EXI785" s="92"/>
      <c r="EXJ785" s="92"/>
      <c r="EXK785" s="92"/>
      <c r="EXL785" s="92"/>
      <c r="EXM785" s="92"/>
      <c r="EXN785" s="92"/>
      <c r="EXO785" s="92"/>
      <c r="EXP785" s="92"/>
      <c r="EXQ785" s="92"/>
      <c r="EXR785" s="92"/>
      <c r="EXS785" s="92"/>
      <c r="EXT785" s="92"/>
      <c r="EXU785" s="92"/>
      <c r="EXV785" s="92"/>
      <c r="EXW785" s="92"/>
      <c r="EXX785" s="92"/>
      <c r="EXY785" s="92"/>
      <c r="EXZ785" s="92"/>
      <c r="EYA785" s="92"/>
      <c r="EYB785" s="92"/>
      <c r="EYC785" s="92"/>
      <c r="EYD785" s="92"/>
      <c r="EYE785" s="92"/>
      <c r="EYF785" s="92"/>
      <c r="EYG785" s="92"/>
      <c r="EYH785" s="92"/>
      <c r="EYI785" s="92"/>
      <c r="EYJ785" s="92"/>
      <c r="EYK785" s="92"/>
      <c r="EYL785" s="92"/>
      <c r="EYM785" s="92"/>
      <c r="EYN785" s="92"/>
      <c r="EYO785" s="92"/>
      <c r="EYP785" s="92"/>
      <c r="EYQ785" s="92"/>
      <c r="EYR785" s="92"/>
      <c r="EYS785" s="92"/>
      <c r="EYT785" s="92"/>
      <c r="EYU785" s="92"/>
      <c r="EYV785" s="92"/>
      <c r="EYW785" s="92"/>
      <c r="EYX785" s="92"/>
      <c r="EYY785" s="92"/>
      <c r="EYZ785" s="92"/>
      <c r="EZA785" s="92"/>
      <c r="EZB785" s="92"/>
      <c r="EZC785" s="92"/>
      <c r="EZD785" s="92"/>
      <c r="EZE785" s="92"/>
      <c r="EZF785" s="92"/>
      <c r="EZG785" s="92"/>
      <c r="EZH785" s="92"/>
      <c r="EZI785" s="92"/>
      <c r="EZJ785" s="92"/>
      <c r="EZK785" s="92"/>
      <c r="EZL785" s="92"/>
      <c r="EZM785" s="92"/>
      <c r="EZN785" s="92"/>
      <c r="EZO785" s="92"/>
      <c r="EZP785" s="92"/>
      <c r="EZQ785" s="92"/>
      <c r="EZR785" s="92"/>
      <c r="EZS785" s="92"/>
      <c r="EZT785" s="92"/>
      <c r="EZU785" s="92"/>
      <c r="EZV785" s="92"/>
      <c r="EZW785" s="92"/>
      <c r="EZX785" s="92"/>
      <c r="EZY785" s="92"/>
      <c r="EZZ785" s="92"/>
      <c r="FAA785" s="92"/>
      <c r="FAB785" s="92"/>
      <c r="FAC785" s="92"/>
      <c r="FAD785" s="92"/>
      <c r="FAE785" s="92"/>
      <c r="FAF785" s="92"/>
      <c r="FAG785" s="92"/>
      <c r="FAH785" s="92"/>
      <c r="FAI785" s="92"/>
      <c r="FAJ785" s="92"/>
      <c r="FAK785" s="92"/>
      <c r="FAL785" s="92"/>
      <c r="FAM785" s="92"/>
      <c r="FAN785" s="92"/>
      <c r="FAO785" s="92"/>
      <c r="FAP785" s="92"/>
      <c r="FAQ785" s="92"/>
      <c r="FAR785" s="92"/>
      <c r="FAS785" s="92"/>
      <c r="FAT785" s="92"/>
      <c r="FAU785" s="92"/>
      <c r="FAV785" s="92"/>
      <c r="FAW785" s="92"/>
      <c r="FAX785" s="92"/>
      <c r="FAY785" s="92"/>
      <c r="FAZ785" s="92"/>
      <c r="FBA785" s="92"/>
      <c r="FBB785" s="92"/>
      <c r="FBC785" s="92"/>
      <c r="FBD785" s="92"/>
      <c r="FBE785" s="92"/>
      <c r="FBF785" s="92"/>
      <c r="FBG785" s="92"/>
      <c r="FBH785" s="92"/>
      <c r="FBI785" s="92"/>
      <c r="FBJ785" s="92"/>
      <c r="FBK785" s="92"/>
      <c r="FBL785" s="92"/>
      <c r="FBM785" s="92"/>
      <c r="FBN785" s="92"/>
      <c r="FBO785" s="92"/>
      <c r="FBP785" s="92"/>
      <c r="FBQ785" s="92"/>
      <c r="FBR785" s="92"/>
      <c r="FBS785" s="92"/>
      <c r="FBT785" s="92"/>
      <c r="FBU785" s="92"/>
      <c r="FBV785" s="92"/>
      <c r="FBW785" s="92"/>
      <c r="FBX785" s="92"/>
      <c r="FBY785" s="92"/>
      <c r="FBZ785" s="92"/>
      <c r="FCA785" s="92"/>
      <c r="FCB785" s="92"/>
      <c r="FCC785" s="92"/>
      <c r="FCD785" s="92"/>
      <c r="FCE785" s="92"/>
      <c r="FCF785" s="92"/>
      <c r="FCG785" s="92"/>
      <c r="FCH785" s="92"/>
      <c r="FCI785" s="92"/>
      <c r="FCJ785" s="92"/>
      <c r="FCK785" s="92"/>
      <c r="FCL785" s="92"/>
      <c r="FCM785" s="92"/>
      <c r="FCN785" s="92"/>
      <c r="FCO785" s="92"/>
      <c r="FCP785" s="92"/>
      <c r="FCQ785" s="92"/>
      <c r="FCR785" s="92"/>
      <c r="FCS785" s="92"/>
      <c r="FCT785" s="92"/>
      <c r="FCU785" s="92"/>
      <c r="FCV785" s="92"/>
      <c r="FCW785" s="92"/>
      <c r="FCX785" s="92"/>
      <c r="FCY785" s="92"/>
      <c r="FCZ785" s="92"/>
      <c r="FDA785" s="92"/>
      <c r="FDB785" s="92"/>
      <c r="FDC785" s="92"/>
      <c r="FDD785" s="92"/>
      <c r="FDE785" s="92"/>
      <c r="FDF785" s="92"/>
      <c r="FDG785" s="92"/>
      <c r="FDH785" s="92"/>
      <c r="FDI785" s="92"/>
      <c r="FDJ785" s="92"/>
      <c r="FDK785" s="92"/>
      <c r="FDL785" s="92"/>
      <c r="FDM785" s="92"/>
      <c r="FDN785" s="92"/>
      <c r="FDO785" s="92"/>
      <c r="FDP785" s="92"/>
      <c r="FDQ785" s="92"/>
      <c r="FDR785" s="92"/>
      <c r="FDS785" s="92"/>
      <c r="FDT785" s="92"/>
      <c r="FDU785" s="92"/>
      <c r="FDV785" s="92"/>
      <c r="FDW785" s="92"/>
      <c r="FDX785" s="92"/>
      <c r="FDY785" s="92"/>
      <c r="FDZ785" s="92"/>
      <c r="FEA785" s="92"/>
      <c r="FEB785" s="92"/>
      <c r="FEC785" s="92"/>
      <c r="FED785" s="92"/>
      <c r="FEE785" s="92"/>
      <c r="FEF785" s="92"/>
      <c r="FEG785" s="92"/>
      <c r="FEH785" s="92"/>
      <c r="FEI785" s="92"/>
      <c r="FEJ785" s="92"/>
      <c r="FEK785" s="92"/>
      <c r="FEL785" s="92"/>
      <c r="FEM785" s="92"/>
      <c r="FEN785" s="92"/>
      <c r="FEO785" s="92"/>
      <c r="FEP785" s="92"/>
      <c r="FEQ785" s="92"/>
      <c r="FER785" s="92"/>
      <c r="FES785" s="92"/>
      <c r="FET785" s="92"/>
      <c r="FEU785" s="92"/>
      <c r="FEV785" s="92"/>
      <c r="FEW785" s="92"/>
      <c r="FEX785" s="92"/>
      <c r="FEY785" s="92"/>
      <c r="FEZ785" s="92"/>
      <c r="FFA785" s="92"/>
      <c r="FFB785" s="92"/>
      <c r="FFC785" s="92"/>
      <c r="FFD785" s="92"/>
      <c r="FFE785" s="92"/>
      <c r="FFF785" s="92"/>
      <c r="FFG785" s="92"/>
      <c r="FFH785" s="92"/>
      <c r="FFI785" s="92"/>
      <c r="FFJ785" s="92"/>
      <c r="FFK785" s="92"/>
      <c r="FFL785" s="92"/>
      <c r="FFM785" s="92"/>
      <c r="FFN785" s="92"/>
      <c r="FFO785" s="92"/>
      <c r="FFP785" s="92"/>
      <c r="FFQ785" s="92"/>
      <c r="FFR785" s="92"/>
      <c r="FFS785" s="92"/>
      <c r="FFT785" s="92"/>
      <c r="FFU785" s="92"/>
      <c r="FFV785" s="92"/>
      <c r="FFW785" s="92"/>
      <c r="FFX785" s="92"/>
      <c r="FFY785" s="92"/>
      <c r="FFZ785" s="92"/>
      <c r="FGA785" s="92"/>
      <c r="FGB785" s="92"/>
      <c r="FGC785" s="92"/>
      <c r="FGD785" s="92"/>
      <c r="FGE785" s="92"/>
      <c r="FGF785" s="92"/>
      <c r="FGG785" s="92"/>
      <c r="FGH785" s="92"/>
      <c r="FGI785" s="92"/>
      <c r="FGJ785" s="92"/>
      <c r="FGK785" s="92"/>
      <c r="FGL785" s="92"/>
      <c r="FGM785" s="92"/>
      <c r="FGN785" s="92"/>
      <c r="FGO785" s="92"/>
      <c r="FGP785" s="92"/>
      <c r="FGQ785" s="92"/>
      <c r="FGR785" s="92"/>
      <c r="FGS785" s="92"/>
      <c r="FGT785" s="92"/>
      <c r="FGU785" s="92"/>
      <c r="FGV785" s="92"/>
      <c r="FGW785" s="92"/>
      <c r="FGX785" s="92"/>
      <c r="FGY785" s="92"/>
      <c r="FGZ785" s="92"/>
      <c r="FHA785" s="92"/>
      <c r="FHB785" s="92"/>
      <c r="FHC785" s="92"/>
      <c r="FHD785" s="92"/>
      <c r="FHE785" s="92"/>
      <c r="FHF785" s="92"/>
      <c r="FHG785" s="92"/>
      <c r="FHH785" s="92"/>
      <c r="FHI785" s="92"/>
      <c r="FHJ785" s="92"/>
      <c r="FHK785" s="92"/>
      <c r="FHL785" s="92"/>
      <c r="FHM785" s="92"/>
      <c r="FHN785" s="92"/>
      <c r="FHO785" s="92"/>
      <c r="FHP785" s="92"/>
      <c r="FHQ785" s="92"/>
      <c r="FHR785" s="92"/>
      <c r="FHS785" s="92"/>
      <c r="FHT785" s="92"/>
      <c r="FHU785" s="92"/>
      <c r="FHV785" s="92"/>
      <c r="FHW785" s="92"/>
      <c r="FHX785" s="92"/>
      <c r="FHY785" s="92"/>
      <c r="FHZ785" s="92"/>
      <c r="FIA785" s="92"/>
      <c r="FIB785" s="92"/>
      <c r="FIC785" s="92"/>
      <c r="FID785" s="92"/>
      <c r="FIE785" s="92"/>
      <c r="FIF785" s="92"/>
      <c r="FIG785" s="92"/>
      <c r="FIH785" s="92"/>
      <c r="FII785" s="92"/>
      <c r="FIJ785" s="92"/>
      <c r="FIK785" s="92"/>
      <c r="FIL785" s="92"/>
      <c r="FIM785" s="92"/>
      <c r="FIN785" s="92"/>
      <c r="FIO785" s="92"/>
      <c r="FIP785" s="92"/>
      <c r="FIQ785" s="92"/>
      <c r="FIR785" s="92"/>
      <c r="FIS785" s="92"/>
      <c r="FIT785" s="92"/>
      <c r="FIU785" s="92"/>
      <c r="FIV785" s="92"/>
      <c r="FIW785" s="92"/>
      <c r="FIX785" s="92"/>
      <c r="FIY785" s="92"/>
      <c r="FIZ785" s="92"/>
      <c r="FJA785" s="92"/>
      <c r="FJB785" s="92"/>
      <c r="FJC785" s="92"/>
      <c r="FJD785" s="92"/>
      <c r="FJE785" s="92"/>
      <c r="FJF785" s="92"/>
      <c r="FJG785" s="92"/>
      <c r="FJH785" s="92"/>
      <c r="FJI785" s="92"/>
      <c r="FJJ785" s="92"/>
      <c r="FJK785" s="92"/>
      <c r="FJL785" s="92"/>
      <c r="FJM785" s="92"/>
      <c r="FJN785" s="92"/>
      <c r="FJO785" s="92"/>
      <c r="FJP785" s="92"/>
      <c r="FJQ785" s="92"/>
      <c r="FJR785" s="92"/>
      <c r="FJS785" s="92"/>
      <c r="FJT785" s="92"/>
      <c r="FJU785" s="92"/>
      <c r="FJV785" s="92"/>
      <c r="FJW785" s="92"/>
      <c r="FJX785" s="92"/>
      <c r="FJY785" s="92"/>
      <c r="FJZ785" s="92"/>
      <c r="FKA785" s="92"/>
      <c r="FKB785" s="92"/>
      <c r="FKC785" s="92"/>
      <c r="FKD785" s="92"/>
      <c r="FKE785" s="92"/>
      <c r="FKF785" s="92"/>
      <c r="FKG785" s="92"/>
      <c r="FKH785" s="92"/>
      <c r="FKI785" s="92"/>
      <c r="FKJ785" s="92"/>
      <c r="FKK785" s="92"/>
      <c r="FKL785" s="92"/>
      <c r="FKM785" s="92"/>
      <c r="FKN785" s="92"/>
      <c r="FKO785" s="92"/>
      <c r="FKP785" s="92"/>
      <c r="FKQ785" s="92"/>
      <c r="FKR785" s="92"/>
      <c r="FKS785" s="92"/>
      <c r="FKT785" s="92"/>
      <c r="FKU785" s="92"/>
      <c r="FKV785" s="92"/>
      <c r="FKW785" s="92"/>
      <c r="FKX785" s="92"/>
      <c r="FKY785" s="92"/>
      <c r="FKZ785" s="92"/>
      <c r="FLA785" s="92"/>
      <c r="FLB785" s="92"/>
      <c r="FLC785" s="92"/>
      <c r="FLD785" s="92"/>
      <c r="FLE785" s="92"/>
      <c r="FLF785" s="92"/>
      <c r="FLG785" s="92"/>
      <c r="FLH785" s="92"/>
      <c r="FLI785" s="92"/>
      <c r="FLJ785" s="92"/>
      <c r="FLK785" s="92"/>
      <c r="FLL785" s="92"/>
      <c r="FLM785" s="92"/>
      <c r="FLN785" s="92"/>
      <c r="FLO785" s="92"/>
      <c r="FLP785" s="92"/>
      <c r="FLQ785" s="92"/>
      <c r="FLR785" s="92"/>
      <c r="FLS785" s="92"/>
      <c r="FLT785" s="92"/>
      <c r="FLU785" s="92"/>
      <c r="FLV785" s="92"/>
      <c r="FLW785" s="92"/>
      <c r="FLX785" s="92"/>
      <c r="FLY785" s="92"/>
      <c r="FLZ785" s="92"/>
      <c r="FMA785" s="92"/>
      <c r="FMB785" s="92"/>
      <c r="FMC785" s="92"/>
      <c r="FMD785" s="92"/>
      <c r="FME785" s="92"/>
      <c r="FMF785" s="92"/>
      <c r="FMG785" s="92"/>
      <c r="FMH785" s="92"/>
      <c r="FMI785" s="92"/>
      <c r="FMJ785" s="92"/>
      <c r="FMK785" s="92"/>
      <c r="FML785" s="92"/>
      <c r="FMM785" s="92"/>
      <c r="FMN785" s="92"/>
      <c r="FMO785" s="92"/>
      <c r="FMP785" s="92"/>
      <c r="FMQ785" s="92"/>
      <c r="FMR785" s="92"/>
      <c r="FMS785" s="92"/>
      <c r="FMT785" s="92"/>
      <c r="FMU785" s="92"/>
      <c r="FMV785" s="92"/>
      <c r="FMW785" s="92"/>
      <c r="FMX785" s="92"/>
      <c r="FMY785" s="92"/>
      <c r="FMZ785" s="92"/>
      <c r="FNA785" s="92"/>
      <c r="FNB785" s="92"/>
      <c r="FNC785" s="92"/>
      <c r="FND785" s="92"/>
      <c r="FNE785" s="92"/>
      <c r="FNF785" s="92"/>
      <c r="FNG785" s="92"/>
      <c r="FNH785" s="92"/>
      <c r="FNI785" s="92"/>
      <c r="FNJ785" s="92"/>
      <c r="FNK785" s="92"/>
      <c r="FNL785" s="92"/>
      <c r="FNM785" s="92"/>
      <c r="FNN785" s="92"/>
      <c r="FNO785" s="92"/>
      <c r="FNP785" s="92"/>
      <c r="FNQ785" s="92"/>
      <c r="FNR785" s="92"/>
      <c r="FNS785" s="92"/>
      <c r="FNT785" s="92"/>
      <c r="FNU785" s="92"/>
      <c r="FNV785" s="92"/>
      <c r="FNW785" s="92"/>
      <c r="FNX785" s="92"/>
      <c r="FNY785" s="92"/>
      <c r="FNZ785" s="92"/>
      <c r="FOA785" s="92"/>
      <c r="FOB785" s="92"/>
      <c r="FOC785" s="92"/>
      <c r="FOD785" s="92"/>
      <c r="FOE785" s="92"/>
      <c r="FOF785" s="92"/>
      <c r="FOG785" s="92"/>
      <c r="FOH785" s="92"/>
      <c r="FOI785" s="92"/>
      <c r="FOJ785" s="92"/>
      <c r="FOK785" s="92"/>
      <c r="FOL785" s="92"/>
      <c r="FOM785" s="92"/>
      <c r="FON785" s="92"/>
      <c r="FOO785" s="92"/>
      <c r="FOP785" s="92"/>
      <c r="FOQ785" s="92"/>
      <c r="FOR785" s="92"/>
      <c r="FOS785" s="92"/>
      <c r="FOT785" s="92"/>
      <c r="FOU785" s="92"/>
      <c r="FOV785" s="92"/>
      <c r="FOW785" s="92"/>
      <c r="FOX785" s="92"/>
      <c r="FOY785" s="92"/>
      <c r="FOZ785" s="92"/>
      <c r="FPA785" s="92"/>
      <c r="FPB785" s="92"/>
      <c r="FPC785" s="92"/>
      <c r="FPD785" s="92"/>
      <c r="FPE785" s="92"/>
      <c r="FPF785" s="92"/>
      <c r="FPG785" s="92"/>
      <c r="FPH785" s="92"/>
      <c r="FPI785" s="92"/>
      <c r="FPJ785" s="92"/>
      <c r="FPK785" s="92"/>
      <c r="FPL785" s="92"/>
      <c r="FPM785" s="92"/>
      <c r="FPN785" s="92"/>
      <c r="FPO785" s="92"/>
      <c r="FPP785" s="92"/>
      <c r="FPQ785" s="92"/>
      <c r="FPR785" s="92"/>
      <c r="FPS785" s="92"/>
      <c r="FPT785" s="92"/>
      <c r="FPU785" s="92"/>
      <c r="FPV785" s="92"/>
      <c r="FPW785" s="92"/>
      <c r="FPX785" s="92"/>
      <c r="FPY785" s="92"/>
      <c r="FPZ785" s="92"/>
      <c r="FQA785" s="92"/>
      <c r="FQB785" s="92"/>
      <c r="FQC785" s="92"/>
      <c r="FQD785" s="92"/>
      <c r="FQE785" s="92"/>
      <c r="FQF785" s="92"/>
      <c r="FQG785" s="92"/>
      <c r="FQH785" s="92"/>
      <c r="FQI785" s="92"/>
      <c r="FQJ785" s="92"/>
      <c r="FQK785" s="92"/>
      <c r="FQL785" s="92"/>
      <c r="FQM785" s="92"/>
      <c r="FQN785" s="92"/>
      <c r="FQO785" s="92"/>
      <c r="FQP785" s="92"/>
      <c r="FQQ785" s="92"/>
      <c r="FQR785" s="92"/>
      <c r="FQS785" s="92"/>
      <c r="FQT785" s="92"/>
      <c r="FQU785" s="92"/>
      <c r="FQV785" s="92"/>
      <c r="FQW785" s="92"/>
      <c r="FQX785" s="92"/>
      <c r="FQY785" s="92"/>
      <c r="FQZ785" s="92"/>
      <c r="FRA785" s="92"/>
      <c r="FRB785" s="92"/>
      <c r="FRC785" s="92"/>
      <c r="FRD785" s="92"/>
      <c r="FRE785" s="92"/>
      <c r="FRF785" s="92"/>
      <c r="FRG785" s="92"/>
      <c r="FRH785" s="92"/>
      <c r="FRI785" s="92"/>
      <c r="FRJ785" s="92"/>
      <c r="FRK785" s="92"/>
      <c r="FRL785" s="92"/>
      <c r="FRM785" s="92"/>
      <c r="FRN785" s="92"/>
      <c r="FRO785" s="92"/>
      <c r="FRP785" s="92"/>
      <c r="FRQ785" s="92"/>
      <c r="FRR785" s="92"/>
      <c r="FRS785" s="92"/>
      <c r="FRT785" s="92"/>
      <c r="FRU785" s="92"/>
      <c r="FRV785" s="92"/>
      <c r="FRW785" s="92"/>
      <c r="FRX785" s="92"/>
      <c r="FRY785" s="92"/>
      <c r="FRZ785" s="92"/>
      <c r="FSA785" s="92"/>
      <c r="FSB785" s="92"/>
      <c r="FSC785" s="92"/>
      <c r="FSD785" s="92"/>
      <c r="FSE785" s="92"/>
      <c r="FSF785" s="92"/>
      <c r="FSG785" s="92"/>
      <c r="FSH785" s="92"/>
      <c r="FSI785" s="92"/>
      <c r="FSJ785" s="92"/>
      <c r="FSK785" s="92"/>
      <c r="FSL785" s="92"/>
      <c r="FSM785" s="92"/>
      <c r="FSN785" s="92"/>
      <c r="FSO785" s="92"/>
      <c r="FSP785" s="92"/>
      <c r="FSQ785" s="92"/>
      <c r="FSR785" s="92"/>
      <c r="FSS785" s="92"/>
      <c r="FST785" s="92"/>
      <c r="FSU785" s="92"/>
      <c r="FSV785" s="92"/>
      <c r="FSW785" s="92"/>
      <c r="FSX785" s="92"/>
      <c r="FSY785" s="92"/>
      <c r="FSZ785" s="92"/>
      <c r="FTA785" s="92"/>
      <c r="FTB785" s="92"/>
      <c r="FTC785" s="92"/>
      <c r="FTD785" s="92"/>
      <c r="FTE785" s="92"/>
      <c r="FTF785" s="92"/>
      <c r="FTG785" s="92"/>
      <c r="FTH785" s="92"/>
      <c r="FTI785" s="92"/>
      <c r="FTJ785" s="92"/>
      <c r="FTK785" s="92"/>
      <c r="FTL785" s="92"/>
      <c r="FTM785" s="92"/>
      <c r="FTN785" s="92"/>
      <c r="FTO785" s="92"/>
      <c r="FTP785" s="92"/>
      <c r="FTQ785" s="92"/>
      <c r="FTR785" s="92"/>
      <c r="FTS785" s="92"/>
      <c r="FTT785" s="92"/>
      <c r="FTU785" s="92"/>
      <c r="FTV785" s="92"/>
      <c r="FTW785" s="92"/>
      <c r="FTX785" s="92"/>
      <c r="FTY785" s="92"/>
      <c r="FTZ785" s="92"/>
      <c r="FUA785" s="92"/>
      <c r="FUB785" s="92"/>
      <c r="FUC785" s="92"/>
      <c r="FUD785" s="92"/>
      <c r="FUE785" s="92"/>
      <c r="FUF785" s="92"/>
      <c r="FUG785" s="92"/>
      <c r="FUH785" s="92"/>
      <c r="FUI785" s="92"/>
      <c r="FUJ785" s="92"/>
      <c r="FUK785" s="92"/>
      <c r="FUL785" s="92"/>
      <c r="FUM785" s="92"/>
      <c r="FUN785" s="92"/>
      <c r="FUO785" s="92"/>
      <c r="FUP785" s="92"/>
      <c r="FUQ785" s="92"/>
      <c r="FUR785" s="92"/>
      <c r="FUS785" s="92"/>
      <c r="FUT785" s="92"/>
      <c r="FUU785" s="92"/>
      <c r="FUV785" s="92"/>
      <c r="FUW785" s="92"/>
      <c r="FUX785" s="92"/>
      <c r="FUY785" s="92"/>
      <c r="FUZ785" s="92"/>
      <c r="FVA785" s="92"/>
      <c r="FVB785" s="92"/>
      <c r="FVC785" s="92"/>
      <c r="FVD785" s="92"/>
      <c r="FVE785" s="92"/>
      <c r="FVF785" s="92"/>
      <c r="FVG785" s="92"/>
      <c r="FVH785" s="92"/>
      <c r="FVI785" s="92"/>
      <c r="FVJ785" s="92"/>
      <c r="FVK785" s="92"/>
      <c r="FVL785" s="92"/>
      <c r="FVM785" s="92"/>
      <c r="FVN785" s="92"/>
      <c r="FVO785" s="92"/>
      <c r="FVP785" s="92"/>
      <c r="FVQ785" s="92"/>
      <c r="FVR785" s="92"/>
      <c r="FVS785" s="92"/>
      <c r="FVT785" s="92"/>
      <c r="FVU785" s="92"/>
      <c r="FVV785" s="92"/>
      <c r="FVW785" s="92"/>
      <c r="FVX785" s="92"/>
      <c r="FVY785" s="92"/>
      <c r="FVZ785" s="92"/>
      <c r="FWA785" s="92"/>
      <c r="FWB785" s="92"/>
      <c r="FWC785" s="92"/>
      <c r="FWD785" s="92"/>
      <c r="FWE785" s="92"/>
      <c r="FWF785" s="92"/>
      <c r="FWG785" s="92"/>
      <c r="FWH785" s="92"/>
      <c r="FWI785" s="92"/>
      <c r="FWJ785" s="92"/>
      <c r="FWK785" s="92"/>
      <c r="FWL785" s="92"/>
      <c r="FWM785" s="92"/>
      <c r="FWN785" s="92"/>
      <c r="FWO785" s="92"/>
      <c r="FWP785" s="92"/>
      <c r="FWQ785" s="92"/>
      <c r="FWR785" s="92"/>
      <c r="FWS785" s="92"/>
      <c r="FWT785" s="92"/>
      <c r="FWU785" s="92"/>
      <c r="FWV785" s="92"/>
      <c r="FWW785" s="92"/>
      <c r="FWX785" s="92"/>
      <c r="FWY785" s="92"/>
      <c r="FWZ785" s="92"/>
      <c r="FXA785" s="92"/>
      <c r="FXB785" s="92"/>
      <c r="FXC785" s="92"/>
      <c r="FXD785" s="92"/>
      <c r="FXE785" s="92"/>
      <c r="FXF785" s="92"/>
      <c r="FXG785" s="92"/>
      <c r="FXH785" s="92"/>
      <c r="FXI785" s="92"/>
      <c r="FXJ785" s="92"/>
      <c r="FXK785" s="92"/>
      <c r="FXL785" s="92"/>
      <c r="FXM785" s="92"/>
      <c r="FXN785" s="92"/>
      <c r="FXO785" s="92"/>
      <c r="FXP785" s="92"/>
      <c r="FXQ785" s="92"/>
      <c r="FXR785" s="92"/>
      <c r="FXS785" s="92"/>
      <c r="FXT785" s="92"/>
      <c r="FXU785" s="92"/>
      <c r="FXV785" s="92"/>
      <c r="FXW785" s="92"/>
      <c r="FXX785" s="92"/>
      <c r="FXY785" s="92"/>
      <c r="FXZ785" s="92"/>
      <c r="FYA785" s="92"/>
      <c r="FYB785" s="92"/>
      <c r="FYC785" s="92"/>
      <c r="FYD785" s="92"/>
      <c r="FYE785" s="92"/>
      <c r="FYF785" s="92"/>
      <c r="FYG785" s="92"/>
      <c r="FYH785" s="92"/>
      <c r="FYI785" s="92"/>
      <c r="FYJ785" s="92"/>
      <c r="FYK785" s="92"/>
      <c r="FYL785" s="92"/>
      <c r="FYM785" s="92"/>
      <c r="FYN785" s="92"/>
      <c r="FYO785" s="92"/>
      <c r="FYP785" s="92"/>
      <c r="FYQ785" s="92"/>
      <c r="FYR785" s="92"/>
      <c r="FYS785" s="92"/>
      <c r="FYT785" s="92"/>
      <c r="FYU785" s="92"/>
      <c r="FYV785" s="92"/>
      <c r="FYW785" s="92"/>
      <c r="FYX785" s="92"/>
      <c r="FYY785" s="92"/>
      <c r="FYZ785" s="92"/>
      <c r="FZA785" s="92"/>
      <c r="FZB785" s="92"/>
      <c r="FZC785" s="92"/>
      <c r="FZD785" s="92"/>
      <c r="FZE785" s="92"/>
      <c r="FZF785" s="92"/>
      <c r="FZG785" s="92"/>
      <c r="FZH785" s="92"/>
      <c r="FZI785" s="92"/>
      <c r="FZJ785" s="92"/>
      <c r="FZK785" s="92"/>
      <c r="FZL785" s="92"/>
      <c r="FZM785" s="92"/>
      <c r="FZN785" s="92"/>
      <c r="FZO785" s="92"/>
      <c r="FZP785" s="92"/>
      <c r="FZQ785" s="92"/>
      <c r="FZR785" s="92"/>
      <c r="FZS785" s="92"/>
      <c r="FZT785" s="92"/>
      <c r="FZU785" s="92"/>
      <c r="FZV785" s="92"/>
      <c r="FZW785" s="92"/>
      <c r="FZX785" s="92"/>
      <c r="FZY785" s="92"/>
      <c r="FZZ785" s="92"/>
      <c r="GAA785" s="92"/>
      <c r="GAB785" s="92"/>
      <c r="GAC785" s="92"/>
      <c r="GAD785" s="92"/>
      <c r="GAE785" s="92"/>
      <c r="GAF785" s="92"/>
      <c r="GAG785" s="92"/>
      <c r="GAH785" s="92"/>
      <c r="GAI785" s="92"/>
      <c r="GAJ785" s="92"/>
      <c r="GAK785" s="92"/>
      <c r="GAL785" s="92"/>
      <c r="GAM785" s="92"/>
      <c r="GAN785" s="92"/>
      <c r="GAO785" s="92"/>
      <c r="GAP785" s="92"/>
      <c r="GAQ785" s="92"/>
      <c r="GAR785" s="92"/>
      <c r="GAS785" s="92"/>
      <c r="GAT785" s="92"/>
      <c r="GAU785" s="92"/>
      <c r="GAV785" s="92"/>
      <c r="GAW785" s="92"/>
      <c r="GAX785" s="92"/>
      <c r="GAY785" s="92"/>
      <c r="GAZ785" s="92"/>
      <c r="GBA785" s="92"/>
      <c r="GBB785" s="92"/>
      <c r="GBC785" s="92"/>
      <c r="GBD785" s="92"/>
      <c r="GBE785" s="92"/>
      <c r="GBF785" s="92"/>
      <c r="GBG785" s="92"/>
      <c r="GBH785" s="92"/>
      <c r="GBI785" s="92"/>
      <c r="GBJ785" s="92"/>
      <c r="GBK785" s="92"/>
      <c r="GBL785" s="92"/>
      <c r="GBM785" s="92"/>
      <c r="GBN785" s="92"/>
      <c r="GBO785" s="92"/>
      <c r="GBP785" s="92"/>
      <c r="GBQ785" s="92"/>
      <c r="GBR785" s="92"/>
      <c r="GBS785" s="92"/>
      <c r="GBT785" s="92"/>
      <c r="GBU785" s="92"/>
      <c r="GBV785" s="92"/>
      <c r="GBW785" s="92"/>
      <c r="GBX785" s="92"/>
      <c r="GBY785" s="92"/>
      <c r="GBZ785" s="92"/>
      <c r="GCA785" s="92"/>
      <c r="GCB785" s="92"/>
      <c r="GCC785" s="92"/>
      <c r="GCD785" s="92"/>
      <c r="GCE785" s="92"/>
      <c r="GCF785" s="92"/>
      <c r="GCG785" s="92"/>
      <c r="GCH785" s="92"/>
      <c r="GCI785" s="92"/>
      <c r="GCJ785" s="92"/>
      <c r="GCK785" s="92"/>
      <c r="GCL785" s="92"/>
      <c r="GCM785" s="92"/>
      <c r="GCN785" s="92"/>
      <c r="GCO785" s="92"/>
      <c r="GCP785" s="92"/>
      <c r="GCQ785" s="92"/>
      <c r="GCR785" s="92"/>
      <c r="GCS785" s="92"/>
      <c r="GCT785" s="92"/>
      <c r="GCU785" s="92"/>
      <c r="GCV785" s="92"/>
      <c r="GCW785" s="92"/>
      <c r="GCX785" s="92"/>
      <c r="GCY785" s="92"/>
      <c r="GCZ785" s="92"/>
      <c r="GDA785" s="92"/>
      <c r="GDB785" s="92"/>
      <c r="GDC785" s="92"/>
      <c r="GDD785" s="92"/>
      <c r="GDE785" s="92"/>
      <c r="GDF785" s="92"/>
      <c r="GDG785" s="92"/>
      <c r="GDH785" s="92"/>
      <c r="GDI785" s="92"/>
      <c r="GDJ785" s="92"/>
      <c r="GDK785" s="92"/>
      <c r="GDL785" s="92"/>
      <c r="GDM785" s="92"/>
      <c r="GDN785" s="92"/>
      <c r="GDO785" s="92"/>
      <c r="GDP785" s="92"/>
      <c r="GDQ785" s="92"/>
      <c r="GDR785" s="92"/>
      <c r="GDS785" s="92"/>
      <c r="GDT785" s="92"/>
      <c r="GDU785" s="92"/>
      <c r="GDV785" s="92"/>
      <c r="GDW785" s="92"/>
      <c r="GDX785" s="92"/>
      <c r="GDY785" s="92"/>
      <c r="GDZ785" s="92"/>
      <c r="GEA785" s="92"/>
      <c r="GEB785" s="92"/>
      <c r="GEC785" s="92"/>
      <c r="GED785" s="92"/>
      <c r="GEE785" s="92"/>
      <c r="GEF785" s="92"/>
      <c r="GEG785" s="92"/>
      <c r="GEH785" s="92"/>
      <c r="GEI785" s="92"/>
      <c r="GEJ785" s="92"/>
      <c r="GEK785" s="92"/>
      <c r="GEL785" s="92"/>
      <c r="GEM785" s="92"/>
      <c r="GEN785" s="92"/>
      <c r="GEO785" s="92"/>
      <c r="GEP785" s="92"/>
      <c r="GEQ785" s="92"/>
      <c r="GER785" s="92"/>
      <c r="GES785" s="92"/>
      <c r="GET785" s="92"/>
      <c r="GEU785" s="92"/>
      <c r="GEV785" s="92"/>
      <c r="GEW785" s="92"/>
      <c r="GEX785" s="92"/>
      <c r="GEY785" s="92"/>
      <c r="GEZ785" s="92"/>
      <c r="GFA785" s="92"/>
      <c r="GFB785" s="92"/>
      <c r="GFC785" s="92"/>
      <c r="GFD785" s="92"/>
      <c r="GFE785" s="92"/>
      <c r="GFF785" s="92"/>
      <c r="GFG785" s="92"/>
      <c r="GFH785" s="92"/>
      <c r="GFI785" s="92"/>
      <c r="GFJ785" s="92"/>
      <c r="GFK785" s="92"/>
      <c r="GFL785" s="92"/>
      <c r="GFM785" s="92"/>
      <c r="GFN785" s="92"/>
      <c r="GFO785" s="92"/>
      <c r="GFP785" s="92"/>
      <c r="GFQ785" s="92"/>
      <c r="GFR785" s="92"/>
      <c r="GFS785" s="92"/>
      <c r="GFT785" s="92"/>
      <c r="GFU785" s="92"/>
      <c r="GFV785" s="92"/>
      <c r="GFW785" s="92"/>
      <c r="GFX785" s="92"/>
      <c r="GFY785" s="92"/>
      <c r="GFZ785" s="92"/>
      <c r="GGA785" s="92"/>
      <c r="GGB785" s="92"/>
      <c r="GGC785" s="92"/>
      <c r="GGD785" s="92"/>
      <c r="GGE785" s="92"/>
      <c r="GGF785" s="92"/>
      <c r="GGG785" s="92"/>
      <c r="GGH785" s="92"/>
      <c r="GGI785" s="92"/>
      <c r="GGJ785" s="92"/>
      <c r="GGK785" s="92"/>
      <c r="GGL785" s="92"/>
      <c r="GGM785" s="92"/>
      <c r="GGN785" s="92"/>
      <c r="GGO785" s="92"/>
      <c r="GGP785" s="92"/>
      <c r="GGQ785" s="92"/>
      <c r="GGR785" s="92"/>
      <c r="GGS785" s="92"/>
      <c r="GGT785" s="92"/>
      <c r="GGU785" s="92"/>
      <c r="GGV785" s="92"/>
      <c r="GGW785" s="92"/>
      <c r="GGX785" s="92"/>
      <c r="GGY785" s="92"/>
      <c r="GGZ785" s="92"/>
      <c r="GHA785" s="92"/>
      <c r="GHB785" s="92"/>
      <c r="GHC785" s="92"/>
      <c r="GHD785" s="92"/>
      <c r="GHE785" s="92"/>
      <c r="GHF785" s="92"/>
      <c r="GHG785" s="92"/>
      <c r="GHH785" s="92"/>
      <c r="GHI785" s="92"/>
      <c r="GHJ785" s="92"/>
      <c r="GHK785" s="92"/>
      <c r="GHL785" s="92"/>
      <c r="GHM785" s="92"/>
      <c r="GHN785" s="92"/>
      <c r="GHO785" s="92"/>
      <c r="GHP785" s="92"/>
      <c r="GHQ785" s="92"/>
      <c r="GHR785" s="92"/>
      <c r="GHS785" s="92"/>
      <c r="GHT785" s="92"/>
      <c r="GHU785" s="92"/>
      <c r="GHV785" s="92"/>
      <c r="GHW785" s="92"/>
      <c r="GHX785" s="92"/>
      <c r="GHY785" s="92"/>
      <c r="GHZ785" s="92"/>
      <c r="GIA785" s="92"/>
      <c r="GIB785" s="92"/>
      <c r="GIC785" s="92"/>
      <c r="GID785" s="92"/>
      <c r="GIE785" s="92"/>
      <c r="GIF785" s="92"/>
      <c r="GIG785" s="92"/>
      <c r="GIH785" s="92"/>
      <c r="GII785" s="92"/>
      <c r="GIJ785" s="92"/>
      <c r="GIK785" s="92"/>
      <c r="GIL785" s="92"/>
      <c r="GIM785" s="92"/>
      <c r="GIN785" s="92"/>
      <c r="GIO785" s="92"/>
      <c r="GIP785" s="92"/>
      <c r="GIQ785" s="92"/>
      <c r="GIR785" s="92"/>
      <c r="GIS785" s="92"/>
      <c r="GIT785" s="92"/>
      <c r="GIU785" s="92"/>
      <c r="GIV785" s="92"/>
      <c r="GIW785" s="92"/>
      <c r="GIX785" s="92"/>
      <c r="GIY785" s="92"/>
      <c r="GIZ785" s="92"/>
      <c r="GJA785" s="92"/>
      <c r="GJB785" s="92"/>
      <c r="GJC785" s="92"/>
      <c r="GJD785" s="92"/>
      <c r="GJE785" s="92"/>
      <c r="GJF785" s="92"/>
      <c r="GJG785" s="92"/>
      <c r="GJH785" s="92"/>
      <c r="GJI785" s="92"/>
      <c r="GJJ785" s="92"/>
      <c r="GJK785" s="92"/>
      <c r="GJL785" s="92"/>
      <c r="GJM785" s="92"/>
      <c r="GJN785" s="92"/>
      <c r="GJO785" s="92"/>
      <c r="GJP785" s="92"/>
      <c r="GJQ785" s="92"/>
      <c r="GJR785" s="92"/>
      <c r="GJS785" s="92"/>
      <c r="GJT785" s="92"/>
      <c r="GJU785" s="92"/>
      <c r="GJV785" s="92"/>
      <c r="GJW785" s="92"/>
      <c r="GJX785" s="92"/>
      <c r="GJY785" s="92"/>
      <c r="GJZ785" s="92"/>
      <c r="GKA785" s="92"/>
      <c r="GKB785" s="92"/>
      <c r="GKC785" s="92"/>
      <c r="GKD785" s="92"/>
      <c r="GKE785" s="92"/>
      <c r="GKF785" s="92"/>
      <c r="GKG785" s="92"/>
      <c r="GKH785" s="92"/>
      <c r="GKI785" s="92"/>
      <c r="GKJ785" s="92"/>
      <c r="GKK785" s="92"/>
      <c r="GKL785" s="92"/>
      <c r="GKM785" s="92"/>
      <c r="GKN785" s="92"/>
      <c r="GKO785" s="92"/>
      <c r="GKP785" s="92"/>
      <c r="GKQ785" s="92"/>
      <c r="GKR785" s="92"/>
      <c r="GKS785" s="92"/>
      <c r="GKT785" s="92"/>
      <c r="GKU785" s="92"/>
      <c r="GKV785" s="92"/>
      <c r="GKW785" s="92"/>
      <c r="GKX785" s="92"/>
      <c r="GKY785" s="92"/>
      <c r="GKZ785" s="92"/>
      <c r="GLA785" s="92"/>
      <c r="GLB785" s="92"/>
      <c r="GLC785" s="92"/>
      <c r="GLD785" s="92"/>
      <c r="GLE785" s="92"/>
      <c r="GLF785" s="92"/>
      <c r="GLG785" s="92"/>
      <c r="GLH785" s="92"/>
      <c r="GLI785" s="92"/>
      <c r="GLJ785" s="92"/>
      <c r="GLK785" s="92"/>
      <c r="GLL785" s="92"/>
      <c r="GLM785" s="92"/>
      <c r="GLN785" s="92"/>
      <c r="GLO785" s="92"/>
      <c r="GLP785" s="92"/>
      <c r="GLQ785" s="92"/>
      <c r="GLR785" s="92"/>
      <c r="GLS785" s="92"/>
      <c r="GLT785" s="92"/>
      <c r="GLU785" s="92"/>
      <c r="GLV785" s="92"/>
      <c r="GLW785" s="92"/>
      <c r="GLX785" s="92"/>
      <c r="GLY785" s="92"/>
      <c r="GLZ785" s="92"/>
      <c r="GMA785" s="92"/>
      <c r="GMB785" s="92"/>
      <c r="GMC785" s="92"/>
      <c r="GMD785" s="92"/>
      <c r="GME785" s="92"/>
      <c r="GMF785" s="92"/>
      <c r="GMG785" s="92"/>
      <c r="GMH785" s="92"/>
      <c r="GMI785" s="92"/>
      <c r="GMJ785" s="92"/>
      <c r="GMK785" s="92"/>
      <c r="GML785" s="92"/>
      <c r="GMM785" s="92"/>
      <c r="GMN785" s="92"/>
      <c r="GMO785" s="92"/>
      <c r="GMP785" s="92"/>
      <c r="GMQ785" s="92"/>
      <c r="GMR785" s="92"/>
      <c r="GMS785" s="92"/>
      <c r="GMT785" s="92"/>
      <c r="GMU785" s="92"/>
      <c r="GMV785" s="92"/>
      <c r="GMW785" s="92"/>
      <c r="GMX785" s="92"/>
      <c r="GMY785" s="92"/>
      <c r="GMZ785" s="92"/>
      <c r="GNA785" s="92"/>
      <c r="GNB785" s="92"/>
      <c r="GNC785" s="92"/>
      <c r="GND785" s="92"/>
      <c r="GNE785" s="92"/>
      <c r="GNF785" s="92"/>
      <c r="GNG785" s="92"/>
      <c r="GNH785" s="92"/>
      <c r="GNI785" s="92"/>
      <c r="GNJ785" s="92"/>
      <c r="GNK785" s="92"/>
      <c r="GNL785" s="92"/>
      <c r="GNM785" s="92"/>
      <c r="GNN785" s="92"/>
      <c r="GNO785" s="92"/>
      <c r="GNP785" s="92"/>
      <c r="GNQ785" s="92"/>
      <c r="GNR785" s="92"/>
      <c r="GNS785" s="92"/>
      <c r="GNT785" s="92"/>
      <c r="GNU785" s="92"/>
      <c r="GNV785" s="92"/>
      <c r="GNW785" s="92"/>
      <c r="GNX785" s="92"/>
      <c r="GNY785" s="92"/>
      <c r="GNZ785" s="92"/>
      <c r="GOA785" s="92"/>
      <c r="GOB785" s="92"/>
      <c r="GOC785" s="92"/>
      <c r="GOD785" s="92"/>
      <c r="GOE785" s="92"/>
      <c r="GOF785" s="92"/>
      <c r="GOG785" s="92"/>
      <c r="GOH785" s="92"/>
      <c r="GOI785" s="92"/>
      <c r="GOJ785" s="92"/>
      <c r="GOK785" s="92"/>
      <c r="GOL785" s="92"/>
      <c r="GOM785" s="92"/>
      <c r="GON785" s="92"/>
      <c r="GOO785" s="92"/>
      <c r="GOP785" s="92"/>
      <c r="GOQ785" s="92"/>
      <c r="GOR785" s="92"/>
      <c r="GOS785" s="92"/>
      <c r="GOT785" s="92"/>
      <c r="GOU785" s="92"/>
      <c r="GOV785" s="92"/>
      <c r="GOW785" s="92"/>
      <c r="GOX785" s="92"/>
      <c r="GOY785" s="92"/>
      <c r="GOZ785" s="92"/>
      <c r="GPA785" s="92"/>
      <c r="GPB785" s="92"/>
      <c r="GPC785" s="92"/>
      <c r="GPD785" s="92"/>
      <c r="GPE785" s="92"/>
      <c r="GPF785" s="92"/>
      <c r="GPG785" s="92"/>
      <c r="GPH785" s="92"/>
      <c r="GPI785" s="92"/>
      <c r="GPJ785" s="92"/>
      <c r="GPK785" s="92"/>
      <c r="GPL785" s="92"/>
      <c r="GPM785" s="92"/>
      <c r="GPN785" s="92"/>
      <c r="GPO785" s="92"/>
      <c r="GPP785" s="92"/>
      <c r="GPQ785" s="92"/>
      <c r="GPR785" s="92"/>
      <c r="GPS785" s="92"/>
      <c r="GPT785" s="92"/>
      <c r="GPU785" s="92"/>
      <c r="GPV785" s="92"/>
      <c r="GPW785" s="92"/>
      <c r="GPX785" s="92"/>
      <c r="GPY785" s="92"/>
      <c r="GPZ785" s="92"/>
      <c r="GQA785" s="92"/>
      <c r="GQB785" s="92"/>
      <c r="GQC785" s="92"/>
      <c r="GQD785" s="92"/>
      <c r="GQE785" s="92"/>
      <c r="GQF785" s="92"/>
      <c r="GQG785" s="92"/>
      <c r="GQH785" s="92"/>
      <c r="GQI785" s="92"/>
      <c r="GQJ785" s="92"/>
      <c r="GQK785" s="92"/>
      <c r="GQL785" s="92"/>
      <c r="GQM785" s="92"/>
      <c r="GQN785" s="92"/>
      <c r="GQO785" s="92"/>
      <c r="GQP785" s="92"/>
      <c r="GQQ785" s="92"/>
      <c r="GQR785" s="92"/>
      <c r="GQS785" s="92"/>
      <c r="GQT785" s="92"/>
      <c r="GQU785" s="92"/>
      <c r="GQV785" s="92"/>
      <c r="GQW785" s="92"/>
      <c r="GQX785" s="92"/>
      <c r="GQY785" s="92"/>
      <c r="GQZ785" s="92"/>
      <c r="GRA785" s="92"/>
      <c r="GRB785" s="92"/>
      <c r="GRC785" s="92"/>
      <c r="GRD785" s="92"/>
      <c r="GRE785" s="92"/>
      <c r="GRF785" s="92"/>
      <c r="GRG785" s="92"/>
      <c r="GRH785" s="92"/>
      <c r="GRI785" s="92"/>
      <c r="GRJ785" s="92"/>
      <c r="GRK785" s="92"/>
      <c r="GRL785" s="92"/>
      <c r="GRM785" s="92"/>
      <c r="GRN785" s="92"/>
      <c r="GRO785" s="92"/>
      <c r="GRP785" s="92"/>
      <c r="GRQ785" s="92"/>
      <c r="GRR785" s="92"/>
      <c r="GRS785" s="92"/>
      <c r="GRT785" s="92"/>
      <c r="GRU785" s="92"/>
      <c r="GRV785" s="92"/>
      <c r="GRW785" s="92"/>
      <c r="GRX785" s="92"/>
      <c r="GRY785" s="92"/>
      <c r="GRZ785" s="92"/>
      <c r="GSA785" s="92"/>
      <c r="GSB785" s="92"/>
      <c r="GSC785" s="92"/>
      <c r="GSD785" s="92"/>
      <c r="GSE785" s="92"/>
      <c r="GSF785" s="92"/>
      <c r="GSG785" s="92"/>
      <c r="GSH785" s="92"/>
      <c r="GSI785" s="92"/>
      <c r="GSJ785" s="92"/>
      <c r="GSK785" s="92"/>
      <c r="GSL785" s="92"/>
      <c r="GSM785" s="92"/>
      <c r="GSN785" s="92"/>
      <c r="GSO785" s="92"/>
      <c r="GSP785" s="92"/>
      <c r="GSQ785" s="92"/>
      <c r="GSR785" s="92"/>
      <c r="GSS785" s="92"/>
      <c r="GST785" s="92"/>
      <c r="GSU785" s="92"/>
      <c r="GSV785" s="92"/>
      <c r="GSW785" s="92"/>
      <c r="GSX785" s="92"/>
      <c r="GSY785" s="92"/>
      <c r="GSZ785" s="92"/>
      <c r="GTA785" s="92"/>
      <c r="GTB785" s="92"/>
      <c r="GTC785" s="92"/>
      <c r="GTD785" s="92"/>
      <c r="GTE785" s="92"/>
      <c r="GTF785" s="92"/>
      <c r="GTG785" s="92"/>
      <c r="GTH785" s="92"/>
      <c r="GTI785" s="92"/>
      <c r="GTJ785" s="92"/>
      <c r="GTK785" s="92"/>
      <c r="GTL785" s="92"/>
      <c r="GTM785" s="92"/>
      <c r="GTN785" s="92"/>
      <c r="GTO785" s="92"/>
      <c r="GTP785" s="92"/>
      <c r="GTQ785" s="92"/>
      <c r="GTR785" s="92"/>
      <c r="GTS785" s="92"/>
      <c r="GTT785" s="92"/>
      <c r="GTU785" s="92"/>
      <c r="GTV785" s="92"/>
      <c r="GTW785" s="92"/>
      <c r="GTX785" s="92"/>
      <c r="GTY785" s="92"/>
      <c r="GTZ785" s="92"/>
      <c r="GUA785" s="92"/>
      <c r="GUB785" s="92"/>
      <c r="GUC785" s="92"/>
      <c r="GUD785" s="92"/>
      <c r="GUE785" s="92"/>
      <c r="GUF785" s="92"/>
      <c r="GUG785" s="92"/>
      <c r="GUH785" s="92"/>
      <c r="GUI785" s="92"/>
      <c r="GUJ785" s="92"/>
      <c r="GUK785" s="92"/>
      <c r="GUL785" s="92"/>
      <c r="GUM785" s="92"/>
      <c r="GUN785" s="92"/>
      <c r="GUO785" s="92"/>
      <c r="GUP785" s="92"/>
      <c r="GUQ785" s="92"/>
      <c r="GUR785" s="92"/>
      <c r="GUS785" s="92"/>
      <c r="GUT785" s="92"/>
      <c r="GUU785" s="92"/>
      <c r="GUV785" s="92"/>
      <c r="GUW785" s="92"/>
      <c r="GUX785" s="92"/>
      <c r="GUY785" s="92"/>
      <c r="GUZ785" s="92"/>
      <c r="GVA785" s="92"/>
      <c r="GVB785" s="92"/>
      <c r="GVC785" s="92"/>
      <c r="GVD785" s="92"/>
      <c r="GVE785" s="92"/>
      <c r="GVF785" s="92"/>
      <c r="GVG785" s="92"/>
      <c r="GVH785" s="92"/>
      <c r="GVI785" s="92"/>
      <c r="GVJ785" s="92"/>
      <c r="GVK785" s="92"/>
      <c r="GVL785" s="92"/>
      <c r="GVM785" s="92"/>
      <c r="GVN785" s="92"/>
      <c r="GVO785" s="92"/>
      <c r="GVP785" s="92"/>
      <c r="GVQ785" s="92"/>
      <c r="GVR785" s="92"/>
      <c r="GVS785" s="92"/>
      <c r="GVT785" s="92"/>
      <c r="GVU785" s="92"/>
      <c r="GVV785" s="92"/>
      <c r="GVW785" s="92"/>
      <c r="GVX785" s="92"/>
      <c r="GVY785" s="92"/>
      <c r="GVZ785" s="92"/>
      <c r="GWA785" s="92"/>
      <c r="GWB785" s="92"/>
      <c r="GWC785" s="92"/>
      <c r="GWD785" s="92"/>
      <c r="GWE785" s="92"/>
      <c r="GWF785" s="92"/>
      <c r="GWG785" s="92"/>
      <c r="GWH785" s="92"/>
      <c r="GWI785" s="92"/>
      <c r="GWJ785" s="92"/>
      <c r="GWK785" s="92"/>
      <c r="GWL785" s="92"/>
      <c r="GWM785" s="92"/>
      <c r="GWN785" s="92"/>
      <c r="GWO785" s="92"/>
      <c r="GWP785" s="92"/>
      <c r="GWQ785" s="92"/>
      <c r="GWR785" s="92"/>
      <c r="GWS785" s="92"/>
      <c r="GWT785" s="92"/>
      <c r="GWU785" s="92"/>
      <c r="GWV785" s="92"/>
      <c r="GWW785" s="92"/>
      <c r="GWX785" s="92"/>
      <c r="GWY785" s="92"/>
      <c r="GWZ785" s="92"/>
      <c r="GXA785" s="92"/>
      <c r="GXB785" s="92"/>
      <c r="GXC785" s="92"/>
      <c r="GXD785" s="92"/>
      <c r="GXE785" s="92"/>
      <c r="GXF785" s="92"/>
      <c r="GXG785" s="92"/>
      <c r="GXH785" s="92"/>
      <c r="GXI785" s="92"/>
      <c r="GXJ785" s="92"/>
      <c r="GXK785" s="92"/>
      <c r="GXL785" s="92"/>
      <c r="GXM785" s="92"/>
      <c r="GXN785" s="92"/>
      <c r="GXO785" s="92"/>
      <c r="GXP785" s="92"/>
      <c r="GXQ785" s="92"/>
      <c r="GXR785" s="92"/>
      <c r="GXS785" s="92"/>
      <c r="GXT785" s="92"/>
      <c r="GXU785" s="92"/>
      <c r="GXV785" s="92"/>
      <c r="GXW785" s="92"/>
      <c r="GXX785" s="92"/>
      <c r="GXY785" s="92"/>
      <c r="GXZ785" s="92"/>
      <c r="GYA785" s="92"/>
      <c r="GYB785" s="92"/>
      <c r="GYC785" s="92"/>
      <c r="GYD785" s="92"/>
      <c r="GYE785" s="92"/>
      <c r="GYF785" s="92"/>
      <c r="GYG785" s="92"/>
      <c r="GYH785" s="92"/>
      <c r="GYI785" s="92"/>
      <c r="GYJ785" s="92"/>
      <c r="GYK785" s="92"/>
      <c r="GYL785" s="92"/>
      <c r="GYM785" s="92"/>
      <c r="GYN785" s="92"/>
      <c r="GYO785" s="92"/>
      <c r="GYP785" s="92"/>
      <c r="GYQ785" s="92"/>
      <c r="GYR785" s="92"/>
      <c r="GYS785" s="92"/>
      <c r="GYT785" s="92"/>
      <c r="GYU785" s="92"/>
      <c r="GYV785" s="92"/>
      <c r="GYW785" s="92"/>
      <c r="GYX785" s="92"/>
      <c r="GYY785" s="92"/>
      <c r="GYZ785" s="92"/>
      <c r="GZA785" s="92"/>
      <c r="GZB785" s="92"/>
      <c r="GZC785" s="92"/>
      <c r="GZD785" s="92"/>
      <c r="GZE785" s="92"/>
      <c r="GZF785" s="92"/>
      <c r="GZG785" s="92"/>
      <c r="GZH785" s="92"/>
      <c r="GZI785" s="92"/>
      <c r="GZJ785" s="92"/>
      <c r="GZK785" s="92"/>
      <c r="GZL785" s="92"/>
      <c r="GZM785" s="92"/>
      <c r="GZN785" s="92"/>
      <c r="GZO785" s="92"/>
      <c r="GZP785" s="92"/>
      <c r="GZQ785" s="92"/>
      <c r="GZR785" s="92"/>
      <c r="GZS785" s="92"/>
      <c r="GZT785" s="92"/>
      <c r="GZU785" s="92"/>
      <c r="GZV785" s="92"/>
      <c r="GZW785" s="92"/>
      <c r="GZX785" s="92"/>
      <c r="GZY785" s="92"/>
      <c r="GZZ785" s="92"/>
      <c r="HAA785" s="92"/>
      <c r="HAB785" s="92"/>
      <c r="HAC785" s="92"/>
      <c r="HAD785" s="92"/>
      <c r="HAE785" s="92"/>
      <c r="HAF785" s="92"/>
      <c r="HAG785" s="92"/>
      <c r="HAH785" s="92"/>
      <c r="HAI785" s="92"/>
      <c r="HAJ785" s="92"/>
      <c r="HAK785" s="92"/>
      <c r="HAL785" s="92"/>
      <c r="HAM785" s="92"/>
      <c r="HAN785" s="92"/>
      <c r="HAO785" s="92"/>
      <c r="HAP785" s="92"/>
      <c r="HAQ785" s="92"/>
      <c r="HAR785" s="92"/>
      <c r="HAS785" s="92"/>
      <c r="HAT785" s="92"/>
      <c r="HAU785" s="92"/>
      <c r="HAV785" s="92"/>
      <c r="HAW785" s="92"/>
      <c r="HAX785" s="92"/>
      <c r="HAY785" s="92"/>
      <c r="HAZ785" s="92"/>
      <c r="HBA785" s="92"/>
      <c r="HBB785" s="92"/>
      <c r="HBC785" s="92"/>
      <c r="HBD785" s="92"/>
      <c r="HBE785" s="92"/>
      <c r="HBF785" s="92"/>
      <c r="HBG785" s="92"/>
      <c r="HBH785" s="92"/>
      <c r="HBI785" s="92"/>
      <c r="HBJ785" s="92"/>
      <c r="HBK785" s="92"/>
      <c r="HBL785" s="92"/>
      <c r="HBM785" s="92"/>
      <c r="HBN785" s="92"/>
      <c r="HBO785" s="92"/>
      <c r="HBP785" s="92"/>
      <c r="HBQ785" s="92"/>
      <c r="HBR785" s="92"/>
      <c r="HBS785" s="92"/>
      <c r="HBT785" s="92"/>
      <c r="HBU785" s="92"/>
      <c r="HBV785" s="92"/>
      <c r="HBW785" s="92"/>
      <c r="HBX785" s="92"/>
      <c r="HBY785" s="92"/>
      <c r="HBZ785" s="92"/>
      <c r="HCA785" s="92"/>
      <c r="HCB785" s="92"/>
      <c r="HCC785" s="92"/>
      <c r="HCD785" s="92"/>
      <c r="HCE785" s="92"/>
      <c r="HCF785" s="92"/>
      <c r="HCG785" s="92"/>
      <c r="HCH785" s="92"/>
      <c r="HCI785" s="92"/>
      <c r="HCJ785" s="92"/>
      <c r="HCK785" s="92"/>
      <c r="HCL785" s="92"/>
      <c r="HCM785" s="92"/>
      <c r="HCN785" s="92"/>
      <c r="HCO785" s="92"/>
      <c r="HCP785" s="92"/>
      <c r="HCQ785" s="92"/>
      <c r="HCR785" s="92"/>
      <c r="HCS785" s="92"/>
      <c r="HCT785" s="92"/>
      <c r="HCU785" s="92"/>
      <c r="HCV785" s="92"/>
      <c r="HCW785" s="92"/>
      <c r="HCX785" s="92"/>
      <c r="HCY785" s="92"/>
      <c r="HCZ785" s="92"/>
      <c r="HDA785" s="92"/>
      <c r="HDB785" s="92"/>
      <c r="HDC785" s="92"/>
      <c r="HDD785" s="92"/>
      <c r="HDE785" s="92"/>
      <c r="HDF785" s="92"/>
      <c r="HDG785" s="92"/>
      <c r="HDH785" s="92"/>
      <c r="HDI785" s="92"/>
      <c r="HDJ785" s="92"/>
      <c r="HDK785" s="92"/>
      <c r="HDL785" s="92"/>
      <c r="HDM785" s="92"/>
      <c r="HDN785" s="92"/>
      <c r="HDO785" s="92"/>
      <c r="HDP785" s="92"/>
      <c r="HDQ785" s="92"/>
      <c r="HDR785" s="92"/>
      <c r="HDS785" s="92"/>
      <c r="HDT785" s="92"/>
      <c r="HDU785" s="92"/>
      <c r="HDV785" s="92"/>
      <c r="HDW785" s="92"/>
      <c r="HDX785" s="92"/>
      <c r="HDY785" s="92"/>
      <c r="HDZ785" s="92"/>
      <c r="HEA785" s="92"/>
      <c r="HEB785" s="92"/>
      <c r="HEC785" s="92"/>
      <c r="HED785" s="92"/>
      <c r="HEE785" s="92"/>
      <c r="HEF785" s="92"/>
      <c r="HEG785" s="92"/>
      <c r="HEH785" s="92"/>
      <c r="HEI785" s="92"/>
      <c r="HEJ785" s="92"/>
      <c r="HEK785" s="92"/>
      <c r="HEL785" s="92"/>
      <c r="HEM785" s="92"/>
      <c r="HEN785" s="92"/>
      <c r="HEO785" s="92"/>
      <c r="HEP785" s="92"/>
      <c r="HEQ785" s="92"/>
      <c r="HER785" s="92"/>
      <c r="HES785" s="92"/>
      <c r="HET785" s="92"/>
      <c r="HEU785" s="92"/>
      <c r="HEV785" s="92"/>
      <c r="HEW785" s="92"/>
      <c r="HEX785" s="92"/>
      <c r="HEY785" s="92"/>
      <c r="HEZ785" s="92"/>
      <c r="HFA785" s="92"/>
      <c r="HFB785" s="92"/>
      <c r="HFC785" s="92"/>
      <c r="HFD785" s="92"/>
      <c r="HFE785" s="92"/>
      <c r="HFF785" s="92"/>
      <c r="HFG785" s="92"/>
      <c r="HFH785" s="92"/>
      <c r="HFI785" s="92"/>
      <c r="HFJ785" s="92"/>
      <c r="HFK785" s="92"/>
      <c r="HFL785" s="92"/>
      <c r="HFM785" s="92"/>
      <c r="HFN785" s="92"/>
      <c r="HFO785" s="92"/>
      <c r="HFP785" s="92"/>
      <c r="HFQ785" s="92"/>
      <c r="HFR785" s="92"/>
      <c r="HFS785" s="92"/>
      <c r="HFT785" s="92"/>
      <c r="HFU785" s="92"/>
      <c r="HFV785" s="92"/>
      <c r="HFW785" s="92"/>
      <c r="HFX785" s="92"/>
      <c r="HFY785" s="92"/>
      <c r="HFZ785" s="92"/>
      <c r="HGA785" s="92"/>
      <c r="HGB785" s="92"/>
      <c r="HGC785" s="92"/>
      <c r="HGD785" s="92"/>
      <c r="HGE785" s="92"/>
      <c r="HGF785" s="92"/>
      <c r="HGG785" s="92"/>
      <c r="HGH785" s="92"/>
      <c r="HGI785" s="92"/>
      <c r="HGJ785" s="92"/>
      <c r="HGK785" s="92"/>
      <c r="HGL785" s="92"/>
      <c r="HGM785" s="92"/>
      <c r="HGN785" s="92"/>
      <c r="HGO785" s="92"/>
      <c r="HGP785" s="92"/>
      <c r="HGQ785" s="92"/>
      <c r="HGR785" s="92"/>
      <c r="HGS785" s="92"/>
      <c r="HGT785" s="92"/>
      <c r="HGU785" s="92"/>
      <c r="HGV785" s="92"/>
      <c r="HGW785" s="92"/>
      <c r="HGX785" s="92"/>
      <c r="HGY785" s="92"/>
      <c r="HGZ785" s="92"/>
      <c r="HHA785" s="92"/>
      <c r="HHB785" s="92"/>
      <c r="HHC785" s="92"/>
      <c r="HHD785" s="92"/>
      <c r="HHE785" s="92"/>
      <c r="HHF785" s="92"/>
      <c r="HHG785" s="92"/>
      <c r="HHH785" s="92"/>
      <c r="HHI785" s="92"/>
      <c r="HHJ785" s="92"/>
      <c r="HHK785" s="92"/>
      <c r="HHL785" s="92"/>
      <c r="HHM785" s="92"/>
      <c r="HHN785" s="92"/>
      <c r="HHO785" s="92"/>
      <c r="HHP785" s="92"/>
      <c r="HHQ785" s="92"/>
      <c r="HHR785" s="92"/>
      <c r="HHS785" s="92"/>
      <c r="HHT785" s="92"/>
      <c r="HHU785" s="92"/>
      <c r="HHV785" s="92"/>
      <c r="HHW785" s="92"/>
      <c r="HHX785" s="92"/>
      <c r="HHY785" s="92"/>
      <c r="HHZ785" s="92"/>
      <c r="HIA785" s="92"/>
      <c r="HIB785" s="92"/>
      <c r="HIC785" s="92"/>
      <c r="HID785" s="92"/>
      <c r="HIE785" s="92"/>
      <c r="HIF785" s="92"/>
      <c r="HIG785" s="92"/>
      <c r="HIH785" s="92"/>
      <c r="HII785" s="92"/>
      <c r="HIJ785" s="92"/>
      <c r="HIK785" s="92"/>
      <c r="HIL785" s="92"/>
      <c r="HIM785" s="92"/>
      <c r="HIN785" s="92"/>
      <c r="HIO785" s="92"/>
      <c r="HIP785" s="92"/>
      <c r="HIQ785" s="92"/>
      <c r="HIR785" s="92"/>
      <c r="HIS785" s="92"/>
      <c r="HIT785" s="92"/>
      <c r="HIU785" s="92"/>
      <c r="HIV785" s="92"/>
      <c r="HIW785" s="92"/>
      <c r="HIX785" s="92"/>
      <c r="HIY785" s="92"/>
      <c r="HIZ785" s="92"/>
      <c r="HJA785" s="92"/>
      <c r="HJB785" s="92"/>
      <c r="HJC785" s="92"/>
      <c r="HJD785" s="92"/>
      <c r="HJE785" s="92"/>
      <c r="HJF785" s="92"/>
      <c r="HJG785" s="92"/>
      <c r="HJH785" s="92"/>
      <c r="HJI785" s="92"/>
      <c r="HJJ785" s="92"/>
      <c r="HJK785" s="92"/>
      <c r="HJL785" s="92"/>
      <c r="HJM785" s="92"/>
      <c r="HJN785" s="92"/>
      <c r="HJO785" s="92"/>
      <c r="HJP785" s="92"/>
      <c r="HJQ785" s="92"/>
      <c r="HJR785" s="92"/>
      <c r="HJS785" s="92"/>
      <c r="HJT785" s="92"/>
      <c r="HJU785" s="92"/>
      <c r="HJV785" s="92"/>
      <c r="HJW785" s="92"/>
      <c r="HJX785" s="92"/>
      <c r="HJY785" s="92"/>
      <c r="HJZ785" s="92"/>
      <c r="HKA785" s="92"/>
      <c r="HKB785" s="92"/>
      <c r="HKC785" s="92"/>
      <c r="HKD785" s="92"/>
      <c r="HKE785" s="92"/>
      <c r="HKF785" s="92"/>
      <c r="HKG785" s="92"/>
      <c r="HKH785" s="92"/>
      <c r="HKI785" s="92"/>
      <c r="HKJ785" s="92"/>
      <c r="HKK785" s="92"/>
      <c r="HKL785" s="92"/>
      <c r="HKM785" s="92"/>
      <c r="HKN785" s="92"/>
      <c r="HKO785" s="92"/>
      <c r="HKP785" s="92"/>
      <c r="HKQ785" s="92"/>
      <c r="HKR785" s="92"/>
      <c r="HKS785" s="92"/>
      <c r="HKT785" s="92"/>
      <c r="HKU785" s="92"/>
      <c r="HKV785" s="92"/>
      <c r="HKW785" s="92"/>
      <c r="HKX785" s="92"/>
      <c r="HKY785" s="92"/>
      <c r="HKZ785" s="92"/>
      <c r="HLA785" s="92"/>
      <c r="HLB785" s="92"/>
      <c r="HLC785" s="92"/>
      <c r="HLD785" s="92"/>
      <c r="HLE785" s="92"/>
      <c r="HLF785" s="92"/>
      <c r="HLG785" s="92"/>
      <c r="HLH785" s="92"/>
      <c r="HLI785" s="92"/>
      <c r="HLJ785" s="92"/>
      <c r="HLK785" s="92"/>
      <c r="HLL785" s="92"/>
      <c r="HLM785" s="92"/>
      <c r="HLN785" s="92"/>
      <c r="HLO785" s="92"/>
      <c r="HLP785" s="92"/>
      <c r="HLQ785" s="92"/>
      <c r="HLR785" s="92"/>
      <c r="HLS785" s="92"/>
      <c r="HLT785" s="92"/>
      <c r="HLU785" s="92"/>
      <c r="HLV785" s="92"/>
      <c r="HLW785" s="92"/>
      <c r="HLX785" s="92"/>
      <c r="HLY785" s="92"/>
      <c r="HLZ785" s="92"/>
      <c r="HMA785" s="92"/>
      <c r="HMB785" s="92"/>
      <c r="HMC785" s="92"/>
      <c r="HMD785" s="92"/>
      <c r="HME785" s="92"/>
      <c r="HMF785" s="92"/>
      <c r="HMG785" s="92"/>
      <c r="HMH785" s="92"/>
      <c r="HMI785" s="92"/>
      <c r="HMJ785" s="92"/>
      <c r="HMK785" s="92"/>
      <c r="HML785" s="92"/>
      <c r="HMM785" s="92"/>
      <c r="HMN785" s="92"/>
      <c r="HMO785" s="92"/>
      <c r="HMP785" s="92"/>
      <c r="HMQ785" s="92"/>
      <c r="HMR785" s="92"/>
      <c r="HMS785" s="92"/>
      <c r="HMT785" s="92"/>
      <c r="HMU785" s="92"/>
      <c r="HMV785" s="92"/>
      <c r="HMW785" s="92"/>
      <c r="HMX785" s="92"/>
      <c r="HMY785" s="92"/>
      <c r="HMZ785" s="92"/>
      <c r="HNA785" s="92"/>
      <c r="HNB785" s="92"/>
      <c r="HNC785" s="92"/>
      <c r="HND785" s="92"/>
      <c r="HNE785" s="92"/>
      <c r="HNF785" s="92"/>
      <c r="HNG785" s="92"/>
      <c r="HNH785" s="92"/>
      <c r="HNI785" s="92"/>
      <c r="HNJ785" s="92"/>
      <c r="HNK785" s="92"/>
      <c r="HNL785" s="92"/>
      <c r="HNM785" s="92"/>
      <c r="HNN785" s="92"/>
      <c r="HNO785" s="92"/>
      <c r="HNP785" s="92"/>
      <c r="HNQ785" s="92"/>
      <c r="HNR785" s="92"/>
      <c r="HNS785" s="92"/>
      <c r="HNT785" s="92"/>
      <c r="HNU785" s="92"/>
      <c r="HNV785" s="92"/>
      <c r="HNW785" s="92"/>
      <c r="HNX785" s="92"/>
      <c r="HNY785" s="92"/>
      <c r="HNZ785" s="92"/>
      <c r="HOA785" s="92"/>
      <c r="HOB785" s="92"/>
      <c r="HOC785" s="92"/>
      <c r="HOD785" s="92"/>
      <c r="HOE785" s="92"/>
      <c r="HOF785" s="92"/>
      <c r="HOG785" s="92"/>
      <c r="HOH785" s="92"/>
      <c r="HOI785" s="92"/>
      <c r="HOJ785" s="92"/>
      <c r="HOK785" s="92"/>
      <c r="HOL785" s="92"/>
      <c r="HOM785" s="92"/>
      <c r="HON785" s="92"/>
      <c r="HOO785" s="92"/>
      <c r="HOP785" s="92"/>
      <c r="HOQ785" s="92"/>
      <c r="HOR785" s="92"/>
      <c r="HOS785" s="92"/>
      <c r="HOT785" s="92"/>
      <c r="HOU785" s="92"/>
      <c r="HOV785" s="92"/>
      <c r="HOW785" s="92"/>
      <c r="HOX785" s="92"/>
      <c r="HOY785" s="92"/>
      <c r="HOZ785" s="92"/>
      <c r="HPA785" s="92"/>
      <c r="HPB785" s="92"/>
      <c r="HPC785" s="92"/>
      <c r="HPD785" s="92"/>
      <c r="HPE785" s="92"/>
      <c r="HPF785" s="92"/>
      <c r="HPG785" s="92"/>
      <c r="HPH785" s="92"/>
      <c r="HPI785" s="92"/>
      <c r="HPJ785" s="92"/>
      <c r="HPK785" s="92"/>
      <c r="HPL785" s="92"/>
      <c r="HPM785" s="92"/>
      <c r="HPN785" s="92"/>
      <c r="HPO785" s="92"/>
      <c r="HPP785" s="92"/>
      <c r="HPQ785" s="92"/>
      <c r="HPR785" s="92"/>
      <c r="HPS785" s="92"/>
      <c r="HPT785" s="92"/>
      <c r="HPU785" s="92"/>
      <c r="HPV785" s="92"/>
      <c r="HPW785" s="92"/>
      <c r="HPX785" s="92"/>
      <c r="HPY785" s="92"/>
      <c r="HPZ785" s="92"/>
      <c r="HQA785" s="92"/>
      <c r="HQB785" s="92"/>
      <c r="HQC785" s="92"/>
      <c r="HQD785" s="92"/>
      <c r="HQE785" s="92"/>
      <c r="HQF785" s="92"/>
      <c r="HQG785" s="92"/>
      <c r="HQH785" s="92"/>
      <c r="HQI785" s="92"/>
      <c r="HQJ785" s="92"/>
      <c r="HQK785" s="92"/>
      <c r="HQL785" s="92"/>
      <c r="HQM785" s="92"/>
      <c r="HQN785" s="92"/>
      <c r="HQO785" s="92"/>
      <c r="HQP785" s="92"/>
      <c r="HQQ785" s="92"/>
      <c r="HQR785" s="92"/>
      <c r="HQS785" s="92"/>
      <c r="HQT785" s="92"/>
      <c r="HQU785" s="92"/>
      <c r="HQV785" s="92"/>
      <c r="HQW785" s="92"/>
      <c r="HQX785" s="92"/>
      <c r="HQY785" s="92"/>
      <c r="HQZ785" s="92"/>
      <c r="HRA785" s="92"/>
      <c r="HRB785" s="92"/>
      <c r="HRC785" s="92"/>
      <c r="HRD785" s="92"/>
      <c r="HRE785" s="92"/>
      <c r="HRF785" s="92"/>
      <c r="HRG785" s="92"/>
      <c r="HRH785" s="92"/>
      <c r="HRI785" s="92"/>
      <c r="HRJ785" s="92"/>
      <c r="HRK785" s="92"/>
      <c r="HRL785" s="92"/>
      <c r="HRM785" s="92"/>
      <c r="HRN785" s="92"/>
      <c r="HRO785" s="92"/>
      <c r="HRP785" s="92"/>
      <c r="HRQ785" s="92"/>
      <c r="HRR785" s="92"/>
      <c r="HRS785" s="92"/>
      <c r="HRT785" s="92"/>
      <c r="HRU785" s="92"/>
      <c r="HRV785" s="92"/>
      <c r="HRW785" s="92"/>
      <c r="HRX785" s="92"/>
      <c r="HRY785" s="92"/>
      <c r="HRZ785" s="92"/>
      <c r="HSA785" s="92"/>
      <c r="HSB785" s="92"/>
      <c r="HSC785" s="92"/>
      <c r="HSD785" s="92"/>
      <c r="HSE785" s="92"/>
      <c r="HSF785" s="92"/>
      <c r="HSG785" s="92"/>
      <c r="HSH785" s="92"/>
      <c r="HSI785" s="92"/>
      <c r="HSJ785" s="92"/>
      <c r="HSK785" s="92"/>
      <c r="HSL785" s="92"/>
      <c r="HSM785" s="92"/>
      <c r="HSN785" s="92"/>
      <c r="HSO785" s="92"/>
      <c r="HSP785" s="92"/>
      <c r="HSQ785" s="92"/>
      <c r="HSR785" s="92"/>
      <c r="HSS785" s="92"/>
      <c r="HST785" s="92"/>
      <c r="HSU785" s="92"/>
      <c r="HSV785" s="92"/>
      <c r="HSW785" s="92"/>
      <c r="HSX785" s="92"/>
      <c r="HSY785" s="92"/>
      <c r="HSZ785" s="92"/>
      <c r="HTA785" s="92"/>
      <c r="HTB785" s="92"/>
      <c r="HTC785" s="92"/>
      <c r="HTD785" s="92"/>
      <c r="HTE785" s="92"/>
      <c r="HTF785" s="92"/>
      <c r="HTG785" s="92"/>
      <c r="HTH785" s="92"/>
      <c r="HTI785" s="92"/>
      <c r="HTJ785" s="92"/>
      <c r="HTK785" s="92"/>
      <c r="HTL785" s="92"/>
      <c r="HTM785" s="92"/>
      <c r="HTN785" s="92"/>
      <c r="HTO785" s="92"/>
      <c r="HTP785" s="92"/>
      <c r="HTQ785" s="92"/>
      <c r="HTR785" s="92"/>
      <c r="HTS785" s="92"/>
      <c r="HTT785" s="92"/>
      <c r="HTU785" s="92"/>
      <c r="HTV785" s="92"/>
      <c r="HTW785" s="92"/>
      <c r="HTX785" s="92"/>
      <c r="HTY785" s="92"/>
      <c r="HTZ785" s="92"/>
      <c r="HUA785" s="92"/>
      <c r="HUB785" s="92"/>
      <c r="HUC785" s="92"/>
      <c r="HUD785" s="92"/>
      <c r="HUE785" s="92"/>
      <c r="HUF785" s="92"/>
      <c r="HUG785" s="92"/>
      <c r="HUH785" s="92"/>
      <c r="HUI785" s="92"/>
      <c r="HUJ785" s="92"/>
      <c r="HUK785" s="92"/>
      <c r="HUL785" s="92"/>
      <c r="HUM785" s="92"/>
      <c r="HUN785" s="92"/>
      <c r="HUO785" s="92"/>
      <c r="HUP785" s="92"/>
      <c r="HUQ785" s="92"/>
      <c r="HUR785" s="92"/>
      <c r="HUS785" s="92"/>
      <c r="HUT785" s="92"/>
      <c r="HUU785" s="92"/>
      <c r="HUV785" s="92"/>
      <c r="HUW785" s="92"/>
      <c r="HUX785" s="92"/>
      <c r="HUY785" s="92"/>
      <c r="HUZ785" s="92"/>
      <c r="HVA785" s="92"/>
      <c r="HVB785" s="92"/>
      <c r="HVC785" s="92"/>
      <c r="HVD785" s="92"/>
      <c r="HVE785" s="92"/>
      <c r="HVF785" s="92"/>
      <c r="HVG785" s="92"/>
      <c r="HVH785" s="92"/>
      <c r="HVI785" s="92"/>
      <c r="HVJ785" s="92"/>
      <c r="HVK785" s="92"/>
      <c r="HVL785" s="92"/>
      <c r="HVM785" s="92"/>
      <c r="HVN785" s="92"/>
      <c r="HVO785" s="92"/>
      <c r="HVP785" s="92"/>
      <c r="HVQ785" s="92"/>
      <c r="HVR785" s="92"/>
      <c r="HVS785" s="92"/>
      <c r="HVT785" s="92"/>
      <c r="HVU785" s="92"/>
      <c r="HVV785" s="92"/>
      <c r="HVW785" s="92"/>
      <c r="HVX785" s="92"/>
      <c r="HVY785" s="92"/>
      <c r="HVZ785" s="92"/>
      <c r="HWA785" s="92"/>
      <c r="HWB785" s="92"/>
      <c r="HWC785" s="92"/>
      <c r="HWD785" s="92"/>
      <c r="HWE785" s="92"/>
      <c r="HWF785" s="92"/>
      <c r="HWG785" s="92"/>
      <c r="HWH785" s="92"/>
      <c r="HWI785" s="92"/>
      <c r="HWJ785" s="92"/>
      <c r="HWK785" s="92"/>
      <c r="HWL785" s="92"/>
      <c r="HWM785" s="92"/>
      <c r="HWN785" s="92"/>
      <c r="HWO785" s="92"/>
      <c r="HWP785" s="92"/>
      <c r="HWQ785" s="92"/>
      <c r="HWR785" s="92"/>
      <c r="HWS785" s="92"/>
      <c r="HWT785" s="92"/>
      <c r="HWU785" s="92"/>
      <c r="HWV785" s="92"/>
      <c r="HWW785" s="92"/>
      <c r="HWX785" s="92"/>
      <c r="HWY785" s="92"/>
      <c r="HWZ785" s="92"/>
      <c r="HXA785" s="92"/>
      <c r="HXB785" s="92"/>
      <c r="HXC785" s="92"/>
      <c r="HXD785" s="92"/>
      <c r="HXE785" s="92"/>
      <c r="HXF785" s="92"/>
      <c r="HXG785" s="92"/>
      <c r="HXH785" s="92"/>
      <c r="HXI785" s="92"/>
      <c r="HXJ785" s="92"/>
      <c r="HXK785" s="92"/>
      <c r="HXL785" s="92"/>
      <c r="HXM785" s="92"/>
      <c r="HXN785" s="92"/>
      <c r="HXO785" s="92"/>
      <c r="HXP785" s="92"/>
      <c r="HXQ785" s="92"/>
      <c r="HXR785" s="92"/>
      <c r="HXS785" s="92"/>
      <c r="HXT785" s="92"/>
      <c r="HXU785" s="92"/>
      <c r="HXV785" s="92"/>
      <c r="HXW785" s="92"/>
      <c r="HXX785" s="92"/>
      <c r="HXY785" s="92"/>
      <c r="HXZ785" s="92"/>
      <c r="HYA785" s="92"/>
      <c r="HYB785" s="92"/>
      <c r="HYC785" s="92"/>
      <c r="HYD785" s="92"/>
      <c r="HYE785" s="92"/>
      <c r="HYF785" s="92"/>
      <c r="HYG785" s="92"/>
      <c r="HYH785" s="92"/>
      <c r="HYI785" s="92"/>
      <c r="HYJ785" s="92"/>
      <c r="HYK785" s="92"/>
      <c r="HYL785" s="92"/>
      <c r="HYM785" s="92"/>
      <c r="HYN785" s="92"/>
      <c r="HYO785" s="92"/>
      <c r="HYP785" s="92"/>
      <c r="HYQ785" s="92"/>
      <c r="HYR785" s="92"/>
      <c r="HYS785" s="92"/>
      <c r="HYT785" s="92"/>
      <c r="HYU785" s="92"/>
      <c r="HYV785" s="92"/>
      <c r="HYW785" s="92"/>
      <c r="HYX785" s="92"/>
      <c r="HYY785" s="92"/>
      <c r="HYZ785" s="92"/>
      <c r="HZA785" s="92"/>
      <c r="HZB785" s="92"/>
      <c r="HZC785" s="92"/>
      <c r="HZD785" s="92"/>
      <c r="HZE785" s="92"/>
      <c r="HZF785" s="92"/>
      <c r="HZG785" s="92"/>
      <c r="HZH785" s="92"/>
      <c r="HZI785" s="92"/>
      <c r="HZJ785" s="92"/>
      <c r="HZK785" s="92"/>
      <c r="HZL785" s="92"/>
      <c r="HZM785" s="92"/>
      <c r="HZN785" s="92"/>
      <c r="HZO785" s="92"/>
      <c r="HZP785" s="92"/>
      <c r="HZQ785" s="92"/>
      <c r="HZR785" s="92"/>
      <c r="HZS785" s="92"/>
      <c r="HZT785" s="92"/>
      <c r="HZU785" s="92"/>
      <c r="HZV785" s="92"/>
      <c r="HZW785" s="92"/>
      <c r="HZX785" s="92"/>
      <c r="HZY785" s="92"/>
      <c r="HZZ785" s="92"/>
      <c r="IAA785" s="92"/>
      <c r="IAB785" s="92"/>
      <c r="IAC785" s="92"/>
      <c r="IAD785" s="92"/>
      <c r="IAE785" s="92"/>
      <c r="IAF785" s="92"/>
      <c r="IAG785" s="92"/>
      <c r="IAH785" s="92"/>
      <c r="IAI785" s="92"/>
      <c r="IAJ785" s="92"/>
      <c r="IAK785" s="92"/>
      <c r="IAL785" s="92"/>
      <c r="IAM785" s="92"/>
      <c r="IAN785" s="92"/>
      <c r="IAO785" s="92"/>
      <c r="IAP785" s="92"/>
      <c r="IAQ785" s="92"/>
      <c r="IAR785" s="92"/>
      <c r="IAS785" s="92"/>
      <c r="IAT785" s="92"/>
      <c r="IAU785" s="92"/>
      <c r="IAV785" s="92"/>
      <c r="IAW785" s="92"/>
      <c r="IAX785" s="92"/>
      <c r="IAY785" s="92"/>
      <c r="IAZ785" s="92"/>
      <c r="IBA785" s="92"/>
      <c r="IBB785" s="92"/>
      <c r="IBC785" s="92"/>
      <c r="IBD785" s="92"/>
      <c r="IBE785" s="92"/>
      <c r="IBF785" s="92"/>
      <c r="IBG785" s="92"/>
      <c r="IBH785" s="92"/>
      <c r="IBI785" s="92"/>
      <c r="IBJ785" s="92"/>
      <c r="IBK785" s="92"/>
      <c r="IBL785" s="92"/>
      <c r="IBM785" s="92"/>
      <c r="IBN785" s="92"/>
      <c r="IBO785" s="92"/>
      <c r="IBP785" s="92"/>
      <c r="IBQ785" s="92"/>
      <c r="IBR785" s="92"/>
      <c r="IBS785" s="92"/>
      <c r="IBT785" s="92"/>
      <c r="IBU785" s="92"/>
      <c r="IBV785" s="92"/>
      <c r="IBW785" s="92"/>
      <c r="IBX785" s="92"/>
      <c r="IBY785" s="92"/>
      <c r="IBZ785" s="92"/>
      <c r="ICA785" s="92"/>
      <c r="ICB785" s="92"/>
      <c r="ICC785" s="92"/>
      <c r="ICD785" s="92"/>
      <c r="ICE785" s="92"/>
      <c r="ICF785" s="92"/>
      <c r="ICG785" s="92"/>
      <c r="ICH785" s="92"/>
      <c r="ICI785" s="92"/>
      <c r="ICJ785" s="92"/>
      <c r="ICK785" s="92"/>
      <c r="ICL785" s="92"/>
      <c r="ICM785" s="92"/>
      <c r="ICN785" s="92"/>
      <c r="ICO785" s="92"/>
      <c r="ICP785" s="92"/>
      <c r="ICQ785" s="92"/>
      <c r="ICR785" s="92"/>
      <c r="ICS785" s="92"/>
      <c r="ICT785" s="92"/>
      <c r="ICU785" s="92"/>
      <c r="ICV785" s="92"/>
      <c r="ICW785" s="92"/>
      <c r="ICX785" s="92"/>
      <c r="ICY785" s="92"/>
      <c r="ICZ785" s="92"/>
      <c r="IDA785" s="92"/>
      <c r="IDB785" s="92"/>
      <c r="IDC785" s="92"/>
      <c r="IDD785" s="92"/>
      <c r="IDE785" s="92"/>
      <c r="IDF785" s="92"/>
      <c r="IDG785" s="92"/>
      <c r="IDH785" s="92"/>
      <c r="IDI785" s="92"/>
      <c r="IDJ785" s="92"/>
      <c r="IDK785" s="92"/>
      <c r="IDL785" s="92"/>
      <c r="IDM785" s="92"/>
      <c r="IDN785" s="92"/>
      <c r="IDO785" s="92"/>
      <c r="IDP785" s="92"/>
      <c r="IDQ785" s="92"/>
      <c r="IDR785" s="92"/>
      <c r="IDS785" s="92"/>
      <c r="IDT785" s="92"/>
      <c r="IDU785" s="92"/>
      <c r="IDV785" s="92"/>
      <c r="IDW785" s="92"/>
      <c r="IDX785" s="92"/>
      <c r="IDY785" s="92"/>
      <c r="IDZ785" s="92"/>
      <c r="IEA785" s="92"/>
      <c r="IEB785" s="92"/>
      <c r="IEC785" s="92"/>
      <c r="IED785" s="92"/>
      <c r="IEE785" s="92"/>
      <c r="IEF785" s="92"/>
      <c r="IEG785" s="92"/>
      <c r="IEH785" s="92"/>
      <c r="IEI785" s="92"/>
      <c r="IEJ785" s="92"/>
      <c r="IEK785" s="92"/>
      <c r="IEL785" s="92"/>
      <c r="IEM785" s="92"/>
      <c r="IEN785" s="92"/>
      <c r="IEO785" s="92"/>
      <c r="IEP785" s="92"/>
      <c r="IEQ785" s="92"/>
      <c r="IER785" s="92"/>
      <c r="IES785" s="92"/>
      <c r="IET785" s="92"/>
      <c r="IEU785" s="92"/>
      <c r="IEV785" s="92"/>
      <c r="IEW785" s="92"/>
      <c r="IEX785" s="92"/>
      <c r="IEY785" s="92"/>
      <c r="IEZ785" s="92"/>
      <c r="IFA785" s="92"/>
      <c r="IFB785" s="92"/>
      <c r="IFC785" s="92"/>
      <c r="IFD785" s="92"/>
      <c r="IFE785" s="92"/>
      <c r="IFF785" s="92"/>
      <c r="IFG785" s="92"/>
      <c r="IFH785" s="92"/>
      <c r="IFI785" s="92"/>
      <c r="IFJ785" s="92"/>
      <c r="IFK785" s="92"/>
      <c r="IFL785" s="92"/>
      <c r="IFM785" s="92"/>
      <c r="IFN785" s="92"/>
      <c r="IFO785" s="92"/>
      <c r="IFP785" s="92"/>
      <c r="IFQ785" s="92"/>
      <c r="IFR785" s="92"/>
      <c r="IFS785" s="92"/>
      <c r="IFT785" s="92"/>
      <c r="IFU785" s="92"/>
      <c r="IFV785" s="92"/>
      <c r="IFW785" s="92"/>
      <c r="IFX785" s="92"/>
      <c r="IFY785" s="92"/>
      <c r="IFZ785" s="92"/>
      <c r="IGA785" s="92"/>
      <c r="IGB785" s="92"/>
      <c r="IGC785" s="92"/>
      <c r="IGD785" s="92"/>
      <c r="IGE785" s="92"/>
      <c r="IGF785" s="92"/>
      <c r="IGG785" s="92"/>
      <c r="IGH785" s="92"/>
      <c r="IGI785" s="92"/>
      <c r="IGJ785" s="92"/>
      <c r="IGK785" s="92"/>
      <c r="IGL785" s="92"/>
      <c r="IGM785" s="92"/>
      <c r="IGN785" s="92"/>
      <c r="IGO785" s="92"/>
      <c r="IGP785" s="92"/>
      <c r="IGQ785" s="92"/>
      <c r="IGR785" s="92"/>
      <c r="IGS785" s="92"/>
      <c r="IGT785" s="92"/>
      <c r="IGU785" s="92"/>
      <c r="IGV785" s="92"/>
      <c r="IGW785" s="92"/>
      <c r="IGX785" s="92"/>
      <c r="IGY785" s="92"/>
      <c r="IGZ785" s="92"/>
      <c r="IHA785" s="92"/>
      <c r="IHB785" s="92"/>
      <c r="IHC785" s="92"/>
      <c r="IHD785" s="92"/>
      <c r="IHE785" s="92"/>
      <c r="IHF785" s="92"/>
      <c r="IHG785" s="92"/>
      <c r="IHH785" s="92"/>
      <c r="IHI785" s="92"/>
      <c r="IHJ785" s="92"/>
      <c r="IHK785" s="92"/>
      <c r="IHL785" s="92"/>
      <c r="IHM785" s="92"/>
      <c r="IHN785" s="92"/>
      <c r="IHO785" s="92"/>
      <c r="IHP785" s="92"/>
      <c r="IHQ785" s="92"/>
      <c r="IHR785" s="92"/>
      <c r="IHS785" s="92"/>
      <c r="IHT785" s="92"/>
      <c r="IHU785" s="92"/>
      <c r="IHV785" s="92"/>
      <c r="IHW785" s="92"/>
      <c r="IHX785" s="92"/>
      <c r="IHY785" s="92"/>
      <c r="IHZ785" s="92"/>
      <c r="IIA785" s="92"/>
      <c r="IIB785" s="92"/>
      <c r="IIC785" s="92"/>
      <c r="IID785" s="92"/>
      <c r="IIE785" s="92"/>
      <c r="IIF785" s="92"/>
      <c r="IIG785" s="92"/>
      <c r="IIH785" s="92"/>
      <c r="III785" s="92"/>
      <c r="IIJ785" s="92"/>
      <c r="IIK785" s="92"/>
      <c r="IIL785" s="92"/>
      <c r="IIM785" s="92"/>
      <c r="IIN785" s="92"/>
      <c r="IIO785" s="92"/>
      <c r="IIP785" s="92"/>
      <c r="IIQ785" s="92"/>
      <c r="IIR785" s="92"/>
      <c r="IIS785" s="92"/>
      <c r="IIT785" s="92"/>
      <c r="IIU785" s="92"/>
      <c r="IIV785" s="92"/>
      <c r="IIW785" s="92"/>
      <c r="IIX785" s="92"/>
      <c r="IIY785" s="92"/>
      <c r="IIZ785" s="92"/>
      <c r="IJA785" s="92"/>
      <c r="IJB785" s="92"/>
      <c r="IJC785" s="92"/>
      <c r="IJD785" s="92"/>
      <c r="IJE785" s="92"/>
      <c r="IJF785" s="92"/>
      <c r="IJG785" s="92"/>
      <c r="IJH785" s="92"/>
      <c r="IJI785" s="92"/>
      <c r="IJJ785" s="92"/>
      <c r="IJK785" s="92"/>
      <c r="IJL785" s="92"/>
      <c r="IJM785" s="92"/>
      <c r="IJN785" s="92"/>
      <c r="IJO785" s="92"/>
      <c r="IJP785" s="92"/>
      <c r="IJQ785" s="92"/>
      <c r="IJR785" s="92"/>
      <c r="IJS785" s="92"/>
      <c r="IJT785" s="92"/>
      <c r="IJU785" s="92"/>
      <c r="IJV785" s="92"/>
      <c r="IJW785" s="92"/>
      <c r="IJX785" s="92"/>
      <c r="IJY785" s="92"/>
      <c r="IJZ785" s="92"/>
      <c r="IKA785" s="92"/>
      <c r="IKB785" s="92"/>
      <c r="IKC785" s="92"/>
      <c r="IKD785" s="92"/>
      <c r="IKE785" s="92"/>
      <c r="IKF785" s="92"/>
      <c r="IKG785" s="92"/>
      <c r="IKH785" s="92"/>
      <c r="IKI785" s="92"/>
      <c r="IKJ785" s="92"/>
      <c r="IKK785" s="92"/>
      <c r="IKL785" s="92"/>
      <c r="IKM785" s="92"/>
      <c r="IKN785" s="92"/>
      <c r="IKO785" s="92"/>
      <c r="IKP785" s="92"/>
      <c r="IKQ785" s="92"/>
      <c r="IKR785" s="92"/>
      <c r="IKS785" s="92"/>
      <c r="IKT785" s="92"/>
      <c r="IKU785" s="92"/>
      <c r="IKV785" s="92"/>
      <c r="IKW785" s="92"/>
      <c r="IKX785" s="92"/>
      <c r="IKY785" s="92"/>
      <c r="IKZ785" s="92"/>
      <c r="ILA785" s="92"/>
      <c r="ILB785" s="92"/>
      <c r="ILC785" s="92"/>
      <c r="ILD785" s="92"/>
      <c r="ILE785" s="92"/>
      <c r="ILF785" s="92"/>
      <c r="ILG785" s="92"/>
      <c r="ILH785" s="92"/>
      <c r="ILI785" s="92"/>
      <c r="ILJ785" s="92"/>
      <c r="ILK785" s="92"/>
      <c r="ILL785" s="92"/>
      <c r="ILM785" s="92"/>
      <c r="ILN785" s="92"/>
      <c r="ILO785" s="92"/>
      <c r="ILP785" s="92"/>
      <c r="ILQ785" s="92"/>
      <c r="ILR785" s="92"/>
      <c r="ILS785" s="92"/>
      <c r="ILT785" s="92"/>
      <c r="ILU785" s="92"/>
      <c r="ILV785" s="92"/>
      <c r="ILW785" s="92"/>
      <c r="ILX785" s="92"/>
      <c r="ILY785" s="92"/>
      <c r="ILZ785" s="92"/>
      <c r="IMA785" s="92"/>
      <c r="IMB785" s="92"/>
      <c r="IMC785" s="92"/>
      <c r="IMD785" s="92"/>
      <c r="IME785" s="92"/>
      <c r="IMF785" s="92"/>
      <c r="IMG785" s="92"/>
      <c r="IMH785" s="92"/>
      <c r="IMI785" s="92"/>
      <c r="IMJ785" s="92"/>
      <c r="IMK785" s="92"/>
      <c r="IML785" s="92"/>
      <c r="IMM785" s="92"/>
      <c r="IMN785" s="92"/>
      <c r="IMO785" s="92"/>
      <c r="IMP785" s="92"/>
      <c r="IMQ785" s="92"/>
      <c r="IMR785" s="92"/>
      <c r="IMS785" s="92"/>
      <c r="IMT785" s="92"/>
      <c r="IMU785" s="92"/>
      <c r="IMV785" s="92"/>
      <c r="IMW785" s="92"/>
      <c r="IMX785" s="92"/>
      <c r="IMY785" s="92"/>
      <c r="IMZ785" s="92"/>
      <c r="INA785" s="92"/>
      <c r="INB785" s="92"/>
      <c r="INC785" s="92"/>
      <c r="IND785" s="92"/>
      <c r="INE785" s="92"/>
      <c r="INF785" s="92"/>
      <c r="ING785" s="92"/>
      <c r="INH785" s="92"/>
      <c r="INI785" s="92"/>
      <c r="INJ785" s="92"/>
      <c r="INK785" s="92"/>
      <c r="INL785" s="92"/>
      <c r="INM785" s="92"/>
      <c r="INN785" s="92"/>
      <c r="INO785" s="92"/>
      <c r="INP785" s="92"/>
      <c r="INQ785" s="92"/>
      <c r="INR785" s="92"/>
      <c r="INS785" s="92"/>
      <c r="INT785" s="92"/>
      <c r="INU785" s="92"/>
      <c r="INV785" s="92"/>
      <c r="INW785" s="92"/>
      <c r="INX785" s="92"/>
      <c r="INY785" s="92"/>
      <c r="INZ785" s="92"/>
      <c r="IOA785" s="92"/>
      <c r="IOB785" s="92"/>
      <c r="IOC785" s="92"/>
      <c r="IOD785" s="92"/>
      <c r="IOE785" s="92"/>
      <c r="IOF785" s="92"/>
      <c r="IOG785" s="92"/>
      <c r="IOH785" s="92"/>
      <c r="IOI785" s="92"/>
      <c r="IOJ785" s="92"/>
      <c r="IOK785" s="92"/>
      <c r="IOL785" s="92"/>
      <c r="IOM785" s="92"/>
      <c r="ION785" s="92"/>
      <c r="IOO785" s="92"/>
      <c r="IOP785" s="92"/>
      <c r="IOQ785" s="92"/>
      <c r="IOR785" s="92"/>
      <c r="IOS785" s="92"/>
      <c r="IOT785" s="92"/>
      <c r="IOU785" s="92"/>
      <c r="IOV785" s="92"/>
      <c r="IOW785" s="92"/>
      <c r="IOX785" s="92"/>
      <c r="IOY785" s="92"/>
      <c r="IOZ785" s="92"/>
      <c r="IPA785" s="92"/>
      <c r="IPB785" s="92"/>
      <c r="IPC785" s="92"/>
      <c r="IPD785" s="92"/>
      <c r="IPE785" s="92"/>
      <c r="IPF785" s="92"/>
      <c r="IPG785" s="92"/>
      <c r="IPH785" s="92"/>
      <c r="IPI785" s="92"/>
      <c r="IPJ785" s="92"/>
      <c r="IPK785" s="92"/>
      <c r="IPL785" s="92"/>
      <c r="IPM785" s="92"/>
      <c r="IPN785" s="92"/>
      <c r="IPO785" s="92"/>
      <c r="IPP785" s="92"/>
      <c r="IPQ785" s="92"/>
      <c r="IPR785" s="92"/>
      <c r="IPS785" s="92"/>
      <c r="IPT785" s="92"/>
      <c r="IPU785" s="92"/>
      <c r="IPV785" s="92"/>
      <c r="IPW785" s="92"/>
      <c r="IPX785" s="92"/>
      <c r="IPY785" s="92"/>
      <c r="IPZ785" s="92"/>
      <c r="IQA785" s="92"/>
      <c r="IQB785" s="92"/>
      <c r="IQC785" s="92"/>
      <c r="IQD785" s="92"/>
      <c r="IQE785" s="92"/>
      <c r="IQF785" s="92"/>
      <c r="IQG785" s="92"/>
      <c r="IQH785" s="92"/>
      <c r="IQI785" s="92"/>
      <c r="IQJ785" s="92"/>
      <c r="IQK785" s="92"/>
      <c r="IQL785" s="92"/>
      <c r="IQM785" s="92"/>
      <c r="IQN785" s="92"/>
      <c r="IQO785" s="92"/>
      <c r="IQP785" s="92"/>
      <c r="IQQ785" s="92"/>
      <c r="IQR785" s="92"/>
      <c r="IQS785" s="92"/>
      <c r="IQT785" s="92"/>
      <c r="IQU785" s="92"/>
      <c r="IQV785" s="92"/>
      <c r="IQW785" s="92"/>
      <c r="IQX785" s="92"/>
      <c r="IQY785" s="92"/>
      <c r="IQZ785" s="92"/>
      <c r="IRA785" s="92"/>
      <c r="IRB785" s="92"/>
      <c r="IRC785" s="92"/>
      <c r="IRD785" s="92"/>
      <c r="IRE785" s="92"/>
      <c r="IRF785" s="92"/>
      <c r="IRG785" s="92"/>
      <c r="IRH785" s="92"/>
      <c r="IRI785" s="92"/>
      <c r="IRJ785" s="92"/>
      <c r="IRK785" s="92"/>
      <c r="IRL785" s="92"/>
      <c r="IRM785" s="92"/>
      <c r="IRN785" s="92"/>
      <c r="IRO785" s="92"/>
      <c r="IRP785" s="92"/>
      <c r="IRQ785" s="92"/>
      <c r="IRR785" s="92"/>
      <c r="IRS785" s="92"/>
      <c r="IRT785" s="92"/>
      <c r="IRU785" s="92"/>
      <c r="IRV785" s="92"/>
      <c r="IRW785" s="92"/>
      <c r="IRX785" s="92"/>
      <c r="IRY785" s="92"/>
      <c r="IRZ785" s="92"/>
      <c r="ISA785" s="92"/>
      <c r="ISB785" s="92"/>
      <c r="ISC785" s="92"/>
      <c r="ISD785" s="92"/>
      <c r="ISE785" s="92"/>
      <c r="ISF785" s="92"/>
      <c r="ISG785" s="92"/>
      <c r="ISH785" s="92"/>
      <c r="ISI785" s="92"/>
      <c r="ISJ785" s="92"/>
      <c r="ISK785" s="92"/>
      <c r="ISL785" s="92"/>
      <c r="ISM785" s="92"/>
      <c r="ISN785" s="92"/>
      <c r="ISO785" s="92"/>
      <c r="ISP785" s="92"/>
      <c r="ISQ785" s="92"/>
      <c r="ISR785" s="92"/>
      <c r="ISS785" s="92"/>
      <c r="IST785" s="92"/>
      <c r="ISU785" s="92"/>
      <c r="ISV785" s="92"/>
      <c r="ISW785" s="92"/>
      <c r="ISX785" s="92"/>
      <c r="ISY785" s="92"/>
      <c r="ISZ785" s="92"/>
      <c r="ITA785" s="92"/>
      <c r="ITB785" s="92"/>
      <c r="ITC785" s="92"/>
      <c r="ITD785" s="92"/>
      <c r="ITE785" s="92"/>
      <c r="ITF785" s="92"/>
      <c r="ITG785" s="92"/>
      <c r="ITH785" s="92"/>
      <c r="ITI785" s="92"/>
      <c r="ITJ785" s="92"/>
      <c r="ITK785" s="92"/>
      <c r="ITL785" s="92"/>
      <c r="ITM785" s="92"/>
      <c r="ITN785" s="92"/>
      <c r="ITO785" s="92"/>
      <c r="ITP785" s="92"/>
      <c r="ITQ785" s="92"/>
      <c r="ITR785" s="92"/>
      <c r="ITS785" s="92"/>
      <c r="ITT785" s="92"/>
      <c r="ITU785" s="92"/>
      <c r="ITV785" s="92"/>
      <c r="ITW785" s="92"/>
      <c r="ITX785" s="92"/>
      <c r="ITY785" s="92"/>
      <c r="ITZ785" s="92"/>
      <c r="IUA785" s="92"/>
      <c r="IUB785" s="92"/>
      <c r="IUC785" s="92"/>
      <c r="IUD785" s="92"/>
      <c r="IUE785" s="92"/>
      <c r="IUF785" s="92"/>
      <c r="IUG785" s="92"/>
      <c r="IUH785" s="92"/>
      <c r="IUI785" s="92"/>
      <c r="IUJ785" s="92"/>
      <c r="IUK785" s="92"/>
      <c r="IUL785" s="92"/>
      <c r="IUM785" s="92"/>
      <c r="IUN785" s="92"/>
      <c r="IUO785" s="92"/>
      <c r="IUP785" s="92"/>
      <c r="IUQ785" s="92"/>
      <c r="IUR785" s="92"/>
      <c r="IUS785" s="92"/>
      <c r="IUT785" s="92"/>
      <c r="IUU785" s="92"/>
      <c r="IUV785" s="92"/>
      <c r="IUW785" s="92"/>
      <c r="IUX785" s="92"/>
      <c r="IUY785" s="92"/>
      <c r="IUZ785" s="92"/>
      <c r="IVA785" s="92"/>
      <c r="IVB785" s="92"/>
      <c r="IVC785" s="92"/>
      <c r="IVD785" s="92"/>
      <c r="IVE785" s="92"/>
      <c r="IVF785" s="92"/>
      <c r="IVG785" s="92"/>
      <c r="IVH785" s="92"/>
      <c r="IVI785" s="92"/>
      <c r="IVJ785" s="92"/>
      <c r="IVK785" s="92"/>
      <c r="IVL785" s="92"/>
      <c r="IVM785" s="92"/>
      <c r="IVN785" s="92"/>
      <c r="IVO785" s="92"/>
      <c r="IVP785" s="92"/>
      <c r="IVQ785" s="92"/>
      <c r="IVR785" s="92"/>
      <c r="IVS785" s="92"/>
      <c r="IVT785" s="92"/>
      <c r="IVU785" s="92"/>
      <c r="IVV785" s="92"/>
      <c r="IVW785" s="92"/>
      <c r="IVX785" s="92"/>
      <c r="IVY785" s="92"/>
      <c r="IVZ785" s="92"/>
      <c r="IWA785" s="92"/>
      <c r="IWB785" s="92"/>
      <c r="IWC785" s="92"/>
      <c r="IWD785" s="92"/>
      <c r="IWE785" s="92"/>
      <c r="IWF785" s="92"/>
      <c r="IWG785" s="92"/>
      <c r="IWH785" s="92"/>
      <c r="IWI785" s="92"/>
      <c r="IWJ785" s="92"/>
      <c r="IWK785" s="92"/>
      <c r="IWL785" s="92"/>
      <c r="IWM785" s="92"/>
      <c r="IWN785" s="92"/>
      <c r="IWO785" s="92"/>
      <c r="IWP785" s="92"/>
      <c r="IWQ785" s="92"/>
      <c r="IWR785" s="92"/>
      <c r="IWS785" s="92"/>
      <c r="IWT785" s="92"/>
      <c r="IWU785" s="92"/>
      <c r="IWV785" s="92"/>
      <c r="IWW785" s="92"/>
      <c r="IWX785" s="92"/>
      <c r="IWY785" s="92"/>
      <c r="IWZ785" s="92"/>
      <c r="IXA785" s="92"/>
      <c r="IXB785" s="92"/>
      <c r="IXC785" s="92"/>
      <c r="IXD785" s="92"/>
      <c r="IXE785" s="92"/>
      <c r="IXF785" s="92"/>
      <c r="IXG785" s="92"/>
      <c r="IXH785" s="92"/>
      <c r="IXI785" s="92"/>
      <c r="IXJ785" s="92"/>
      <c r="IXK785" s="92"/>
      <c r="IXL785" s="92"/>
      <c r="IXM785" s="92"/>
      <c r="IXN785" s="92"/>
      <c r="IXO785" s="92"/>
      <c r="IXP785" s="92"/>
      <c r="IXQ785" s="92"/>
      <c r="IXR785" s="92"/>
      <c r="IXS785" s="92"/>
      <c r="IXT785" s="92"/>
      <c r="IXU785" s="92"/>
      <c r="IXV785" s="92"/>
      <c r="IXW785" s="92"/>
      <c r="IXX785" s="92"/>
      <c r="IXY785" s="92"/>
      <c r="IXZ785" s="92"/>
      <c r="IYA785" s="92"/>
      <c r="IYB785" s="92"/>
      <c r="IYC785" s="92"/>
      <c r="IYD785" s="92"/>
      <c r="IYE785" s="92"/>
      <c r="IYF785" s="92"/>
      <c r="IYG785" s="92"/>
      <c r="IYH785" s="92"/>
      <c r="IYI785" s="92"/>
      <c r="IYJ785" s="92"/>
      <c r="IYK785" s="92"/>
      <c r="IYL785" s="92"/>
      <c r="IYM785" s="92"/>
      <c r="IYN785" s="92"/>
      <c r="IYO785" s="92"/>
      <c r="IYP785" s="92"/>
      <c r="IYQ785" s="92"/>
      <c r="IYR785" s="92"/>
      <c r="IYS785" s="92"/>
      <c r="IYT785" s="92"/>
      <c r="IYU785" s="92"/>
      <c r="IYV785" s="92"/>
      <c r="IYW785" s="92"/>
      <c r="IYX785" s="92"/>
      <c r="IYY785" s="92"/>
      <c r="IYZ785" s="92"/>
      <c r="IZA785" s="92"/>
      <c r="IZB785" s="92"/>
      <c r="IZC785" s="92"/>
      <c r="IZD785" s="92"/>
      <c r="IZE785" s="92"/>
      <c r="IZF785" s="92"/>
      <c r="IZG785" s="92"/>
      <c r="IZH785" s="92"/>
      <c r="IZI785" s="92"/>
      <c r="IZJ785" s="92"/>
      <c r="IZK785" s="92"/>
      <c r="IZL785" s="92"/>
      <c r="IZM785" s="92"/>
      <c r="IZN785" s="92"/>
      <c r="IZO785" s="92"/>
      <c r="IZP785" s="92"/>
      <c r="IZQ785" s="92"/>
      <c r="IZR785" s="92"/>
      <c r="IZS785" s="92"/>
      <c r="IZT785" s="92"/>
      <c r="IZU785" s="92"/>
      <c r="IZV785" s="92"/>
      <c r="IZW785" s="92"/>
      <c r="IZX785" s="92"/>
      <c r="IZY785" s="92"/>
      <c r="IZZ785" s="92"/>
      <c r="JAA785" s="92"/>
      <c r="JAB785" s="92"/>
      <c r="JAC785" s="92"/>
      <c r="JAD785" s="92"/>
      <c r="JAE785" s="92"/>
      <c r="JAF785" s="92"/>
      <c r="JAG785" s="92"/>
      <c r="JAH785" s="92"/>
      <c r="JAI785" s="92"/>
      <c r="JAJ785" s="92"/>
      <c r="JAK785" s="92"/>
      <c r="JAL785" s="92"/>
      <c r="JAM785" s="92"/>
      <c r="JAN785" s="92"/>
      <c r="JAO785" s="92"/>
      <c r="JAP785" s="92"/>
      <c r="JAQ785" s="92"/>
      <c r="JAR785" s="92"/>
      <c r="JAS785" s="92"/>
      <c r="JAT785" s="92"/>
      <c r="JAU785" s="92"/>
      <c r="JAV785" s="92"/>
      <c r="JAW785" s="92"/>
      <c r="JAX785" s="92"/>
      <c r="JAY785" s="92"/>
      <c r="JAZ785" s="92"/>
      <c r="JBA785" s="92"/>
      <c r="JBB785" s="92"/>
      <c r="JBC785" s="92"/>
      <c r="JBD785" s="92"/>
      <c r="JBE785" s="92"/>
      <c r="JBF785" s="92"/>
      <c r="JBG785" s="92"/>
      <c r="JBH785" s="92"/>
      <c r="JBI785" s="92"/>
      <c r="JBJ785" s="92"/>
      <c r="JBK785" s="92"/>
      <c r="JBL785" s="92"/>
      <c r="JBM785" s="92"/>
      <c r="JBN785" s="92"/>
      <c r="JBO785" s="92"/>
      <c r="JBP785" s="92"/>
      <c r="JBQ785" s="92"/>
      <c r="JBR785" s="92"/>
      <c r="JBS785" s="92"/>
      <c r="JBT785" s="92"/>
      <c r="JBU785" s="92"/>
      <c r="JBV785" s="92"/>
      <c r="JBW785" s="92"/>
      <c r="JBX785" s="92"/>
      <c r="JBY785" s="92"/>
      <c r="JBZ785" s="92"/>
      <c r="JCA785" s="92"/>
      <c r="JCB785" s="92"/>
      <c r="JCC785" s="92"/>
      <c r="JCD785" s="92"/>
      <c r="JCE785" s="92"/>
      <c r="JCF785" s="92"/>
      <c r="JCG785" s="92"/>
      <c r="JCH785" s="92"/>
      <c r="JCI785" s="92"/>
      <c r="JCJ785" s="92"/>
      <c r="JCK785" s="92"/>
      <c r="JCL785" s="92"/>
      <c r="JCM785" s="92"/>
      <c r="JCN785" s="92"/>
      <c r="JCO785" s="92"/>
      <c r="JCP785" s="92"/>
      <c r="JCQ785" s="92"/>
      <c r="JCR785" s="92"/>
      <c r="JCS785" s="92"/>
      <c r="JCT785" s="92"/>
      <c r="JCU785" s="92"/>
      <c r="JCV785" s="92"/>
      <c r="JCW785" s="92"/>
      <c r="JCX785" s="92"/>
      <c r="JCY785" s="92"/>
      <c r="JCZ785" s="92"/>
      <c r="JDA785" s="92"/>
      <c r="JDB785" s="92"/>
      <c r="JDC785" s="92"/>
      <c r="JDD785" s="92"/>
      <c r="JDE785" s="92"/>
      <c r="JDF785" s="92"/>
      <c r="JDG785" s="92"/>
      <c r="JDH785" s="92"/>
      <c r="JDI785" s="92"/>
      <c r="JDJ785" s="92"/>
      <c r="JDK785" s="92"/>
      <c r="JDL785" s="92"/>
      <c r="JDM785" s="92"/>
      <c r="JDN785" s="92"/>
      <c r="JDO785" s="92"/>
      <c r="JDP785" s="92"/>
      <c r="JDQ785" s="92"/>
      <c r="JDR785" s="92"/>
      <c r="JDS785" s="92"/>
      <c r="JDT785" s="92"/>
      <c r="JDU785" s="92"/>
      <c r="JDV785" s="92"/>
      <c r="JDW785" s="92"/>
      <c r="JDX785" s="92"/>
      <c r="JDY785" s="92"/>
      <c r="JDZ785" s="92"/>
      <c r="JEA785" s="92"/>
      <c r="JEB785" s="92"/>
      <c r="JEC785" s="92"/>
      <c r="JED785" s="92"/>
      <c r="JEE785" s="92"/>
      <c r="JEF785" s="92"/>
      <c r="JEG785" s="92"/>
      <c r="JEH785" s="92"/>
      <c r="JEI785" s="92"/>
      <c r="JEJ785" s="92"/>
      <c r="JEK785" s="92"/>
      <c r="JEL785" s="92"/>
      <c r="JEM785" s="92"/>
      <c r="JEN785" s="92"/>
      <c r="JEO785" s="92"/>
      <c r="JEP785" s="92"/>
      <c r="JEQ785" s="92"/>
      <c r="JER785" s="92"/>
      <c r="JES785" s="92"/>
      <c r="JET785" s="92"/>
      <c r="JEU785" s="92"/>
      <c r="JEV785" s="92"/>
      <c r="JEW785" s="92"/>
      <c r="JEX785" s="92"/>
      <c r="JEY785" s="92"/>
      <c r="JEZ785" s="92"/>
      <c r="JFA785" s="92"/>
      <c r="JFB785" s="92"/>
      <c r="JFC785" s="92"/>
      <c r="JFD785" s="92"/>
      <c r="JFE785" s="92"/>
      <c r="JFF785" s="92"/>
      <c r="JFG785" s="92"/>
      <c r="JFH785" s="92"/>
      <c r="JFI785" s="92"/>
      <c r="JFJ785" s="92"/>
      <c r="JFK785" s="92"/>
      <c r="JFL785" s="92"/>
      <c r="JFM785" s="92"/>
      <c r="JFN785" s="92"/>
      <c r="JFO785" s="92"/>
      <c r="JFP785" s="92"/>
      <c r="JFQ785" s="92"/>
      <c r="JFR785" s="92"/>
      <c r="JFS785" s="92"/>
      <c r="JFT785" s="92"/>
      <c r="JFU785" s="92"/>
      <c r="JFV785" s="92"/>
      <c r="JFW785" s="92"/>
      <c r="JFX785" s="92"/>
      <c r="JFY785" s="92"/>
      <c r="JFZ785" s="92"/>
      <c r="JGA785" s="92"/>
      <c r="JGB785" s="92"/>
      <c r="JGC785" s="92"/>
      <c r="JGD785" s="92"/>
      <c r="JGE785" s="92"/>
      <c r="JGF785" s="92"/>
      <c r="JGG785" s="92"/>
      <c r="JGH785" s="92"/>
      <c r="JGI785" s="92"/>
      <c r="JGJ785" s="92"/>
      <c r="JGK785" s="92"/>
      <c r="JGL785" s="92"/>
      <c r="JGM785" s="92"/>
      <c r="JGN785" s="92"/>
      <c r="JGO785" s="92"/>
      <c r="JGP785" s="92"/>
      <c r="JGQ785" s="92"/>
      <c r="JGR785" s="92"/>
      <c r="JGS785" s="92"/>
      <c r="JGT785" s="92"/>
      <c r="JGU785" s="92"/>
      <c r="JGV785" s="92"/>
      <c r="JGW785" s="92"/>
      <c r="JGX785" s="92"/>
      <c r="JGY785" s="92"/>
      <c r="JGZ785" s="92"/>
      <c r="JHA785" s="92"/>
      <c r="JHB785" s="92"/>
      <c r="JHC785" s="92"/>
      <c r="JHD785" s="92"/>
      <c r="JHE785" s="92"/>
      <c r="JHF785" s="92"/>
      <c r="JHG785" s="92"/>
      <c r="JHH785" s="92"/>
      <c r="JHI785" s="92"/>
      <c r="JHJ785" s="92"/>
      <c r="JHK785" s="92"/>
      <c r="JHL785" s="92"/>
      <c r="JHM785" s="92"/>
      <c r="JHN785" s="92"/>
      <c r="JHO785" s="92"/>
      <c r="JHP785" s="92"/>
      <c r="JHQ785" s="92"/>
      <c r="JHR785" s="92"/>
      <c r="JHS785" s="92"/>
      <c r="JHT785" s="92"/>
      <c r="JHU785" s="92"/>
      <c r="JHV785" s="92"/>
      <c r="JHW785" s="92"/>
      <c r="JHX785" s="92"/>
      <c r="JHY785" s="92"/>
      <c r="JHZ785" s="92"/>
      <c r="JIA785" s="92"/>
      <c r="JIB785" s="92"/>
      <c r="JIC785" s="92"/>
      <c r="JID785" s="92"/>
      <c r="JIE785" s="92"/>
      <c r="JIF785" s="92"/>
      <c r="JIG785" s="92"/>
      <c r="JIH785" s="92"/>
      <c r="JII785" s="92"/>
      <c r="JIJ785" s="92"/>
      <c r="JIK785" s="92"/>
      <c r="JIL785" s="92"/>
      <c r="JIM785" s="92"/>
      <c r="JIN785" s="92"/>
      <c r="JIO785" s="92"/>
      <c r="JIP785" s="92"/>
      <c r="JIQ785" s="92"/>
      <c r="JIR785" s="92"/>
      <c r="JIS785" s="92"/>
      <c r="JIT785" s="92"/>
      <c r="JIU785" s="92"/>
      <c r="JIV785" s="92"/>
      <c r="JIW785" s="92"/>
      <c r="JIX785" s="92"/>
      <c r="JIY785" s="92"/>
      <c r="JIZ785" s="92"/>
      <c r="JJA785" s="92"/>
      <c r="JJB785" s="92"/>
      <c r="JJC785" s="92"/>
      <c r="JJD785" s="92"/>
      <c r="JJE785" s="92"/>
      <c r="JJF785" s="92"/>
      <c r="JJG785" s="92"/>
      <c r="JJH785" s="92"/>
      <c r="JJI785" s="92"/>
      <c r="JJJ785" s="92"/>
      <c r="JJK785" s="92"/>
      <c r="JJL785" s="92"/>
      <c r="JJM785" s="92"/>
      <c r="JJN785" s="92"/>
      <c r="JJO785" s="92"/>
      <c r="JJP785" s="92"/>
      <c r="JJQ785" s="92"/>
      <c r="JJR785" s="92"/>
      <c r="JJS785" s="92"/>
      <c r="JJT785" s="92"/>
      <c r="JJU785" s="92"/>
      <c r="JJV785" s="92"/>
      <c r="JJW785" s="92"/>
      <c r="JJX785" s="92"/>
      <c r="JJY785" s="92"/>
      <c r="JJZ785" s="92"/>
      <c r="JKA785" s="92"/>
      <c r="JKB785" s="92"/>
      <c r="JKC785" s="92"/>
      <c r="JKD785" s="92"/>
      <c r="JKE785" s="92"/>
      <c r="JKF785" s="92"/>
      <c r="JKG785" s="92"/>
      <c r="JKH785" s="92"/>
      <c r="JKI785" s="92"/>
      <c r="JKJ785" s="92"/>
      <c r="JKK785" s="92"/>
      <c r="JKL785" s="92"/>
      <c r="JKM785" s="92"/>
      <c r="JKN785" s="92"/>
      <c r="JKO785" s="92"/>
      <c r="JKP785" s="92"/>
      <c r="JKQ785" s="92"/>
      <c r="JKR785" s="92"/>
      <c r="JKS785" s="92"/>
      <c r="JKT785" s="92"/>
      <c r="JKU785" s="92"/>
      <c r="JKV785" s="92"/>
      <c r="JKW785" s="92"/>
      <c r="JKX785" s="92"/>
      <c r="JKY785" s="92"/>
      <c r="JKZ785" s="92"/>
      <c r="JLA785" s="92"/>
      <c r="JLB785" s="92"/>
      <c r="JLC785" s="92"/>
      <c r="JLD785" s="92"/>
      <c r="JLE785" s="92"/>
      <c r="JLF785" s="92"/>
      <c r="JLG785" s="92"/>
      <c r="JLH785" s="92"/>
      <c r="JLI785" s="92"/>
      <c r="JLJ785" s="92"/>
      <c r="JLK785" s="92"/>
      <c r="JLL785" s="92"/>
      <c r="JLM785" s="92"/>
      <c r="JLN785" s="92"/>
      <c r="JLO785" s="92"/>
      <c r="JLP785" s="92"/>
      <c r="JLQ785" s="92"/>
      <c r="JLR785" s="92"/>
      <c r="JLS785" s="92"/>
      <c r="JLT785" s="92"/>
      <c r="JLU785" s="92"/>
      <c r="JLV785" s="92"/>
      <c r="JLW785" s="92"/>
      <c r="JLX785" s="92"/>
      <c r="JLY785" s="92"/>
      <c r="JLZ785" s="92"/>
      <c r="JMA785" s="92"/>
      <c r="JMB785" s="92"/>
      <c r="JMC785" s="92"/>
      <c r="JMD785" s="92"/>
      <c r="JME785" s="92"/>
      <c r="JMF785" s="92"/>
      <c r="JMG785" s="92"/>
      <c r="JMH785" s="92"/>
      <c r="JMI785" s="92"/>
      <c r="JMJ785" s="92"/>
      <c r="JMK785" s="92"/>
      <c r="JML785" s="92"/>
      <c r="JMM785" s="92"/>
      <c r="JMN785" s="92"/>
      <c r="JMO785" s="92"/>
      <c r="JMP785" s="92"/>
      <c r="JMQ785" s="92"/>
      <c r="JMR785" s="92"/>
      <c r="JMS785" s="92"/>
      <c r="JMT785" s="92"/>
      <c r="JMU785" s="92"/>
      <c r="JMV785" s="92"/>
      <c r="JMW785" s="92"/>
      <c r="JMX785" s="92"/>
      <c r="JMY785" s="92"/>
      <c r="JMZ785" s="92"/>
      <c r="JNA785" s="92"/>
      <c r="JNB785" s="92"/>
      <c r="JNC785" s="92"/>
      <c r="JND785" s="92"/>
      <c r="JNE785" s="92"/>
      <c r="JNF785" s="92"/>
      <c r="JNG785" s="92"/>
      <c r="JNH785" s="92"/>
      <c r="JNI785" s="92"/>
      <c r="JNJ785" s="92"/>
      <c r="JNK785" s="92"/>
      <c r="JNL785" s="92"/>
      <c r="JNM785" s="92"/>
      <c r="JNN785" s="92"/>
      <c r="JNO785" s="92"/>
      <c r="JNP785" s="92"/>
      <c r="JNQ785" s="92"/>
      <c r="JNR785" s="92"/>
      <c r="JNS785" s="92"/>
      <c r="JNT785" s="92"/>
      <c r="JNU785" s="92"/>
      <c r="JNV785" s="92"/>
      <c r="JNW785" s="92"/>
      <c r="JNX785" s="92"/>
      <c r="JNY785" s="92"/>
      <c r="JNZ785" s="92"/>
      <c r="JOA785" s="92"/>
      <c r="JOB785" s="92"/>
      <c r="JOC785" s="92"/>
      <c r="JOD785" s="92"/>
      <c r="JOE785" s="92"/>
      <c r="JOF785" s="92"/>
      <c r="JOG785" s="92"/>
      <c r="JOH785" s="92"/>
      <c r="JOI785" s="92"/>
      <c r="JOJ785" s="92"/>
      <c r="JOK785" s="92"/>
      <c r="JOL785" s="92"/>
      <c r="JOM785" s="92"/>
      <c r="JON785" s="92"/>
      <c r="JOO785" s="92"/>
      <c r="JOP785" s="92"/>
      <c r="JOQ785" s="92"/>
      <c r="JOR785" s="92"/>
      <c r="JOS785" s="92"/>
      <c r="JOT785" s="92"/>
      <c r="JOU785" s="92"/>
      <c r="JOV785" s="92"/>
      <c r="JOW785" s="92"/>
      <c r="JOX785" s="92"/>
      <c r="JOY785" s="92"/>
      <c r="JOZ785" s="92"/>
      <c r="JPA785" s="92"/>
      <c r="JPB785" s="92"/>
      <c r="JPC785" s="92"/>
      <c r="JPD785" s="92"/>
      <c r="JPE785" s="92"/>
      <c r="JPF785" s="92"/>
      <c r="JPG785" s="92"/>
      <c r="JPH785" s="92"/>
      <c r="JPI785" s="92"/>
      <c r="JPJ785" s="92"/>
      <c r="JPK785" s="92"/>
      <c r="JPL785" s="92"/>
      <c r="JPM785" s="92"/>
      <c r="JPN785" s="92"/>
      <c r="JPO785" s="92"/>
      <c r="JPP785" s="92"/>
      <c r="JPQ785" s="92"/>
      <c r="JPR785" s="92"/>
      <c r="JPS785" s="92"/>
      <c r="JPT785" s="92"/>
      <c r="JPU785" s="92"/>
      <c r="JPV785" s="92"/>
      <c r="JPW785" s="92"/>
      <c r="JPX785" s="92"/>
      <c r="JPY785" s="92"/>
      <c r="JPZ785" s="92"/>
      <c r="JQA785" s="92"/>
      <c r="JQB785" s="92"/>
      <c r="JQC785" s="92"/>
      <c r="JQD785" s="92"/>
      <c r="JQE785" s="92"/>
      <c r="JQF785" s="92"/>
      <c r="JQG785" s="92"/>
      <c r="JQH785" s="92"/>
      <c r="JQI785" s="92"/>
      <c r="JQJ785" s="92"/>
      <c r="JQK785" s="92"/>
      <c r="JQL785" s="92"/>
      <c r="JQM785" s="92"/>
      <c r="JQN785" s="92"/>
      <c r="JQO785" s="92"/>
      <c r="JQP785" s="92"/>
      <c r="JQQ785" s="92"/>
      <c r="JQR785" s="92"/>
      <c r="JQS785" s="92"/>
      <c r="JQT785" s="92"/>
      <c r="JQU785" s="92"/>
      <c r="JQV785" s="92"/>
      <c r="JQW785" s="92"/>
      <c r="JQX785" s="92"/>
      <c r="JQY785" s="92"/>
      <c r="JQZ785" s="92"/>
      <c r="JRA785" s="92"/>
      <c r="JRB785" s="92"/>
      <c r="JRC785" s="92"/>
      <c r="JRD785" s="92"/>
      <c r="JRE785" s="92"/>
      <c r="JRF785" s="92"/>
      <c r="JRG785" s="92"/>
      <c r="JRH785" s="92"/>
      <c r="JRI785" s="92"/>
      <c r="JRJ785" s="92"/>
      <c r="JRK785" s="92"/>
      <c r="JRL785" s="92"/>
      <c r="JRM785" s="92"/>
      <c r="JRN785" s="92"/>
      <c r="JRO785" s="92"/>
      <c r="JRP785" s="92"/>
      <c r="JRQ785" s="92"/>
      <c r="JRR785" s="92"/>
      <c r="JRS785" s="92"/>
      <c r="JRT785" s="92"/>
      <c r="JRU785" s="92"/>
      <c r="JRV785" s="92"/>
      <c r="JRW785" s="92"/>
      <c r="JRX785" s="92"/>
      <c r="JRY785" s="92"/>
      <c r="JRZ785" s="92"/>
      <c r="JSA785" s="92"/>
      <c r="JSB785" s="92"/>
      <c r="JSC785" s="92"/>
      <c r="JSD785" s="92"/>
      <c r="JSE785" s="92"/>
      <c r="JSF785" s="92"/>
      <c r="JSG785" s="92"/>
      <c r="JSH785" s="92"/>
      <c r="JSI785" s="92"/>
      <c r="JSJ785" s="92"/>
      <c r="JSK785" s="92"/>
      <c r="JSL785" s="92"/>
      <c r="JSM785" s="92"/>
      <c r="JSN785" s="92"/>
      <c r="JSO785" s="92"/>
      <c r="JSP785" s="92"/>
      <c r="JSQ785" s="92"/>
      <c r="JSR785" s="92"/>
      <c r="JSS785" s="92"/>
      <c r="JST785" s="92"/>
      <c r="JSU785" s="92"/>
      <c r="JSV785" s="92"/>
      <c r="JSW785" s="92"/>
      <c r="JSX785" s="92"/>
      <c r="JSY785" s="92"/>
      <c r="JSZ785" s="92"/>
      <c r="JTA785" s="92"/>
      <c r="JTB785" s="92"/>
      <c r="JTC785" s="92"/>
      <c r="JTD785" s="92"/>
      <c r="JTE785" s="92"/>
      <c r="JTF785" s="92"/>
      <c r="JTG785" s="92"/>
      <c r="JTH785" s="92"/>
      <c r="JTI785" s="92"/>
      <c r="JTJ785" s="92"/>
      <c r="JTK785" s="92"/>
      <c r="JTL785" s="92"/>
      <c r="JTM785" s="92"/>
      <c r="JTN785" s="92"/>
      <c r="JTO785" s="92"/>
      <c r="JTP785" s="92"/>
      <c r="JTQ785" s="92"/>
      <c r="JTR785" s="92"/>
      <c r="JTS785" s="92"/>
      <c r="JTT785" s="92"/>
      <c r="JTU785" s="92"/>
      <c r="JTV785" s="92"/>
      <c r="JTW785" s="92"/>
      <c r="JTX785" s="92"/>
      <c r="JTY785" s="92"/>
      <c r="JTZ785" s="92"/>
      <c r="JUA785" s="92"/>
      <c r="JUB785" s="92"/>
      <c r="JUC785" s="92"/>
      <c r="JUD785" s="92"/>
      <c r="JUE785" s="92"/>
      <c r="JUF785" s="92"/>
      <c r="JUG785" s="92"/>
      <c r="JUH785" s="92"/>
      <c r="JUI785" s="92"/>
      <c r="JUJ785" s="92"/>
      <c r="JUK785" s="92"/>
      <c r="JUL785" s="92"/>
      <c r="JUM785" s="92"/>
      <c r="JUN785" s="92"/>
      <c r="JUO785" s="92"/>
      <c r="JUP785" s="92"/>
      <c r="JUQ785" s="92"/>
      <c r="JUR785" s="92"/>
      <c r="JUS785" s="92"/>
      <c r="JUT785" s="92"/>
      <c r="JUU785" s="92"/>
      <c r="JUV785" s="92"/>
      <c r="JUW785" s="92"/>
      <c r="JUX785" s="92"/>
      <c r="JUY785" s="92"/>
      <c r="JUZ785" s="92"/>
      <c r="JVA785" s="92"/>
      <c r="JVB785" s="92"/>
      <c r="JVC785" s="92"/>
      <c r="JVD785" s="92"/>
      <c r="JVE785" s="92"/>
      <c r="JVF785" s="92"/>
      <c r="JVG785" s="92"/>
      <c r="JVH785" s="92"/>
      <c r="JVI785" s="92"/>
      <c r="JVJ785" s="92"/>
      <c r="JVK785" s="92"/>
      <c r="JVL785" s="92"/>
      <c r="JVM785" s="92"/>
      <c r="JVN785" s="92"/>
      <c r="JVO785" s="92"/>
      <c r="JVP785" s="92"/>
      <c r="JVQ785" s="92"/>
      <c r="JVR785" s="92"/>
      <c r="JVS785" s="92"/>
      <c r="JVT785" s="92"/>
      <c r="JVU785" s="92"/>
      <c r="JVV785" s="92"/>
      <c r="JVW785" s="92"/>
      <c r="JVX785" s="92"/>
      <c r="JVY785" s="92"/>
      <c r="JVZ785" s="92"/>
      <c r="JWA785" s="92"/>
      <c r="JWB785" s="92"/>
      <c r="JWC785" s="92"/>
      <c r="JWD785" s="92"/>
      <c r="JWE785" s="92"/>
      <c r="JWF785" s="92"/>
      <c r="JWG785" s="92"/>
      <c r="JWH785" s="92"/>
      <c r="JWI785" s="92"/>
      <c r="JWJ785" s="92"/>
      <c r="JWK785" s="92"/>
      <c r="JWL785" s="92"/>
      <c r="JWM785" s="92"/>
      <c r="JWN785" s="92"/>
      <c r="JWO785" s="92"/>
      <c r="JWP785" s="92"/>
      <c r="JWQ785" s="92"/>
      <c r="JWR785" s="92"/>
      <c r="JWS785" s="92"/>
      <c r="JWT785" s="92"/>
      <c r="JWU785" s="92"/>
      <c r="JWV785" s="92"/>
      <c r="JWW785" s="92"/>
      <c r="JWX785" s="92"/>
      <c r="JWY785" s="92"/>
      <c r="JWZ785" s="92"/>
      <c r="JXA785" s="92"/>
      <c r="JXB785" s="92"/>
      <c r="JXC785" s="92"/>
      <c r="JXD785" s="92"/>
      <c r="JXE785" s="92"/>
      <c r="JXF785" s="92"/>
      <c r="JXG785" s="92"/>
      <c r="JXH785" s="92"/>
      <c r="JXI785" s="92"/>
      <c r="JXJ785" s="92"/>
      <c r="JXK785" s="92"/>
      <c r="JXL785" s="92"/>
      <c r="JXM785" s="92"/>
      <c r="JXN785" s="92"/>
      <c r="JXO785" s="92"/>
      <c r="JXP785" s="92"/>
      <c r="JXQ785" s="92"/>
      <c r="JXR785" s="92"/>
      <c r="JXS785" s="92"/>
      <c r="JXT785" s="92"/>
      <c r="JXU785" s="92"/>
      <c r="JXV785" s="92"/>
      <c r="JXW785" s="92"/>
      <c r="JXX785" s="92"/>
      <c r="JXY785" s="92"/>
      <c r="JXZ785" s="92"/>
      <c r="JYA785" s="92"/>
      <c r="JYB785" s="92"/>
      <c r="JYC785" s="92"/>
      <c r="JYD785" s="92"/>
      <c r="JYE785" s="92"/>
      <c r="JYF785" s="92"/>
      <c r="JYG785" s="92"/>
      <c r="JYH785" s="92"/>
      <c r="JYI785" s="92"/>
      <c r="JYJ785" s="92"/>
      <c r="JYK785" s="92"/>
      <c r="JYL785" s="92"/>
      <c r="JYM785" s="92"/>
      <c r="JYN785" s="92"/>
      <c r="JYO785" s="92"/>
      <c r="JYP785" s="92"/>
      <c r="JYQ785" s="92"/>
      <c r="JYR785" s="92"/>
      <c r="JYS785" s="92"/>
      <c r="JYT785" s="92"/>
      <c r="JYU785" s="92"/>
      <c r="JYV785" s="92"/>
      <c r="JYW785" s="92"/>
      <c r="JYX785" s="92"/>
      <c r="JYY785" s="92"/>
      <c r="JYZ785" s="92"/>
      <c r="JZA785" s="92"/>
      <c r="JZB785" s="92"/>
      <c r="JZC785" s="92"/>
      <c r="JZD785" s="92"/>
      <c r="JZE785" s="92"/>
      <c r="JZF785" s="92"/>
      <c r="JZG785" s="92"/>
      <c r="JZH785" s="92"/>
      <c r="JZI785" s="92"/>
      <c r="JZJ785" s="92"/>
      <c r="JZK785" s="92"/>
      <c r="JZL785" s="92"/>
      <c r="JZM785" s="92"/>
      <c r="JZN785" s="92"/>
      <c r="JZO785" s="92"/>
      <c r="JZP785" s="92"/>
      <c r="JZQ785" s="92"/>
      <c r="JZR785" s="92"/>
      <c r="JZS785" s="92"/>
      <c r="JZT785" s="92"/>
      <c r="JZU785" s="92"/>
      <c r="JZV785" s="92"/>
      <c r="JZW785" s="92"/>
      <c r="JZX785" s="92"/>
      <c r="JZY785" s="92"/>
      <c r="JZZ785" s="92"/>
      <c r="KAA785" s="92"/>
      <c r="KAB785" s="92"/>
      <c r="KAC785" s="92"/>
      <c r="KAD785" s="92"/>
      <c r="KAE785" s="92"/>
      <c r="KAF785" s="92"/>
      <c r="KAG785" s="92"/>
      <c r="KAH785" s="92"/>
      <c r="KAI785" s="92"/>
      <c r="KAJ785" s="92"/>
      <c r="KAK785" s="92"/>
      <c r="KAL785" s="92"/>
      <c r="KAM785" s="92"/>
      <c r="KAN785" s="92"/>
      <c r="KAO785" s="92"/>
      <c r="KAP785" s="92"/>
      <c r="KAQ785" s="92"/>
      <c r="KAR785" s="92"/>
      <c r="KAS785" s="92"/>
      <c r="KAT785" s="92"/>
      <c r="KAU785" s="92"/>
      <c r="KAV785" s="92"/>
      <c r="KAW785" s="92"/>
      <c r="KAX785" s="92"/>
      <c r="KAY785" s="92"/>
      <c r="KAZ785" s="92"/>
      <c r="KBA785" s="92"/>
      <c r="KBB785" s="92"/>
      <c r="KBC785" s="92"/>
      <c r="KBD785" s="92"/>
      <c r="KBE785" s="92"/>
      <c r="KBF785" s="92"/>
      <c r="KBG785" s="92"/>
      <c r="KBH785" s="92"/>
      <c r="KBI785" s="92"/>
      <c r="KBJ785" s="92"/>
      <c r="KBK785" s="92"/>
      <c r="KBL785" s="92"/>
      <c r="KBM785" s="92"/>
      <c r="KBN785" s="92"/>
      <c r="KBO785" s="92"/>
      <c r="KBP785" s="92"/>
      <c r="KBQ785" s="92"/>
      <c r="KBR785" s="92"/>
      <c r="KBS785" s="92"/>
      <c r="KBT785" s="92"/>
      <c r="KBU785" s="92"/>
      <c r="KBV785" s="92"/>
      <c r="KBW785" s="92"/>
      <c r="KBX785" s="92"/>
      <c r="KBY785" s="92"/>
      <c r="KBZ785" s="92"/>
      <c r="KCA785" s="92"/>
      <c r="KCB785" s="92"/>
      <c r="KCC785" s="92"/>
      <c r="KCD785" s="92"/>
      <c r="KCE785" s="92"/>
      <c r="KCF785" s="92"/>
      <c r="KCG785" s="92"/>
      <c r="KCH785" s="92"/>
      <c r="KCI785" s="92"/>
      <c r="KCJ785" s="92"/>
      <c r="KCK785" s="92"/>
      <c r="KCL785" s="92"/>
      <c r="KCM785" s="92"/>
      <c r="KCN785" s="92"/>
      <c r="KCO785" s="92"/>
      <c r="KCP785" s="92"/>
      <c r="KCQ785" s="92"/>
      <c r="KCR785" s="92"/>
      <c r="KCS785" s="92"/>
      <c r="KCT785" s="92"/>
      <c r="KCU785" s="92"/>
      <c r="KCV785" s="92"/>
      <c r="KCW785" s="92"/>
      <c r="KCX785" s="92"/>
      <c r="KCY785" s="92"/>
      <c r="KCZ785" s="92"/>
      <c r="KDA785" s="92"/>
      <c r="KDB785" s="92"/>
      <c r="KDC785" s="92"/>
      <c r="KDD785" s="92"/>
      <c r="KDE785" s="92"/>
      <c r="KDF785" s="92"/>
      <c r="KDG785" s="92"/>
      <c r="KDH785" s="92"/>
      <c r="KDI785" s="92"/>
      <c r="KDJ785" s="92"/>
      <c r="KDK785" s="92"/>
      <c r="KDL785" s="92"/>
      <c r="KDM785" s="92"/>
      <c r="KDN785" s="92"/>
      <c r="KDO785" s="92"/>
      <c r="KDP785" s="92"/>
      <c r="KDQ785" s="92"/>
      <c r="KDR785" s="92"/>
      <c r="KDS785" s="92"/>
      <c r="KDT785" s="92"/>
      <c r="KDU785" s="92"/>
      <c r="KDV785" s="92"/>
      <c r="KDW785" s="92"/>
      <c r="KDX785" s="92"/>
      <c r="KDY785" s="92"/>
      <c r="KDZ785" s="92"/>
      <c r="KEA785" s="92"/>
      <c r="KEB785" s="92"/>
      <c r="KEC785" s="92"/>
      <c r="KED785" s="92"/>
      <c r="KEE785" s="92"/>
      <c r="KEF785" s="92"/>
      <c r="KEG785" s="92"/>
      <c r="KEH785" s="92"/>
      <c r="KEI785" s="92"/>
      <c r="KEJ785" s="92"/>
      <c r="KEK785" s="92"/>
      <c r="KEL785" s="92"/>
      <c r="KEM785" s="92"/>
      <c r="KEN785" s="92"/>
      <c r="KEO785" s="92"/>
      <c r="KEP785" s="92"/>
      <c r="KEQ785" s="92"/>
      <c r="KER785" s="92"/>
      <c r="KES785" s="92"/>
      <c r="KET785" s="92"/>
      <c r="KEU785" s="92"/>
      <c r="KEV785" s="92"/>
      <c r="KEW785" s="92"/>
      <c r="KEX785" s="92"/>
      <c r="KEY785" s="92"/>
      <c r="KEZ785" s="92"/>
      <c r="KFA785" s="92"/>
      <c r="KFB785" s="92"/>
      <c r="KFC785" s="92"/>
      <c r="KFD785" s="92"/>
      <c r="KFE785" s="92"/>
      <c r="KFF785" s="92"/>
      <c r="KFG785" s="92"/>
      <c r="KFH785" s="92"/>
      <c r="KFI785" s="92"/>
      <c r="KFJ785" s="92"/>
      <c r="KFK785" s="92"/>
      <c r="KFL785" s="92"/>
      <c r="KFM785" s="92"/>
      <c r="KFN785" s="92"/>
      <c r="KFO785" s="92"/>
      <c r="KFP785" s="92"/>
      <c r="KFQ785" s="92"/>
      <c r="KFR785" s="92"/>
      <c r="KFS785" s="92"/>
      <c r="KFT785" s="92"/>
      <c r="KFU785" s="92"/>
      <c r="KFV785" s="92"/>
      <c r="KFW785" s="92"/>
      <c r="KFX785" s="92"/>
      <c r="KFY785" s="92"/>
      <c r="KFZ785" s="92"/>
      <c r="KGA785" s="92"/>
      <c r="KGB785" s="92"/>
      <c r="KGC785" s="92"/>
      <c r="KGD785" s="92"/>
      <c r="KGE785" s="92"/>
      <c r="KGF785" s="92"/>
      <c r="KGG785" s="92"/>
      <c r="KGH785" s="92"/>
      <c r="KGI785" s="92"/>
      <c r="KGJ785" s="92"/>
      <c r="KGK785" s="92"/>
      <c r="KGL785" s="92"/>
      <c r="KGM785" s="92"/>
      <c r="KGN785" s="92"/>
      <c r="KGO785" s="92"/>
      <c r="KGP785" s="92"/>
      <c r="KGQ785" s="92"/>
      <c r="KGR785" s="92"/>
      <c r="KGS785" s="92"/>
      <c r="KGT785" s="92"/>
      <c r="KGU785" s="92"/>
      <c r="KGV785" s="92"/>
      <c r="KGW785" s="92"/>
      <c r="KGX785" s="92"/>
      <c r="KGY785" s="92"/>
      <c r="KGZ785" s="92"/>
      <c r="KHA785" s="92"/>
      <c r="KHB785" s="92"/>
      <c r="KHC785" s="92"/>
      <c r="KHD785" s="92"/>
      <c r="KHE785" s="92"/>
      <c r="KHF785" s="92"/>
      <c r="KHG785" s="92"/>
      <c r="KHH785" s="92"/>
      <c r="KHI785" s="92"/>
      <c r="KHJ785" s="92"/>
      <c r="KHK785" s="92"/>
      <c r="KHL785" s="92"/>
      <c r="KHM785" s="92"/>
      <c r="KHN785" s="92"/>
      <c r="KHO785" s="92"/>
      <c r="KHP785" s="92"/>
      <c r="KHQ785" s="92"/>
      <c r="KHR785" s="92"/>
      <c r="KHS785" s="92"/>
      <c r="KHT785" s="92"/>
      <c r="KHU785" s="92"/>
      <c r="KHV785" s="92"/>
      <c r="KHW785" s="92"/>
      <c r="KHX785" s="92"/>
      <c r="KHY785" s="92"/>
      <c r="KHZ785" s="92"/>
      <c r="KIA785" s="92"/>
      <c r="KIB785" s="92"/>
      <c r="KIC785" s="92"/>
      <c r="KID785" s="92"/>
      <c r="KIE785" s="92"/>
      <c r="KIF785" s="92"/>
      <c r="KIG785" s="92"/>
      <c r="KIH785" s="92"/>
      <c r="KII785" s="92"/>
      <c r="KIJ785" s="92"/>
      <c r="KIK785" s="92"/>
      <c r="KIL785" s="92"/>
      <c r="KIM785" s="92"/>
      <c r="KIN785" s="92"/>
      <c r="KIO785" s="92"/>
      <c r="KIP785" s="92"/>
      <c r="KIQ785" s="92"/>
      <c r="KIR785" s="92"/>
      <c r="KIS785" s="92"/>
      <c r="KIT785" s="92"/>
      <c r="KIU785" s="92"/>
      <c r="KIV785" s="92"/>
      <c r="KIW785" s="92"/>
      <c r="KIX785" s="92"/>
      <c r="KIY785" s="92"/>
      <c r="KIZ785" s="92"/>
      <c r="KJA785" s="92"/>
      <c r="KJB785" s="92"/>
      <c r="KJC785" s="92"/>
      <c r="KJD785" s="92"/>
      <c r="KJE785" s="92"/>
      <c r="KJF785" s="92"/>
      <c r="KJG785" s="92"/>
      <c r="KJH785" s="92"/>
      <c r="KJI785" s="92"/>
      <c r="KJJ785" s="92"/>
      <c r="KJK785" s="92"/>
      <c r="KJL785" s="92"/>
      <c r="KJM785" s="92"/>
      <c r="KJN785" s="92"/>
      <c r="KJO785" s="92"/>
      <c r="KJP785" s="92"/>
      <c r="KJQ785" s="92"/>
      <c r="KJR785" s="92"/>
      <c r="KJS785" s="92"/>
      <c r="KJT785" s="92"/>
      <c r="KJU785" s="92"/>
      <c r="KJV785" s="92"/>
      <c r="KJW785" s="92"/>
      <c r="KJX785" s="92"/>
      <c r="KJY785" s="92"/>
      <c r="KJZ785" s="92"/>
      <c r="KKA785" s="92"/>
      <c r="KKB785" s="92"/>
      <c r="KKC785" s="92"/>
      <c r="KKD785" s="92"/>
      <c r="KKE785" s="92"/>
      <c r="KKF785" s="92"/>
      <c r="KKG785" s="92"/>
      <c r="KKH785" s="92"/>
      <c r="KKI785" s="92"/>
      <c r="KKJ785" s="92"/>
      <c r="KKK785" s="92"/>
      <c r="KKL785" s="92"/>
      <c r="KKM785" s="92"/>
      <c r="KKN785" s="92"/>
      <c r="KKO785" s="92"/>
      <c r="KKP785" s="92"/>
      <c r="KKQ785" s="92"/>
      <c r="KKR785" s="92"/>
      <c r="KKS785" s="92"/>
      <c r="KKT785" s="92"/>
      <c r="KKU785" s="92"/>
      <c r="KKV785" s="92"/>
      <c r="KKW785" s="92"/>
      <c r="KKX785" s="92"/>
      <c r="KKY785" s="92"/>
      <c r="KKZ785" s="92"/>
      <c r="KLA785" s="92"/>
      <c r="KLB785" s="92"/>
      <c r="KLC785" s="92"/>
      <c r="KLD785" s="92"/>
      <c r="KLE785" s="92"/>
      <c r="KLF785" s="92"/>
      <c r="KLG785" s="92"/>
      <c r="KLH785" s="92"/>
      <c r="KLI785" s="92"/>
      <c r="KLJ785" s="92"/>
      <c r="KLK785" s="92"/>
      <c r="KLL785" s="92"/>
      <c r="KLM785" s="92"/>
      <c r="KLN785" s="92"/>
      <c r="KLO785" s="92"/>
      <c r="KLP785" s="92"/>
      <c r="KLQ785" s="92"/>
      <c r="KLR785" s="92"/>
      <c r="KLS785" s="92"/>
      <c r="KLT785" s="92"/>
      <c r="KLU785" s="92"/>
      <c r="KLV785" s="92"/>
      <c r="KLW785" s="92"/>
      <c r="KLX785" s="92"/>
      <c r="KLY785" s="92"/>
      <c r="KLZ785" s="92"/>
      <c r="KMA785" s="92"/>
      <c r="KMB785" s="92"/>
      <c r="KMC785" s="92"/>
      <c r="KMD785" s="92"/>
      <c r="KME785" s="92"/>
      <c r="KMF785" s="92"/>
      <c r="KMG785" s="92"/>
      <c r="KMH785" s="92"/>
      <c r="KMI785" s="92"/>
      <c r="KMJ785" s="92"/>
      <c r="KMK785" s="92"/>
      <c r="KML785" s="92"/>
      <c r="KMM785" s="92"/>
      <c r="KMN785" s="92"/>
      <c r="KMO785" s="92"/>
      <c r="KMP785" s="92"/>
      <c r="KMQ785" s="92"/>
      <c r="KMR785" s="92"/>
      <c r="KMS785" s="92"/>
      <c r="KMT785" s="92"/>
      <c r="KMU785" s="92"/>
      <c r="KMV785" s="92"/>
      <c r="KMW785" s="92"/>
      <c r="KMX785" s="92"/>
      <c r="KMY785" s="92"/>
      <c r="KMZ785" s="92"/>
      <c r="KNA785" s="92"/>
      <c r="KNB785" s="92"/>
      <c r="KNC785" s="92"/>
      <c r="KND785" s="92"/>
      <c r="KNE785" s="92"/>
      <c r="KNF785" s="92"/>
      <c r="KNG785" s="92"/>
      <c r="KNH785" s="92"/>
      <c r="KNI785" s="92"/>
      <c r="KNJ785" s="92"/>
      <c r="KNK785" s="92"/>
      <c r="KNL785" s="92"/>
      <c r="KNM785" s="92"/>
      <c r="KNN785" s="92"/>
      <c r="KNO785" s="92"/>
      <c r="KNP785" s="92"/>
      <c r="KNQ785" s="92"/>
      <c r="KNR785" s="92"/>
      <c r="KNS785" s="92"/>
      <c r="KNT785" s="92"/>
      <c r="KNU785" s="92"/>
      <c r="KNV785" s="92"/>
      <c r="KNW785" s="92"/>
      <c r="KNX785" s="92"/>
      <c r="KNY785" s="92"/>
      <c r="KNZ785" s="92"/>
      <c r="KOA785" s="92"/>
      <c r="KOB785" s="92"/>
      <c r="KOC785" s="92"/>
      <c r="KOD785" s="92"/>
      <c r="KOE785" s="92"/>
      <c r="KOF785" s="92"/>
      <c r="KOG785" s="92"/>
      <c r="KOH785" s="92"/>
      <c r="KOI785" s="92"/>
      <c r="KOJ785" s="92"/>
      <c r="KOK785" s="92"/>
      <c r="KOL785" s="92"/>
      <c r="KOM785" s="92"/>
      <c r="KON785" s="92"/>
      <c r="KOO785" s="92"/>
      <c r="KOP785" s="92"/>
      <c r="KOQ785" s="92"/>
      <c r="KOR785" s="92"/>
      <c r="KOS785" s="92"/>
      <c r="KOT785" s="92"/>
      <c r="KOU785" s="92"/>
      <c r="KOV785" s="92"/>
      <c r="KOW785" s="92"/>
      <c r="KOX785" s="92"/>
      <c r="KOY785" s="92"/>
      <c r="KOZ785" s="92"/>
      <c r="KPA785" s="92"/>
      <c r="KPB785" s="92"/>
      <c r="KPC785" s="92"/>
      <c r="KPD785" s="92"/>
      <c r="KPE785" s="92"/>
      <c r="KPF785" s="92"/>
      <c r="KPG785" s="92"/>
      <c r="KPH785" s="92"/>
      <c r="KPI785" s="92"/>
      <c r="KPJ785" s="92"/>
      <c r="KPK785" s="92"/>
      <c r="KPL785" s="92"/>
      <c r="KPM785" s="92"/>
      <c r="KPN785" s="92"/>
      <c r="KPO785" s="92"/>
      <c r="KPP785" s="92"/>
      <c r="KPQ785" s="92"/>
      <c r="KPR785" s="92"/>
      <c r="KPS785" s="92"/>
      <c r="KPT785" s="92"/>
      <c r="KPU785" s="92"/>
      <c r="KPV785" s="92"/>
      <c r="KPW785" s="92"/>
      <c r="KPX785" s="92"/>
      <c r="KPY785" s="92"/>
      <c r="KPZ785" s="92"/>
      <c r="KQA785" s="92"/>
      <c r="KQB785" s="92"/>
      <c r="KQC785" s="92"/>
      <c r="KQD785" s="92"/>
      <c r="KQE785" s="92"/>
      <c r="KQF785" s="92"/>
      <c r="KQG785" s="92"/>
      <c r="KQH785" s="92"/>
      <c r="KQI785" s="92"/>
      <c r="KQJ785" s="92"/>
      <c r="KQK785" s="92"/>
      <c r="KQL785" s="92"/>
      <c r="KQM785" s="92"/>
      <c r="KQN785" s="92"/>
      <c r="KQO785" s="92"/>
      <c r="KQP785" s="92"/>
      <c r="KQQ785" s="92"/>
      <c r="KQR785" s="92"/>
      <c r="KQS785" s="92"/>
      <c r="KQT785" s="92"/>
      <c r="KQU785" s="92"/>
      <c r="KQV785" s="92"/>
      <c r="KQW785" s="92"/>
      <c r="KQX785" s="92"/>
      <c r="KQY785" s="92"/>
      <c r="KQZ785" s="92"/>
      <c r="KRA785" s="92"/>
      <c r="KRB785" s="92"/>
      <c r="KRC785" s="92"/>
      <c r="KRD785" s="92"/>
      <c r="KRE785" s="92"/>
      <c r="KRF785" s="92"/>
      <c r="KRG785" s="92"/>
      <c r="KRH785" s="92"/>
      <c r="KRI785" s="92"/>
      <c r="KRJ785" s="92"/>
      <c r="KRK785" s="92"/>
      <c r="KRL785" s="92"/>
      <c r="KRM785" s="92"/>
      <c r="KRN785" s="92"/>
      <c r="KRO785" s="92"/>
      <c r="KRP785" s="92"/>
      <c r="KRQ785" s="92"/>
      <c r="KRR785" s="92"/>
      <c r="KRS785" s="92"/>
      <c r="KRT785" s="92"/>
      <c r="KRU785" s="92"/>
      <c r="KRV785" s="92"/>
      <c r="KRW785" s="92"/>
      <c r="KRX785" s="92"/>
      <c r="KRY785" s="92"/>
      <c r="KRZ785" s="92"/>
      <c r="KSA785" s="92"/>
      <c r="KSB785" s="92"/>
      <c r="KSC785" s="92"/>
      <c r="KSD785" s="92"/>
      <c r="KSE785" s="92"/>
      <c r="KSF785" s="92"/>
      <c r="KSG785" s="92"/>
      <c r="KSH785" s="92"/>
      <c r="KSI785" s="92"/>
      <c r="KSJ785" s="92"/>
      <c r="KSK785" s="92"/>
      <c r="KSL785" s="92"/>
      <c r="KSM785" s="92"/>
      <c r="KSN785" s="92"/>
      <c r="KSO785" s="92"/>
      <c r="KSP785" s="92"/>
      <c r="KSQ785" s="92"/>
      <c r="KSR785" s="92"/>
      <c r="KSS785" s="92"/>
      <c r="KST785" s="92"/>
      <c r="KSU785" s="92"/>
      <c r="KSV785" s="92"/>
      <c r="KSW785" s="92"/>
      <c r="KSX785" s="92"/>
      <c r="KSY785" s="92"/>
      <c r="KSZ785" s="92"/>
      <c r="KTA785" s="92"/>
      <c r="KTB785" s="92"/>
      <c r="KTC785" s="92"/>
      <c r="KTD785" s="92"/>
      <c r="KTE785" s="92"/>
      <c r="KTF785" s="92"/>
      <c r="KTG785" s="92"/>
      <c r="KTH785" s="92"/>
      <c r="KTI785" s="92"/>
      <c r="KTJ785" s="92"/>
      <c r="KTK785" s="92"/>
      <c r="KTL785" s="92"/>
      <c r="KTM785" s="92"/>
      <c r="KTN785" s="92"/>
      <c r="KTO785" s="92"/>
      <c r="KTP785" s="92"/>
      <c r="KTQ785" s="92"/>
      <c r="KTR785" s="92"/>
      <c r="KTS785" s="92"/>
      <c r="KTT785" s="92"/>
      <c r="KTU785" s="92"/>
      <c r="KTV785" s="92"/>
      <c r="KTW785" s="92"/>
      <c r="KTX785" s="92"/>
      <c r="KTY785" s="92"/>
      <c r="KTZ785" s="92"/>
      <c r="KUA785" s="92"/>
      <c r="KUB785" s="92"/>
      <c r="KUC785" s="92"/>
      <c r="KUD785" s="92"/>
      <c r="KUE785" s="92"/>
      <c r="KUF785" s="92"/>
      <c r="KUG785" s="92"/>
      <c r="KUH785" s="92"/>
      <c r="KUI785" s="92"/>
      <c r="KUJ785" s="92"/>
      <c r="KUK785" s="92"/>
      <c r="KUL785" s="92"/>
      <c r="KUM785" s="92"/>
      <c r="KUN785" s="92"/>
      <c r="KUO785" s="92"/>
      <c r="KUP785" s="92"/>
      <c r="KUQ785" s="92"/>
      <c r="KUR785" s="92"/>
      <c r="KUS785" s="92"/>
      <c r="KUT785" s="92"/>
      <c r="KUU785" s="92"/>
      <c r="KUV785" s="92"/>
      <c r="KUW785" s="92"/>
      <c r="KUX785" s="92"/>
      <c r="KUY785" s="92"/>
      <c r="KUZ785" s="92"/>
      <c r="KVA785" s="92"/>
      <c r="KVB785" s="92"/>
      <c r="KVC785" s="92"/>
      <c r="KVD785" s="92"/>
      <c r="KVE785" s="92"/>
      <c r="KVF785" s="92"/>
      <c r="KVG785" s="92"/>
      <c r="KVH785" s="92"/>
      <c r="KVI785" s="92"/>
      <c r="KVJ785" s="92"/>
      <c r="KVK785" s="92"/>
      <c r="KVL785" s="92"/>
      <c r="KVM785" s="92"/>
      <c r="KVN785" s="92"/>
      <c r="KVO785" s="92"/>
      <c r="KVP785" s="92"/>
      <c r="KVQ785" s="92"/>
      <c r="KVR785" s="92"/>
      <c r="KVS785" s="92"/>
      <c r="KVT785" s="92"/>
      <c r="KVU785" s="92"/>
      <c r="KVV785" s="92"/>
      <c r="KVW785" s="92"/>
      <c r="KVX785" s="92"/>
      <c r="KVY785" s="92"/>
      <c r="KVZ785" s="92"/>
      <c r="KWA785" s="92"/>
      <c r="KWB785" s="92"/>
      <c r="KWC785" s="92"/>
      <c r="KWD785" s="92"/>
      <c r="KWE785" s="92"/>
      <c r="KWF785" s="92"/>
      <c r="KWG785" s="92"/>
      <c r="KWH785" s="92"/>
      <c r="KWI785" s="92"/>
      <c r="KWJ785" s="92"/>
      <c r="KWK785" s="92"/>
      <c r="KWL785" s="92"/>
      <c r="KWM785" s="92"/>
      <c r="KWN785" s="92"/>
      <c r="KWO785" s="92"/>
      <c r="KWP785" s="92"/>
      <c r="KWQ785" s="92"/>
      <c r="KWR785" s="92"/>
      <c r="KWS785" s="92"/>
      <c r="KWT785" s="92"/>
      <c r="KWU785" s="92"/>
      <c r="KWV785" s="92"/>
      <c r="KWW785" s="92"/>
      <c r="KWX785" s="92"/>
      <c r="KWY785" s="92"/>
      <c r="KWZ785" s="92"/>
      <c r="KXA785" s="92"/>
      <c r="KXB785" s="92"/>
      <c r="KXC785" s="92"/>
      <c r="KXD785" s="92"/>
      <c r="KXE785" s="92"/>
      <c r="KXF785" s="92"/>
      <c r="KXG785" s="92"/>
      <c r="KXH785" s="92"/>
      <c r="KXI785" s="92"/>
      <c r="KXJ785" s="92"/>
      <c r="KXK785" s="92"/>
      <c r="KXL785" s="92"/>
      <c r="KXM785" s="92"/>
      <c r="KXN785" s="92"/>
      <c r="KXO785" s="92"/>
      <c r="KXP785" s="92"/>
      <c r="KXQ785" s="92"/>
      <c r="KXR785" s="92"/>
      <c r="KXS785" s="92"/>
      <c r="KXT785" s="92"/>
      <c r="KXU785" s="92"/>
      <c r="KXV785" s="92"/>
      <c r="KXW785" s="92"/>
      <c r="KXX785" s="92"/>
      <c r="KXY785" s="92"/>
      <c r="KXZ785" s="92"/>
      <c r="KYA785" s="92"/>
      <c r="KYB785" s="92"/>
      <c r="KYC785" s="92"/>
      <c r="KYD785" s="92"/>
      <c r="KYE785" s="92"/>
      <c r="KYF785" s="92"/>
      <c r="KYG785" s="92"/>
      <c r="KYH785" s="92"/>
      <c r="KYI785" s="92"/>
      <c r="KYJ785" s="92"/>
      <c r="KYK785" s="92"/>
      <c r="KYL785" s="92"/>
      <c r="KYM785" s="92"/>
      <c r="KYN785" s="92"/>
      <c r="KYO785" s="92"/>
      <c r="KYP785" s="92"/>
      <c r="KYQ785" s="92"/>
      <c r="KYR785" s="92"/>
      <c r="KYS785" s="92"/>
      <c r="KYT785" s="92"/>
      <c r="KYU785" s="92"/>
      <c r="KYV785" s="92"/>
      <c r="KYW785" s="92"/>
      <c r="KYX785" s="92"/>
      <c r="KYY785" s="92"/>
      <c r="KYZ785" s="92"/>
      <c r="KZA785" s="92"/>
      <c r="KZB785" s="92"/>
      <c r="KZC785" s="92"/>
      <c r="KZD785" s="92"/>
      <c r="KZE785" s="92"/>
      <c r="KZF785" s="92"/>
      <c r="KZG785" s="92"/>
      <c r="KZH785" s="92"/>
      <c r="KZI785" s="92"/>
      <c r="KZJ785" s="92"/>
      <c r="KZK785" s="92"/>
      <c r="KZL785" s="92"/>
      <c r="KZM785" s="92"/>
      <c r="KZN785" s="92"/>
      <c r="KZO785" s="92"/>
      <c r="KZP785" s="92"/>
      <c r="KZQ785" s="92"/>
      <c r="KZR785" s="92"/>
      <c r="KZS785" s="92"/>
      <c r="KZT785" s="92"/>
      <c r="KZU785" s="92"/>
      <c r="KZV785" s="92"/>
      <c r="KZW785" s="92"/>
      <c r="KZX785" s="92"/>
      <c r="KZY785" s="92"/>
      <c r="KZZ785" s="92"/>
      <c r="LAA785" s="92"/>
      <c r="LAB785" s="92"/>
      <c r="LAC785" s="92"/>
      <c r="LAD785" s="92"/>
      <c r="LAE785" s="92"/>
      <c r="LAF785" s="92"/>
      <c r="LAG785" s="92"/>
      <c r="LAH785" s="92"/>
      <c r="LAI785" s="92"/>
      <c r="LAJ785" s="92"/>
      <c r="LAK785" s="92"/>
      <c r="LAL785" s="92"/>
      <c r="LAM785" s="92"/>
      <c r="LAN785" s="92"/>
      <c r="LAO785" s="92"/>
      <c r="LAP785" s="92"/>
      <c r="LAQ785" s="92"/>
      <c r="LAR785" s="92"/>
      <c r="LAS785" s="92"/>
      <c r="LAT785" s="92"/>
      <c r="LAU785" s="92"/>
      <c r="LAV785" s="92"/>
      <c r="LAW785" s="92"/>
      <c r="LAX785" s="92"/>
      <c r="LAY785" s="92"/>
      <c r="LAZ785" s="92"/>
      <c r="LBA785" s="92"/>
      <c r="LBB785" s="92"/>
      <c r="LBC785" s="92"/>
      <c r="LBD785" s="92"/>
      <c r="LBE785" s="92"/>
      <c r="LBF785" s="92"/>
      <c r="LBG785" s="92"/>
      <c r="LBH785" s="92"/>
      <c r="LBI785" s="92"/>
      <c r="LBJ785" s="92"/>
      <c r="LBK785" s="92"/>
      <c r="LBL785" s="92"/>
      <c r="LBM785" s="92"/>
      <c r="LBN785" s="92"/>
      <c r="LBO785" s="92"/>
      <c r="LBP785" s="92"/>
      <c r="LBQ785" s="92"/>
      <c r="LBR785" s="92"/>
      <c r="LBS785" s="92"/>
      <c r="LBT785" s="92"/>
      <c r="LBU785" s="92"/>
      <c r="LBV785" s="92"/>
      <c r="LBW785" s="92"/>
      <c r="LBX785" s="92"/>
      <c r="LBY785" s="92"/>
      <c r="LBZ785" s="92"/>
      <c r="LCA785" s="92"/>
      <c r="LCB785" s="92"/>
      <c r="LCC785" s="92"/>
      <c r="LCD785" s="92"/>
      <c r="LCE785" s="92"/>
      <c r="LCF785" s="92"/>
      <c r="LCG785" s="92"/>
      <c r="LCH785" s="92"/>
      <c r="LCI785" s="92"/>
      <c r="LCJ785" s="92"/>
      <c r="LCK785" s="92"/>
      <c r="LCL785" s="92"/>
      <c r="LCM785" s="92"/>
      <c r="LCN785" s="92"/>
      <c r="LCO785" s="92"/>
      <c r="LCP785" s="92"/>
      <c r="LCQ785" s="92"/>
      <c r="LCR785" s="92"/>
      <c r="LCS785" s="92"/>
      <c r="LCT785" s="92"/>
      <c r="LCU785" s="92"/>
      <c r="LCV785" s="92"/>
      <c r="LCW785" s="92"/>
      <c r="LCX785" s="92"/>
      <c r="LCY785" s="92"/>
      <c r="LCZ785" s="92"/>
      <c r="LDA785" s="92"/>
      <c r="LDB785" s="92"/>
      <c r="LDC785" s="92"/>
      <c r="LDD785" s="92"/>
      <c r="LDE785" s="92"/>
      <c r="LDF785" s="92"/>
      <c r="LDG785" s="92"/>
      <c r="LDH785" s="92"/>
      <c r="LDI785" s="92"/>
      <c r="LDJ785" s="92"/>
      <c r="LDK785" s="92"/>
      <c r="LDL785" s="92"/>
      <c r="LDM785" s="92"/>
      <c r="LDN785" s="92"/>
      <c r="LDO785" s="92"/>
      <c r="LDP785" s="92"/>
      <c r="LDQ785" s="92"/>
      <c r="LDR785" s="92"/>
      <c r="LDS785" s="92"/>
      <c r="LDT785" s="92"/>
      <c r="LDU785" s="92"/>
      <c r="LDV785" s="92"/>
      <c r="LDW785" s="92"/>
      <c r="LDX785" s="92"/>
      <c r="LDY785" s="92"/>
      <c r="LDZ785" s="92"/>
      <c r="LEA785" s="92"/>
      <c r="LEB785" s="92"/>
      <c r="LEC785" s="92"/>
      <c r="LED785" s="92"/>
      <c r="LEE785" s="92"/>
      <c r="LEF785" s="92"/>
      <c r="LEG785" s="92"/>
      <c r="LEH785" s="92"/>
      <c r="LEI785" s="92"/>
      <c r="LEJ785" s="92"/>
      <c r="LEK785" s="92"/>
      <c r="LEL785" s="92"/>
      <c r="LEM785" s="92"/>
      <c r="LEN785" s="92"/>
      <c r="LEO785" s="92"/>
      <c r="LEP785" s="92"/>
      <c r="LEQ785" s="92"/>
      <c r="LER785" s="92"/>
      <c r="LES785" s="92"/>
      <c r="LET785" s="92"/>
      <c r="LEU785" s="92"/>
      <c r="LEV785" s="92"/>
      <c r="LEW785" s="92"/>
      <c r="LEX785" s="92"/>
      <c r="LEY785" s="92"/>
      <c r="LEZ785" s="92"/>
      <c r="LFA785" s="92"/>
      <c r="LFB785" s="92"/>
      <c r="LFC785" s="92"/>
      <c r="LFD785" s="92"/>
      <c r="LFE785" s="92"/>
      <c r="LFF785" s="92"/>
      <c r="LFG785" s="92"/>
      <c r="LFH785" s="92"/>
      <c r="LFI785" s="92"/>
      <c r="LFJ785" s="92"/>
      <c r="LFK785" s="92"/>
      <c r="LFL785" s="92"/>
      <c r="LFM785" s="92"/>
      <c r="LFN785" s="92"/>
      <c r="LFO785" s="92"/>
      <c r="LFP785" s="92"/>
      <c r="LFQ785" s="92"/>
      <c r="LFR785" s="92"/>
      <c r="LFS785" s="92"/>
      <c r="LFT785" s="92"/>
      <c r="LFU785" s="92"/>
      <c r="LFV785" s="92"/>
      <c r="LFW785" s="92"/>
      <c r="LFX785" s="92"/>
      <c r="LFY785" s="92"/>
      <c r="LFZ785" s="92"/>
      <c r="LGA785" s="92"/>
      <c r="LGB785" s="92"/>
      <c r="LGC785" s="92"/>
      <c r="LGD785" s="92"/>
      <c r="LGE785" s="92"/>
      <c r="LGF785" s="92"/>
      <c r="LGG785" s="92"/>
      <c r="LGH785" s="92"/>
      <c r="LGI785" s="92"/>
      <c r="LGJ785" s="92"/>
      <c r="LGK785" s="92"/>
      <c r="LGL785" s="92"/>
      <c r="LGM785" s="92"/>
      <c r="LGN785" s="92"/>
      <c r="LGO785" s="92"/>
      <c r="LGP785" s="92"/>
      <c r="LGQ785" s="92"/>
      <c r="LGR785" s="92"/>
      <c r="LGS785" s="92"/>
      <c r="LGT785" s="92"/>
      <c r="LGU785" s="92"/>
      <c r="LGV785" s="92"/>
      <c r="LGW785" s="92"/>
      <c r="LGX785" s="92"/>
      <c r="LGY785" s="92"/>
      <c r="LGZ785" s="92"/>
      <c r="LHA785" s="92"/>
      <c r="LHB785" s="92"/>
      <c r="LHC785" s="92"/>
      <c r="LHD785" s="92"/>
      <c r="LHE785" s="92"/>
      <c r="LHF785" s="92"/>
      <c r="LHG785" s="92"/>
      <c r="LHH785" s="92"/>
      <c r="LHI785" s="92"/>
      <c r="LHJ785" s="92"/>
      <c r="LHK785" s="92"/>
      <c r="LHL785" s="92"/>
      <c r="LHM785" s="92"/>
      <c r="LHN785" s="92"/>
      <c r="LHO785" s="92"/>
      <c r="LHP785" s="92"/>
      <c r="LHQ785" s="92"/>
      <c r="LHR785" s="92"/>
      <c r="LHS785" s="92"/>
      <c r="LHT785" s="92"/>
      <c r="LHU785" s="92"/>
      <c r="LHV785" s="92"/>
      <c r="LHW785" s="92"/>
      <c r="LHX785" s="92"/>
      <c r="LHY785" s="92"/>
      <c r="LHZ785" s="92"/>
      <c r="LIA785" s="92"/>
      <c r="LIB785" s="92"/>
      <c r="LIC785" s="92"/>
      <c r="LID785" s="92"/>
      <c r="LIE785" s="92"/>
      <c r="LIF785" s="92"/>
      <c r="LIG785" s="92"/>
      <c r="LIH785" s="92"/>
      <c r="LII785" s="92"/>
      <c r="LIJ785" s="92"/>
      <c r="LIK785" s="92"/>
      <c r="LIL785" s="92"/>
      <c r="LIM785" s="92"/>
      <c r="LIN785" s="92"/>
      <c r="LIO785" s="92"/>
      <c r="LIP785" s="92"/>
      <c r="LIQ785" s="92"/>
      <c r="LIR785" s="92"/>
      <c r="LIS785" s="92"/>
      <c r="LIT785" s="92"/>
      <c r="LIU785" s="92"/>
      <c r="LIV785" s="92"/>
      <c r="LIW785" s="92"/>
      <c r="LIX785" s="92"/>
      <c r="LIY785" s="92"/>
      <c r="LIZ785" s="92"/>
      <c r="LJA785" s="92"/>
      <c r="LJB785" s="92"/>
      <c r="LJC785" s="92"/>
      <c r="LJD785" s="92"/>
      <c r="LJE785" s="92"/>
      <c r="LJF785" s="92"/>
      <c r="LJG785" s="92"/>
      <c r="LJH785" s="92"/>
      <c r="LJI785" s="92"/>
      <c r="LJJ785" s="92"/>
      <c r="LJK785" s="92"/>
      <c r="LJL785" s="92"/>
      <c r="LJM785" s="92"/>
      <c r="LJN785" s="92"/>
      <c r="LJO785" s="92"/>
      <c r="LJP785" s="92"/>
      <c r="LJQ785" s="92"/>
      <c r="LJR785" s="92"/>
      <c r="LJS785" s="92"/>
      <c r="LJT785" s="92"/>
      <c r="LJU785" s="92"/>
      <c r="LJV785" s="92"/>
      <c r="LJW785" s="92"/>
      <c r="LJX785" s="92"/>
      <c r="LJY785" s="92"/>
      <c r="LJZ785" s="92"/>
      <c r="LKA785" s="92"/>
      <c r="LKB785" s="92"/>
      <c r="LKC785" s="92"/>
      <c r="LKD785" s="92"/>
      <c r="LKE785" s="92"/>
      <c r="LKF785" s="92"/>
      <c r="LKG785" s="92"/>
      <c r="LKH785" s="92"/>
      <c r="LKI785" s="92"/>
      <c r="LKJ785" s="92"/>
      <c r="LKK785" s="92"/>
      <c r="LKL785" s="92"/>
      <c r="LKM785" s="92"/>
      <c r="LKN785" s="92"/>
      <c r="LKO785" s="92"/>
      <c r="LKP785" s="92"/>
      <c r="LKQ785" s="92"/>
      <c r="LKR785" s="92"/>
      <c r="LKS785" s="92"/>
      <c r="LKT785" s="92"/>
      <c r="LKU785" s="92"/>
      <c r="LKV785" s="92"/>
      <c r="LKW785" s="92"/>
      <c r="LKX785" s="92"/>
      <c r="LKY785" s="92"/>
      <c r="LKZ785" s="92"/>
      <c r="LLA785" s="92"/>
      <c r="LLB785" s="92"/>
      <c r="LLC785" s="92"/>
      <c r="LLD785" s="92"/>
      <c r="LLE785" s="92"/>
      <c r="LLF785" s="92"/>
      <c r="LLG785" s="92"/>
      <c r="LLH785" s="92"/>
      <c r="LLI785" s="92"/>
      <c r="LLJ785" s="92"/>
      <c r="LLK785" s="92"/>
      <c r="LLL785" s="92"/>
      <c r="LLM785" s="92"/>
      <c r="LLN785" s="92"/>
      <c r="LLO785" s="92"/>
      <c r="LLP785" s="92"/>
      <c r="LLQ785" s="92"/>
      <c r="LLR785" s="92"/>
      <c r="LLS785" s="92"/>
      <c r="LLT785" s="92"/>
      <c r="LLU785" s="92"/>
      <c r="LLV785" s="92"/>
      <c r="LLW785" s="92"/>
      <c r="LLX785" s="92"/>
      <c r="LLY785" s="92"/>
      <c r="LLZ785" s="92"/>
      <c r="LMA785" s="92"/>
      <c r="LMB785" s="92"/>
      <c r="LMC785" s="92"/>
      <c r="LMD785" s="92"/>
      <c r="LME785" s="92"/>
      <c r="LMF785" s="92"/>
      <c r="LMG785" s="92"/>
      <c r="LMH785" s="92"/>
      <c r="LMI785" s="92"/>
      <c r="LMJ785" s="92"/>
      <c r="LMK785" s="92"/>
      <c r="LML785" s="92"/>
      <c r="LMM785" s="92"/>
      <c r="LMN785" s="92"/>
      <c r="LMO785" s="92"/>
      <c r="LMP785" s="92"/>
      <c r="LMQ785" s="92"/>
      <c r="LMR785" s="92"/>
      <c r="LMS785" s="92"/>
      <c r="LMT785" s="92"/>
      <c r="LMU785" s="92"/>
      <c r="LMV785" s="92"/>
      <c r="LMW785" s="92"/>
      <c r="LMX785" s="92"/>
      <c r="LMY785" s="92"/>
      <c r="LMZ785" s="92"/>
      <c r="LNA785" s="92"/>
      <c r="LNB785" s="92"/>
      <c r="LNC785" s="92"/>
      <c r="LND785" s="92"/>
      <c r="LNE785" s="92"/>
      <c r="LNF785" s="92"/>
      <c r="LNG785" s="92"/>
      <c r="LNH785" s="92"/>
      <c r="LNI785" s="92"/>
      <c r="LNJ785" s="92"/>
      <c r="LNK785" s="92"/>
      <c r="LNL785" s="92"/>
      <c r="LNM785" s="92"/>
      <c r="LNN785" s="92"/>
      <c r="LNO785" s="92"/>
      <c r="LNP785" s="92"/>
      <c r="LNQ785" s="92"/>
      <c r="LNR785" s="92"/>
      <c r="LNS785" s="92"/>
      <c r="LNT785" s="92"/>
      <c r="LNU785" s="92"/>
      <c r="LNV785" s="92"/>
      <c r="LNW785" s="92"/>
      <c r="LNX785" s="92"/>
      <c r="LNY785" s="92"/>
      <c r="LNZ785" s="92"/>
      <c r="LOA785" s="92"/>
      <c r="LOB785" s="92"/>
      <c r="LOC785" s="92"/>
      <c r="LOD785" s="92"/>
      <c r="LOE785" s="92"/>
      <c r="LOF785" s="92"/>
      <c r="LOG785" s="92"/>
      <c r="LOH785" s="92"/>
      <c r="LOI785" s="92"/>
      <c r="LOJ785" s="92"/>
      <c r="LOK785" s="92"/>
      <c r="LOL785" s="92"/>
      <c r="LOM785" s="92"/>
      <c r="LON785" s="92"/>
      <c r="LOO785" s="92"/>
      <c r="LOP785" s="92"/>
      <c r="LOQ785" s="92"/>
      <c r="LOR785" s="92"/>
      <c r="LOS785" s="92"/>
      <c r="LOT785" s="92"/>
      <c r="LOU785" s="92"/>
      <c r="LOV785" s="92"/>
      <c r="LOW785" s="92"/>
      <c r="LOX785" s="92"/>
      <c r="LOY785" s="92"/>
      <c r="LOZ785" s="92"/>
      <c r="LPA785" s="92"/>
      <c r="LPB785" s="92"/>
      <c r="LPC785" s="92"/>
      <c r="LPD785" s="92"/>
      <c r="LPE785" s="92"/>
      <c r="LPF785" s="92"/>
      <c r="LPG785" s="92"/>
      <c r="LPH785" s="92"/>
      <c r="LPI785" s="92"/>
      <c r="LPJ785" s="92"/>
      <c r="LPK785" s="92"/>
      <c r="LPL785" s="92"/>
      <c r="LPM785" s="92"/>
      <c r="LPN785" s="92"/>
      <c r="LPO785" s="92"/>
      <c r="LPP785" s="92"/>
      <c r="LPQ785" s="92"/>
      <c r="LPR785" s="92"/>
      <c r="LPS785" s="92"/>
      <c r="LPT785" s="92"/>
      <c r="LPU785" s="92"/>
      <c r="LPV785" s="92"/>
      <c r="LPW785" s="92"/>
      <c r="LPX785" s="92"/>
      <c r="LPY785" s="92"/>
      <c r="LPZ785" s="92"/>
      <c r="LQA785" s="92"/>
      <c r="LQB785" s="92"/>
      <c r="LQC785" s="92"/>
      <c r="LQD785" s="92"/>
      <c r="LQE785" s="92"/>
      <c r="LQF785" s="92"/>
      <c r="LQG785" s="92"/>
      <c r="LQH785" s="92"/>
      <c r="LQI785" s="92"/>
      <c r="LQJ785" s="92"/>
      <c r="LQK785" s="92"/>
      <c r="LQL785" s="92"/>
      <c r="LQM785" s="92"/>
      <c r="LQN785" s="92"/>
      <c r="LQO785" s="92"/>
      <c r="LQP785" s="92"/>
      <c r="LQQ785" s="92"/>
      <c r="LQR785" s="92"/>
      <c r="LQS785" s="92"/>
      <c r="LQT785" s="92"/>
      <c r="LQU785" s="92"/>
      <c r="LQV785" s="92"/>
      <c r="LQW785" s="92"/>
      <c r="LQX785" s="92"/>
      <c r="LQY785" s="92"/>
      <c r="LQZ785" s="92"/>
      <c r="LRA785" s="92"/>
      <c r="LRB785" s="92"/>
      <c r="LRC785" s="92"/>
      <c r="LRD785" s="92"/>
      <c r="LRE785" s="92"/>
      <c r="LRF785" s="92"/>
      <c r="LRG785" s="92"/>
      <c r="LRH785" s="92"/>
      <c r="LRI785" s="92"/>
      <c r="LRJ785" s="92"/>
      <c r="LRK785" s="92"/>
      <c r="LRL785" s="92"/>
      <c r="LRM785" s="92"/>
      <c r="LRN785" s="92"/>
      <c r="LRO785" s="92"/>
      <c r="LRP785" s="92"/>
      <c r="LRQ785" s="92"/>
      <c r="LRR785" s="92"/>
      <c r="LRS785" s="92"/>
      <c r="LRT785" s="92"/>
      <c r="LRU785" s="92"/>
      <c r="LRV785" s="92"/>
      <c r="LRW785" s="92"/>
      <c r="LRX785" s="92"/>
      <c r="LRY785" s="92"/>
      <c r="LRZ785" s="92"/>
      <c r="LSA785" s="92"/>
      <c r="LSB785" s="92"/>
      <c r="LSC785" s="92"/>
      <c r="LSD785" s="92"/>
      <c r="LSE785" s="92"/>
      <c r="LSF785" s="92"/>
      <c r="LSG785" s="92"/>
      <c r="LSH785" s="92"/>
      <c r="LSI785" s="92"/>
      <c r="LSJ785" s="92"/>
      <c r="LSK785" s="92"/>
      <c r="LSL785" s="92"/>
      <c r="LSM785" s="92"/>
      <c r="LSN785" s="92"/>
      <c r="LSO785" s="92"/>
      <c r="LSP785" s="92"/>
      <c r="LSQ785" s="92"/>
      <c r="LSR785" s="92"/>
      <c r="LSS785" s="92"/>
      <c r="LST785" s="92"/>
      <c r="LSU785" s="92"/>
      <c r="LSV785" s="92"/>
      <c r="LSW785" s="92"/>
      <c r="LSX785" s="92"/>
      <c r="LSY785" s="92"/>
      <c r="LSZ785" s="92"/>
      <c r="LTA785" s="92"/>
      <c r="LTB785" s="92"/>
      <c r="LTC785" s="92"/>
      <c r="LTD785" s="92"/>
      <c r="LTE785" s="92"/>
      <c r="LTF785" s="92"/>
      <c r="LTG785" s="92"/>
      <c r="LTH785" s="92"/>
      <c r="LTI785" s="92"/>
      <c r="LTJ785" s="92"/>
      <c r="LTK785" s="92"/>
      <c r="LTL785" s="92"/>
      <c r="LTM785" s="92"/>
      <c r="LTN785" s="92"/>
      <c r="LTO785" s="92"/>
      <c r="LTP785" s="92"/>
      <c r="LTQ785" s="92"/>
      <c r="LTR785" s="92"/>
      <c r="LTS785" s="92"/>
      <c r="LTT785" s="92"/>
      <c r="LTU785" s="92"/>
      <c r="LTV785" s="92"/>
      <c r="LTW785" s="92"/>
      <c r="LTX785" s="92"/>
      <c r="LTY785" s="92"/>
      <c r="LTZ785" s="92"/>
      <c r="LUA785" s="92"/>
      <c r="LUB785" s="92"/>
      <c r="LUC785" s="92"/>
      <c r="LUD785" s="92"/>
      <c r="LUE785" s="92"/>
      <c r="LUF785" s="92"/>
      <c r="LUG785" s="92"/>
      <c r="LUH785" s="92"/>
      <c r="LUI785" s="92"/>
      <c r="LUJ785" s="92"/>
      <c r="LUK785" s="92"/>
      <c r="LUL785" s="92"/>
      <c r="LUM785" s="92"/>
      <c r="LUN785" s="92"/>
      <c r="LUO785" s="92"/>
      <c r="LUP785" s="92"/>
      <c r="LUQ785" s="92"/>
      <c r="LUR785" s="92"/>
      <c r="LUS785" s="92"/>
      <c r="LUT785" s="92"/>
      <c r="LUU785" s="92"/>
      <c r="LUV785" s="92"/>
      <c r="LUW785" s="92"/>
      <c r="LUX785" s="92"/>
      <c r="LUY785" s="92"/>
      <c r="LUZ785" s="92"/>
      <c r="LVA785" s="92"/>
      <c r="LVB785" s="92"/>
      <c r="LVC785" s="92"/>
      <c r="LVD785" s="92"/>
      <c r="LVE785" s="92"/>
      <c r="LVF785" s="92"/>
      <c r="LVG785" s="92"/>
      <c r="LVH785" s="92"/>
      <c r="LVI785" s="92"/>
      <c r="LVJ785" s="92"/>
      <c r="LVK785" s="92"/>
      <c r="LVL785" s="92"/>
      <c r="LVM785" s="92"/>
      <c r="LVN785" s="92"/>
      <c r="LVO785" s="92"/>
      <c r="LVP785" s="92"/>
      <c r="LVQ785" s="92"/>
      <c r="LVR785" s="92"/>
      <c r="LVS785" s="92"/>
      <c r="LVT785" s="92"/>
      <c r="LVU785" s="92"/>
      <c r="LVV785" s="92"/>
      <c r="LVW785" s="92"/>
      <c r="LVX785" s="92"/>
      <c r="LVY785" s="92"/>
      <c r="LVZ785" s="92"/>
      <c r="LWA785" s="92"/>
      <c r="LWB785" s="92"/>
      <c r="LWC785" s="92"/>
      <c r="LWD785" s="92"/>
      <c r="LWE785" s="92"/>
      <c r="LWF785" s="92"/>
      <c r="LWG785" s="92"/>
      <c r="LWH785" s="92"/>
      <c r="LWI785" s="92"/>
      <c r="LWJ785" s="92"/>
      <c r="LWK785" s="92"/>
      <c r="LWL785" s="92"/>
      <c r="LWM785" s="92"/>
      <c r="LWN785" s="92"/>
      <c r="LWO785" s="92"/>
      <c r="LWP785" s="92"/>
      <c r="LWQ785" s="92"/>
      <c r="LWR785" s="92"/>
      <c r="LWS785" s="92"/>
      <c r="LWT785" s="92"/>
      <c r="LWU785" s="92"/>
      <c r="LWV785" s="92"/>
      <c r="LWW785" s="92"/>
      <c r="LWX785" s="92"/>
      <c r="LWY785" s="92"/>
      <c r="LWZ785" s="92"/>
      <c r="LXA785" s="92"/>
      <c r="LXB785" s="92"/>
      <c r="LXC785" s="92"/>
      <c r="LXD785" s="92"/>
      <c r="LXE785" s="92"/>
      <c r="LXF785" s="92"/>
      <c r="LXG785" s="92"/>
      <c r="LXH785" s="92"/>
      <c r="LXI785" s="92"/>
      <c r="LXJ785" s="92"/>
      <c r="LXK785" s="92"/>
      <c r="LXL785" s="92"/>
      <c r="LXM785" s="92"/>
      <c r="LXN785" s="92"/>
      <c r="LXO785" s="92"/>
      <c r="LXP785" s="92"/>
      <c r="LXQ785" s="92"/>
      <c r="LXR785" s="92"/>
      <c r="LXS785" s="92"/>
      <c r="LXT785" s="92"/>
      <c r="LXU785" s="92"/>
      <c r="LXV785" s="92"/>
      <c r="LXW785" s="92"/>
      <c r="LXX785" s="92"/>
      <c r="LXY785" s="92"/>
      <c r="LXZ785" s="92"/>
      <c r="LYA785" s="92"/>
      <c r="LYB785" s="92"/>
      <c r="LYC785" s="92"/>
      <c r="LYD785" s="92"/>
      <c r="LYE785" s="92"/>
      <c r="LYF785" s="92"/>
      <c r="LYG785" s="92"/>
      <c r="LYH785" s="92"/>
      <c r="LYI785" s="92"/>
      <c r="LYJ785" s="92"/>
      <c r="LYK785" s="92"/>
      <c r="LYL785" s="92"/>
      <c r="LYM785" s="92"/>
      <c r="LYN785" s="92"/>
      <c r="LYO785" s="92"/>
      <c r="LYP785" s="92"/>
      <c r="LYQ785" s="92"/>
      <c r="LYR785" s="92"/>
      <c r="LYS785" s="92"/>
      <c r="LYT785" s="92"/>
      <c r="LYU785" s="92"/>
      <c r="LYV785" s="92"/>
      <c r="LYW785" s="92"/>
      <c r="LYX785" s="92"/>
      <c r="LYY785" s="92"/>
      <c r="LYZ785" s="92"/>
      <c r="LZA785" s="92"/>
      <c r="LZB785" s="92"/>
      <c r="LZC785" s="92"/>
      <c r="LZD785" s="92"/>
      <c r="LZE785" s="92"/>
      <c r="LZF785" s="92"/>
      <c r="LZG785" s="92"/>
      <c r="LZH785" s="92"/>
      <c r="LZI785" s="92"/>
      <c r="LZJ785" s="92"/>
      <c r="LZK785" s="92"/>
      <c r="LZL785" s="92"/>
      <c r="LZM785" s="92"/>
      <c r="LZN785" s="92"/>
      <c r="LZO785" s="92"/>
      <c r="LZP785" s="92"/>
      <c r="LZQ785" s="92"/>
      <c r="LZR785" s="92"/>
      <c r="LZS785" s="92"/>
      <c r="LZT785" s="92"/>
      <c r="LZU785" s="92"/>
      <c r="LZV785" s="92"/>
      <c r="LZW785" s="92"/>
      <c r="LZX785" s="92"/>
      <c r="LZY785" s="92"/>
      <c r="LZZ785" s="92"/>
      <c r="MAA785" s="92"/>
      <c r="MAB785" s="92"/>
      <c r="MAC785" s="92"/>
      <c r="MAD785" s="92"/>
      <c r="MAE785" s="92"/>
      <c r="MAF785" s="92"/>
      <c r="MAG785" s="92"/>
      <c r="MAH785" s="92"/>
      <c r="MAI785" s="92"/>
      <c r="MAJ785" s="92"/>
      <c r="MAK785" s="92"/>
      <c r="MAL785" s="92"/>
      <c r="MAM785" s="92"/>
      <c r="MAN785" s="92"/>
      <c r="MAO785" s="92"/>
      <c r="MAP785" s="92"/>
      <c r="MAQ785" s="92"/>
      <c r="MAR785" s="92"/>
      <c r="MAS785" s="92"/>
      <c r="MAT785" s="92"/>
      <c r="MAU785" s="92"/>
      <c r="MAV785" s="92"/>
      <c r="MAW785" s="92"/>
      <c r="MAX785" s="92"/>
      <c r="MAY785" s="92"/>
      <c r="MAZ785" s="92"/>
      <c r="MBA785" s="92"/>
      <c r="MBB785" s="92"/>
      <c r="MBC785" s="92"/>
      <c r="MBD785" s="92"/>
      <c r="MBE785" s="92"/>
      <c r="MBF785" s="92"/>
      <c r="MBG785" s="92"/>
      <c r="MBH785" s="92"/>
      <c r="MBI785" s="92"/>
      <c r="MBJ785" s="92"/>
      <c r="MBK785" s="92"/>
      <c r="MBL785" s="92"/>
      <c r="MBM785" s="92"/>
      <c r="MBN785" s="92"/>
      <c r="MBO785" s="92"/>
      <c r="MBP785" s="92"/>
      <c r="MBQ785" s="92"/>
      <c r="MBR785" s="92"/>
      <c r="MBS785" s="92"/>
      <c r="MBT785" s="92"/>
      <c r="MBU785" s="92"/>
      <c r="MBV785" s="92"/>
      <c r="MBW785" s="92"/>
      <c r="MBX785" s="92"/>
      <c r="MBY785" s="92"/>
      <c r="MBZ785" s="92"/>
      <c r="MCA785" s="92"/>
      <c r="MCB785" s="92"/>
      <c r="MCC785" s="92"/>
      <c r="MCD785" s="92"/>
      <c r="MCE785" s="92"/>
      <c r="MCF785" s="92"/>
      <c r="MCG785" s="92"/>
      <c r="MCH785" s="92"/>
      <c r="MCI785" s="92"/>
      <c r="MCJ785" s="92"/>
      <c r="MCK785" s="92"/>
      <c r="MCL785" s="92"/>
      <c r="MCM785" s="92"/>
      <c r="MCN785" s="92"/>
      <c r="MCO785" s="92"/>
      <c r="MCP785" s="92"/>
      <c r="MCQ785" s="92"/>
      <c r="MCR785" s="92"/>
      <c r="MCS785" s="92"/>
      <c r="MCT785" s="92"/>
      <c r="MCU785" s="92"/>
      <c r="MCV785" s="92"/>
      <c r="MCW785" s="92"/>
      <c r="MCX785" s="92"/>
      <c r="MCY785" s="92"/>
      <c r="MCZ785" s="92"/>
      <c r="MDA785" s="92"/>
      <c r="MDB785" s="92"/>
      <c r="MDC785" s="92"/>
      <c r="MDD785" s="92"/>
      <c r="MDE785" s="92"/>
      <c r="MDF785" s="92"/>
      <c r="MDG785" s="92"/>
      <c r="MDH785" s="92"/>
      <c r="MDI785" s="92"/>
      <c r="MDJ785" s="92"/>
      <c r="MDK785" s="92"/>
      <c r="MDL785" s="92"/>
      <c r="MDM785" s="92"/>
      <c r="MDN785" s="92"/>
      <c r="MDO785" s="92"/>
      <c r="MDP785" s="92"/>
      <c r="MDQ785" s="92"/>
      <c r="MDR785" s="92"/>
      <c r="MDS785" s="92"/>
      <c r="MDT785" s="92"/>
      <c r="MDU785" s="92"/>
      <c r="MDV785" s="92"/>
      <c r="MDW785" s="92"/>
      <c r="MDX785" s="92"/>
      <c r="MDY785" s="92"/>
      <c r="MDZ785" s="92"/>
      <c r="MEA785" s="92"/>
      <c r="MEB785" s="92"/>
      <c r="MEC785" s="92"/>
      <c r="MED785" s="92"/>
      <c r="MEE785" s="92"/>
      <c r="MEF785" s="92"/>
      <c r="MEG785" s="92"/>
      <c r="MEH785" s="92"/>
      <c r="MEI785" s="92"/>
      <c r="MEJ785" s="92"/>
      <c r="MEK785" s="92"/>
      <c r="MEL785" s="92"/>
      <c r="MEM785" s="92"/>
      <c r="MEN785" s="92"/>
      <c r="MEO785" s="92"/>
      <c r="MEP785" s="92"/>
      <c r="MEQ785" s="92"/>
      <c r="MER785" s="92"/>
      <c r="MES785" s="92"/>
      <c r="MET785" s="92"/>
      <c r="MEU785" s="92"/>
      <c r="MEV785" s="92"/>
      <c r="MEW785" s="92"/>
      <c r="MEX785" s="92"/>
      <c r="MEY785" s="92"/>
      <c r="MEZ785" s="92"/>
      <c r="MFA785" s="92"/>
      <c r="MFB785" s="92"/>
      <c r="MFC785" s="92"/>
      <c r="MFD785" s="92"/>
      <c r="MFE785" s="92"/>
      <c r="MFF785" s="92"/>
      <c r="MFG785" s="92"/>
      <c r="MFH785" s="92"/>
      <c r="MFI785" s="92"/>
      <c r="MFJ785" s="92"/>
      <c r="MFK785" s="92"/>
      <c r="MFL785" s="92"/>
      <c r="MFM785" s="92"/>
      <c r="MFN785" s="92"/>
      <c r="MFO785" s="92"/>
      <c r="MFP785" s="92"/>
      <c r="MFQ785" s="92"/>
      <c r="MFR785" s="92"/>
      <c r="MFS785" s="92"/>
      <c r="MFT785" s="92"/>
      <c r="MFU785" s="92"/>
      <c r="MFV785" s="92"/>
      <c r="MFW785" s="92"/>
      <c r="MFX785" s="92"/>
      <c r="MFY785" s="92"/>
      <c r="MFZ785" s="92"/>
      <c r="MGA785" s="92"/>
      <c r="MGB785" s="92"/>
      <c r="MGC785" s="92"/>
      <c r="MGD785" s="92"/>
      <c r="MGE785" s="92"/>
      <c r="MGF785" s="92"/>
      <c r="MGG785" s="92"/>
      <c r="MGH785" s="92"/>
      <c r="MGI785" s="92"/>
      <c r="MGJ785" s="92"/>
      <c r="MGK785" s="92"/>
      <c r="MGL785" s="92"/>
      <c r="MGM785" s="92"/>
      <c r="MGN785" s="92"/>
      <c r="MGO785" s="92"/>
      <c r="MGP785" s="92"/>
      <c r="MGQ785" s="92"/>
      <c r="MGR785" s="92"/>
      <c r="MGS785" s="92"/>
      <c r="MGT785" s="92"/>
      <c r="MGU785" s="92"/>
      <c r="MGV785" s="92"/>
      <c r="MGW785" s="92"/>
      <c r="MGX785" s="92"/>
      <c r="MGY785" s="92"/>
      <c r="MGZ785" s="92"/>
      <c r="MHA785" s="92"/>
      <c r="MHB785" s="92"/>
      <c r="MHC785" s="92"/>
      <c r="MHD785" s="92"/>
      <c r="MHE785" s="92"/>
      <c r="MHF785" s="92"/>
      <c r="MHG785" s="92"/>
      <c r="MHH785" s="92"/>
      <c r="MHI785" s="92"/>
      <c r="MHJ785" s="92"/>
      <c r="MHK785" s="92"/>
      <c r="MHL785" s="92"/>
      <c r="MHM785" s="92"/>
      <c r="MHN785" s="92"/>
      <c r="MHO785" s="92"/>
      <c r="MHP785" s="92"/>
      <c r="MHQ785" s="92"/>
      <c r="MHR785" s="92"/>
      <c r="MHS785" s="92"/>
      <c r="MHT785" s="92"/>
      <c r="MHU785" s="92"/>
      <c r="MHV785" s="92"/>
      <c r="MHW785" s="92"/>
      <c r="MHX785" s="92"/>
      <c r="MHY785" s="92"/>
      <c r="MHZ785" s="92"/>
      <c r="MIA785" s="92"/>
      <c r="MIB785" s="92"/>
      <c r="MIC785" s="92"/>
      <c r="MID785" s="92"/>
      <c r="MIE785" s="92"/>
      <c r="MIF785" s="92"/>
      <c r="MIG785" s="92"/>
      <c r="MIH785" s="92"/>
      <c r="MII785" s="92"/>
      <c r="MIJ785" s="92"/>
      <c r="MIK785" s="92"/>
      <c r="MIL785" s="92"/>
      <c r="MIM785" s="92"/>
      <c r="MIN785" s="92"/>
      <c r="MIO785" s="92"/>
      <c r="MIP785" s="92"/>
      <c r="MIQ785" s="92"/>
      <c r="MIR785" s="92"/>
      <c r="MIS785" s="92"/>
      <c r="MIT785" s="92"/>
      <c r="MIU785" s="92"/>
      <c r="MIV785" s="92"/>
      <c r="MIW785" s="92"/>
      <c r="MIX785" s="92"/>
      <c r="MIY785" s="92"/>
      <c r="MIZ785" s="92"/>
      <c r="MJA785" s="92"/>
      <c r="MJB785" s="92"/>
      <c r="MJC785" s="92"/>
      <c r="MJD785" s="92"/>
      <c r="MJE785" s="92"/>
      <c r="MJF785" s="92"/>
      <c r="MJG785" s="92"/>
      <c r="MJH785" s="92"/>
      <c r="MJI785" s="92"/>
      <c r="MJJ785" s="92"/>
      <c r="MJK785" s="92"/>
      <c r="MJL785" s="92"/>
      <c r="MJM785" s="92"/>
      <c r="MJN785" s="92"/>
      <c r="MJO785" s="92"/>
      <c r="MJP785" s="92"/>
      <c r="MJQ785" s="92"/>
      <c r="MJR785" s="92"/>
      <c r="MJS785" s="92"/>
      <c r="MJT785" s="92"/>
      <c r="MJU785" s="92"/>
      <c r="MJV785" s="92"/>
      <c r="MJW785" s="92"/>
      <c r="MJX785" s="92"/>
      <c r="MJY785" s="92"/>
      <c r="MJZ785" s="92"/>
      <c r="MKA785" s="92"/>
      <c r="MKB785" s="92"/>
      <c r="MKC785" s="92"/>
      <c r="MKD785" s="92"/>
      <c r="MKE785" s="92"/>
      <c r="MKF785" s="92"/>
      <c r="MKG785" s="92"/>
      <c r="MKH785" s="92"/>
      <c r="MKI785" s="92"/>
      <c r="MKJ785" s="92"/>
      <c r="MKK785" s="92"/>
      <c r="MKL785" s="92"/>
      <c r="MKM785" s="92"/>
      <c r="MKN785" s="92"/>
      <c r="MKO785" s="92"/>
      <c r="MKP785" s="92"/>
      <c r="MKQ785" s="92"/>
      <c r="MKR785" s="92"/>
      <c r="MKS785" s="92"/>
      <c r="MKT785" s="92"/>
      <c r="MKU785" s="92"/>
      <c r="MKV785" s="92"/>
      <c r="MKW785" s="92"/>
      <c r="MKX785" s="92"/>
      <c r="MKY785" s="92"/>
      <c r="MKZ785" s="92"/>
      <c r="MLA785" s="92"/>
      <c r="MLB785" s="92"/>
      <c r="MLC785" s="92"/>
      <c r="MLD785" s="92"/>
      <c r="MLE785" s="92"/>
      <c r="MLF785" s="92"/>
      <c r="MLG785" s="92"/>
      <c r="MLH785" s="92"/>
      <c r="MLI785" s="92"/>
      <c r="MLJ785" s="92"/>
      <c r="MLK785" s="92"/>
      <c r="MLL785" s="92"/>
      <c r="MLM785" s="92"/>
      <c r="MLN785" s="92"/>
      <c r="MLO785" s="92"/>
      <c r="MLP785" s="92"/>
      <c r="MLQ785" s="92"/>
      <c r="MLR785" s="92"/>
      <c r="MLS785" s="92"/>
      <c r="MLT785" s="92"/>
      <c r="MLU785" s="92"/>
      <c r="MLV785" s="92"/>
      <c r="MLW785" s="92"/>
      <c r="MLX785" s="92"/>
      <c r="MLY785" s="92"/>
      <c r="MLZ785" s="92"/>
      <c r="MMA785" s="92"/>
      <c r="MMB785" s="92"/>
      <c r="MMC785" s="92"/>
      <c r="MMD785" s="92"/>
      <c r="MME785" s="92"/>
      <c r="MMF785" s="92"/>
      <c r="MMG785" s="92"/>
      <c r="MMH785" s="92"/>
      <c r="MMI785" s="92"/>
      <c r="MMJ785" s="92"/>
      <c r="MMK785" s="92"/>
      <c r="MML785" s="92"/>
      <c r="MMM785" s="92"/>
      <c r="MMN785" s="92"/>
      <c r="MMO785" s="92"/>
      <c r="MMP785" s="92"/>
      <c r="MMQ785" s="92"/>
      <c r="MMR785" s="92"/>
      <c r="MMS785" s="92"/>
      <c r="MMT785" s="92"/>
      <c r="MMU785" s="92"/>
      <c r="MMV785" s="92"/>
      <c r="MMW785" s="92"/>
      <c r="MMX785" s="92"/>
      <c r="MMY785" s="92"/>
      <c r="MMZ785" s="92"/>
      <c r="MNA785" s="92"/>
      <c r="MNB785" s="92"/>
      <c r="MNC785" s="92"/>
      <c r="MND785" s="92"/>
      <c r="MNE785" s="92"/>
      <c r="MNF785" s="92"/>
      <c r="MNG785" s="92"/>
      <c r="MNH785" s="92"/>
      <c r="MNI785" s="92"/>
      <c r="MNJ785" s="92"/>
      <c r="MNK785" s="92"/>
      <c r="MNL785" s="92"/>
      <c r="MNM785" s="92"/>
      <c r="MNN785" s="92"/>
      <c r="MNO785" s="92"/>
      <c r="MNP785" s="92"/>
      <c r="MNQ785" s="92"/>
      <c r="MNR785" s="92"/>
      <c r="MNS785" s="92"/>
      <c r="MNT785" s="92"/>
      <c r="MNU785" s="92"/>
      <c r="MNV785" s="92"/>
      <c r="MNW785" s="92"/>
      <c r="MNX785" s="92"/>
      <c r="MNY785" s="92"/>
      <c r="MNZ785" s="92"/>
      <c r="MOA785" s="92"/>
      <c r="MOB785" s="92"/>
      <c r="MOC785" s="92"/>
      <c r="MOD785" s="92"/>
      <c r="MOE785" s="92"/>
      <c r="MOF785" s="92"/>
      <c r="MOG785" s="92"/>
      <c r="MOH785" s="92"/>
      <c r="MOI785" s="92"/>
      <c r="MOJ785" s="92"/>
      <c r="MOK785" s="92"/>
      <c r="MOL785" s="92"/>
      <c r="MOM785" s="92"/>
      <c r="MON785" s="92"/>
      <c r="MOO785" s="92"/>
      <c r="MOP785" s="92"/>
      <c r="MOQ785" s="92"/>
      <c r="MOR785" s="92"/>
      <c r="MOS785" s="92"/>
      <c r="MOT785" s="92"/>
      <c r="MOU785" s="92"/>
      <c r="MOV785" s="92"/>
      <c r="MOW785" s="92"/>
      <c r="MOX785" s="92"/>
      <c r="MOY785" s="92"/>
      <c r="MOZ785" s="92"/>
      <c r="MPA785" s="92"/>
      <c r="MPB785" s="92"/>
      <c r="MPC785" s="92"/>
      <c r="MPD785" s="92"/>
      <c r="MPE785" s="92"/>
      <c r="MPF785" s="92"/>
      <c r="MPG785" s="92"/>
      <c r="MPH785" s="92"/>
      <c r="MPI785" s="92"/>
      <c r="MPJ785" s="92"/>
      <c r="MPK785" s="92"/>
      <c r="MPL785" s="92"/>
      <c r="MPM785" s="92"/>
      <c r="MPN785" s="92"/>
      <c r="MPO785" s="92"/>
      <c r="MPP785" s="92"/>
      <c r="MPQ785" s="92"/>
      <c r="MPR785" s="92"/>
      <c r="MPS785" s="92"/>
      <c r="MPT785" s="92"/>
      <c r="MPU785" s="92"/>
      <c r="MPV785" s="92"/>
      <c r="MPW785" s="92"/>
      <c r="MPX785" s="92"/>
      <c r="MPY785" s="92"/>
      <c r="MPZ785" s="92"/>
      <c r="MQA785" s="92"/>
      <c r="MQB785" s="92"/>
      <c r="MQC785" s="92"/>
      <c r="MQD785" s="92"/>
      <c r="MQE785" s="92"/>
      <c r="MQF785" s="92"/>
      <c r="MQG785" s="92"/>
      <c r="MQH785" s="92"/>
      <c r="MQI785" s="92"/>
      <c r="MQJ785" s="92"/>
      <c r="MQK785" s="92"/>
      <c r="MQL785" s="92"/>
      <c r="MQM785" s="92"/>
      <c r="MQN785" s="92"/>
      <c r="MQO785" s="92"/>
      <c r="MQP785" s="92"/>
      <c r="MQQ785" s="92"/>
      <c r="MQR785" s="92"/>
      <c r="MQS785" s="92"/>
      <c r="MQT785" s="92"/>
      <c r="MQU785" s="92"/>
      <c r="MQV785" s="92"/>
      <c r="MQW785" s="92"/>
      <c r="MQX785" s="92"/>
      <c r="MQY785" s="92"/>
      <c r="MQZ785" s="92"/>
      <c r="MRA785" s="92"/>
      <c r="MRB785" s="92"/>
      <c r="MRC785" s="92"/>
      <c r="MRD785" s="92"/>
      <c r="MRE785" s="92"/>
      <c r="MRF785" s="92"/>
      <c r="MRG785" s="92"/>
      <c r="MRH785" s="92"/>
      <c r="MRI785" s="92"/>
      <c r="MRJ785" s="92"/>
      <c r="MRK785" s="92"/>
      <c r="MRL785" s="92"/>
      <c r="MRM785" s="92"/>
      <c r="MRN785" s="92"/>
      <c r="MRO785" s="92"/>
      <c r="MRP785" s="92"/>
      <c r="MRQ785" s="92"/>
      <c r="MRR785" s="92"/>
      <c r="MRS785" s="92"/>
      <c r="MRT785" s="92"/>
      <c r="MRU785" s="92"/>
      <c r="MRV785" s="92"/>
      <c r="MRW785" s="92"/>
      <c r="MRX785" s="92"/>
      <c r="MRY785" s="92"/>
      <c r="MRZ785" s="92"/>
      <c r="MSA785" s="92"/>
      <c r="MSB785" s="92"/>
      <c r="MSC785" s="92"/>
      <c r="MSD785" s="92"/>
      <c r="MSE785" s="92"/>
      <c r="MSF785" s="92"/>
      <c r="MSG785" s="92"/>
      <c r="MSH785" s="92"/>
      <c r="MSI785" s="92"/>
      <c r="MSJ785" s="92"/>
      <c r="MSK785" s="92"/>
      <c r="MSL785" s="92"/>
      <c r="MSM785" s="92"/>
      <c r="MSN785" s="92"/>
      <c r="MSO785" s="92"/>
      <c r="MSP785" s="92"/>
      <c r="MSQ785" s="92"/>
      <c r="MSR785" s="92"/>
      <c r="MSS785" s="92"/>
      <c r="MST785" s="92"/>
      <c r="MSU785" s="92"/>
      <c r="MSV785" s="92"/>
      <c r="MSW785" s="92"/>
      <c r="MSX785" s="92"/>
      <c r="MSY785" s="92"/>
      <c r="MSZ785" s="92"/>
      <c r="MTA785" s="92"/>
      <c r="MTB785" s="92"/>
      <c r="MTC785" s="92"/>
      <c r="MTD785" s="92"/>
      <c r="MTE785" s="92"/>
      <c r="MTF785" s="92"/>
      <c r="MTG785" s="92"/>
      <c r="MTH785" s="92"/>
      <c r="MTI785" s="92"/>
      <c r="MTJ785" s="92"/>
      <c r="MTK785" s="92"/>
      <c r="MTL785" s="92"/>
      <c r="MTM785" s="92"/>
      <c r="MTN785" s="92"/>
      <c r="MTO785" s="92"/>
      <c r="MTP785" s="92"/>
      <c r="MTQ785" s="92"/>
      <c r="MTR785" s="92"/>
      <c r="MTS785" s="92"/>
      <c r="MTT785" s="92"/>
      <c r="MTU785" s="92"/>
      <c r="MTV785" s="92"/>
      <c r="MTW785" s="92"/>
      <c r="MTX785" s="92"/>
      <c r="MTY785" s="92"/>
      <c r="MTZ785" s="92"/>
      <c r="MUA785" s="92"/>
      <c r="MUB785" s="92"/>
      <c r="MUC785" s="92"/>
      <c r="MUD785" s="92"/>
      <c r="MUE785" s="92"/>
      <c r="MUF785" s="92"/>
      <c r="MUG785" s="92"/>
      <c r="MUH785" s="92"/>
      <c r="MUI785" s="92"/>
      <c r="MUJ785" s="92"/>
      <c r="MUK785" s="92"/>
      <c r="MUL785" s="92"/>
      <c r="MUM785" s="92"/>
      <c r="MUN785" s="92"/>
      <c r="MUO785" s="92"/>
      <c r="MUP785" s="92"/>
      <c r="MUQ785" s="92"/>
      <c r="MUR785" s="92"/>
      <c r="MUS785" s="92"/>
      <c r="MUT785" s="92"/>
      <c r="MUU785" s="92"/>
      <c r="MUV785" s="92"/>
      <c r="MUW785" s="92"/>
      <c r="MUX785" s="92"/>
      <c r="MUY785" s="92"/>
      <c r="MUZ785" s="92"/>
      <c r="MVA785" s="92"/>
      <c r="MVB785" s="92"/>
      <c r="MVC785" s="92"/>
      <c r="MVD785" s="92"/>
      <c r="MVE785" s="92"/>
      <c r="MVF785" s="92"/>
      <c r="MVG785" s="92"/>
      <c r="MVH785" s="92"/>
      <c r="MVI785" s="92"/>
      <c r="MVJ785" s="92"/>
      <c r="MVK785" s="92"/>
      <c r="MVL785" s="92"/>
      <c r="MVM785" s="92"/>
      <c r="MVN785" s="92"/>
      <c r="MVO785" s="92"/>
      <c r="MVP785" s="92"/>
      <c r="MVQ785" s="92"/>
      <c r="MVR785" s="92"/>
      <c r="MVS785" s="92"/>
      <c r="MVT785" s="92"/>
      <c r="MVU785" s="92"/>
      <c r="MVV785" s="92"/>
      <c r="MVW785" s="92"/>
      <c r="MVX785" s="92"/>
      <c r="MVY785" s="92"/>
      <c r="MVZ785" s="92"/>
      <c r="MWA785" s="92"/>
      <c r="MWB785" s="92"/>
      <c r="MWC785" s="92"/>
      <c r="MWD785" s="92"/>
      <c r="MWE785" s="92"/>
      <c r="MWF785" s="92"/>
      <c r="MWG785" s="92"/>
      <c r="MWH785" s="92"/>
      <c r="MWI785" s="92"/>
      <c r="MWJ785" s="92"/>
      <c r="MWK785" s="92"/>
      <c r="MWL785" s="92"/>
      <c r="MWM785" s="92"/>
      <c r="MWN785" s="92"/>
      <c r="MWO785" s="92"/>
      <c r="MWP785" s="92"/>
      <c r="MWQ785" s="92"/>
      <c r="MWR785" s="92"/>
      <c r="MWS785" s="92"/>
      <c r="MWT785" s="92"/>
      <c r="MWU785" s="92"/>
      <c r="MWV785" s="92"/>
      <c r="MWW785" s="92"/>
      <c r="MWX785" s="92"/>
      <c r="MWY785" s="92"/>
      <c r="MWZ785" s="92"/>
      <c r="MXA785" s="92"/>
      <c r="MXB785" s="92"/>
      <c r="MXC785" s="92"/>
      <c r="MXD785" s="92"/>
      <c r="MXE785" s="92"/>
      <c r="MXF785" s="92"/>
      <c r="MXG785" s="92"/>
      <c r="MXH785" s="92"/>
      <c r="MXI785" s="92"/>
      <c r="MXJ785" s="92"/>
      <c r="MXK785" s="92"/>
      <c r="MXL785" s="92"/>
      <c r="MXM785" s="92"/>
      <c r="MXN785" s="92"/>
      <c r="MXO785" s="92"/>
      <c r="MXP785" s="92"/>
      <c r="MXQ785" s="92"/>
      <c r="MXR785" s="92"/>
      <c r="MXS785" s="92"/>
      <c r="MXT785" s="92"/>
      <c r="MXU785" s="92"/>
      <c r="MXV785" s="92"/>
      <c r="MXW785" s="92"/>
      <c r="MXX785" s="92"/>
      <c r="MXY785" s="92"/>
      <c r="MXZ785" s="92"/>
      <c r="MYA785" s="92"/>
      <c r="MYB785" s="92"/>
      <c r="MYC785" s="92"/>
      <c r="MYD785" s="92"/>
      <c r="MYE785" s="92"/>
      <c r="MYF785" s="92"/>
      <c r="MYG785" s="92"/>
      <c r="MYH785" s="92"/>
      <c r="MYI785" s="92"/>
      <c r="MYJ785" s="92"/>
      <c r="MYK785" s="92"/>
      <c r="MYL785" s="92"/>
      <c r="MYM785" s="92"/>
      <c r="MYN785" s="92"/>
      <c r="MYO785" s="92"/>
      <c r="MYP785" s="92"/>
      <c r="MYQ785" s="92"/>
      <c r="MYR785" s="92"/>
      <c r="MYS785" s="92"/>
      <c r="MYT785" s="92"/>
      <c r="MYU785" s="92"/>
      <c r="MYV785" s="92"/>
      <c r="MYW785" s="92"/>
      <c r="MYX785" s="92"/>
      <c r="MYY785" s="92"/>
      <c r="MYZ785" s="92"/>
      <c r="MZA785" s="92"/>
      <c r="MZB785" s="92"/>
      <c r="MZC785" s="92"/>
      <c r="MZD785" s="92"/>
      <c r="MZE785" s="92"/>
      <c r="MZF785" s="92"/>
      <c r="MZG785" s="92"/>
      <c r="MZH785" s="92"/>
      <c r="MZI785" s="92"/>
      <c r="MZJ785" s="92"/>
      <c r="MZK785" s="92"/>
      <c r="MZL785" s="92"/>
      <c r="MZM785" s="92"/>
      <c r="MZN785" s="92"/>
      <c r="MZO785" s="92"/>
      <c r="MZP785" s="92"/>
      <c r="MZQ785" s="92"/>
      <c r="MZR785" s="92"/>
      <c r="MZS785" s="92"/>
      <c r="MZT785" s="92"/>
      <c r="MZU785" s="92"/>
      <c r="MZV785" s="92"/>
      <c r="MZW785" s="92"/>
      <c r="MZX785" s="92"/>
      <c r="MZY785" s="92"/>
      <c r="MZZ785" s="92"/>
      <c r="NAA785" s="92"/>
      <c r="NAB785" s="92"/>
      <c r="NAC785" s="92"/>
      <c r="NAD785" s="92"/>
      <c r="NAE785" s="92"/>
      <c r="NAF785" s="92"/>
      <c r="NAG785" s="92"/>
      <c r="NAH785" s="92"/>
      <c r="NAI785" s="92"/>
      <c r="NAJ785" s="92"/>
      <c r="NAK785" s="92"/>
      <c r="NAL785" s="92"/>
      <c r="NAM785" s="92"/>
      <c r="NAN785" s="92"/>
      <c r="NAO785" s="92"/>
      <c r="NAP785" s="92"/>
      <c r="NAQ785" s="92"/>
      <c r="NAR785" s="92"/>
      <c r="NAS785" s="92"/>
      <c r="NAT785" s="92"/>
      <c r="NAU785" s="92"/>
      <c r="NAV785" s="92"/>
      <c r="NAW785" s="92"/>
      <c r="NAX785" s="92"/>
      <c r="NAY785" s="92"/>
      <c r="NAZ785" s="92"/>
      <c r="NBA785" s="92"/>
      <c r="NBB785" s="92"/>
      <c r="NBC785" s="92"/>
      <c r="NBD785" s="92"/>
      <c r="NBE785" s="92"/>
      <c r="NBF785" s="92"/>
      <c r="NBG785" s="92"/>
      <c r="NBH785" s="92"/>
      <c r="NBI785" s="92"/>
      <c r="NBJ785" s="92"/>
      <c r="NBK785" s="92"/>
      <c r="NBL785" s="92"/>
      <c r="NBM785" s="92"/>
      <c r="NBN785" s="92"/>
      <c r="NBO785" s="92"/>
      <c r="NBP785" s="92"/>
      <c r="NBQ785" s="92"/>
      <c r="NBR785" s="92"/>
      <c r="NBS785" s="92"/>
      <c r="NBT785" s="92"/>
      <c r="NBU785" s="92"/>
      <c r="NBV785" s="92"/>
      <c r="NBW785" s="92"/>
      <c r="NBX785" s="92"/>
      <c r="NBY785" s="92"/>
      <c r="NBZ785" s="92"/>
      <c r="NCA785" s="92"/>
      <c r="NCB785" s="92"/>
      <c r="NCC785" s="92"/>
      <c r="NCD785" s="92"/>
      <c r="NCE785" s="92"/>
      <c r="NCF785" s="92"/>
      <c r="NCG785" s="92"/>
      <c r="NCH785" s="92"/>
      <c r="NCI785" s="92"/>
      <c r="NCJ785" s="92"/>
      <c r="NCK785" s="92"/>
      <c r="NCL785" s="92"/>
      <c r="NCM785" s="92"/>
      <c r="NCN785" s="92"/>
      <c r="NCO785" s="92"/>
      <c r="NCP785" s="92"/>
      <c r="NCQ785" s="92"/>
      <c r="NCR785" s="92"/>
      <c r="NCS785" s="92"/>
      <c r="NCT785" s="92"/>
      <c r="NCU785" s="92"/>
      <c r="NCV785" s="92"/>
      <c r="NCW785" s="92"/>
      <c r="NCX785" s="92"/>
      <c r="NCY785" s="92"/>
      <c r="NCZ785" s="92"/>
      <c r="NDA785" s="92"/>
      <c r="NDB785" s="92"/>
      <c r="NDC785" s="92"/>
      <c r="NDD785" s="92"/>
      <c r="NDE785" s="92"/>
      <c r="NDF785" s="92"/>
      <c r="NDG785" s="92"/>
      <c r="NDH785" s="92"/>
      <c r="NDI785" s="92"/>
      <c r="NDJ785" s="92"/>
      <c r="NDK785" s="92"/>
      <c r="NDL785" s="92"/>
      <c r="NDM785" s="92"/>
      <c r="NDN785" s="92"/>
      <c r="NDO785" s="92"/>
      <c r="NDP785" s="92"/>
      <c r="NDQ785" s="92"/>
      <c r="NDR785" s="92"/>
      <c r="NDS785" s="92"/>
      <c r="NDT785" s="92"/>
      <c r="NDU785" s="92"/>
      <c r="NDV785" s="92"/>
      <c r="NDW785" s="92"/>
      <c r="NDX785" s="92"/>
      <c r="NDY785" s="92"/>
      <c r="NDZ785" s="92"/>
      <c r="NEA785" s="92"/>
      <c r="NEB785" s="92"/>
      <c r="NEC785" s="92"/>
      <c r="NED785" s="92"/>
      <c r="NEE785" s="92"/>
      <c r="NEF785" s="92"/>
      <c r="NEG785" s="92"/>
      <c r="NEH785" s="92"/>
      <c r="NEI785" s="92"/>
      <c r="NEJ785" s="92"/>
      <c r="NEK785" s="92"/>
      <c r="NEL785" s="92"/>
      <c r="NEM785" s="92"/>
      <c r="NEN785" s="92"/>
      <c r="NEO785" s="92"/>
      <c r="NEP785" s="92"/>
      <c r="NEQ785" s="92"/>
      <c r="NER785" s="92"/>
      <c r="NES785" s="92"/>
      <c r="NET785" s="92"/>
      <c r="NEU785" s="92"/>
      <c r="NEV785" s="92"/>
      <c r="NEW785" s="92"/>
      <c r="NEX785" s="92"/>
      <c r="NEY785" s="92"/>
      <c r="NEZ785" s="92"/>
      <c r="NFA785" s="92"/>
      <c r="NFB785" s="92"/>
      <c r="NFC785" s="92"/>
      <c r="NFD785" s="92"/>
      <c r="NFE785" s="92"/>
      <c r="NFF785" s="92"/>
      <c r="NFG785" s="92"/>
      <c r="NFH785" s="92"/>
      <c r="NFI785" s="92"/>
      <c r="NFJ785" s="92"/>
      <c r="NFK785" s="92"/>
      <c r="NFL785" s="92"/>
      <c r="NFM785" s="92"/>
      <c r="NFN785" s="92"/>
      <c r="NFO785" s="92"/>
      <c r="NFP785" s="92"/>
      <c r="NFQ785" s="92"/>
      <c r="NFR785" s="92"/>
      <c r="NFS785" s="92"/>
      <c r="NFT785" s="92"/>
      <c r="NFU785" s="92"/>
      <c r="NFV785" s="92"/>
      <c r="NFW785" s="92"/>
      <c r="NFX785" s="92"/>
      <c r="NFY785" s="92"/>
      <c r="NFZ785" s="92"/>
      <c r="NGA785" s="92"/>
      <c r="NGB785" s="92"/>
      <c r="NGC785" s="92"/>
      <c r="NGD785" s="92"/>
      <c r="NGE785" s="92"/>
      <c r="NGF785" s="92"/>
      <c r="NGG785" s="92"/>
      <c r="NGH785" s="92"/>
      <c r="NGI785" s="92"/>
      <c r="NGJ785" s="92"/>
      <c r="NGK785" s="92"/>
      <c r="NGL785" s="92"/>
      <c r="NGM785" s="92"/>
      <c r="NGN785" s="92"/>
      <c r="NGO785" s="92"/>
      <c r="NGP785" s="92"/>
      <c r="NGQ785" s="92"/>
      <c r="NGR785" s="92"/>
      <c r="NGS785" s="92"/>
      <c r="NGT785" s="92"/>
      <c r="NGU785" s="92"/>
      <c r="NGV785" s="92"/>
      <c r="NGW785" s="92"/>
      <c r="NGX785" s="92"/>
      <c r="NGY785" s="92"/>
      <c r="NGZ785" s="92"/>
      <c r="NHA785" s="92"/>
      <c r="NHB785" s="92"/>
      <c r="NHC785" s="92"/>
      <c r="NHD785" s="92"/>
      <c r="NHE785" s="92"/>
      <c r="NHF785" s="92"/>
      <c r="NHG785" s="92"/>
      <c r="NHH785" s="92"/>
      <c r="NHI785" s="92"/>
      <c r="NHJ785" s="92"/>
      <c r="NHK785" s="92"/>
      <c r="NHL785" s="92"/>
      <c r="NHM785" s="92"/>
      <c r="NHN785" s="92"/>
      <c r="NHO785" s="92"/>
      <c r="NHP785" s="92"/>
      <c r="NHQ785" s="92"/>
      <c r="NHR785" s="92"/>
      <c r="NHS785" s="92"/>
      <c r="NHT785" s="92"/>
      <c r="NHU785" s="92"/>
      <c r="NHV785" s="92"/>
      <c r="NHW785" s="92"/>
      <c r="NHX785" s="92"/>
      <c r="NHY785" s="92"/>
      <c r="NHZ785" s="92"/>
      <c r="NIA785" s="92"/>
      <c r="NIB785" s="92"/>
      <c r="NIC785" s="92"/>
      <c r="NID785" s="92"/>
      <c r="NIE785" s="92"/>
      <c r="NIF785" s="92"/>
      <c r="NIG785" s="92"/>
      <c r="NIH785" s="92"/>
      <c r="NII785" s="92"/>
      <c r="NIJ785" s="92"/>
      <c r="NIK785" s="92"/>
      <c r="NIL785" s="92"/>
      <c r="NIM785" s="92"/>
      <c r="NIN785" s="92"/>
      <c r="NIO785" s="92"/>
      <c r="NIP785" s="92"/>
      <c r="NIQ785" s="92"/>
      <c r="NIR785" s="92"/>
      <c r="NIS785" s="92"/>
      <c r="NIT785" s="92"/>
      <c r="NIU785" s="92"/>
      <c r="NIV785" s="92"/>
      <c r="NIW785" s="92"/>
      <c r="NIX785" s="92"/>
      <c r="NIY785" s="92"/>
      <c r="NIZ785" s="92"/>
      <c r="NJA785" s="92"/>
      <c r="NJB785" s="92"/>
      <c r="NJC785" s="92"/>
      <c r="NJD785" s="92"/>
      <c r="NJE785" s="92"/>
      <c r="NJF785" s="92"/>
      <c r="NJG785" s="92"/>
      <c r="NJH785" s="92"/>
      <c r="NJI785" s="92"/>
      <c r="NJJ785" s="92"/>
      <c r="NJK785" s="92"/>
      <c r="NJL785" s="92"/>
      <c r="NJM785" s="92"/>
      <c r="NJN785" s="92"/>
      <c r="NJO785" s="92"/>
      <c r="NJP785" s="92"/>
      <c r="NJQ785" s="92"/>
      <c r="NJR785" s="92"/>
      <c r="NJS785" s="92"/>
      <c r="NJT785" s="92"/>
      <c r="NJU785" s="92"/>
      <c r="NJV785" s="92"/>
      <c r="NJW785" s="92"/>
      <c r="NJX785" s="92"/>
      <c r="NJY785" s="92"/>
      <c r="NJZ785" s="92"/>
      <c r="NKA785" s="92"/>
      <c r="NKB785" s="92"/>
      <c r="NKC785" s="92"/>
      <c r="NKD785" s="92"/>
      <c r="NKE785" s="92"/>
      <c r="NKF785" s="92"/>
      <c r="NKG785" s="92"/>
      <c r="NKH785" s="92"/>
      <c r="NKI785" s="92"/>
      <c r="NKJ785" s="92"/>
      <c r="NKK785" s="92"/>
      <c r="NKL785" s="92"/>
      <c r="NKM785" s="92"/>
      <c r="NKN785" s="92"/>
      <c r="NKO785" s="92"/>
      <c r="NKP785" s="92"/>
      <c r="NKQ785" s="92"/>
      <c r="NKR785" s="92"/>
      <c r="NKS785" s="92"/>
      <c r="NKT785" s="92"/>
      <c r="NKU785" s="92"/>
      <c r="NKV785" s="92"/>
      <c r="NKW785" s="92"/>
      <c r="NKX785" s="92"/>
      <c r="NKY785" s="92"/>
      <c r="NKZ785" s="92"/>
      <c r="NLA785" s="92"/>
      <c r="NLB785" s="92"/>
      <c r="NLC785" s="92"/>
      <c r="NLD785" s="92"/>
      <c r="NLE785" s="92"/>
      <c r="NLF785" s="92"/>
      <c r="NLG785" s="92"/>
      <c r="NLH785" s="92"/>
      <c r="NLI785" s="92"/>
      <c r="NLJ785" s="92"/>
      <c r="NLK785" s="92"/>
      <c r="NLL785" s="92"/>
      <c r="NLM785" s="92"/>
      <c r="NLN785" s="92"/>
      <c r="NLO785" s="92"/>
      <c r="NLP785" s="92"/>
      <c r="NLQ785" s="92"/>
      <c r="NLR785" s="92"/>
      <c r="NLS785" s="92"/>
      <c r="NLT785" s="92"/>
      <c r="NLU785" s="92"/>
      <c r="NLV785" s="92"/>
      <c r="NLW785" s="92"/>
      <c r="NLX785" s="92"/>
      <c r="NLY785" s="92"/>
      <c r="NLZ785" s="92"/>
      <c r="NMA785" s="92"/>
      <c r="NMB785" s="92"/>
      <c r="NMC785" s="92"/>
      <c r="NMD785" s="92"/>
      <c r="NME785" s="92"/>
      <c r="NMF785" s="92"/>
      <c r="NMG785" s="92"/>
      <c r="NMH785" s="92"/>
      <c r="NMI785" s="92"/>
      <c r="NMJ785" s="92"/>
      <c r="NMK785" s="92"/>
      <c r="NML785" s="92"/>
      <c r="NMM785" s="92"/>
      <c r="NMN785" s="92"/>
      <c r="NMO785" s="92"/>
      <c r="NMP785" s="92"/>
      <c r="NMQ785" s="92"/>
      <c r="NMR785" s="92"/>
      <c r="NMS785" s="92"/>
      <c r="NMT785" s="92"/>
      <c r="NMU785" s="92"/>
      <c r="NMV785" s="92"/>
      <c r="NMW785" s="92"/>
      <c r="NMX785" s="92"/>
      <c r="NMY785" s="92"/>
      <c r="NMZ785" s="92"/>
      <c r="NNA785" s="92"/>
      <c r="NNB785" s="92"/>
      <c r="NNC785" s="92"/>
      <c r="NND785" s="92"/>
      <c r="NNE785" s="92"/>
      <c r="NNF785" s="92"/>
      <c r="NNG785" s="92"/>
      <c r="NNH785" s="92"/>
      <c r="NNI785" s="92"/>
      <c r="NNJ785" s="92"/>
      <c r="NNK785" s="92"/>
      <c r="NNL785" s="92"/>
      <c r="NNM785" s="92"/>
      <c r="NNN785" s="92"/>
      <c r="NNO785" s="92"/>
      <c r="NNP785" s="92"/>
      <c r="NNQ785" s="92"/>
      <c r="NNR785" s="92"/>
      <c r="NNS785" s="92"/>
      <c r="NNT785" s="92"/>
      <c r="NNU785" s="92"/>
      <c r="NNV785" s="92"/>
      <c r="NNW785" s="92"/>
      <c r="NNX785" s="92"/>
      <c r="NNY785" s="92"/>
      <c r="NNZ785" s="92"/>
      <c r="NOA785" s="92"/>
      <c r="NOB785" s="92"/>
      <c r="NOC785" s="92"/>
      <c r="NOD785" s="92"/>
      <c r="NOE785" s="92"/>
      <c r="NOF785" s="92"/>
      <c r="NOG785" s="92"/>
      <c r="NOH785" s="92"/>
      <c r="NOI785" s="92"/>
      <c r="NOJ785" s="92"/>
      <c r="NOK785" s="92"/>
      <c r="NOL785" s="92"/>
      <c r="NOM785" s="92"/>
      <c r="NON785" s="92"/>
      <c r="NOO785" s="92"/>
      <c r="NOP785" s="92"/>
      <c r="NOQ785" s="92"/>
      <c r="NOR785" s="92"/>
      <c r="NOS785" s="92"/>
      <c r="NOT785" s="92"/>
      <c r="NOU785" s="92"/>
      <c r="NOV785" s="92"/>
      <c r="NOW785" s="92"/>
      <c r="NOX785" s="92"/>
      <c r="NOY785" s="92"/>
      <c r="NOZ785" s="92"/>
      <c r="NPA785" s="92"/>
      <c r="NPB785" s="92"/>
      <c r="NPC785" s="92"/>
      <c r="NPD785" s="92"/>
      <c r="NPE785" s="92"/>
      <c r="NPF785" s="92"/>
      <c r="NPG785" s="92"/>
      <c r="NPH785" s="92"/>
      <c r="NPI785" s="92"/>
      <c r="NPJ785" s="92"/>
      <c r="NPK785" s="92"/>
      <c r="NPL785" s="92"/>
      <c r="NPM785" s="92"/>
      <c r="NPN785" s="92"/>
      <c r="NPO785" s="92"/>
      <c r="NPP785" s="92"/>
      <c r="NPQ785" s="92"/>
      <c r="NPR785" s="92"/>
      <c r="NPS785" s="92"/>
      <c r="NPT785" s="92"/>
      <c r="NPU785" s="92"/>
      <c r="NPV785" s="92"/>
      <c r="NPW785" s="92"/>
      <c r="NPX785" s="92"/>
      <c r="NPY785" s="92"/>
      <c r="NPZ785" s="92"/>
      <c r="NQA785" s="92"/>
      <c r="NQB785" s="92"/>
      <c r="NQC785" s="92"/>
      <c r="NQD785" s="92"/>
      <c r="NQE785" s="92"/>
      <c r="NQF785" s="92"/>
      <c r="NQG785" s="92"/>
      <c r="NQH785" s="92"/>
      <c r="NQI785" s="92"/>
      <c r="NQJ785" s="92"/>
      <c r="NQK785" s="92"/>
      <c r="NQL785" s="92"/>
      <c r="NQM785" s="92"/>
      <c r="NQN785" s="92"/>
      <c r="NQO785" s="92"/>
      <c r="NQP785" s="92"/>
      <c r="NQQ785" s="92"/>
      <c r="NQR785" s="92"/>
      <c r="NQS785" s="92"/>
      <c r="NQT785" s="92"/>
      <c r="NQU785" s="92"/>
      <c r="NQV785" s="92"/>
      <c r="NQW785" s="92"/>
      <c r="NQX785" s="92"/>
      <c r="NQY785" s="92"/>
      <c r="NQZ785" s="92"/>
      <c r="NRA785" s="92"/>
      <c r="NRB785" s="92"/>
      <c r="NRC785" s="92"/>
      <c r="NRD785" s="92"/>
      <c r="NRE785" s="92"/>
      <c r="NRF785" s="92"/>
      <c r="NRG785" s="92"/>
      <c r="NRH785" s="92"/>
      <c r="NRI785" s="92"/>
      <c r="NRJ785" s="92"/>
      <c r="NRK785" s="92"/>
      <c r="NRL785" s="92"/>
      <c r="NRM785" s="92"/>
      <c r="NRN785" s="92"/>
      <c r="NRO785" s="92"/>
      <c r="NRP785" s="92"/>
      <c r="NRQ785" s="92"/>
      <c r="NRR785" s="92"/>
      <c r="NRS785" s="92"/>
      <c r="NRT785" s="92"/>
      <c r="NRU785" s="92"/>
      <c r="NRV785" s="92"/>
      <c r="NRW785" s="92"/>
      <c r="NRX785" s="92"/>
      <c r="NRY785" s="92"/>
      <c r="NRZ785" s="92"/>
      <c r="NSA785" s="92"/>
      <c r="NSB785" s="92"/>
      <c r="NSC785" s="92"/>
      <c r="NSD785" s="92"/>
      <c r="NSE785" s="92"/>
      <c r="NSF785" s="92"/>
      <c r="NSG785" s="92"/>
      <c r="NSH785" s="92"/>
      <c r="NSI785" s="92"/>
      <c r="NSJ785" s="92"/>
      <c r="NSK785" s="92"/>
      <c r="NSL785" s="92"/>
      <c r="NSM785" s="92"/>
      <c r="NSN785" s="92"/>
      <c r="NSO785" s="92"/>
      <c r="NSP785" s="92"/>
      <c r="NSQ785" s="92"/>
      <c r="NSR785" s="92"/>
      <c r="NSS785" s="92"/>
      <c r="NST785" s="92"/>
      <c r="NSU785" s="92"/>
      <c r="NSV785" s="92"/>
      <c r="NSW785" s="92"/>
      <c r="NSX785" s="92"/>
      <c r="NSY785" s="92"/>
      <c r="NSZ785" s="92"/>
      <c r="NTA785" s="92"/>
      <c r="NTB785" s="92"/>
      <c r="NTC785" s="92"/>
      <c r="NTD785" s="92"/>
      <c r="NTE785" s="92"/>
      <c r="NTF785" s="92"/>
      <c r="NTG785" s="92"/>
      <c r="NTH785" s="92"/>
      <c r="NTI785" s="92"/>
      <c r="NTJ785" s="92"/>
      <c r="NTK785" s="92"/>
      <c r="NTL785" s="92"/>
      <c r="NTM785" s="92"/>
      <c r="NTN785" s="92"/>
      <c r="NTO785" s="92"/>
      <c r="NTP785" s="92"/>
      <c r="NTQ785" s="92"/>
      <c r="NTR785" s="92"/>
      <c r="NTS785" s="92"/>
      <c r="NTT785" s="92"/>
      <c r="NTU785" s="92"/>
      <c r="NTV785" s="92"/>
      <c r="NTW785" s="92"/>
      <c r="NTX785" s="92"/>
      <c r="NTY785" s="92"/>
      <c r="NTZ785" s="92"/>
      <c r="NUA785" s="92"/>
      <c r="NUB785" s="92"/>
      <c r="NUC785" s="92"/>
      <c r="NUD785" s="92"/>
      <c r="NUE785" s="92"/>
      <c r="NUF785" s="92"/>
      <c r="NUG785" s="92"/>
      <c r="NUH785" s="92"/>
      <c r="NUI785" s="92"/>
      <c r="NUJ785" s="92"/>
      <c r="NUK785" s="92"/>
      <c r="NUL785" s="92"/>
      <c r="NUM785" s="92"/>
      <c r="NUN785" s="92"/>
      <c r="NUO785" s="92"/>
      <c r="NUP785" s="92"/>
      <c r="NUQ785" s="92"/>
      <c r="NUR785" s="92"/>
      <c r="NUS785" s="92"/>
      <c r="NUT785" s="92"/>
      <c r="NUU785" s="92"/>
      <c r="NUV785" s="92"/>
      <c r="NUW785" s="92"/>
      <c r="NUX785" s="92"/>
      <c r="NUY785" s="92"/>
      <c r="NUZ785" s="92"/>
      <c r="NVA785" s="92"/>
      <c r="NVB785" s="92"/>
      <c r="NVC785" s="92"/>
      <c r="NVD785" s="92"/>
      <c r="NVE785" s="92"/>
      <c r="NVF785" s="92"/>
      <c r="NVG785" s="92"/>
      <c r="NVH785" s="92"/>
      <c r="NVI785" s="92"/>
      <c r="NVJ785" s="92"/>
      <c r="NVK785" s="92"/>
      <c r="NVL785" s="92"/>
      <c r="NVM785" s="92"/>
      <c r="NVN785" s="92"/>
      <c r="NVO785" s="92"/>
      <c r="NVP785" s="92"/>
      <c r="NVQ785" s="92"/>
      <c r="NVR785" s="92"/>
      <c r="NVS785" s="92"/>
      <c r="NVT785" s="92"/>
      <c r="NVU785" s="92"/>
      <c r="NVV785" s="92"/>
      <c r="NVW785" s="92"/>
      <c r="NVX785" s="92"/>
      <c r="NVY785" s="92"/>
      <c r="NVZ785" s="92"/>
      <c r="NWA785" s="92"/>
      <c r="NWB785" s="92"/>
      <c r="NWC785" s="92"/>
      <c r="NWD785" s="92"/>
      <c r="NWE785" s="92"/>
      <c r="NWF785" s="92"/>
      <c r="NWG785" s="92"/>
      <c r="NWH785" s="92"/>
      <c r="NWI785" s="92"/>
      <c r="NWJ785" s="92"/>
      <c r="NWK785" s="92"/>
      <c r="NWL785" s="92"/>
      <c r="NWM785" s="92"/>
      <c r="NWN785" s="92"/>
      <c r="NWO785" s="92"/>
      <c r="NWP785" s="92"/>
      <c r="NWQ785" s="92"/>
      <c r="NWR785" s="92"/>
      <c r="NWS785" s="92"/>
      <c r="NWT785" s="92"/>
      <c r="NWU785" s="92"/>
      <c r="NWV785" s="92"/>
      <c r="NWW785" s="92"/>
      <c r="NWX785" s="92"/>
      <c r="NWY785" s="92"/>
      <c r="NWZ785" s="92"/>
      <c r="NXA785" s="92"/>
      <c r="NXB785" s="92"/>
      <c r="NXC785" s="92"/>
      <c r="NXD785" s="92"/>
      <c r="NXE785" s="92"/>
      <c r="NXF785" s="92"/>
      <c r="NXG785" s="92"/>
      <c r="NXH785" s="92"/>
      <c r="NXI785" s="92"/>
      <c r="NXJ785" s="92"/>
      <c r="NXK785" s="92"/>
      <c r="NXL785" s="92"/>
      <c r="NXM785" s="92"/>
      <c r="NXN785" s="92"/>
      <c r="NXO785" s="92"/>
      <c r="NXP785" s="92"/>
      <c r="NXQ785" s="92"/>
      <c r="NXR785" s="92"/>
      <c r="NXS785" s="92"/>
      <c r="NXT785" s="92"/>
      <c r="NXU785" s="92"/>
      <c r="NXV785" s="92"/>
      <c r="NXW785" s="92"/>
      <c r="NXX785" s="92"/>
      <c r="NXY785" s="92"/>
      <c r="NXZ785" s="92"/>
      <c r="NYA785" s="92"/>
      <c r="NYB785" s="92"/>
      <c r="NYC785" s="92"/>
      <c r="NYD785" s="92"/>
      <c r="NYE785" s="92"/>
      <c r="NYF785" s="92"/>
      <c r="NYG785" s="92"/>
      <c r="NYH785" s="92"/>
      <c r="NYI785" s="92"/>
      <c r="NYJ785" s="92"/>
      <c r="NYK785" s="92"/>
      <c r="NYL785" s="92"/>
      <c r="NYM785" s="92"/>
      <c r="NYN785" s="92"/>
      <c r="NYO785" s="92"/>
      <c r="NYP785" s="92"/>
      <c r="NYQ785" s="92"/>
      <c r="NYR785" s="92"/>
      <c r="NYS785" s="92"/>
      <c r="NYT785" s="92"/>
      <c r="NYU785" s="92"/>
      <c r="NYV785" s="92"/>
      <c r="NYW785" s="92"/>
      <c r="NYX785" s="92"/>
      <c r="NYY785" s="92"/>
      <c r="NYZ785" s="92"/>
      <c r="NZA785" s="92"/>
      <c r="NZB785" s="92"/>
      <c r="NZC785" s="92"/>
      <c r="NZD785" s="92"/>
      <c r="NZE785" s="92"/>
      <c r="NZF785" s="92"/>
      <c r="NZG785" s="92"/>
      <c r="NZH785" s="92"/>
      <c r="NZI785" s="92"/>
      <c r="NZJ785" s="92"/>
      <c r="NZK785" s="92"/>
      <c r="NZL785" s="92"/>
      <c r="NZM785" s="92"/>
      <c r="NZN785" s="92"/>
      <c r="NZO785" s="92"/>
      <c r="NZP785" s="92"/>
      <c r="NZQ785" s="92"/>
      <c r="NZR785" s="92"/>
      <c r="NZS785" s="92"/>
      <c r="NZT785" s="92"/>
      <c r="NZU785" s="92"/>
      <c r="NZV785" s="92"/>
      <c r="NZW785" s="92"/>
      <c r="NZX785" s="92"/>
      <c r="NZY785" s="92"/>
      <c r="NZZ785" s="92"/>
      <c r="OAA785" s="92"/>
      <c r="OAB785" s="92"/>
      <c r="OAC785" s="92"/>
      <c r="OAD785" s="92"/>
      <c r="OAE785" s="92"/>
      <c r="OAF785" s="92"/>
      <c r="OAG785" s="92"/>
      <c r="OAH785" s="92"/>
      <c r="OAI785" s="92"/>
      <c r="OAJ785" s="92"/>
      <c r="OAK785" s="92"/>
      <c r="OAL785" s="92"/>
      <c r="OAM785" s="92"/>
      <c r="OAN785" s="92"/>
      <c r="OAO785" s="92"/>
      <c r="OAP785" s="92"/>
      <c r="OAQ785" s="92"/>
      <c r="OAR785" s="92"/>
      <c r="OAS785" s="92"/>
      <c r="OAT785" s="92"/>
      <c r="OAU785" s="92"/>
      <c r="OAV785" s="92"/>
      <c r="OAW785" s="92"/>
      <c r="OAX785" s="92"/>
      <c r="OAY785" s="92"/>
      <c r="OAZ785" s="92"/>
      <c r="OBA785" s="92"/>
      <c r="OBB785" s="92"/>
      <c r="OBC785" s="92"/>
      <c r="OBD785" s="92"/>
      <c r="OBE785" s="92"/>
      <c r="OBF785" s="92"/>
      <c r="OBG785" s="92"/>
      <c r="OBH785" s="92"/>
      <c r="OBI785" s="92"/>
      <c r="OBJ785" s="92"/>
      <c r="OBK785" s="92"/>
      <c r="OBL785" s="92"/>
      <c r="OBM785" s="92"/>
      <c r="OBN785" s="92"/>
      <c r="OBO785" s="92"/>
      <c r="OBP785" s="92"/>
      <c r="OBQ785" s="92"/>
      <c r="OBR785" s="92"/>
      <c r="OBS785" s="92"/>
      <c r="OBT785" s="92"/>
      <c r="OBU785" s="92"/>
      <c r="OBV785" s="92"/>
      <c r="OBW785" s="92"/>
      <c r="OBX785" s="92"/>
      <c r="OBY785" s="92"/>
      <c r="OBZ785" s="92"/>
      <c r="OCA785" s="92"/>
      <c r="OCB785" s="92"/>
      <c r="OCC785" s="92"/>
      <c r="OCD785" s="92"/>
      <c r="OCE785" s="92"/>
      <c r="OCF785" s="92"/>
      <c r="OCG785" s="92"/>
      <c r="OCH785" s="92"/>
      <c r="OCI785" s="92"/>
      <c r="OCJ785" s="92"/>
      <c r="OCK785" s="92"/>
      <c r="OCL785" s="92"/>
      <c r="OCM785" s="92"/>
      <c r="OCN785" s="92"/>
      <c r="OCO785" s="92"/>
      <c r="OCP785" s="92"/>
      <c r="OCQ785" s="92"/>
      <c r="OCR785" s="92"/>
      <c r="OCS785" s="92"/>
      <c r="OCT785" s="92"/>
      <c r="OCU785" s="92"/>
      <c r="OCV785" s="92"/>
      <c r="OCW785" s="92"/>
      <c r="OCX785" s="92"/>
      <c r="OCY785" s="92"/>
      <c r="OCZ785" s="92"/>
      <c r="ODA785" s="92"/>
      <c r="ODB785" s="92"/>
      <c r="ODC785" s="92"/>
      <c r="ODD785" s="92"/>
      <c r="ODE785" s="92"/>
      <c r="ODF785" s="92"/>
      <c r="ODG785" s="92"/>
      <c r="ODH785" s="92"/>
      <c r="ODI785" s="92"/>
      <c r="ODJ785" s="92"/>
      <c r="ODK785" s="92"/>
      <c r="ODL785" s="92"/>
      <c r="ODM785" s="92"/>
      <c r="ODN785" s="92"/>
      <c r="ODO785" s="92"/>
      <c r="ODP785" s="92"/>
      <c r="ODQ785" s="92"/>
      <c r="ODR785" s="92"/>
      <c r="ODS785" s="92"/>
      <c r="ODT785" s="92"/>
      <c r="ODU785" s="92"/>
      <c r="ODV785" s="92"/>
      <c r="ODW785" s="92"/>
      <c r="ODX785" s="92"/>
      <c r="ODY785" s="92"/>
      <c r="ODZ785" s="92"/>
      <c r="OEA785" s="92"/>
      <c r="OEB785" s="92"/>
      <c r="OEC785" s="92"/>
      <c r="OED785" s="92"/>
      <c r="OEE785" s="92"/>
      <c r="OEF785" s="92"/>
      <c r="OEG785" s="92"/>
      <c r="OEH785" s="92"/>
      <c r="OEI785" s="92"/>
      <c r="OEJ785" s="92"/>
      <c r="OEK785" s="92"/>
      <c r="OEL785" s="92"/>
      <c r="OEM785" s="92"/>
      <c r="OEN785" s="92"/>
      <c r="OEO785" s="92"/>
      <c r="OEP785" s="92"/>
      <c r="OEQ785" s="92"/>
      <c r="OER785" s="92"/>
      <c r="OES785" s="92"/>
      <c r="OET785" s="92"/>
      <c r="OEU785" s="92"/>
      <c r="OEV785" s="92"/>
      <c r="OEW785" s="92"/>
      <c r="OEX785" s="92"/>
      <c r="OEY785" s="92"/>
      <c r="OEZ785" s="92"/>
      <c r="OFA785" s="92"/>
      <c r="OFB785" s="92"/>
      <c r="OFC785" s="92"/>
      <c r="OFD785" s="92"/>
      <c r="OFE785" s="92"/>
      <c r="OFF785" s="92"/>
      <c r="OFG785" s="92"/>
      <c r="OFH785" s="92"/>
      <c r="OFI785" s="92"/>
      <c r="OFJ785" s="92"/>
      <c r="OFK785" s="92"/>
      <c r="OFL785" s="92"/>
      <c r="OFM785" s="92"/>
      <c r="OFN785" s="92"/>
      <c r="OFO785" s="92"/>
      <c r="OFP785" s="92"/>
      <c r="OFQ785" s="92"/>
      <c r="OFR785" s="92"/>
      <c r="OFS785" s="92"/>
      <c r="OFT785" s="92"/>
      <c r="OFU785" s="92"/>
      <c r="OFV785" s="92"/>
      <c r="OFW785" s="92"/>
      <c r="OFX785" s="92"/>
      <c r="OFY785" s="92"/>
      <c r="OFZ785" s="92"/>
      <c r="OGA785" s="92"/>
      <c r="OGB785" s="92"/>
      <c r="OGC785" s="92"/>
      <c r="OGD785" s="92"/>
      <c r="OGE785" s="92"/>
      <c r="OGF785" s="92"/>
      <c r="OGG785" s="92"/>
      <c r="OGH785" s="92"/>
      <c r="OGI785" s="92"/>
      <c r="OGJ785" s="92"/>
      <c r="OGK785" s="92"/>
      <c r="OGL785" s="92"/>
      <c r="OGM785" s="92"/>
      <c r="OGN785" s="92"/>
      <c r="OGO785" s="92"/>
      <c r="OGP785" s="92"/>
      <c r="OGQ785" s="92"/>
      <c r="OGR785" s="92"/>
      <c r="OGS785" s="92"/>
      <c r="OGT785" s="92"/>
      <c r="OGU785" s="92"/>
      <c r="OGV785" s="92"/>
      <c r="OGW785" s="92"/>
      <c r="OGX785" s="92"/>
      <c r="OGY785" s="92"/>
      <c r="OGZ785" s="92"/>
      <c r="OHA785" s="92"/>
      <c r="OHB785" s="92"/>
      <c r="OHC785" s="92"/>
      <c r="OHD785" s="92"/>
      <c r="OHE785" s="92"/>
      <c r="OHF785" s="92"/>
      <c r="OHG785" s="92"/>
      <c r="OHH785" s="92"/>
      <c r="OHI785" s="92"/>
      <c r="OHJ785" s="92"/>
      <c r="OHK785" s="92"/>
      <c r="OHL785" s="92"/>
      <c r="OHM785" s="92"/>
      <c r="OHN785" s="92"/>
      <c r="OHO785" s="92"/>
      <c r="OHP785" s="92"/>
      <c r="OHQ785" s="92"/>
      <c r="OHR785" s="92"/>
      <c r="OHS785" s="92"/>
      <c r="OHT785" s="92"/>
      <c r="OHU785" s="92"/>
      <c r="OHV785" s="92"/>
      <c r="OHW785" s="92"/>
      <c r="OHX785" s="92"/>
      <c r="OHY785" s="92"/>
      <c r="OHZ785" s="92"/>
      <c r="OIA785" s="92"/>
      <c r="OIB785" s="92"/>
      <c r="OIC785" s="92"/>
      <c r="OID785" s="92"/>
      <c r="OIE785" s="92"/>
      <c r="OIF785" s="92"/>
      <c r="OIG785" s="92"/>
      <c r="OIH785" s="92"/>
      <c r="OII785" s="92"/>
      <c r="OIJ785" s="92"/>
      <c r="OIK785" s="92"/>
      <c r="OIL785" s="92"/>
      <c r="OIM785" s="92"/>
      <c r="OIN785" s="92"/>
      <c r="OIO785" s="92"/>
      <c r="OIP785" s="92"/>
      <c r="OIQ785" s="92"/>
      <c r="OIR785" s="92"/>
      <c r="OIS785" s="92"/>
      <c r="OIT785" s="92"/>
      <c r="OIU785" s="92"/>
      <c r="OIV785" s="92"/>
      <c r="OIW785" s="92"/>
      <c r="OIX785" s="92"/>
      <c r="OIY785" s="92"/>
      <c r="OIZ785" s="92"/>
      <c r="OJA785" s="92"/>
      <c r="OJB785" s="92"/>
      <c r="OJC785" s="92"/>
      <c r="OJD785" s="92"/>
      <c r="OJE785" s="92"/>
      <c r="OJF785" s="92"/>
      <c r="OJG785" s="92"/>
      <c r="OJH785" s="92"/>
      <c r="OJI785" s="92"/>
      <c r="OJJ785" s="92"/>
      <c r="OJK785" s="92"/>
      <c r="OJL785" s="92"/>
      <c r="OJM785" s="92"/>
      <c r="OJN785" s="92"/>
      <c r="OJO785" s="92"/>
      <c r="OJP785" s="92"/>
      <c r="OJQ785" s="92"/>
      <c r="OJR785" s="92"/>
      <c r="OJS785" s="92"/>
      <c r="OJT785" s="92"/>
      <c r="OJU785" s="92"/>
      <c r="OJV785" s="92"/>
      <c r="OJW785" s="92"/>
      <c r="OJX785" s="92"/>
      <c r="OJY785" s="92"/>
      <c r="OJZ785" s="92"/>
      <c r="OKA785" s="92"/>
      <c r="OKB785" s="92"/>
      <c r="OKC785" s="92"/>
      <c r="OKD785" s="92"/>
      <c r="OKE785" s="92"/>
      <c r="OKF785" s="92"/>
      <c r="OKG785" s="92"/>
      <c r="OKH785" s="92"/>
      <c r="OKI785" s="92"/>
      <c r="OKJ785" s="92"/>
      <c r="OKK785" s="92"/>
      <c r="OKL785" s="92"/>
      <c r="OKM785" s="92"/>
      <c r="OKN785" s="92"/>
      <c r="OKO785" s="92"/>
      <c r="OKP785" s="92"/>
      <c r="OKQ785" s="92"/>
      <c r="OKR785" s="92"/>
      <c r="OKS785" s="92"/>
      <c r="OKT785" s="92"/>
      <c r="OKU785" s="92"/>
      <c r="OKV785" s="92"/>
      <c r="OKW785" s="92"/>
      <c r="OKX785" s="92"/>
      <c r="OKY785" s="92"/>
      <c r="OKZ785" s="92"/>
      <c r="OLA785" s="92"/>
      <c r="OLB785" s="92"/>
      <c r="OLC785" s="92"/>
      <c r="OLD785" s="92"/>
      <c r="OLE785" s="92"/>
      <c r="OLF785" s="92"/>
      <c r="OLG785" s="92"/>
      <c r="OLH785" s="92"/>
      <c r="OLI785" s="92"/>
      <c r="OLJ785" s="92"/>
      <c r="OLK785" s="92"/>
      <c r="OLL785" s="92"/>
      <c r="OLM785" s="92"/>
      <c r="OLN785" s="92"/>
      <c r="OLO785" s="92"/>
      <c r="OLP785" s="92"/>
      <c r="OLQ785" s="92"/>
      <c r="OLR785" s="92"/>
      <c r="OLS785" s="92"/>
      <c r="OLT785" s="92"/>
      <c r="OLU785" s="92"/>
      <c r="OLV785" s="92"/>
      <c r="OLW785" s="92"/>
      <c r="OLX785" s="92"/>
      <c r="OLY785" s="92"/>
      <c r="OLZ785" s="92"/>
      <c r="OMA785" s="92"/>
      <c r="OMB785" s="92"/>
      <c r="OMC785" s="92"/>
      <c r="OMD785" s="92"/>
      <c r="OME785" s="92"/>
      <c r="OMF785" s="92"/>
      <c r="OMG785" s="92"/>
      <c r="OMH785" s="92"/>
      <c r="OMI785" s="92"/>
      <c r="OMJ785" s="92"/>
      <c r="OMK785" s="92"/>
      <c r="OML785" s="92"/>
      <c r="OMM785" s="92"/>
      <c r="OMN785" s="92"/>
      <c r="OMO785" s="92"/>
      <c r="OMP785" s="92"/>
      <c r="OMQ785" s="92"/>
      <c r="OMR785" s="92"/>
      <c r="OMS785" s="92"/>
      <c r="OMT785" s="92"/>
      <c r="OMU785" s="92"/>
      <c r="OMV785" s="92"/>
      <c r="OMW785" s="92"/>
      <c r="OMX785" s="92"/>
      <c r="OMY785" s="92"/>
      <c r="OMZ785" s="92"/>
      <c r="ONA785" s="92"/>
      <c r="ONB785" s="92"/>
      <c r="ONC785" s="92"/>
      <c r="OND785" s="92"/>
      <c r="ONE785" s="92"/>
      <c r="ONF785" s="92"/>
      <c r="ONG785" s="92"/>
      <c r="ONH785" s="92"/>
      <c r="ONI785" s="92"/>
      <c r="ONJ785" s="92"/>
      <c r="ONK785" s="92"/>
      <c r="ONL785" s="92"/>
      <c r="ONM785" s="92"/>
      <c r="ONN785" s="92"/>
      <c r="ONO785" s="92"/>
      <c r="ONP785" s="92"/>
      <c r="ONQ785" s="92"/>
      <c r="ONR785" s="92"/>
      <c r="ONS785" s="92"/>
      <c r="ONT785" s="92"/>
      <c r="ONU785" s="92"/>
      <c r="ONV785" s="92"/>
      <c r="ONW785" s="92"/>
      <c r="ONX785" s="92"/>
      <c r="ONY785" s="92"/>
      <c r="ONZ785" s="92"/>
      <c r="OOA785" s="92"/>
      <c r="OOB785" s="92"/>
      <c r="OOC785" s="92"/>
      <c r="OOD785" s="92"/>
      <c r="OOE785" s="92"/>
      <c r="OOF785" s="92"/>
      <c r="OOG785" s="92"/>
      <c r="OOH785" s="92"/>
      <c r="OOI785" s="92"/>
      <c r="OOJ785" s="92"/>
      <c r="OOK785" s="92"/>
      <c r="OOL785" s="92"/>
      <c r="OOM785" s="92"/>
      <c r="OON785" s="92"/>
      <c r="OOO785" s="92"/>
      <c r="OOP785" s="92"/>
      <c r="OOQ785" s="92"/>
      <c r="OOR785" s="92"/>
      <c r="OOS785" s="92"/>
      <c r="OOT785" s="92"/>
      <c r="OOU785" s="92"/>
      <c r="OOV785" s="92"/>
      <c r="OOW785" s="92"/>
      <c r="OOX785" s="92"/>
      <c r="OOY785" s="92"/>
      <c r="OOZ785" s="92"/>
      <c r="OPA785" s="92"/>
      <c r="OPB785" s="92"/>
      <c r="OPC785" s="92"/>
      <c r="OPD785" s="92"/>
      <c r="OPE785" s="92"/>
      <c r="OPF785" s="92"/>
      <c r="OPG785" s="92"/>
      <c r="OPH785" s="92"/>
      <c r="OPI785" s="92"/>
      <c r="OPJ785" s="92"/>
      <c r="OPK785" s="92"/>
      <c r="OPL785" s="92"/>
      <c r="OPM785" s="92"/>
      <c r="OPN785" s="92"/>
      <c r="OPO785" s="92"/>
      <c r="OPP785" s="92"/>
      <c r="OPQ785" s="92"/>
      <c r="OPR785" s="92"/>
      <c r="OPS785" s="92"/>
      <c r="OPT785" s="92"/>
      <c r="OPU785" s="92"/>
      <c r="OPV785" s="92"/>
      <c r="OPW785" s="92"/>
      <c r="OPX785" s="92"/>
      <c r="OPY785" s="92"/>
      <c r="OPZ785" s="92"/>
      <c r="OQA785" s="92"/>
      <c r="OQB785" s="92"/>
      <c r="OQC785" s="92"/>
      <c r="OQD785" s="92"/>
      <c r="OQE785" s="92"/>
      <c r="OQF785" s="92"/>
      <c r="OQG785" s="92"/>
      <c r="OQH785" s="92"/>
      <c r="OQI785" s="92"/>
      <c r="OQJ785" s="92"/>
      <c r="OQK785" s="92"/>
      <c r="OQL785" s="92"/>
      <c r="OQM785" s="92"/>
      <c r="OQN785" s="92"/>
      <c r="OQO785" s="92"/>
      <c r="OQP785" s="92"/>
      <c r="OQQ785" s="92"/>
      <c r="OQR785" s="92"/>
      <c r="OQS785" s="92"/>
      <c r="OQT785" s="92"/>
      <c r="OQU785" s="92"/>
      <c r="OQV785" s="92"/>
      <c r="OQW785" s="92"/>
      <c r="OQX785" s="92"/>
      <c r="OQY785" s="92"/>
      <c r="OQZ785" s="92"/>
      <c r="ORA785" s="92"/>
      <c r="ORB785" s="92"/>
      <c r="ORC785" s="92"/>
      <c r="ORD785" s="92"/>
      <c r="ORE785" s="92"/>
      <c r="ORF785" s="92"/>
      <c r="ORG785" s="92"/>
      <c r="ORH785" s="92"/>
      <c r="ORI785" s="92"/>
      <c r="ORJ785" s="92"/>
      <c r="ORK785" s="92"/>
      <c r="ORL785" s="92"/>
      <c r="ORM785" s="92"/>
      <c r="ORN785" s="92"/>
      <c r="ORO785" s="92"/>
      <c r="ORP785" s="92"/>
      <c r="ORQ785" s="92"/>
      <c r="ORR785" s="92"/>
      <c r="ORS785" s="92"/>
      <c r="ORT785" s="92"/>
      <c r="ORU785" s="92"/>
      <c r="ORV785" s="92"/>
      <c r="ORW785" s="92"/>
      <c r="ORX785" s="92"/>
      <c r="ORY785" s="92"/>
      <c r="ORZ785" s="92"/>
      <c r="OSA785" s="92"/>
      <c r="OSB785" s="92"/>
      <c r="OSC785" s="92"/>
      <c r="OSD785" s="92"/>
      <c r="OSE785" s="92"/>
      <c r="OSF785" s="92"/>
      <c r="OSG785" s="92"/>
      <c r="OSH785" s="92"/>
      <c r="OSI785" s="92"/>
      <c r="OSJ785" s="92"/>
      <c r="OSK785" s="92"/>
      <c r="OSL785" s="92"/>
      <c r="OSM785" s="92"/>
      <c r="OSN785" s="92"/>
      <c r="OSO785" s="92"/>
      <c r="OSP785" s="92"/>
      <c r="OSQ785" s="92"/>
      <c r="OSR785" s="92"/>
      <c r="OSS785" s="92"/>
      <c r="OST785" s="92"/>
      <c r="OSU785" s="92"/>
      <c r="OSV785" s="92"/>
      <c r="OSW785" s="92"/>
      <c r="OSX785" s="92"/>
      <c r="OSY785" s="92"/>
      <c r="OSZ785" s="92"/>
      <c r="OTA785" s="92"/>
      <c r="OTB785" s="92"/>
      <c r="OTC785" s="92"/>
      <c r="OTD785" s="92"/>
      <c r="OTE785" s="92"/>
      <c r="OTF785" s="92"/>
      <c r="OTG785" s="92"/>
      <c r="OTH785" s="92"/>
      <c r="OTI785" s="92"/>
      <c r="OTJ785" s="92"/>
      <c r="OTK785" s="92"/>
      <c r="OTL785" s="92"/>
      <c r="OTM785" s="92"/>
      <c r="OTN785" s="92"/>
      <c r="OTO785" s="92"/>
      <c r="OTP785" s="92"/>
      <c r="OTQ785" s="92"/>
      <c r="OTR785" s="92"/>
      <c r="OTS785" s="92"/>
      <c r="OTT785" s="92"/>
      <c r="OTU785" s="92"/>
      <c r="OTV785" s="92"/>
      <c r="OTW785" s="92"/>
      <c r="OTX785" s="92"/>
      <c r="OTY785" s="92"/>
      <c r="OTZ785" s="92"/>
      <c r="OUA785" s="92"/>
      <c r="OUB785" s="92"/>
      <c r="OUC785" s="92"/>
      <c r="OUD785" s="92"/>
      <c r="OUE785" s="92"/>
      <c r="OUF785" s="92"/>
      <c r="OUG785" s="92"/>
      <c r="OUH785" s="92"/>
      <c r="OUI785" s="92"/>
      <c r="OUJ785" s="92"/>
      <c r="OUK785" s="92"/>
      <c r="OUL785" s="92"/>
      <c r="OUM785" s="92"/>
      <c r="OUN785" s="92"/>
      <c r="OUO785" s="92"/>
      <c r="OUP785" s="92"/>
      <c r="OUQ785" s="92"/>
      <c r="OUR785" s="92"/>
      <c r="OUS785" s="92"/>
      <c r="OUT785" s="92"/>
      <c r="OUU785" s="92"/>
      <c r="OUV785" s="92"/>
      <c r="OUW785" s="92"/>
      <c r="OUX785" s="92"/>
      <c r="OUY785" s="92"/>
      <c r="OUZ785" s="92"/>
      <c r="OVA785" s="92"/>
      <c r="OVB785" s="92"/>
      <c r="OVC785" s="92"/>
      <c r="OVD785" s="92"/>
      <c r="OVE785" s="92"/>
      <c r="OVF785" s="92"/>
      <c r="OVG785" s="92"/>
      <c r="OVH785" s="92"/>
      <c r="OVI785" s="92"/>
      <c r="OVJ785" s="92"/>
      <c r="OVK785" s="92"/>
      <c r="OVL785" s="92"/>
      <c r="OVM785" s="92"/>
      <c r="OVN785" s="92"/>
      <c r="OVO785" s="92"/>
      <c r="OVP785" s="92"/>
      <c r="OVQ785" s="92"/>
      <c r="OVR785" s="92"/>
      <c r="OVS785" s="92"/>
      <c r="OVT785" s="92"/>
      <c r="OVU785" s="92"/>
      <c r="OVV785" s="92"/>
      <c r="OVW785" s="92"/>
      <c r="OVX785" s="92"/>
      <c r="OVY785" s="92"/>
      <c r="OVZ785" s="92"/>
      <c r="OWA785" s="92"/>
      <c r="OWB785" s="92"/>
      <c r="OWC785" s="92"/>
      <c r="OWD785" s="92"/>
      <c r="OWE785" s="92"/>
      <c r="OWF785" s="92"/>
      <c r="OWG785" s="92"/>
      <c r="OWH785" s="92"/>
      <c r="OWI785" s="92"/>
      <c r="OWJ785" s="92"/>
      <c r="OWK785" s="92"/>
      <c r="OWL785" s="92"/>
      <c r="OWM785" s="92"/>
      <c r="OWN785" s="92"/>
      <c r="OWO785" s="92"/>
      <c r="OWP785" s="92"/>
      <c r="OWQ785" s="92"/>
      <c r="OWR785" s="92"/>
      <c r="OWS785" s="92"/>
      <c r="OWT785" s="92"/>
      <c r="OWU785" s="92"/>
      <c r="OWV785" s="92"/>
      <c r="OWW785" s="92"/>
      <c r="OWX785" s="92"/>
      <c r="OWY785" s="92"/>
      <c r="OWZ785" s="92"/>
      <c r="OXA785" s="92"/>
      <c r="OXB785" s="92"/>
      <c r="OXC785" s="92"/>
      <c r="OXD785" s="92"/>
      <c r="OXE785" s="92"/>
      <c r="OXF785" s="92"/>
      <c r="OXG785" s="92"/>
      <c r="OXH785" s="92"/>
      <c r="OXI785" s="92"/>
      <c r="OXJ785" s="92"/>
      <c r="OXK785" s="92"/>
      <c r="OXL785" s="92"/>
      <c r="OXM785" s="92"/>
      <c r="OXN785" s="92"/>
      <c r="OXO785" s="92"/>
      <c r="OXP785" s="92"/>
      <c r="OXQ785" s="92"/>
      <c r="OXR785" s="92"/>
      <c r="OXS785" s="92"/>
      <c r="OXT785" s="92"/>
      <c r="OXU785" s="92"/>
      <c r="OXV785" s="92"/>
      <c r="OXW785" s="92"/>
      <c r="OXX785" s="92"/>
      <c r="OXY785" s="92"/>
      <c r="OXZ785" s="92"/>
      <c r="OYA785" s="92"/>
      <c r="OYB785" s="92"/>
      <c r="OYC785" s="92"/>
      <c r="OYD785" s="92"/>
      <c r="OYE785" s="92"/>
      <c r="OYF785" s="92"/>
      <c r="OYG785" s="92"/>
      <c r="OYH785" s="92"/>
      <c r="OYI785" s="92"/>
      <c r="OYJ785" s="92"/>
      <c r="OYK785" s="92"/>
      <c r="OYL785" s="92"/>
      <c r="OYM785" s="92"/>
      <c r="OYN785" s="92"/>
      <c r="OYO785" s="92"/>
      <c r="OYP785" s="92"/>
      <c r="OYQ785" s="92"/>
      <c r="OYR785" s="92"/>
      <c r="OYS785" s="92"/>
      <c r="OYT785" s="92"/>
      <c r="OYU785" s="92"/>
      <c r="OYV785" s="92"/>
      <c r="OYW785" s="92"/>
      <c r="OYX785" s="92"/>
      <c r="OYY785" s="92"/>
      <c r="OYZ785" s="92"/>
      <c r="OZA785" s="92"/>
      <c r="OZB785" s="92"/>
      <c r="OZC785" s="92"/>
      <c r="OZD785" s="92"/>
      <c r="OZE785" s="92"/>
      <c r="OZF785" s="92"/>
      <c r="OZG785" s="92"/>
      <c r="OZH785" s="92"/>
      <c r="OZI785" s="92"/>
      <c r="OZJ785" s="92"/>
      <c r="OZK785" s="92"/>
      <c r="OZL785" s="92"/>
      <c r="OZM785" s="92"/>
      <c r="OZN785" s="92"/>
      <c r="OZO785" s="92"/>
      <c r="OZP785" s="92"/>
      <c r="OZQ785" s="92"/>
      <c r="OZR785" s="92"/>
      <c r="OZS785" s="92"/>
      <c r="OZT785" s="92"/>
      <c r="OZU785" s="92"/>
      <c r="OZV785" s="92"/>
      <c r="OZW785" s="92"/>
      <c r="OZX785" s="92"/>
      <c r="OZY785" s="92"/>
      <c r="OZZ785" s="92"/>
      <c r="PAA785" s="92"/>
      <c r="PAB785" s="92"/>
      <c r="PAC785" s="92"/>
      <c r="PAD785" s="92"/>
      <c r="PAE785" s="92"/>
      <c r="PAF785" s="92"/>
      <c r="PAG785" s="92"/>
      <c r="PAH785" s="92"/>
      <c r="PAI785" s="92"/>
      <c r="PAJ785" s="92"/>
      <c r="PAK785" s="92"/>
      <c r="PAL785" s="92"/>
      <c r="PAM785" s="92"/>
      <c r="PAN785" s="92"/>
      <c r="PAO785" s="92"/>
      <c r="PAP785" s="92"/>
      <c r="PAQ785" s="92"/>
      <c r="PAR785" s="92"/>
      <c r="PAS785" s="92"/>
      <c r="PAT785" s="92"/>
      <c r="PAU785" s="92"/>
      <c r="PAV785" s="92"/>
      <c r="PAW785" s="92"/>
      <c r="PAX785" s="92"/>
      <c r="PAY785" s="92"/>
      <c r="PAZ785" s="92"/>
      <c r="PBA785" s="92"/>
      <c r="PBB785" s="92"/>
      <c r="PBC785" s="92"/>
      <c r="PBD785" s="92"/>
      <c r="PBE785" s="92"/>
      <c r="PBF785" s="92"/>
      <c r="PBG785" s="92"/>
      <c r="PBH785" s="92"/>
      <c r="PBI785" s="92"/>
      <c r="PBJ785" s="92"/>
      <c r="PBK785" s="92"/>
      <c r="PBL785" s="92"/>
      <c r="PBM785" s="92"/>
      <c r="PBN785" s="92"/>
      <c r="PBO785" s="92"/>
      <c r="PBP785" s="92"/>
      <c r="PBQ785" s="92"/>
      <c r="PBR785" s="92"/>
      <c r="PBS785" s="92"/>
      <c r="PBT785" s="92"/>
      <c r="PBU785" s="92"/>
      <c r="PBV785" s="92"/>
      <c r="PBW785" s="92"/>
      <c r="PBX785" s="92"/>
      <c r="PBY785" s="92"/>
      <c r="PBZ785" s="92"/>
      <c r="PCA785" s="92"/>
      <c r="PCB785" s="92"/>
      <c r="PCC785" s="92"/>
      <c r="PCD785" s="92"/>
      <c r="PCE785" s="92"/>
      <c r="PCF785" s="92"/>
      <c r="PCG785" s="92"/>
      <c r="PCH785" s="92"/>
      <c r="PCI785" s="92"/>
      <c r="PCJ785" s="92"/>
      <c r="PCK785" s="92"/>
      <c r="PCL785" s="92"/>
      <c r="PCM785" s="92"/>
      <c r="PCN785" s="92"/>
      <c r="PCO785" s="92"/>
      <c r="PCP785" s="92"/>
      <c r="PCQ785" s="92"/>
      <c r="PCR785" s="92"/>
      <c r="PCS785" s="92"/>
      <c r="PCT785" s="92"/>
      <c r="PCU785" s="92"/>
      <c r="PCV785" s="92"/>
      <c r="PCW785" s="92"/>
      <c r="PCX785" s="92"/>
      <c r="PCY785" s="92"/>
      <c r="PCZ785" s="92"/>
      <c r="PDA785" s="92"/>
      <c r="PDB785" s="92"/>
      <c r="PDC785" s="92"/>
      <c r="PDD785" s="92"/>
      <c r="PDE785" s="92"/>
      <c r="PDF785" s="92"/>
      <c r="PDG785" s="92"/>
      <c r="PDH785" s="92"/>
      <c r="PDI785" s="92"/>
      <c r="PDJ785" s="92"/>
      <c r="PDK785" s="92"/>
      <c r="PDL785" s="92"/>
      <c r="PDM785" s="92"/>
      <c r="PDN785" s="92"/>
      <c r="PDO785" s="92"/>
      <c r="PDP785" s="92"/>
      <c r="PDQ785" s="92"/>
      <c r="PDR785" s="92"/>
      <c r="PDS785" s="92"/>
      <c r="PDT785" s="92"/>
      <c r="PDU785" s="92"/>
      <c r="PDV785" s="92"/>
      <c r="PDW785" s="92"/>
      <c r="PDX785" s="92"/>
      <c r="PDY785" s="92"/>
      <c r="PDZ785" s="92"/>
      <c r="PEA785" s="92"/>
      <c r="PEB785" s="92"/>
      <c r="PEC785" s="92"/>
      <c r="PED785" s="92"/>
      <c r="PEE785" s="92"/>
      <c r="PEF785" s="92"/>
      <c r="PEG785" s="92"/>
      <c r="PEH785" s="92"/>
      <c r="PEI785" s="92"/>
      <c r="PEJ785" s="92"/>
      <c r="PEK785" s="92"/>
      <c r="PEL785" s="92"/>
      <c r="PEM785" s="92"/>
      <c r="PEN785" s="92"/>
      <c r="PEO785" s="92"/>
      <c r="PEP785" s="92"/>
      <c r="PEQ785" s="92"/>
      <c r="PER785" s="92"/>
      <c r="PES785" s="92"/>
      <c r="PET785" s="92"/>
      <c r="PEU785" s="92"/>
      <c r="PEV785" s="92"/>
      <c r="PEW785" s="92"/>
      <c r="PEX785" s="92"/>
      <c r="PEY785" s="92"/>
      <c r="PEZ785" s="92"/>
      <c r="PFA785" s="92"/>
      <c r="PFB785" s="92"/>
      <c r="PFC785" s="92"/>
      <c r="PFD785" s="92"/>
      <c r="PFE785" s="92"/>
      <c r="PFF785" s="92"/>
      <c r="PFG785" s="92"/>
      <c r="PFH785" s="92"/>
      <c r="PFI785" s="92"/>
      <c r="PFJ785" s="92"/>
      <c r="PFK785" s="92"/>
      <c r="PFL785" s="92"/>
      <c r="PFM785" s="92"/>
      <c r="PFN785" s="92"/>
      <c r="PFO785" s="92"/>
      <c r="PFP785" s="92"/>
      <c r="PFQ785" s="92"/>
      <c r="PFR785" s="92"/>
      <c r="PFS785" s="92"/>
      <c r="PFT785" s="92"/>
      <c r="PFU785" s="92"/>
      <c r="PFV785" s="92"/>
      <c r="PFW785" s="92"/>
      <c r="PFX785" s="92"/>
      <c r="PFY785" s="92"/>
      <c r="PFZ785" s="92"/>
      <c r="PGA785" s="92"/>
      <c r="PGB785" s="92"/>
      <c r="PGC785" s="92"/>
      <c r="PGD785" s="92"/>
      <c r="PGE785" s="92"/>
      <c r="PGF785" s="92"/>
      <c r="PGG785" s="92"/>
      <c r="PGH785" s="92"/>
      <c r="PGI785" s="92"/>
      <c r="PGJ785" s="92"/>
      <c r="PGK785" s="92"/>
      <c r="PGL785" s="92"/>
      <c r="PGM785" s="92"/>
      <c r="PGN785" s="92"/>
      <c r="PGO785" s="92"/>
      <c r="PGP785" s="92"/>
      <c r="PGQ785" s="92"/>
      <c r="PGR785" s="92"/>
      <c r="PGS785" s="92"/>
      <c r="PGT785" s="92"/>
      <c r="PGU785" s="92"/>
      <c r="PGV785" s="92"/>
      <c r="PGW785" s="92"/>
      <c r="PGX785" s="92"/>
      <c r="PGY785" s="92"/>
      <c r="PGZ785" s="92"/>
      <c r="PHA785" s="92"/>
      <c r="PHB785" s="92"/>
      <c r="PHC785" s="92"/>
      <c r="PHD785" s="92"/>
      <c r="PHE785" s="92"/>
      <c r="PHF785" s="92"/>
      <c r="PHG785" s="92"/>
      <c r="PHH785" s="92"/>
      <c r="PHI785" s="92"/>
      <c r="PHJ785" s="92"/>
      <c r="PHK785" s="92"/>
      <c r="PHL785" s="92"/>
      <c r="PHM785" s="92"/>
      <c r="PHN785" s="92"/>
      <c r="PHO785" s="92"/>
      <c r="PHP785" s="92"/>
      <c r="PHQ785" s="92"/>
      <c r="PHR785" s="92"/>
      <c r="PHS785" s="92"/>
      <c r="PHT785" s="92"/>
      <c r="PHU785" s="92"/>
      <c r="PHV785" s="92"/>
      <c r="PHW785" s="92"/>
      <c r="PHX785" s="92"/>
      <c r="PHY785" s="92"/>
      <c r="PHZ785" s="92"/>
      <c r="PIA785" s="92"/>
      <c r="PIB785" s="92"/>
      <c r="PIC785" s="92"/>
      <c r="PID785" s="92"/>
      <c r="PIE785" s="92"/>
      <c r="PIF785" s="92"/>
      <c r="PIG785" s="92"/>
      <c r="PIH785" s="92"/>
      <c r="PII785" s="92"/>
      <c r="PIJ785" s="92"/>
      <c r="PIK785" s="92"/>
      <c r="PIL785" s="92"/>
      <c r="PIM785" s="92"/>
      <c r="PIN785" s="92"/>
      <c r="PIO785" s="92"/>
      <c r="PIP785" s="92"/>
      <c r="PIQ785" s="92"/>
      <c r="PIR785" s="92"/>
      <c r="PIS785" s="92"/>
      <c r="PIT785" s="92"/>
      <c r="PIU785" s="92"/>
      <c r="PIV785" s="92"/>
      <c r="PIW785" s="92"/>
      <c r="PIX785" s="92"/>
      <c r="PIY785" s="92"/>
      <c r="PIZ785" s="92"/>
      <c r="PJA785" s="92"/>
      <c r="PJB785" s="92"/>
      <c r="PJC785" s="92"/>
      <c r="PJD785" s="92"/>
      <c r="PJE785" s="92"/>
      <c r="PJF785" s="92"/>
      <c r="PJG785" s="92"/>
      <c r="PJH785" s="92"/>
      <c r="PJI785" s="92"/>
      <c r="PJJ785" s="92"/>
      <c r="PJK785" s="92"/>
      <c r="PJL785" s="92"/>
      <c r="PJM785" s="92"/>
      <c r="PJN785" s="92"/>
      <c r="PJO785" s="92"/>
      <c r="PJP785" s="92"/>
      <c r="PJQ785" s="92"/>
      <c r="PJR785" s="92"/>
      <c r="PJS785" s="92"/>
      <c r="PJT785" s="92"/>
      <c r="PJU785" s="92"/>
      <c r="PJV785" s="92"/>
      <c r="PJW785" s="92"/>
      <c r="PJX785" s="92"/>
      <c r="PJY785" s="92"/>
      <c r="PJZ785" s="92"/>
      <c r="PKA785" s="92"/>
      <c r="PKB785" s="92"/>
      <c r="PKC785" s="92"/>
      <c r="PKD785" s="92"/>
      <c r="PKE785" s="92"/>
      <c r="PKF785" s="92"/>
      <c r="PKG785" s="92"/>
      <c r="PKH785" s="92"/>
      <c r="PKI785" s="92"/>
      <c r="PKJ785" s="92"/>
      <c r="PKK785" s="92"/>
      <c r="PKL785" s="92"/>
      <c r="PKM785" s="92"/>
      <c r="PKN785" s="92"/>
      <c r="PKO785" s="92"/>
      <c r="PKP785" s="92"/>
      <c r="PKQ785" s="92"/>
      <c r="PKR785" s="92"/>
      <c r="PKS785" s="92"/>
      <c r="PKT785" s="92"/>
      <c r="PKU785" s="92"/>
      <c r="PKV785" s="92"/>
      <c r="PKW785" s="92"/>
      <c r="PKX785" s="92"/>
      <c r="PKY785" s="92"/>
      <c r="PKZ785" s="92"/>
      <c r="PLA785" s="92"/>
      <c r="PLB785" s="92"/>
      <c r="PLC785" s="92"/>
      <c r="PLD785" s="92"/>
      <c r="PLE785" s="92"/>
      <c r="PLF785" s="92"/>
      <c r="PLG785" s="92"/>
      <c r="PLH785" s="92"/>
      <c r="PLI785" s="92"/>
      <c r="PLJ785" s="92"/>
      <c r="PLK785" s="92"/>
      <c r="PLL785" s="92"/>
      <c r="PLM785" s="92"/>
      <c r="PLN785" s="92"/>
      <c r="PLO785" s="92"/>
      <c r="PLP785" s="92"/>
      <c r="PLQ785" s="92"/>
      <c r="PLR785" s="92"/>
      <c r="PLS785" s="92"/>
      <c r="PLT785" s="92"/>
      <c r="PLU785" s="92"/>
      <c r="PLV785" s="92"/>
      <c r="PLW785" s="92"/>
      <c r="PLX785" s="92"/>
      <c r="PLY785" s="92"/>
      <c r="PLZ785" s="92"/>
      <c r="PMA785" s="92"/>
      <c r="PMB785" s="92"/>
      <c r="PMC785" s="92"/>
      <c r="PMD785" s="92"/>
      <c r="PME785" s="92"/>
      <c r="PMF785" s="92"/>
      <c r="PMG785" s="92"/>
      <c r="PMH785" s="92"/>
      <c r="PMI785" s="92"/>
      <c r="PMJ785" s="92"/>
      <c r="PMK785" s="92"/>
      <c r="PML785" s="92"/>
      <c r="PMM785" s="92"/>
      <c r="PMN785" s="92"/>
      <c r="PMO785" s="92"/>
      <c r="PMP785" s="92"/>
      <c r="PMQ785" s="92"/>
      <c r="PMR785" s="92"/>
      <c r="PMS785" s="92"/>
      <c r="PMT785" s="92"/>
      <c r="PMU785" s="92"/>
      <c r="PMV785" s="92"/>
      <c r="PMW785" s="92"/>
      <c r="PMX785" s="92"/>
      <c r="PMY785" s="92"/>
      <c r="PMZ785" s="92"/>
      <c r="PNA785" s="92"/>
      <c r="PNB785" s="92"/>
      <c r="PNC785" s="92"/>
      <c r="PND785" s="92"/>
      <c r="PNE785" s="92"/>
      <c r="PNF785" s="92"/>
      <c r="PNG785" s="92"/>
      <c r="PNH785" s="92"/>
      <c r="PNI785" s="92"/>
      <c r="PNJ785" s="92"/>
      <c r="PNK785" s="92"/>
      <c r="PNL785" s="92"/>
      <c r="PNM785" s="92"/>
      <c r="PNN785" s="92"/>
      <c r="PNO785" s="92"/>
      <c r="PNP785" s="92"/>
      <c r="PNQ785" s="92"/>
      <c r="PNR785" s="92"/>
      <c r="PNS785" s="92"/>
      <c r="PNT785" s="92"/>
      <c r="PNU785" s="92"/>
      <c r="PNV785" s="92"/>
      <c r="PNW785" s="92"/>
      <c r="PNX785" s="92"/>
      <c r="PNY785" s="92"/>
      <c r="PNZ785" s="92"/>
      <c r="POA785" s="92"/>
      <c r="POB785" s="92"/>
      <c r="POC785" s="92"/>
      <c r="POD785" s="92"/>
      <c r="POE785" s="92"/>
      <c r="POF785" s="92"/>
      <c r="POG785" s="92"/>
      <c r="POH785" s="92"/>
      <c r="POI785" s="92"/>
      <c r="POJ785" s="92"/>
      <c r="POK785" s="92"/>
      <c r="POL785" s="92"/>
      <c r="POM785" s="92"/>
      <c r="PON785" s="92"/>
      <c r="POO785" s="92"/>
      <c r="POP785" s="92"/>
      <c r="POQ785" s="92"/>
      <c r="POR785" s="92"/>
      <c r="POS785" s="92"/>
      <c r="POT785" s="92"/>
      <c r="POU785" s="92"/>
      <c r="POV785" s="92"/>
      <c r="POW785" s="92"/>
      <c r="POX785" s="92"/>
      <c r="POY785" s="92"/>
      <c r="POZ785" s="92"/>
      <c r="PPA785" s="92"/>
      <c r="PPB785" s="92"/>
      <c r="PPC785" s="92"/>
      <c r="PPD785" s="92"/>
      <c r="PPE785" s="92"/>
      <c r="PPF785" s="92"/>
      <c r="PPG785" s="92"/>
      <c r="PPH785" s="92"/>
      <c r="PPI785" s="92"/>
      <c r="PPJ785" s="92"/>
      <c r="PPK785" s="92"/>
      <c r="PPL785" s="92"/>
      <c r="PPM785" s="92"/>
      <c r="PPN785" s="92"/>
      <c r="PPO785" s="92"/>
      <c r="PPP785" s="92"/>
      <c r="PPQ785" s="92"/>
      <c r="PPR785" s="92"/>
      <c r="PPS785" s="92"/>
      <c r="PPT785" s="92"/>
      <c r="PPU785" s="92"/>
      <c r="PPV785" s="92"/>
      <c r="PPW785" s="92"/>
      <c r="PPX785" s="92"/>
      <c r="PPY785" s="92"/>
      <c r="PPZ785" s="92"/>
      <c r="PQA785" s="92"/>
      <c r="PQB785" s="92"/>
      <c r="PQC785" s="92"/>
      <c r="PQD785" s="92"/>
      <c r="PQE785" s="92"/>
      <c r="PQF785" s="92"/>
      <c r="PQG785" s="92"/>
      <c r="PQH785" s="92"/>
      <c r="PQI785" s="92"/>
      <c r="PQJ785" s="92"/>
      <c r="PQK785" s="92"/>
      <c r="PQL785" s="92"/>
      <c r="PQM785" s="92"/>
      <c r="PQN785" s="92"/>
      <c r="PQO785" s="92"/>
      <c r="PQP785" s="92"/>
      <c r="PQQ785" s="92"/>
      <c r="PQR785" s="92"/>
      <c r="PQS785" s="92"/>
      <c r="PQT785" s="92"/>
      <c r="PQU785" s="92"/>
      <c r="PQV785" s="92"/>
      <c r="PQW785" s="92"/>
      <c r="PQX785" s="92"/>
      <c r="PQY785" s="92"/>
      <c r="PQZ785" s="92"/>
      <c r="PRA785" s="92"/>
      <c r="PRB785" s="92"/>
      <c r="PRC785" s="92"/>
      <c r="PRD785" s="92"/>
      <c r="PRE785" s="92"/>
      <c r="PRF785" s="92"/>
      <c r="PRG785" s="92"/>
      <c r="PRH785" s="92"/>
      <c r="PRI785" s="92"/>
      <c r="PRJ785" s="92"/>
      <c r="PRK785" s="92"/>
      <c r="PRL785" s="92"/>
      <c r="PRM785" s="92"/>
      <c r="PRN785" s="92"/>
      <c r="PRO785" s="92"/>
      <c r="PRP785" s="92"/>
      <c r="PRQ785" s="92"/>
      <c r="PRR785" s="92"/>
      <c r="PRS785" s="92"/>
      <c r="PRT785" s="92"/>
      <c r="PRU785" s="92"/>
      <c r="PRV785" s="92"/>
      <c r="PRW785" s="92"/>
      <c r="PRX785" s="92"/>
      <c r="PRY785" s="92"/>
      <c r="PRZ785" s="92"/>
      <c r="PSA785" s="92"/>
      <c r="PSB785" s="92"/>
      <c r="PSC785" s="92"/>
      <c r="PSD785" s="92"/>
      <c r="PSE785" s="92"/>
      <c r="PSF785" s="92"/>
      <c r="PSG785" s="92"/>
      <c r="PSH785" s="92"/>
      <c r="PSI785" s="92"/>
      <c r="PSJ785" s="92"/>
      <c r="PSK785" s="92"/>
      <c r="PSL785" s="92"/>
      <c r="PSM785" s="92"/>
      <c r="PSN785" s="92"/>
      <c r="PSO785" s="92"/>
      <c r="PSP785" s="92"/>
      <c r="PSQ785" s="92"/>
      <c r="PSR785" s="92"/>
      <c r="PSS785" s="92"/>
      <c r="PST785" s="92"/>
      <c r="PSU785" s="92"/>
      <c r="PSV785" s="92"/>
      <c r="PSW785" s="92"/>
      <c r="PSX785" s="92"/>
      <c r="PSY785" s="92"/>
      <c r="PSZ785" s="92"/>
      <c r="PTA785" s="92"/>
      <c r="PTB785" s="92"/>
      <c r="PTC785" s="92"/>
      <c r="PTD785" s="92"/>
      <c r="PTE785" s="92"/>
      <c r="PTF785" s="92"/>
      <c r="PTG785" s="92"/>
      <c r="PTH785" s="92"/>
      <c r="PTI785" s="92"/>
      <c r="PTJ785" s="92"/>
      <c r="PTK785" s="92"/>
      <c r="PTL785" s="92"/>
      <c r="PTM785" s="92"/>
      <c r="PTN785" s="92"/>
      <c r="PTO785" s="92"/>
      <c r="PTP785" s="92"/>
      <c r="PTQ785" s="92"/>
      <c r="PTR785" s="92"/>
      <c r="PTS785" s="92"/>
      <c r="PTT785" s="92"/>
      <c r="PTU785" s="92"/>
      <c r="PTV785" s="92"/>
      <c r="PTW785" s="92"/>
      <c r="PTX785" s="92"/>
      <c r="PTY785" s="92"/>
      <c r="PTZ785" s="92"/>
      <c r="PUA785" s="92"/>
      <c r="PUB785" s="92"/>
      <c r="PUC785" s="92"/>
      <c r="PUD785" s="92"/>
      <c r="PUE785" s="92"/>
      <c r="PUF785" s="92"/>
      <c r="PUG785" s="92"/>
      <c r="PUH785" s="92"/>
      <c r="PUI785" s="92"/>
      <c r="PUJ785" s="92"/>
      <c r="PUK785" s="92"/>
      <c r="PUL785" s="92"/>
      <c r="PUM785" s="92"/>
      <c r="PUN785" s="92"/>
      <c r="PUO785" s="92"/>
      <c r="PUP785" s="92"/>
      <c r="PUQ785" s="92"/>
      <c r="PUR785" s="92"/>
      <c r="PUS785" s="92"/>
      <c r="PUT785" s="92"/>
      <c r="PUU785" s="92"/>
      <c r="PUV785" s="92"/>
      <c r="PUW785" s="92"/>
      <c r="PUX785" s="92"/>
      <c r="PUY785" s="92"/>
      <c r="PUZ785" s="92"/>
      <c r="PVA785" s="92"/>
      <c r="PVB785" s="92"/>
      <c r="PVC785" s="92"/>
      <c r="PVD785" s="92"/>
      <c r="PVE785" s="92"/>
      <c r="PVF785" s="92"/>
      <c r="PVG785" s="92"/>
      <c r="PVH785" s="92"/>
      <c r="PVI785" s="92"/>
      <c r="PVJ785" s="92"/>
      <c r="PVK785" s="92"/>
      <c r="PVL785" s="92"/>
      <c r="PVM785" s="92"/>
      <c r="PVN785" s="92"/>
      <c r="PVO785" s="92"/>
      <c r="PVP785" s="92"/>
      <c r="PVQ785" s="92"/>
      <c r="PVR785" s="92"/>
      <c r="PVS785" s="92"/>
      <c r="PVT785" s="92"/>
      <c r="PVU785" s="92"/>
      <c r="PVV785" s="92"/>
      <c r="PVW785" s="92"/>
      <c r="PVX785" s="92"/>
      <c r="PVY785" s="92"/>
      <c r="PVZ785" s="92"/>
      <c r="PWA785" s="92"/>
      <c r="PWB785" s="92"/>
      <c r="PWC785" s="92"/>
      <c r="PWD785" s="92"/>
      <c r="PWE785" s="92"/>
      <c r="PWF785" s="92"/>
      <c r="PWG785" s="92"/>
      <c r="PWH785" s="92"/>
      <c r="PWI785" s="92"/>
      <c r="PWJ785" s="92"/>
      <c r="PWK785" s="92"/>
      <c r="PWL785" s="92"/>
      <c r="PWM785" s="92"/>
      <c r="PWN785" s="92"/>
      <c r="PWO785" s="92"/>
      <c r="PWP785" s="92"/>
      <c r="PWQ785" s="92"/>
      <c r="PWR785" s="92"/>
      <c r="PWS785" s="92"/>
      <c r="PWT785" s="92"/>
      <c r="PWU785" s="92"/>
      <c r="PWV785" s="92"/>
      <c r="PWW785" s="92"/>
      <c r="PWX785" s="92"/>
      <c r="PWY785" s="92"/>
      <c r="PWZ785" s="92"/>
      <c r="PXA785" s="92"/>
      <c r="PXB785" s="92"/>
      <c r="PXC785" s="92"/>
      <c r="PXD785" s="92"/>
      <c r="PXE785" s="92"/>
      <c r="PXF785" s="92"/>
      <c r="PXG785" s="92"/>
      <c r="PXH785" s="92"/>
      <c r="PXI785" s="92"/>
      <c r="PXJ785" s="92"/>
      <c r="PXK785" s="92"/>
      <c r="PXL785" s="92"/>
      <c r="PXM785" s="92"/>
      <c r="PXN785" s="92"/>
      <c r="PXO785" s="92"/>
      <c r="PXP785" s="92"/>
      <c r="PXQ785" s="92"/>
      <c r="PXR785" s="92"/>
      <c r="PXS785" s="92"/>
      <c r="PXT785" s="92"/>
      <c r="PXU785" s="92"/>
      <c r="PXV785" s="92"/>
      <c r="PXW785" s="92"/>
      <c r="PXX785" s="92"/>
      <c r="PXY785" s="92"/>
      <c r="PXZ785" s="92"/>
      <c r="PYA785" s="92"/>
      <c r="PYB785" s="92"/>
      <c r="PYC785" s="92"/>
      <c r="PYD785" s="92"/>
      <c r="PYE785" s="92"/>
      <c r="PYF785" s="92"/>
      <c r="PYG785" s="92"/>
      <c r="PYH785" s="92"/>
      <c r="PYI785" s="92"/>
      <c r="PYJ785" s="92"/>
      <c r="PYK785" s="92"/>
      <c r="PYL785" s="92"/>
      <c r="PYM785" s="92"/>
      <c r="PYN785" s="92"/>
      <c r="PYO785" s="92"/>
      <c r="PYP785" s="92"/>
      <c r="PYQ785" s="92"/>
      <c r="PYR785" s="92"/>
      <c r="PYS785" s="92"/>
      <c r="PYT785" s="92"/>
      <c r="PYU785" s="92"/>
      <c r="PYV785" s="92"/>
      <c r="PYW785" s="92"/>
      <c r="PYX785" s="92"/>
      <c r="PYY785" s="92"/>
      <c r="PYZ785" s="92"/>
      <c r="PZA785" s="92"/>
      <c r="PZB785" s="92"/>
      <c r="PZC785" s="92"/>
      <c r="PZD785" s="92"/>
      <c r="PZE785" s="92"/>
      <c r="PZF785" s="92"/>
      <c r="PZG785" s="92"/>
      <c r="PZH785" s="92"/>
      <c r="PZI785" s="92"/>
      <c r="PZJ785" s="92"/>
      <c r="PZK785" s="92"/>
      <c r="PZL785" s="92"/>
      <c r="PZM785" s="92"/>
      <c r="PZN785" s="92"/>
      <c r="PZO785" s="92"/>
      <c r="PZP785" s="92"/>
      <c r="PZQ785" s="92"/>
      <c r="PZR785" s="92"/>
      <c r="PZS785" s="92"/>
      <c r="PZT785" s="92"/>
      <c r="PZU785" s="92"/>
      <c r="PZV785" s="92"/>
      <c r="PZW785" s="92"/>
      <c r="PZX785" s="92"/>
      <c r="PZY785" s="92"/>
      <c r="PZZ785" s="92"/>
      <c r="QAA785" s="92"/>
      <c r="QAB785" s="92"/>
      <c r="QAC785" s="92"/>
      <c r="QAD785" s="92"/>
      <c r="QAE785" s="92"/>
      <c r="QAF785" s="92"/>
      <c r="QAG785" s="92"/>
      <c r="QAH785" s="92"/>
      <c r="QAI785" s="92"/>
      <c r="QAJ785" s="92"/>
      <c r="QAK785" s="92"/>
      <c r="QAL785" s="92"/>
      <c r="QAM785" s="92"/>
      <c r="QAN785" s="92"/>
      <c r="QAO785" s="92"/>
      <c r="QAP785" s="92"/>
      <c r="QAQ785" s="92"/>
      <c r="QAR785" s="92"/>
      <c r="QAS785" s="92"/>
      <c r="QAT785" s="92"/>
      <c r="QAU785" s="92"/>
      <c r="QAV785" s="92"/>
      <c r="QAW785" s="92"/>
      <c r="QAX785" s="92"/>
      <c r="QAY785" s="92"/>
      <c r="QAZ785" s="92"/>
      <c r="QBA785" s="92"/>
      <c r="QBB785" s="92"/>
      <c r="QBC785" s="92"/>
      <c r="QBD785" s="92"/>
      <c r="QBE785" s="92"/>
      <c r="QBF785" s="92"/>
      <c r="QBG785" s="92"/>
      <c r="QBH785" s="92"/>
      <c r="QBI785" s="92"/>
      <c r="QBJ785" s="92"/>
      <c r="QBK785" s="92"/>
      <c r="QBL785" s="92"/>
      <c r="QBM785" s="92"/>
      <c r="QBN785" s="92"/>
      <c r="QBO785" s="92"/>
      <c r="QBP785" s="92"/>
      <c r="QBQ785" s="92"/>
      <c r="QBR785" s="92"/>
      <c r="QBS785" s="92"/>
      <c r="QBT785" s="92"/>
      <c r="QBU785" s="92"/>
      <c r="QBV785" s="92"/>
      <c r="QBW785" s="92"/>
      <c r="QBX785" s="92"/>
      <c r="QBY785" s="92"/>
      <c r="QBZ785" s="92"/>
      <c r="QCA785" s="92"/>
      <c r="QCB785" s="92"/>
      <c r="QCC785" s="92"/>
      <c r="QCD785" s="92"/>
      <c r="QCE785" s="92"/>
      <c r="QCF785" s="92"/>
      <c r="QCG785" s="92"/>
      <c r="QCH785" s="92"/>
      <c r="QCI785" s="92"/>
      <c r="QCJ785" s="92"/>
      <c r="QCK785" s="92"/>
      <c r="QCL785" s="92"/>
      <c r="QCM785" s="92"/>
      <c r="QCN785" s="92"/>
      <c r="QCO785" s="92"/>
      <c r="QCP785" s="92"/>
      <c r="QCQ785" s="92"/>
      <c r="QCR785" s="92"/>
      <c r="QCS785" s="92"/>
      <c r="QCT785" s="92"/>
      <c r="QCU785" s="92"/>
      <c r="QCV785" s="92"/>
      <c r="QCW785" s="92"/>
      <c r="QCX785" s="92"/>
      <c r="QCY785" s="92"/>
      <c r="QCZ785" s="92"/>
      <c r="QDA785" s="92"/>
      <c r="QDB785" s="92"/>
      <c r="QDC785" s="92"/>
      <c r="QDD785" s="92"/>
      <c r="QDE785" s="92"/>
      <c r="QDF785" s="92"/>
      <c r="QDG785" s="92"/>
      <c r="QDH785" s="92"/>
      <c r="QDI785" s="92"/>
      <c r="QDJ785" s="92"/>
      <c r="QDK785" s="92"/>
      <c r="QDL785" s="92"/>
      <c r="QDM785" s="92"/>
      <c r="QDN785" s="92"/>
      <c r="QDO785" s="92"/>
      <c r="QDP785" s="92"/>
      <c r="QDQ785" s="92"/>
      <c r="QDR785" s="92"/>
      <c r="QDS785" s="92"/>
      <c r="QDT785" s="92"/>
      <c r="QDU785" s="92"/>
      <c r="QDV785" s="92"/>
      <c r="QDW785" s="92"/>
      <c r="QDX785" s="92"/>
      <c r="QDY785" s="92"/>
      <c r="QDZ785" s="92"/>
      <c r="QEA785" s="92"/>
      <c r="QEB785" s="92"/>
      <c r="QEC785" s="92"/>
      <c r="QED785" s="92"/>
      <c r="QEE785" s="92"/>
      <c r="QEF785" s="92"/>
      <c r="QEG785" s="92"/>
      <c r="QEH785" s="92"/>
      <c r="QEI785" s="92"/>
      <c r="QEJ785" s="92"/>
      <c r="QEK785" s="92"/>
      <c r="QEL785" s="92"/>
      <c r="QEM785" s="92"/>
      <c r="QEN785" s="92"/>
      <c r="QEO785" s="92"/>
      <c r="QEP785" s="92"/>
      <c r="QEQ785" s="92"/>
      <c r="QER785" s="92"/>
      <c r="QES785" s="92"/>
      <c r="QET785" s="92"/>
      <c r="QEU785" s="92"/>
      <c r="QEV785" s="92"/>
      <c r="QEW785" s="92"/>
      <c r="QEX785" s="92"/>
      <c r="QEY785" s="92"/>
      <c r="QEZ785" s="92"/>
      <c r="QFA785" s="92"/>
      <c r="QFB785" s="92"/>
      <c r="QFC785" s="92"/>
      <c r="QFD785" s="92"/>
      <c r="QFE785" s="92"/>
      <c r="QFF785" s="92"/>
      <c r="QFG785" s="92"/>
      <c r="QFH785" s="92"/>
      <c r="QFI785" s="92"/>
      <c r="QFJ785" s="92"/>
      <c r="QFK785" s="92"/>
      <c r="QFL785" s="92"/>
      <c r="QFM785" s="92"/>
      <c r="QFN785" s="92"/>
      <c r="QFO785" s="92"/>
      <c r="QFP785" s="92"/>
      <c r="QFQ785" s="92"/>
      <c r="QFR785" s="92"/>
      <c r="QFS785" s="92"/>
      <c r="QFT785" s="92"/>
      <c r="QFU785" s="92"/>
      <c r="QFV785" s="92"/>
      <c r="QFW785" s="92"/>
      <c r="QFX785" s="92"/>
      <c r="QFY785" s="92"/>
      <c r="QFZ785" s="92"/>
      <c r="QGA785" s="92"/>
      <c r="QGB785" s="92"/>
      <c r="QGC785" s="92"/>
      <c r="QGD785" s="92"/>
      <c r="QGE785" s="92"/>
      <c r="QGF785" s="92"/>
      <c r="QGG785" s="92"/>
      <c r="QGH785" s="92"/>
      <c r="QGI785" s="92"/>
      <c r="QGJ785" s="92"/>
      <c r="QGK785" s="92"/>
      <c r="QGL785" s="92"/>
      <c r="QGM785" s="92"/>
      <c r="QGN785" s="92"/>
      <c r="QGO785" s="92"/>
      <c r="QGP785" s="92"/>
      <c r="QGQ785" s="92"/>
      <c r="QGR785" s="92"/>
      <c r="QGS785" s="92"/>
      <c r="QGT785" s="92"/>
      <c r="QGU785" s="92"/>
      <c r="QGV785" s="92"/>
      <c r="QGW785" s="92"/>
      <c r="QGX785" s="92"/>
      <c r="QGY785" s="92"/>
      <c r="QGZ785" s="92"/>
      <c r="QHA785" s="92"/>
      <c r="QHB785" s="92"/>
      <c r="QHC785" s="92"/>
      <c r="QHD785" s="92"/>
      <c r="QHE785" s="92"/>
      <c r="QHF785" s="92"/>
      <c r="QHG785" s="92"/>
      <c r="QHH785" s="92"/>
      <c r="QHI785" s="92"/>
      <c r="QHJ785" s="92"/>
      <c r="QHK785" s="92"/>
      <c r="QHL785" s="92"/>
      <c r="QHM785" s="92"/>
      <c r="QHN785" s="92"/>
      <c r="QHO785" s="92"/>
      <c r="QHP785" s="92"/>
      <c r="QHQ785" s="92"/>
      <c r="QHR785" s="92"/>
      <c r="QHS785" s="92"/>
      <c r="QHT785" s="92"/>
      <c r="QHU785" s="92"/>
      <c r="QHV785" s="92"/>
      <c r="QHW785" s="92"/>
      <c r="QHX785" s="92"/>
      <c r="QHY785" s="92"/>
      <c r="QHZ785" s="92"/>
      <c r="QIA785" s="92"/>
      <c r="QIB785" s="92"/>
      <c r="QIC785" s="92"/>
      <c r="QID785" s="92"/>
      <c r="QIE785" s="92"/>
      <c r="QIF785" s="92"/>
      <c r="QIG785" s="92"/>
      <c r="QIH785" s="92"/>
      <c r="QII785" s="92"/>
      <c r="QIJ785" s="92"/>
      <c r="QIK785" s="92"/>
      <c r="QIL785" s="92"/>
      <c r="QIM785" s="92"/>
      <c r="QIN785" s="92"/>
      <c r="QIO785" s="92"/>
      <c r="QIP785" s="92"/>
      <c r="QIQ785" s="92"/>
      <c r="QIR785" s="92"/>
      <c r="QIS785" s="92"/>
      <c r="QIT785" s="92"/>
      <c r="QIU785" s="92"/>
      <c r="QIV785" s="92"/>
      <c r="QIW785" s="92"/>
      <c r="QIX785" s="92"/>
      <c r="QIY785" s="92"/>
      <c r="QIZ785" s="92"/>
      <c r="QJA785" s="92"/>
      <c r="QJB785" s="92"/>
      <c r="QJC785" s="92"/>
      <c r="QJD785" s="92"/>
      <c r="QJE785" s="92"/>
      <c r="QJF785" s="92"/>
      <c r="QJG785" s="92"/>
      <c r="QJH785" s="92"/>
      <c r="QJI785" s="92"/>
      <c r="QJJ785" s="92"/>
      <c r="QJK785" s="92"/>
      <c r="QJL785" s="92"/>
      <c r="QJM785" s="92"/>
      <c r="QJN785" s="92"/>
      <c r="QJO785" s="92"/>
      <c r="QJP785" s="92"/>
      <c r="QJQ785" s="92"/>
      <c r="QJR785" s="92"/>
      <c r="QJS785" s="92"/>
      <c r="QJT785" s="92"/>
      <c r="QJU785" s="92"/>
      <c r="QJV785" s="92"/>
      <c r="QJW785" s="92"/>
      <c r="QJX785" s="92"/>
      <c r="QJY785" s="92"/>
      <c r="QJZ785" s="92"/>
      <c r="QKA785" s="92"/>
      <c r="QKB785" s="92"/>
      <c r="QKC785" s="92"/>
      <c r="QKD785" s="92"/>
      <c r="QKE785" s="92"/>
      <c r="QKF785" s="92"/>
      <c r="QKG785" s="92"/>
      <c r="QKH785" s="92"/>
      <c r="QKI785" s="92"/>
      <c r="QKJ785" s="92"/>
      <c r="QKK785" s="92"/>
      <c r="QKL785" s="92"/>
      <c r="QKM785" s="92"/>
      <c r="QKN785" s="92"/>
      <c r="QKO785" s="92"/>
      <c r="QKP785" s="92"/>
      <c r="QKQ785" s="92"/>
      <c r="QKR785" s="92"/>
      <c r="QKS785" s="92"/>
      <c r="QKT785" s="92"/>
      <c r="QKU785" s="92"/>
      <c r="QKV785" s="92"/>
      <c r="QKW785" s="92"/>
      <c r="QKX785" s="92"/>
      <c r="QKY785" s="92"/>
      <c r="QKZ785" s="92"/>
      <c r="QLA785" s="92"/>
      <c r="QLB785" s="92"/>
      <c r="QLC785" s="92"/>
      <c r="QLD785" s="92"/>
      <c r="QLE785" s="92"/>
      <c r="QLF785" s="92"/>
      <c r="QLG785" s="92"/>
      <c r="QLH785" s="92"/>
      <c r="QLI785" s="92"/>
      <c r="QLJ785" s="92"/>
      <c r="QLK785" s="92"/>
      <c r="QLL785" s="92"/>
      <c r="QLM785" s="92"/>
      <c r="QLN785" s="92"/>
      <c r="QLO785" s="92"/>
      <c r="QLP785" s="92"/>
      <c r="QLQ785" s="92"/>
      <c r="QLR785" s="92"/>
      <c r="QLS785" s="92"/>
      <c r="QLT785" s="92"/>
      <c r="QLU785" s="92"/>
      <c r="QLV785" s="92"/>
      <c r="QLW785" s="92"/>
      <c r="QLX785" s="92"/>
      <c r="QLY785" s="92"/>
      <c r="QLZ785" s="92"/>
      <c r="QMA785" s="92"/>
      <c r="QMB785" s="92"/>
      <c r="QMC785" s="92"/>
      <c r="QMD785" s="92"/>
      <c r="QME785" s="92"/>
      <c r="QMF785" s="92"/>
      <c r="QMG785" s="92"/>
      <c r="QMH785" s="92"/>
      <c r="QMI785" s="92"/>
      <c r="QMJ785" s="92"/>
      <c r="QMK785" s="92"/>
      <c r="QML785" s="92"/>
      <c r="QMM785" s="92"/>
      <c r="QMN785" s="92"/>
      <c r="QMO785" s="92"/>
      <c r="QMP785" s="92"/>
      <c r="QMQ785" s="92"/>
      <c r="QMR785" s="92"/>
      <c r="QMS785" s="92"/>
      <c r="QMT785" s="92"/>
      <c r="QMU785" s="92"/>
      <c r="QMV785" s="92"/>
      <c r="QMW785" s="92"/>
      <c r="QMX785" s="92"/>
      <c r="QMY785" s="92"/>
      <c r="QMZ785" s="92"/>
      <c r="QNA785" s="92"/>
      <c r="QNB785" s="92"/>
      <c r="QNC785" s="92"/>
      <c r="QND785" s="92"/>
      <c r="QNE785" s="92"/>
      <c r="QNF785" s="92"/>
      <c r="QNG785" s="92"/>
      <c r="QNH785" s="92"/>
      <c r="QNI785" s="92"/>
      <c r="QNJ785" s="92"/>
      <c r="QNK785" s="92"/>
      <c r="QNL785" s="92"/>
      <c r="QNM785" s="92"/>
      <c r="QNN785" s="92"/>
      <c r="QNO785" s="92"/>
      <c r="QNP785" s="92"/>
      <c r="QNQ785" s="92"/>
      <c r="QNR785" s="92"/>
      <c r="QNS785" s="92"/>
      <c r="QNT785" s="92"/>
      <c r="QNU785" s="92"/>
      <c r="QNV785" s="92"/>
      <c r="QNW785" s="92"/>
      <c r="QNX785" s="92"/>
      <c r="QNY785" s="92"/>
      <c r="QNZ785" s="92"/>
      <c r="QOA785" s="92"/>
      <c r="QOB785" s="92"/>
      <c r="QOC785" s="92"/>
      <c r="QOD785" s="92"/>
      <c r="QOE785" s="92"/>
      <c r="QOF785" s="92"/>
      <c r="QOG785" s="92"/>
      <c r="QOH785" s="92"/>
      <c r="QOI785" s="92"/>
      <c r="QOJ785" s="92"/>
      <c r="QOK785" s="92"/>
      <c r="QOL785" s="92"/>
      <c r="QOM785" s="92"/>
      <c r="QON785" s="92"/>
      <c r="QOO785" s="92"/>
      <c r="QOP785" s="92"/>
      <c r="QOQ785" s="92"/>
      <c r="QOR785" s="92"/>
      <c r="QOS785" s="92"/>
      <c r="QOT785" s="92"/>
      <c r="QOU785" s="92"/>
      <c r="QOV785" s="92"/>
      <c r="QOW785" s="92"/>
      <c r="QOX785" s="92"/>
      <c r="QOY785" s="92"/>
      <c r="QOZ785" s="92"/>
      <c r="QPA785" s="92"/>
      <c r="QPB785" s="92"/>
      <c r="QPC785" s="92"/>
      <c r="QPD785" s="92"/>
      <c r="QPE785" s="92"/>
      <c r="QPF785" s="92"/>
      <c r="QPG785" s="92"/>
      <c r="QPH785" s="92"/>
      <c r="QPI785" s="92"/>
      <c r="QPJ785" s="92"/>
      <c r="QPK785" s="92"/>
      <c r="QPL785" s="92"/>
      <c r="QPM785" s="92"/>
      <c r="QPN785" s="92"/>
      <c r="QPO785" s="92"/>
      <c r="QPP785" s="92"/>
      <c r="QPQ785" s="92"/>
      <c r="QPR785" s="92"/>
      <c r="QPS785" s="92"/>
      <c r="QPT785" s="92"/>
      <c r="QPU785" s="92"/>
      <c r="QPV785" s="92"/>
      <c r="QPW785" s="92"/>
      <c r="QPX785" s="92"/>
      <c r="QPY785" s="92"/>
      <c r="QPZ785" s="92"/>
      <c r="QQA785" s="92"/>
      <c r="QQB785" s="92"/>
      <c r="QQC785" s="92"/>
      <c r="QQD785" s="92"/>
      <c r="QQE785" s="92"/>
      <c r="QQF785" s="92"/>
      <c r="QQG785" s="92"/>
      <c r="QQH785" s="92"/>
      <c r="QQI785" s="92"/>
      <c r="QQJ785" s="92"/>
      <c r="QQK785" s="92"/>
      <c r="QQL785" s="92"/>
      <c r="QQM785" s="92"/>
      <c r="QQN785" s="92"/>
      <c r="QQO785" s="92"/>
      <c r="QQP785" s="92"/>
      <c r="QQQ785" s="92"/>
      <c r="QQR785" s="92"/>
      <c r="QQS785" s="92"/>
      <c r="QQT785" s="92"/>
      <c r="QQU785" s="92"/>
      <c r="QQV785" s="92"/>
      <c r="QQW785" s="92"/>
      <c r="QQX785" s="92"/>
      <c r="QQY785" s="92"/>
      <c r="QQZ785" s="92"/>
      <c r="QRA785" s="92"/>
      <c r="QRB785" s="92"/>
      <c r="QRC785" s="92"/>
      <c r="QRD785" s="92"/>
      <c r="QRE785" s="92"/>
      <c r="QRF785" s="92"/>
      <c r="QRG785" s="92"/>
      <c r="QRH785" s="92"/>
      <c r="QRI785" s="92"/>
      <c r="QRJ785" s="92"/>
      <c r="QRK785" s="92"/>
      <c r="QRL785" s="92"/>
      <c r="QRM785" s="92"/>
      <c r="QRN785" s="92"/>
      <c r="QRO785" s="92"/>
      <c r="QRP785" s="92"/>
      <c r="QRQ785" s="92"/>
      <c r="QRR785" s="92"/>
      <c r="QRS785" s="92"/>
      <c r="QRT785" s="92"/>
      <c r="QRU785" s="92"/>
      <c r="QRV785" s="92"/>
      <c r="QRW785" s="92"/>
      <c r="QRX785" s="92"/>
      <c r="QRY785" s="92"/>
      <c r="QRZ785" s="92"/>
      <c r="QSA785" s="92"/>
      <c r="QSB785" s="92"/>
      <c r="QSC785" s="92"/>
      <c r="QSD785" s="92"/>
      <c r="QSE785" s="92"/>
      <c r="QSF785" s="92"/>
      <c r="QSG785" s="92"/>
      <c r="QSH785" s="92"/>
      <c r="QSI785" s="92"/>
      <c r="QSJ785" s="92"/>
      <c r="QSK785" s="92"/>
      <c r="QSL785" s="92"/>
      <c r="QSM785" s="92"/>
      <c r="QSN785" s="92"/>
      <c r="QSO785" s="92"/>
      <c r="QSP785" s="92"/>
      <c r="QSQ785" s="92"/>
      <c r="QSR785" s="92"/>
      <c r="QSS785" s="92"/>
      <c r="QST785" s="92"/>
      <c r="QSU785" s="92"/>
      <c r="QSV785" s="92"/>
      <c r="QSW785" s="92"/>
      <c r="QSX785" s="92"/>
      <c r="QSY785" s="92"/>
      <c r="QSZ785" s="92"/>
      <c r="QTA785" s="92"/>
      <c r="QTB785" s="92"/>
      <c r="QTC785" s="92"/>
      <c r="QTD785" s="92"/>
      <c r="QTE785" s="92"/>
      <c r="QTF785" s="92"/>
      <c r="QTG785" s="92"/>
      <c r="QTH785" s="92"/>
      <c r="QTI785" s="92"/>
      <c r="QTJ785" s="92"/>
      <c r="QTK785" s="92"/>
      <c r="QTL785" s="92"/>
      <c r="QTM785" s="92"/>
      <c r="QTN785" s="92"/>
      <c r="QTO785" s="92"/>
      <c r="QTP785" s="92"/>
      <c r="QTQ785" s="92"/>
      <c r="QTR785" s="92"/>
      <c r="QTS785" s="92"/>
      <c r="QTT785" s="92"/>
      <c r="QTU785" s="92"/>
      <c r="QTV785" s="92"/>
      <c r="QTW785" s="92"/>
      <c r="QTX785" s="92"/>
      <c r="QTY785" s="92"/>
      <c r="QTZ785" s="92"/>
      <c r="QUA785" s="92"/>
      <c r="QUB785" s="92"/>
      <c r="QUC785" s="92"/>
      <c r="QUD785" s="92"/>
      <c r="QUE785" s="92"/>
      <c r="QUF785" s="92"/>
      <c r="QUG785" s="92"/>
      <c r="QUH785" s="92"/>
      <c r="QUI785" s="92"/>
      <c r="QUJ785" s="92"/>
      <c r="QUK785" s="92"/>
      <c r="QUL785" s="92"/>
      <c r="QUM785" s="92"/>
      <c r="QUN785" s="92"/>
      <c r="QUO785" s="92"/>
      <c r="QUP785" s="92"/>
      <c r="QUQ785" s="92"/>
      <c r="QUR785" s="92"/>
      <c r="QUS785" s="92"/>
      <c r="QUT785" s="92"/>
      <c r="QUU785" s="92"/>
      <c r="QUV785" s="92"/>
      <c r="QUW785" s="92"/>
      <c r="QUX785" s="92"/>
      <c r="QUY785" s="92"/>
      <c r="QUZ785" s="92"/>
      <c r="QVA785" s="92"/>
      <c r="QVB785" s="92"/>
      <c r="QVC785" s="92"/>
      <c r="QVD785" s="92"/>
      <c r="QVE785" s="92"/>
      <c r="QVF785" s="92"/>
      <c r="QVG785" s="92"/>
      <c r="QVH785" s="92"/>
      <c r="QVI785" s="92"/>
      <c r="QVJ785" s="92"/>
      <c r="QVK785" s="92"/>
      <c r="QVL785" s="92"/>
      <c r="QVM785" s="92"/>
      <c r="QVN785" s="92"/>
      <c r="QVO785" s="92"/>
      <c r="QVP785" s="92"/>
      <c r="QVQ785" s="92"/>
      <c r="QVR785" s="92"/>
      <c r="QVS785" s="92"/>
      <c r="QVT785" s="92"/>
      <c r="QVU785" s="92"/>
      <c r="QVV785" s="92"/>
      <c r="QVW785" s="92"/>
      <c r="QVX785" s="92"/>
      <c r="QVY785" s="92"/>
      <c r="QVZ785" s="92"/>
      <c r="QWA785" s="92"/>
      <c r="QWB785" s="92"/>
      <c r="QWC785" s="92"/>
      <c r="QWD785" s="92"/>
      <c r="QWE785" s="92"/>
      <c r="QWF785" s="92"/>
      <c r="QWG785" s="92"/>
      <c r="QWH785" s="92"/>
      <c r="QWI785" s="92"/>
      <c r="QWJ785" s="92"/>
      <c r="QWK785" s="92"/>
      <c r="QWL785" s="92"/>
      <c r="QWM785" s="92"/>
      <c r="QWN785" s="92"/>
      <c r="QWO785" s="92"/>
      <c r="QWP785" s="92"/>
      <c r="QWQ785" s="92"/>
      <c r="QWR785" s="92"/>
      <c r="QWS785" s="92"/>
      <c r="QWT785" s="92"/>
      <c r="QWU785" s="92"/>
      <c r="QWV785" s="92"/>
      <c r="QWW785" s="92"/>
      <c r="QWX785" s="92"/>
      <c r="QWY785" s="92"/>
      <c r="QWZ785" s="92"/>
      <c r="QXA785" s="92"/>
      <c r="QXB785" s="92"/>
      <c r="QXC785" s="92"/>
      <c r="QXD785" s="92"/>
      <c r="QXE785" s="92"/>
      <c r="QXF785" s="92"/>
      <c r="QXG785" s="92"/>
      <c r="QXH785" s="92"/>
      <c r="QXI785" s="92"/>
      <c r="QXJ785" s="92"/>
      <c r="QXK785" s="92"/>
      <c r="QXL785" s="92"/>
      <c r="QXM785" s="92"/>
      <c r="QXN785" s="92"/>
      <c r="QXO785" s="92"/>
      <c r="QXP785" s="92"/>
      <c r="QXQ785" s="92"/>
      <c r="QXR785" s="92"/>
      <c r="QXS785" s="92"/>
      <c r="QXT785" s="92"/>
      <c r="QXU785" s="92"/>
      <c r="QXV785" s="92"/>
      <c r="QXW785" s="92"/>
      <c r="QXX785" s="92"/>
      <c r="QXY785" s="92"/>
      <c r="QXZ785" s="92"/>
      <c r="QYA785" s="92"/>
      <c r="QYB785" s="92"/>
      <c r="QYC785" s="92"/>
      <c r="QYD785" s="92"/>
      <c r="QYE785" s="92"/>
      <c r="QYF785" s="92"/>
      <c r="QYG785" s="92"/>
      <c r="QYH785" s="92"/>
      <c r="QYI785" s="92"/>
      <c r="QYJ785" s="92"/>
      <c r="QYK785" s="92"/>
      <c r="QYL785" s="92"/>
      <c r="QYM785" s="92"/>
      <c r="QYN785" s="92"/>
      <c r="QYO785" s="92"/>
      <c r="QYP785" s="92"/>
      <c r="QYQ785" s="92"/>
      <c r="QYR785" s="92"/>
      <c r="QYS785" s="92"/>
      <c r="QYT785" s="92"/>
      <c r="QYU785" s="92"/>
      <c r="QYV785" s="92"/>
      <c r="QYW785" s="92"/>
      <c r="QYX785" s="92"/>
      <c r="QYY785" s="92"/>
      <c r="QYZ785" s="92"/>
      <c r="QZA785" s="92"/>
      <c r="QZB785" s="92"/>
      <c r="QZC785" s="92"/>
      <c r="QZD785" s="92"/>
      <c r="QZE785" s="92"/>
      <c r="QZF785" s="92"/>
      <c r="QZG785" s="92"/>
      <c r="QZH785" s="92"/>
      <c r="QZI785" s="92"/>
      <c r="QZJ785" s="92"/>
      <c r="QZK785" s="92"/>
      <c r="QZL785" s="92"/>
      <c r="QZM785" s="92"/>
      <c r="QZN785" s="92"/>
      <c r="QZO785" s="92"/>
      <c r="QZP785" s="92"/>
      <c r="QZQ785" s="92"/>
      <c r="QZR785" s="92"/>
      <c r="QZS785" s="92"/>
      <c r="QZT785" s="92"/>
      <c r="QZU785" s="92"/>
      <c r="QZV785" s="92"/>
      <c r="QZW785" s="92"/>
      <c r="QZX785" s="92"/>
      <c r="QZY785" s="92"/>
      <c r="QZZ785" s="92"/>
      <c r="RAA785" s="92"/>
      <c r="RAB785" s="92"/>
      <c r="RAC785" s="92"/>
      <c r="RAD785" s="92"/>
      <c r="RAE785" s="92"/>
      <c r="RAF785" s="92"/>
      <c r="RAG785" s="92"/>
      <c r="RAH785" s="92"/>
      <c r="RAI785" s="92"/>
      <c r="RAJ785" s="92"/>
      <c r="RAK785" s="92"/>
      <c r="RAL785" s="92"/>
      <c r="RAM785" s="92"/>
      <c r="RAN785" s="92"/>
      <c r="RAO785" s="92"/>
      <c r="RAP785" s="92"/>
      <c r="RAQ785" s="92"/>
      <c r="RAR785" s="92"/>
      <c r="RAS785" s="92"/>
      <c r="RAT785" s="92"/>
      <c r="RAU785" s="92"/>
      <c r="RAV785" s="92"/>
      <c r="RAW785" s="92"/>
      <c r="RAX785" s="92"/>
      <c r="RAY785" s="92"/>
      <c r="RAZ785" s="92"/>
      <c r="RBA785" s="92"/>
      <c r="RBB785" s="92"/>
      <c r="RBC785" s="92"/>
      <c r="RBD785" s="92"/>
      <c r="RBE785" s="92"/>
      <c r="RBF785" s="92"/>
      <c r="RBG785" s="92"/>
      <c r="RBH785" s="92"/>
      <c r="RBI785" s="92"/>
      <c r="RBJ785" s="92"/>
      <c r="RBK785" s="92"/>
      <c r="RBL785" s="92"/>
      <c r="RBM785" s="92"/>
      <c r="RBN785" s="92"/>
      <c r="RBO785" s="92"/>
      <c r="RBP785" s="92"/>
      <c r="RBQ785" s="92"/>
      <c r="RBR785" s="92"/>
      <c r="RBS785" s="92"/>
      <c r="RBT785" s="92"/>
      <c r="RBU785" s="92"/>
      <c r="RBV785" s="92"/>
      <c r="RBW785" s="92"/>
      <c r="RBX785" s="92"/>
      <c r="RBY785" s="92"/>
      <c r="RBZ785" s="92"/>
      <c r="RCA785" s="92"/>
      <c r="RCB785" s="92"/>
      <c r="RCC785" s="92"/>
      <c r="RCD785" s="92"/>
      <c r="RCE785" s="92"/>
      <c r="RCF785" s="92"/>
      <c r="RCG785" s="92"/>
      <c r="RCH785" s="92"/>
      <c r="RCI785" s="92"/>
      <c r="RCJ785" s="92"/>
      <c r="RCK785" s="92"/>
      <c r="RCL785" s="92"/>
      <c r="RCM785" s="92"/>
      <c r="RCN785" s="92"/>
      <c r="RCO785" s="92"/>
      <c r="RCP785" s="92"/>
      <c r="RCQ785" s="92"/>
      <c r="RCR785" s="92"/>
      <c r="RCS785" s="92"/>
      <c r="RCT785" s="92"/>
      <c r="RCU785" s="92"/>
      <c r="RCV785" s="92"/>
      <c r="RCW785" s="92"/>
      <c r="RCX785" s="92"/>
      <c r="RCY785" s="92"/>
      <c r="RCZ785" s="92"/>
      <c r="RDA785" s="92"/>
      <c r="RDB785" s="92"/>
      <c r="RDC785" s="92"/>
      <c r="RDD785" s="92"/>
      <c r="RDE785" s="92"/>
      <c r="RDF785" s="92"/>
      <c r="RDG785" s="92"/>
      <c r="RDH785" s="92"/>
      <c r="RDI785" s="92"/>
      <c r="RDJ785" s="92"/>
      <c r="RDK785" s="92"/>
      <c r="RDL785" s="92"/>
      <c r="RDM785" s="92"/>
      <c r="RDN785" s="92"/>
      <c r="RDO785" s="92"/>
      <c r="RDP785" s="92"/>
      <c r="RDQ785" s="92"/>
      <c r="RDR785" s="92"/>
      <c r="RDS785" s="92"/>
      <c r="RDT785" s="92"/>
      <c r="RDU785" s="92"/>
      <c r="RDV785" s="92"/>
      <c r="RDW785" s="92"/>
      <c r="RDX785" s="92"/>
      <c r="RDY785" s="92"/>
      <c r="RDZ785" s="92"/>
      <c r="REA785" s="92"/>
      <c r="REB785" s="92"/>
      <c r="REC785" s="92"/>
      <c r="RED785" s="92"/>
      <c r="REE785" s="92"/>
      <c r="REF785" s="92"/>
      <c r="REG785" s="92"/>
      <c r="REH785" s="92"/>
      <c r="REI785" s="92"/>
      <c r="REJ785" s="92"/>
      <c r="REK785" s="92"/>
      <c r="REL785" s="92"/>
      <c r="REM785" s="92"/>
      <c r="REN785" s="92"/>
      <c r="REO785" s="92"/>
      <c r="REP785" s="92"/>
      <c r="REQ785" s="92"/>
      <c r="RER785" s="92"/>
      <c r="RES785" s="92"/>
      <c r="RET785" s="92"/>
      <c r="REU785" s="92"/>
      <c r="REV785" s="92"/>
      <c r="REW785" s="92"/>
      <c r="REX785" s="92"/>
      <c r="REY785" s="92"/>
      <c r="REZ785" s="92"/>
      <c r="RFA785" s="92"/>
      <c r="RFB785" s="92"/>
      <c r="RFC785" s="92"/>
      <c r="RFD785" s="92"/>
      <c r="RFE785" s="92"/>
      <c r="RFF785" s="92"/>
      <c r="RFG785" s="92"/>
      <c r="RFH785" s="92"/>
      <c r="RFI785" s="92"/>
      <c r="RFJ785" s="92"/>
      <c r="RFK785" s="92"/>
      <c r="RFL785" s="92"/>
      <c r="RFM785" s="92"/>
      <c r="RFN785" s="92"/>
      <c r="RFO785" s="92"/>
      <c r="RFP785" s="92"/>
      <c r="RFQ785" s="92"/>
      <c r="RFR785" s="92"/>
      <c r="RFS785" s="92"/>
      <c r="RFT785" s="92"/>
      <c r="RFU785" s="92"/>
      <c r="RFV785" s="92"/>
      <c r="RFW785" s="92"/>
      <c r="RFX785" s="92"/>
      <c r="RFY785" s="92"/>
      <c r="RFZ785" s="92"/>
      <c r="RGA785" s="92"/>
      <c r="RGB785" s="92"/>
      <c r="RGC785" s="92"/>
      <c r="RGD785" s="92"/>
      <c r="RGE785" s="92"/>
      <c r="RGF785" s="92"/>
      <c r="RGG785" s="92"/>
      <c r="RGH785" s="92"/>
      <c r="RGI785" s="92"/>
      <c r="RGJ785" s="92"/>
      <c r="RGK785" s="92"/>
      <c r="RGL785" s="92"/>
      <c r="RGM785" s="92"/>
      <c r="RGN785" s="92"/>
      <c r="RGO785" s="92"/>
      <c r="RGP785" s="92"/>
      <c r="RGQ785" s="92"/>
      <c r="RGR785" s="92"/>
      <c r="RGS785" s="92"/>
      <c r="RGT785" s="92"/>
      <c r="RGU785" s="92"/>
      <c r="RGV785" s="92"/>
      <c r="RGW785" s="92"/>
      <c r="RGX785" s="92"/>
      <c r="RGY785" s="92"/>
      <c r="RGZ785" s="92"/>
      <c r="RHA785" s="92"/>
      <c r="RHB785" s="92"/>
      <c r="RHC785" s="92"/>
      <c r="RHD785" s="92"/>
      <c r="RHE785" s="92"/>
      <c r="RHF785" s="92"/>
      <c r="RHG785" s="92"/>
      <c r="RHH785" s="92"/>
      <c r="RHI785" s="92"/>
      <c r="RHJ785" s="92"/>
      <c r="RHK785" s="92"/>
      <c r="RHL785" s="92"/>
      <c r="RHM785" s="92"/>
      <c r="RHN785" s="92"/>
      <c r="RHO785" s="92"/>
      <c r="RHP785" s="92"/>
      <c r="RHQ785" s="92"/>
      <c r="RHR785" s="92"/>
      <c r="RHS785" s="92"/>
      <c r="RHT785" s="92"/>
      <c r="RHU785" s="92"/>
      <c r="RHV785" s="92"/>
      <c r="RHW785" s="92"/>
      <c r="RHX785" s="92"/>
      <c r="RHY785" s="92"/>
      <c r="RHZ785" s="92"/>
      <c r="RIA785" s="92"/>
      <c r="RIB785" s="92"/>
      <c r="RIC785" s="92"/>
      <c r="RID785" s="92"/>
      <c r="RIE785" s="92"/>
      <c r="RIF785" s="92"/>
      <c r="RIG785" s="92"/>
      <c r="RIH785" s="92"/>
      <c r="RII785" s="92"/>
      <c r="RIJ785" s="92"/>
      <c r="RIK785" s="92"/>
      <c r="RIL785" s="92"/>
      <c r="RIM785" s="92"/>
      <c r="RIN785" s="92"/>
      <c r="RIO785" s="92"/>
      <c r="RIP785" s="92"/>
      <c r="RIQ785" s="92"/>
      <c r="RIR785" s="92"/>
      <c r="RIS785" s="92"/>
      <c r="RIT785" s="92"/>
      <c r="RIU785" s="92"/>
      <c r="RIV785" s="92"/>
      <c r="RIW785" s="92"/>
      <c r="RIX785" s="92"/>
      <c r="RIY785" s="92"/>
      <c r="RIZ785" s="92"/>
      <c r="RJA785" s="92"/>
      <c r="RJB785" s="92"/>
      <c r="RJC785" s="92"/>
      <c r="RJD785" s="92"/>
      <c r="RJE785" s="92"/>
      <c r="RJF785" s="92"/>
      <c r="RJG785" s="92"/>
      <c r="RJH785" s="92"/>
      <c r="RJI785" s="92"/>
      <c r="RJJ785" s="92"/>
      <c r="RJK785" s="92"/>
      <c r="RJL785" s="92"/>
      <c r="RJM785" s="92"/>
      <c r="RJN785" s="92"/>
      <c r="RJO785" s="92"/>
      <c r="RJP785" s="92"/>
      <c r="RJQ785" s="92"/>
      <c r="RJR785" s="92"/>
      <c r="RJS785" s="92"/>
      <c r="RJT785" s="92"/>
      <c r="RJU785" s="92"/>
      <c r="RJV785" s="92"/>
      <c r="RJW785" s="92"/>
      <c r="RJX785" s="92"/>
      <c r="RJY785" s="92"/>
      <c r="RJZ785" s="92"/>
      <c r="RKA785" s="92"/>
      <c r="RKB785" s="92"/>
      <c r="RKC785" s="92"/>
      <c r="RKD785" s="92"/>
      <c r="RKE785" s="92"/>
      <c r="RKF785" s="92"/>
      <c r="RKG785" s="92"/>
      <c r="RKH785" s="92"/>
      <c r="RKI785" s="92"/>
      <c r="RKJ785" s="92"/>
      <c r="RKK785" s="92"/>
      <c r="RKL785" s="92"/>
      <c r="RKM785" s="92"/>
      <c r="RKN785" s="92"/>
      <c r="RKO785" s="92"/>
      <c r="RKP785" s="92"/>
      <c r="RKQ785" s="92"/>
      <c r="RKR785" s="92"/>
      <c r="RKS785" s="92"/>
      <c r="RKT785" s="92"/>
      <c r="RKU785" s="92"/>
      <c r="RKV785" s="92"/>
      <c r="RKW785" s="92"/>
      <c r="RKX785" s="92"/>
      <c r="RKY785" s="92"/>
      <c r="RKZ785" s="92"/>
      <c r="RLA785" s="92"/>
      <c r="RLB785" s="92"/>
      <c r="RLC785" s="92"/>
      <c r="RLD785" s="92"/>
      <c r="RLE785" s="92"/>
      <c r="RLF785" s="92"/>
      <c r="RLG785" s="92"/>
      <c r="RLH785" s="92"/>
      <c r="RLI785" s="92"/>
      <c r="RLJ785" s="92"/>
      <c r="RLK785" s="92"/>
      <c r="RLL785" s="92"/>
      <c r="RLM785" s="92"/>
      <c r="RLN785" s="92"/>
      <c r="RLO785" s="92"/>
      <c r="RLP785" s="92"/>
      <c r="RLQ785" s="92"/>
      <c r="RLR785" s="92"/>
      <c r="RLS785" s="92"/>
      <c r="RLT785" s="92"/>
      <c r="RLU785" s="92"/>
      <c r="RLV785" s="92"/>
      <c r="RLW785" s="92"/>
      <c r="RLX785" s="92"/>
      <c r="RLY785" s="92"/>
      <c r="RLZ785" s="92"/>
      <c r="RMA785" s="92"/>
      <c r="RMB785" s="92"/>
      <c r="RMC785" s="92"/>
      <c r="RMD785" s="92"/>
      <c r="RME785" s="92"/>
      <c r="RMF785" s="92"/>
      <c r="RMG785" s="92"/>
      <c r="RMH785" s="92"/>
      <c r="RMI785" s="92"/>
      <c r="RMJ785" s="92"/>
      <c r="RMK785" s="92"/>
      <c r="RML785" s="92"/>
      <c r="RMM785" s="92"/>
      <c r="RMN785" s="92"/>
      <c r="RMO785" s="92"/>
      <c r="RMP785" s="92"/>
      <c r="RMQ785" s="92"/>
      <c r="RMR785" s="92"/>
      <c r="RMS785" s="92"/>
      <c r="RMT785" s="92"/>
      <c r="RMU785" s="92"/>
      <c r="RMV785" s="92"/>
      <c r="RMW785" s="92"/>
      <c r="RMX785" s="92"/>
      <c r="RMY785" s="92"/>
      <c r="RMZ785" s="92"/>
      <c r="RNA785" s="92"/>
      <c r="RNB785" s="92"/>
      <c r="RNC785" s="92"/>
      <c r="RND785" s="92"/>
      <c r="RNE785" s="92"/>
      <c r="RNF785" s="92"/>
      <c r="RNG785" s="92"/>
      <c r="RNH785" s="92"/>
      <c r="RNI785" s="92"/>
      <c r="RNJ785" s="92"/>
      <c r="RNK785" s="92"/>
      <c r="RNL785" s="92"/>
      <c r="RNM785" s="92"/>
      <c r="RNN785" s="92"/>
      <c r="RNO785" s="92"/>
      <c r="RNP785" s="92"/>
      <c r="RNQ785" s="92"/>
      <c r="RNR785" s="92"/>
      <c r="RNS785" s="92"/>
      <c r="RNT785" s="92"/>
      <c r="RNU785" s="92"/>
      <c r="RNV785" s="92"/>
      <c r="RNW785" s="92"/>
      <c r="RNX785" s="92"/>
      <c r="RNY785" s="92"/>
      <c r="RNZ785" s="92"/>
      <c r="ROA785" s="92"/>
      <c r="ROB785" s="92"/>
      <c r="ROC785" s="92"/>
      <c r="ROD785" s="92"/>
      <c r="ROE785" s="92"/>
      <c r="ROF785" s="92"/>
      <c r="ROG785" s="92"/>
      <c r="ROH785" s="92"/>
      <c r="ROI785" s="92"/>
      <c r="ROJ785" s="92"/>
      <c r="ROK785" s="92"/>
      <c r="ROL785" s="92"/>
      <c r="ROM785" s="92"/>
      <c r="RON785" s="92"/>
      <c r="ROO785" s="92"/>
      <c r="ROP785" s="92"/>
      <c r="ROQ785" s="92"/>
      <c r="ROR785" s="92"/>
      <c r="ROS785" s="92"/>
      <c r="ROT785" s="92"/>
      <c r="ROU785" s="92"/>
      <c r="ROV785" s="92"/>
      <c r="ROW785" s="92"/>
      <c r="ROX785" s="92"/>
      <c r="ROY785" s="92"/>
      <c r="ROZ785" s="92"/>
      <c r="RPA785" s="92"/>
      <c r="RPB785" s="92"/>
      <c r="RPC785" s="92"/>
      <c r="RPD785" s="92"/>
      <c r="RPE785" s="92"/>
      <c r="RPF785" s="92"/>
      <c r="RPG785" s="92"/>
      <c r="RPH785" s="92"/>
      <c r="RPI785" s="92"/>
      <c r="RPJ785" s="92"/>
      <c r="RPK785" s="92"/>
      <c r="RPL785" s="92"/>
      <c r="RPM785" s="92"/>
      <c r="RPN785" s="92"/>
      <c r="RPO785" s="92"/>
      <c r="RPP785" s="92"/>
      <c r="RPQ785" s="92"/>
      <c r="RPR785" s="92"/>
      <c r="RPS785" s="92"/>
      <c r="RPT785" s="92"/>
      <c r="RPU785" s="92"/>
      <c r="RPV785" s="92"/>
      <c r="RPW785" s="92"/>
      <c r="RPX785" s="92"/>
      <c r="RPY785" s="92"/>
      <c r="RPZ785" s="92"/>
      <c r="RQA785" s="92"/>
      <c r="RQB785" s="92"/>
      <c r="RQC785" s="92"/>
      <c r="RQD785" s="92"/>
      <c r="RQE785" s="92"/>
      <c r="RQF785" s="92"/>
      <c r="RQG785" s="92"/>
      <c r="RQH785" s="92"/>
      <c r="RQI785" s="92"/>
      <c r="RQJ785" s="92"/>
      <c r="RQK785" s="92"/>
      <c r="RQL785" s="92"/>
      <c r="RQM785" s="92"/>
      <c r="RQN785" s="92"/>
      <c r="RQO785" s="92"/>
      <c r="RQP785" s="92"/>
      <c r="RQQ785" s="92"/>
      <c r="RQR785" s="92"/>
      <c r="RQS785" s="92"/>
      <c r="RQT785" s="92"/>
      <c r="RQU785" s="92"/>
      <c r="RQV785" s="92"/>
      <c r="RQW785" s="92"/>
      <c r="RQX785" s="92"/>
      <c r="RQY785" s="92"/>
      <c r="RQZ785" s="92"/>
      <c r="RRA785" s="92"/>
      <c r="RRB785" s="92"/>
      <c r="RRC785" s="92"/>
      <c r="RRD785" s="92"/>
      <c r="RRE785" s="92"/>
      <c r="RRF785" s="92"/>
      <c r="RRG785" s="92"/>
      <c r="RRH785" s="92"/>
      <c r="RRI785" s="92"/>
      <c r="RRJ785" s="92"/>
      <c r="RRK785" s="92"/>
      <c r="RRL785" s="92"/>
      <c r="RRM785" s="92"/>
      <c r="RRN785" s="92"/>
      <c r="RRO785" s="92"/>
      <c r="RRP785" s="92"/>
      <c r="RRQ785" s="92"/>
      <c r="RRR785" s="92"/>
      <c r="RRS785" s="92"/>
      <c r="RRT785" s="92"/>
      <c r="RRU785" s="92"/>
      <c r="RRV785" s="92"/>
      <c r="RRW785" s="92"/>
      <c r="RRX785" s="92"/>
      <c r="RRY785" s="92"/>
      <c r="RRZ785" s="92"/>
      <c r="RSA785" s="92"/>
      <c r="RSB785" s="92"/>
      <c r="RSC785" s="92"/>
      <c r="RSD785" s="92"/>
      <c r="RSE785" s="92"/>
      <c r="RSF785" s="92"/>
      <c r="RSG785" s="92"/>
      <c r="RSH785" s="92"/>
      <c r="RSI785" s="92"/>
      <c r="RSJ785" s="92"/>
      <c r="RSK785" s="92"/>
      <c r="RSL785" s="92"/>
      <c r="RSM785" s="92"/>
      <c r="RSN785" s="92"/>
      <c r="RSO785" s="92"/>
      <c r="RSP785" s="92"/>
      <c r="RSQ785" s="92"/>
      <c r="RSR785" s="92"/>
      <c r="RSS785" s="92"/>
      <c r="RST785" s="92"/>
      <c r="RSU785" s="92"/>
      <c r="RSV785" s="92"/>
      <c r="RSW785" s="92"/>
      <c r="RSX785" s="92"/>
      <c r="RSY785" s="92"/>
      <c r="RSZ785" s="92"/>
      <c r="RTA785" s="92"/>
      <c r="RTB785" s="92"/>
      <c r="RTC785" s="92"/>
      <c r="RTD785" s="92"/>
      <c r="RTE785" s="92"/>
      <c r="RTF785" s="92"/>
      <c r="RTG785" s="92"/>
      <c r="RTH785" s="92"/>
      <c r="RTI785" s="92"/>
      <c r="RTJ785" s="92"/>
      <c r="RTK785" s="92"/>
      <c r="RTL785" s="92"/>
      <c r="RTM785" s="92"/>
      <c r="RTN785" s="92"/>
      <c r="RTO785" s="92"/>
      <c r="RTP785" s="92"/>
      <c r="RTQ785" s="92"/>
      <c r="RTR785" s="92"/>
      <c r="RTS785" s="92"/>
      <c r="RTT785" s="92"/>
      <c r="RTU785" s="92"/>
      <c r="RTV785" s="92"/>
      <c r="RTW785" s="92"/>
      <c r="RTX785" s="92"/>
      <c r="RTY785" s="92"/>
      <c r="RTZ785" s="92"/>
      <c r="RUA785" s="92"/>
      <c r="RUB785" s="92"/>
      <c r="RUC785" s="92"/>
      <c r="RUD785" s="92"/>
      <c r="RUE785" s="92"/>
      <c r="RUF785" s="92"/>
      <c r="RUG785" s="92"/>
      <c r="RUH785" s="92"/>
      <c r="RUI785" s="92"/>
      <c r="RUJ785" s="92"/>
      <c r="RUK785" s="92"/>
      <c r="RUL785" s="92"/>
      <c r="RUM785" s="92"/>
      <c r="RUN785" s="92"/>
      <c r="RUO785" s="92"/>
      <c r="RUP785" s="92"/>
      <c r="RUQ785" s="92"/>
      <c r="RUR785" s="92"/>
      <c r="RUS785" s="92"/>
      <c r="RUT785" s="92"/>
      <c r="RUU785" s="92"/>
      <c r="RUV785" s="92"/>
      <c r="RUW785" s="92"/>
      <c r="RUX785" s="92"/>
      <c r="RUY785" s="92"/>
      <c r="RUZ785" s="92"/>
      <c r="RVA785" s="92"/>
      <c r="RVB785" s="92"/>
      <c r="RVC785" s="92"/>
      <c r="RVD785" s="92"/>
      <c r="RVE785" s="92"/>
      <c r="RVF785" s="92"/>
      <c r="RVG785" s="92"/>
      <c r="RVH785" s="92"/>
      <c r="RVI785" s="92"/>
      <c r="RVJ785" s="92"/>
      <c r="RVK785" s="92"/>
      <c r="RVL785" s="92"/>
      <c r="RVM785" s="92"/>
      <c r="RVN785" s="92"/>
      <c r="RVO785" s="92"/>
      <c r="RVP785" s="92"/>
      <c r="RVQ785" s="92"/>
      <c r="RVR785" s="92"/>
      <c r="RVS785" s="92"/>
      <c r="RVT785" s="92"/>
      <c r="RVU785" s="92"/>
      <c r="RVV785" s="92"/>
      <c r="RVW785" s="92"/>
      <c r="RVX785" s="92"/>
      <c r="RVY785" s="92"/>
      <c r="RVZ785" s="92"/>
      <c r="RWA785" s="92"/>
      <c r="RWB785" s="92"/>
      <c r="RWC785" s="92"/>
      <c r="RWD785" s="92"/>
      <c r="RWE785" s="92"/>
      <c r="RWF785" s="92"/>
      <c r="RWG785" s="92"/>
      <c r="RWH785" s="92"/>
      <c r="RWI785" s="92"/>
      <c r="RWJ785" s="92"/>
      <c r="RWK785" s="92"/>
      <c r="RWL785" s="92"/>
      <c r="RWM785" s="92"/>
      <c r="RWN785" s="92"/>
      <c r="RWO785" s="92"/>
      <c r="RWP785" s="92"/>
      <c r="RWQ785" s="92"/>
      <c r="RWR785" s="92"/>
      <c r="RWS785" s="92"/>
      <c r="RWT785" s="92"/>
      <c r="RWU785" s="92"/>
      <c r="RWV785" s="92"/>
      <c r="RWW785" s="92"/>
      <c r="RWX785" s="92"/>
      <c r="RWY785" s="92"/>
      <c r="RWZ785" s="92"/>
      <c r="RXA785" s="92"/>
      <c r="RXB785" s="92"/>
      <c r="RXC785" s="92"/>
      <c r="RXD785" s="92"/>
      <c r="RXE785" s="92"/>
      <c r="RXF785" s="92"/>
      <c r="RXG785" s="92"/>
      <c r="RXH785" s="92"/>
      <c r="RXI785" s="92"/>
      <c r="RXJ785" s="92"/>
      <c r="RXK785" s="92"/>
      <c r="RXL785" s="92"/>
      <c r="RXM785" s="92"/>
      <c r="RXN785" s="92"/>
      <c r="RXO785" s="92"/>
      <c r="RXP785" s="92"/>
      <c r="RXQ785" s="92"/>
      <c r="RXR785" s="92"/>
      <c r="RXS785" s="92"/>
      <c r="RXT785" s="92"/>
      <c r="RXU785" s="92"/>
      <c r="RXV785" s="92"/>
      <c r="RXW785" s="92"/>
      <c r="RXX785" s="92"/>
      <c r="RXY785" s="92"/>
      <c r="RXZ785" s="92"/>
      <c r="RYA785" s="92"/>
      <c r="RYB785" s="92"/>
      <c r="RYC785" s="92"/>
      <c r="RYD785" s="92"/>
      <c r="RYE785" s="92"/>
      <c r="RYF785" s="92"/>
      <c r="RYG785" s="92"/>
      <c r="RYH785" s="92"/>
      <c r="RYI785" s="92"/>
      <c r="RYJ785" s="92"/>
      <c r="RYK785" s="92"/>
      <c r="RYL785" s="92"/>
      <c r="RYM785" s="92"/>
      <c r="RYN785" s="92"/>
      <c r="RYO785" s="92"/>
      <c r="RYP785" s="92"/>
      <c r="RYQ785" s="92"/>
      <c r="RYR785" s="92"/>
      <c r="RYS785" s="92"/>
      <c r="RYT785" s="92"/>
      <c r="RYU785" s="92"/>
      <c r="RYV785" s="92"/>
      <c r="RYW785" s="92"/>
      <c r="RYX785" s="92"/>
      <c r="RYY785" s="92"/>
      <c r="RYZ785" s="92"/>
      <c r="RZA785" s="92"/>
      <c r="RZB785" s="92"/>
      <c r="RZC785" s="92"/>
      <c r="RZD785" s="92"/>
      <c r="RZE785" s="92"/>
      <c r="RZF785" s="92"/>
      <c r="RZG785" s="92"/>
      <c r="RZH785" s="92"/>
      <c r="RZI785" s="92"/>
      <c r="RZJ785" s="92"/>
      <c r="RZK785" s="92"/>
      <c r="RZL785" s="92"/>
      <c r="RZM785" s="92"/>
      <c r="RZN785" s="92"/>
      <c r="RZO785" s="92"/>
      <c r="RZP785" s="92"/>
      <c r="RZQ785" s="92"/>
      <c r="RZR785" s="92"/>
      <c r="RZS785" s="92"/>
      <c r="RZT785" s="92"/>
      <c r="RZU785" s="92"/>
      <c r="RZV785" s="92"/>
      <c r="RZW785" s="92"/>
      <c r="RZX785" s="92"/>
      <c r="RZY785" s="92"/>
      <c r="RZZ785" s="92"/>
      <c r="SAA785" s="92"/>
      <c r="SAB785" s="92"/>
      <c r="SAC785" s="92"/>
      <c r="SAD785" s="92"/>
      <c r="SAE785" s="92"/>
      <c r="SAF785" s="92"/>
      <c r="SAG785" s="92"/>
      <c r="SAH785" s="92"/>
      <c r="SAI785" s="92"/>
      <c r="SAJ785" s="92"/>
      <c r="SAK785" s="92"/>
      <c r="SAL785" s="92"/>
      <c r="SAM785" s="92"/>
      <c r="SAN785" s="92"/>
      <c r="SAO785" s="92"/>
      <c r="SAP785" s="92"/>
      <c r="SAQ785" s="92"/>
      <c r="SAR785" s="92"/>
      <c r="SAS785" s="92"/>
      <c r="SAT785" s="92"/>
      <c r="SAU785" s="92"/>
      <c r="SAV785" s="92"/>
      <c r="SAW785" s="92"/>
      <c r="SAX785" s="92"/>
      <c r="SAY785" s="92"/>
      <c r="SAZ785" s="92"/>
      <c r="SBA785" s="92"/>
      <c r="SBB785" s="92"/>
      <c r="SBC785" s="92"/>
      <c r="SBD785" s="92"/>
      <c r="SBE785" s="92"/>
      <c r="SBF785" s="92"/>
      <c r="SBG785" s="92"/>
      <c r="SBH785" s="92"/>
      <c r="SBI785" s="92"/>
      <c r="SBJ785" s="92"/>
      <c r="SBK785" s="92"/>
      <c r="SBL785" s="92"/>
      <c r="SBM785" s="92"/>
      <c r="SBN785" s="92"/>
      <c r="SBO785" s="92"/>
      <c r="SBP785" s="92"/>
      <c r="SBQ785" s="92"/>
      <c r="SBR785" s="92"/>
      <c r="SBS785" s="92"/>
      <c r="SBT785" s="92"/>
      <c r="SBU785" s="92"/>
      <c r="SBV785" s="92"/>
      <c r="SBW785" s="92"/>
      <c r="SBX785" s="92"/>
      <c r="SBY785" s="92"/>
      <c r="SBZ785" s="92"/>
      <c r="SCA785" s="92"/>
      <c r="SCB785" s="92"/>
      <c r="SCC785" s="92"/>
      <c r="SCD785" s="92"/>
      <c r="SCE785" s="92"/>
      <c r="SCF785" s="92"/>
      <c r="SCG785" s="92"/>
      <c r="SCH785" s="92"/>
      <c r="SCI785" s="92"/>
      <c r="SCJ785" s="92"/>
      <c r="SCK785" s="92"/>
      <c r="SCL785" s="92"/>
      <c r="SCM785" s="92"/>
      <c r="SCN785" s="92"/>
      <c r="SCO785" s="92"/>
      <c r="SCP785" s="92"/>
      <c r="SCQ785" s="92"/>
      <c r="SCR785" s="92"/>
      <c r="SCS785" s="92"/>
      <c r="SCT785" s="92"/>
      <c r="SCU785" s="92"/>
      <c r="SCV785" s="92"/>
      <c r="SCW785" s="92"/>
      <c r="SCX785" s="92"/>
      <c r="SCY785" s="92"/>
      <c r="SCZ785" s="92"/>
      <c r="SDA785" s="92"/>
      <c r="SDB785" s="92"/>
      <c r="SDC785" s="92"/>
      <c r="SDD785" s="92"/>
      <c r="SDE785" s="92"/>
      <c r="SDF785" s="92"/>
      <c r="SDG785" s="92"/>
      <c r="SDH785" s="92"/>
      <c r="SDI785" s="92"/>
      <c r="SDJ785" s="92"/>
      <c r="SDK785" s="92"/>
      <c r="SDL785" s="92"/>
      <c r="SDM785" s="92"/>
      <c r="SDN785" s="92"/>
      <c r="SDO785" s="92"/>
      <c r="SDP785" s="92"/>
      <c r="SDQ785" s="92"/>
      <c r="SDR785" s="92"/>
      <c r="SDS785" s="92"/>
      <c r="SDT785" s="92"/>
      <c r="SDU785" s="92"/>
      <c r="SDV785" s="92"/>
      <c r="SDW785" s="92"/>
      <c r="SDX785" s="92"/>
      <c r="SDY785" s="92"/>
      <c r="SDZ785" s="92"/>
      <c r="SEA785" s="92"/>
      <c r="SEB785" s="92"/>
      <c r="SEC785" s="92"/>
      <c r="SED785" s="92"/>
      <c r="SEE785" s="92"/>
      <c r="SEF785" s="92"/>
      <c r="SEG785" s="92"/>
      <c r="SEH785" s="92"/>
      <c r="SEI785" s="92"/>
      <c r="SEJ785" s="92"/>
      <c r="SEK785" s="92"/>
      <c r="SEL785" s="92"/>
      <c r="SEM785" s="92"/>
      <c r="SEN785" s="92"/>
      <c r="SEO785" s="92"/>
      <c r="SEP785" s="92"/>
      <c r="SEQ785" s="92"/>
      <c r="SER785" s="92"/>
      <c r="SES785" s="92"/>
      <c r="SET785" s="92"/>
      <c r="SEU785" s="92"/>
      <c r="SEV785" s="92"/>
      <c r="SEW785" s="92"/>
      <c r="SEX785" s="92"/>
      <c r="SEY785" s="92"/>
      <c r="SEZ785" s="92"/>
      <c r="SFA785" s="92"/>
      <c r="SFB785" s="92"/>
      <c r="SFC785" s="92"/>
      <c r="SFD785" s="92"/>
      <c r="SFE785" s="92"/>
      <c r="SFF785" s="92"/>
      <c r="SFG785" s="92"/>
      <c r="SFH785" s="92"/>
      <c r="SFI785" s="92"/>
      <c r="SFJ785" s="92"/>
      <c r="SFK785" s="92"/>
      <c r="SFL785" s="92"/>
      <c r="SFM785" s="92"/>
      <c r="SFN785" s="92"/>
      <c r="SFO785" s="92"/>
      <c r="SFP785" s="92"/>
      <c r="SFQ785" s="92"/>
      <c r="SFR785" s="92"/>
      <c r="SFS785" s="92"/>
      <c r="SFT785" s="92"/>
      <c r="SFU785" s="92"/>
      <c r="SFV785" s="92"/>
      <c r="SFW785" s="92"/>
      <c r="SFX785" s="92"/>
      <c r="SFY785" s="92"/>
      <c r="SFZ785" s="92"/>
      <c r="SGA785" s="92"/>
      <c r="SGB785" s="92"/>
      <c r="SGC785" s="92"/>
      <c r="SGD785" s="92"/>
      <c r="SGE785" s="92"/>
      <c r="SGF785" s="92"/>
      <c r="SGG785" s="92"/>
      <c r="SGH785" s="92"/>
      <c r="SGI785" s="92"/>
      <c r="SGJ785" s="92"/>
      <c r="SGK785" s="92"/>
      <c r="SGL785" s="92"/>
      <c r="SGM785" s="92"/>
      <c r="SGN785" s="92"/>
      <c r="SGO785" s="92"/>
      <c r="SGP785" s="92"/>
      <c r="SGQ785" s="92"/>
      <c r="SGR785" s="92"/>
      <c r="SGS785" s="92"/>
      <c r="SGT785" s="92"/>
      <c r="SGU785" s="92"/>
      <c r="SGV785" s="92"/>
      <c r="SGW785" s="92"/>
      <c r="SGX785" s="92"/>
      <c r="SGY785" s="92"/>
      <c r="SGZ785" s="92"/>
      <c r="SHA785" s="92"/>
      <c r="SHB785" s="92"/>
      <c r="SHC785" s="92"/>
      <c r="SHD785" s="92"/>
      <c r="SHE785" s="92"/>
      <c r="SHF785" s="92"/>
      <c r="SHG785" s="92"/>
      <c r="SHH785" s="92"/>
      <c r="SHI785" s="92"/>
      <c r="SHJ785" s="92"/>
      <c r="SHK785" s="92"/>
      <c r="SHL785" s="92"/>
      <c r="SHM785" s="92"/>
      <c r="SHN785" s="92"/>
      <c r="SHO785" s="92"/>
      <c r="SHP785" s="92"/>
      <c r="SHQ785" s="92"/>
      <c r="SHR785" s="92"/>
      <c r="SHS785" s="92"/>
      <c r="SHT785" s="92"/>
      <c r="SHU785" s="92"/>
      <c r="SHV785" s="92"/>
      <c r="SHW785" s="92"/>
      <c r="SHX785" s="92"/>
      <c r="SHY785" s="92"/>
      <c r="SHZ785" s="92"/>
      <c r="SIA785" s="92"/>
      <c r="SIB785" s="92"/>
      <c r="SIC785" s="92"/>
      <c r="SID785" s="92"/>
      <c r="SIE785" s="92"/>
      <c r="SIF785" s="92"/>
      <c r="SIG785" s="92"/>
      <c r="SIH785" s="92"/>
      <c r="SII785" s="92"/>
      <c r="SIJ785" s="92"/>
      <c r="SIK785" s="92"/>
      <c r="SIL785" s="92"/>
      <c r="SIM785" s="92"/>
      <c r="SIN785" s="92"/>
      <c r="SIO785" s="92"/>
      <c r="SIP785" s="92"/>
      <c r="SIQ785" s="92"/>
      <c r="SIR785" s="92"/>
      <c r="SIS785" s="92"/>
      <c r="SIT785" s="92"/>
      <c r="SIU785" s="92"/>
      <c r="SIV785" s="92"/>
      <c r="SIW785" s="92"/>
      <c r="SIX785" s="92"/>
      <c r="SIY785" s="92"/>
      <c r="SIZ785" s="92"/>
      <c r="SJA785" s="92"/>
      <c r="SJB785" s="92"/>
      <c r="SJC785" s="92"/>
      <c r="SJD785" s="92"/>
      <c r="SJE785" s="92"/>
      <c r="SJF785" s="92"/>
      <c r="SJG785" s="92"/>
      <c r="SJH785" s="92"/>
      <c r="SJI785" s="92"/>
      <c r="SJJ785" s="92"/>
      <c r="SJK785" s="92"/>
      <c r="SJL785" s="92"/>
      <c r="SJM785" s="92"/>
      <c r="SJN785" s="92"/>
      <c r="SJO785" s="92"/>
      <c r="SJP785" s="92"/>
      <c r="SJQ785" s="92"/>
      <c r="SJR785" s="92"/>
      <c r="SJS785" s="92"/>
      <c r="SJT785" s="92"/>
      <c r="SJU785" s="92"/>
      <c r="SJV785" s="92"/>
      <c r="SJW785" s="92"/>
      <c r="SJX785" s="92"/>
      <c r="SJY785" s="92"/>
      <c r="SJZ785" s="92"/>
      <c r="SKA785" s="92"/>
      <c r="SKB785" s="92"/>
      <c r="SKC785" s="92"/>
      <c r="SKD785" s="92"/>
      <c r="SKE785" s="92"/>
      <c r="SKF785" s="92"/>
      <c r="SKG785" s="92"/>
      <c r="SKH785" s="92"/>
      <c r="SKI785" s="92"/>
      <c r="SKJ785" s="92"/>
      <c r="SKK785" s="92"/>
      <c r="SKL785" s="92"/>
      <c r="SKM785" s="92"/>
      <c r="SKN785" s="92"/>
      <c r="SKO785" s="92"/>
      <c r="SKP785" s="92"/>
      <c r="SKQ785" s="92"/>
      <c r="SKR785" s="92"/>
      <c r="SKS785" s="92"/>
      <c r="SKT785" s="92"/>
      <c r="SKU785" s="92"/>
      <c r="SKV785" s="92"/>
      <c r="SKW785" s="92"/>
      <c r="SKX785" s="92"/>
      <c r="SKY785" s="92"/>
      <c r="SKZ785" s="92"/>
      <c r="SLA785" s="92"/>
      <c r="SLB785" s="92"/>
      <c r="SLC785" s="92"/>
      <c r="SLD785" s="92"/>
      <c r="SLE785" s="92"/>
      <c r="SLF785" s="92"/>
      <c r="SLG785" s="92"/>
      <c r="SLH785" s="92"/>
      <c r="SLI785" s="92"/>
      <c r="SLJ785" s="92"/>
      <c r="SLK785" s="92"/>
      <c r="SLL785" s="92"/>
      <c r="SLM785" s="92"/>
      <c r="SLN785" s="92"/>
      <c r="SLO785" s="92"/>
      <c r="SLP785" s="92"/>
      <c r="SLQ785" s="92"/>
      <c r="SLR785" s="92"/>
      <c r="SLS785" s="92"/>
      <c r="SLT785" s="92"/>
      <c r="SLU785" s="92"/>
      <c r="SLV785" s="92"/>
      <c r="SLW785" s="92"/>
      <c r="SLX785" s="92"/>
      <c r="SLY785" s="92"/>
      <c r="SLZ785" s="92"/>
      <c r="SMA785" s="92"/>
      <c r="SMB785" s="92"/>
      <c r="SMC785" s="92"/>
      <c r="SMD785" s="92"/>
      <c r="SME785" s="92"/>
      <c r="SMF785" s="92"/>
      <c r="SMG785" s="92"/>
      <c r="SMH785" s="92"/>
      <c r="SMI785" s="92"/>
      <c r="SMJ785" s="92"/>
      <c r="SMK785" s="92"/>
      <c r="SML785" s="92"/>
      <c r="SMM785" s="92"/>
      <c r="SMN785" s="92"/>
      <c r="SMO785" s="92"/>
      <c r="SMP785" s="92"/>
      <c r="SMQ785" s="92"/>
      <c r="SMR785" s="92"/>
      <c r="SMS785" s="92"/>
      <c r="SMT785" s="92"/>
      <c r="SMU785" s="92"/>
      <c r="SMV785" s="92"/>
      <c r="SMW785" s="92"/>
      <c r="SMX785" s="92"/>
      <c r="SMY785" s="92"/>
      <c r="SMZ785" s="92"/>
      <c r="SNA785" s="92"/>
      <c r="SNB785" s="92"/>
      <c r="SNC785" s="92"/>
      <c r="SND785" s="92"/>
      <c r="SNE785" s="92"/>
      <c r="SNF785" s="92"/>
      <c r="SNG785" s="92"/>
      <c r="SNH785" s="92"/>
      <c r="SNI785" s="92"/>
      <c r="SNJ785" s="92"/>
      <c r="SNK785" s="92"/>
      <c r="SNL785" s="92"/>
      <c r="SNM785" s="92"/>
      <c r="SNN785" s="92"/>
      <c r="SNO785" s="92"/>
      <c r="SNP785" s="92"/>
      <c r="SNQ785" s="92"/>
      <c r="SNR785" s="92"/>
      <c r="SNS785" s="92"/>
      <c r="SNT785" s="92"/>
      <c r="SNU785" s="92"/>
      <c r="SNV785" s="92"/>
      <c r="SNW785" s="92"/>
      <c r="SNX785" s="92"/>
      <c r="SNY785" s="92"/>
      <c r="SNZ785" s="92"/>
      <c r="SOA785" s="92"/>
      <c r="SOB785" s="92"/>
      <c r="SOC785" s="92"/>
      <c r="SOD785" s="92"/>
      <c r="SOE785" s="92"/>
      <c r="SOF785" s="92"/>
      <c r="SOG785" s="92"/>
      <c r="SOH785" s="92"/>
      <c r="SOI785" s="92"/>
      <c r="SOJ785" s="92"/>
      <c r="SOK785" s="92"/>
      <c r="SOL785" s="92"/>
      <c r="SOM785" s="92"/>
      <c r="SON785" s="92"/>
      <c r="SOO785" s="92"/>
      <c r="SOP785" s="92"/>
      <c r="SOQ785" s="92"/>
      <c r="SOR785" s="92"/>
      <c r="SOS785" s="92"/>
      <c r="SOT785" s="92"/>
      <c r="SOU785" s="92"/>
      <c r="SOV785" s="92"/>
      <c r="SOW785" s="92"/>
      <c r="SOX785" s="92"/>
      <c r="SOY785" s="92"/>
      <c r="SOZ785" s="92"/>
      <c r="SPA785" s="92"/>
      <c r="SPB785" s="92"/>
      <c r="SPC785" s="92"/>
      <c r="SPD785" s="92"/>
      <c r="SPE785" s="92"/>
      <c r="SPF785" s="92"/>
      <c r="SPG785" s="92"/>
      <c r="SPH785" s="92"/>
      <c r="SPI785" s="92"/>
      <c r="SPJ785" s="92"/>
      <c r="SPK785" s="92"/>
      <c r="SPL785" s="92"/>
      <c r="SPM785" s="92"/>
      <c r="SPN785" s="92"/>
      <c r="SPO785" s="92"/>
      <c r="SPP785" s="92"/>
      <c r="SPQ785" s="92"/>
      <c r="SPR785" s="92"/>
      <c r="SPS785" s="92"/>
      <c r="SPT785" s="92"/>
      <c r="SPU785" s="92"/>
      <c r="SPV785" s="92"/>
      <c r="SPW785" s="92"/>
      <c r="SPX785" s="92"/>
      <c r="SPY785" s="92"/>
      <c r="SPZ785" s="92"/>
      <c r="SQA785" s="92"/>
      <c r="SQB785" s="92"/>
      <c r="SQC785" s="92"/>
      <c r="SQD785" s="92"/>
      <c r="SQE785" s="92"/>
      <c r="SQF785" s="92"/>
      <c r="SQG785" s="92"/>
      <c r="SQH785" s="92"/>
      <c r="SQI785" s="92"/>
      <c r="SQJ785" s="92"/>
      <c r="SQK785" s="92"/>
      <c r="SQL785" s="92"/>
      <c r="SQM785" s="92"/>
      <c r="SQN785" s="92"/>
      <c r="SQO785" s="92"/>
      <c r="SQP785" s="92"/>
      <c r="SQQ785" s="92"/>
      <c r="SQR785" s="92"/>
      <c r="SQS785" s="92"/>
      <c r="SQT785" s="92"/>
      <c r="SQU785" s="92"/>
      <c r="SQV785" s="92"/>
      <c r="SQW785" s="92"/>
      <c r="SQX785" s="92"/>
      <c r="SQY785" s="92"/>
      <c r="SQZ785" s="92"/>
      <c r="SRA785" s="92"/>
      <c r="SRB785" s="92"/>
      <c r="SRC785" s="92"/>
      <c r="SRD785" s="92"/>
      <c r="SRE785" s="92"/>
      <c r="SRF785" s="92"/>
      <c r="SRG785" s="92"/>
      <c r="SRH785" s="92"/>
      <c r="SRI785" s="92"/>
      <c r="SRJ785" s="92"/>
      <c r="SRK785" s="92"/>
      <c r="SRL785" s="92"/>
      <c r="SRM785" s="92"/>
      <c r="SRN785" s="92"/>
      <c r="SRO785" s="92"/>
      <c r="SRP785" s="92"/>
      <c r="SRQ785" s="92"/>
      <c r="SRR785" s="92"/>
      <c r="SRS785" s="92"/>
      <c r="SRT785" s="92"/>
      <c r="SRU785" s="92"/>
      <c r="SRV785" s="92"/>
      <c r="SRW785" s="92"/>
      <c r="SRX785" s="92"/>
      <c r="SRY785" s="92"/>
      <c r="SRZ785" s="92"/>
      <c r="SSA785" s="92"/>
      <c r="SSB785" s="92"/>
      <c r="SSC785" s="92"/>
      <c r="SSD785" s="92"/>
      <c r="SSE785" s="92"/>
      <c r="SSF785" s="92"/>
      <c r="SSG785" s="92"/>
      <c r="SSH785" s="92"/>
      <c r="SSI785" s="92"/>
      <c r="SSJ785" s="92"/>
      <c r="SSK785" s="92"/>
      <c r="SSL785" s="92"/>
      <c r="SSM785" s="92"/>
      <c r="SSN785" s="92"/>
      <c r="SSO785" s="92"/>
      <c r="SSP785" s="92"/>
      <c r="SSQ785" s="92"/>
      <c r="SSR785" s="92"/>
      <c r="SSS785" s="92"/>
      <c r="SST785" s="92"/>
      <c r="SSU785" s="92"/>
      <c r="SSV785" s="92"/>
      <c r="SSW785" s="92"/>
      <c r="SSX785" s="92"/>
      <c r="SSY785" s="92"/>
      <c r="SSZ785" s="92"/>
      <c r="STA785" s="92"/>
      <c r="STB785" s="92"/>
      <c r="STC785" s="92"/>
      <c r="STD785" s="92"/>
      <c r="STE785" s="92"/>
      <c r="STF785" s="92"/>
      <c r="STG785" s="92"/>
      <c r="STH785" s="92"/>
      <c r="STI785" s="92"/>
      <c r="STJ785" s="92"/>
      <c r="STK785" s="92"/>
      <c r="STL785" s="92"/>
      <c r="STM785" s="92"/>
      <c r="STN785" s="92"/>
      <c r="STO785" s="92"/>
      <c r="STP785" s="92"/>
      <c r="STQ785" s="92"/>
      <c r="STR785" s="92"/>
      <c r="STS785" s="92"/>
      <c r="STT785" s="92"/>
      <c r="STU785" s="92"/>
      <c r="STV785" s="92"/>
      <c r="STW785" s="92"/>
      <c r="STX785" s="92"/>
      <c r="STY785" s="92"/>
      <c r="STZ785" s="92"/>
      <c r="SUA785" s="92"/>
      <c r="SUB785" s="92"/>
      <c r="SUC785" s="92"/>
      <c r="SUD785" s="92"/>
      <c r="SUE785" s="92"/>
      <c r="SUF785" s="92"/>
      <c r="SUG785" s="92"/>
      <c r="SUH785" s="92"/>
      <c r="SUI785" s="92"/>
      <c r="SUJ785" s="92"/>
      <c r="SUK785" s="92"/>
      <c r="SUL785" s="92"/>
      <c r="SUM785" s="92"/>
      <c r="SUN785" s="92"/>
      <c r="SUO785" s="92"/>
      <c r="SUP785" s="92"/>
      <c r="SUQ785" s="92"/>
      <c r="SUR785" s="92"/>
      <c r="SUS785" s="92"/>
      <c r="SUT785" s="92"/>
      <c r="SUU785" s="92"/>
      <c r="SUV785" s="92"/>
      <c r="SUW785" s="92"/>
      <c r="SUX785" s="92"/>
      <c r="SUY785" s="92"/>
      <c r="SUZ785" s="92"/>
      <c r="SVA785" s="92"/>
      <c r="SVB785" s="92"/>
      <c r="SVC785" s="92"/>
      <c r="SVD785" s="92"/>
      <c r="SVE785" s="92"/>
      <c r="SVF785" s="92"/>
      <c r="SVG785" s="92"/>
      <c r="SVH785" s="92"/>
      <c r="SVI785" s="92"/>
      <c r="SVJ785" s="92"/>
      <c r="SVK785" s="92"/>
      <c r="SVL785" s="92"/>
      <c r="SVM785" s="92"/>
      <c r="SVN785" s="92"/>
      <c r="SVO785" s="92"/>
      <c r="SVP785" s="92"/>
      <c r="SVQ785" s="92"/>
      <c r="SVR785" s="92"/>
      <c r="SVS785" s="92"/>
      <c r="SVT785" s="92"/>
      <c r="SVU785" s="92"/>
      <c r="SVV785" s="92"/>
      <c r="SVW785" s="92"/>
      <c r="SVX785" s="92"/>
      <c r="SVY785" s="92"/>
      <c r="SVZ785" s="92"/>
      <c r="SWA785" s="92"/>
      <c r="SWB785" s="92"/>
      <c r="SWC785" s="92"/>
      <c r="SWD785" s="92"/>
      <c r="SWE785" s="92"/>
      <c r="SWF785" s="92"/>
      <c r="SWG785" s="92"/>
      <c r="SWH785" s="92"/>
      <c r="SWI785" s="92"/>
      <c r="SWJ785" s="92"/>
      <c r="SWK785" s="92"/>
      <c r="SWL785" s="92"/>
      <c r="SWM785" s="92"/>
      <c r="SWN785" s="92"/>
      <c r="SWO785" s="92"/>
      <c r="SWP785" s="92"/>
      <c r="SWQ785" s="92"/>
      <c r="SWR785" s="92"/>
      <c r="SWS785" s="92"/>
      <c r="SWT785" s="92"/>
      <c r="SWU785" s="92"/>
      <c r="SWV785" s="92"/>
      <c r="SWW785" s="92"/>
      <c r="SWX785" s="92"/>
      <c r="SWY785" s="92"/>
      <c r="SWZ785" s="92"/>
      <c r="SXA785" s="92"/>
      <c r="SXB785" s="92"/>
      <c r="SXC785" s="92"/>
      <c r="SXD785" s="92"/>
      <c r="SXE785" s="92"/>
      <c r="SXF785" s="92"/>
      <c r="SXG785" s="92"/>
      <c r="SXH785" s="92"/>
      <c r="SXI785" s="92"/>
      <c r="SXJ785" s="92"/>
      <c r="SXK785" s="92"/>
      <c r="SXL785" s="92"/>
      <c r="SXM785" s="92"/>
      <c r="SXN785" s="92"/>
      <c r="SXO785" s="92"/>
      <c r="SXP785" s="92"/>
      <c r="SXQ785" s="92"/>
      <c r="SXR785" s="92"/>
      <c r="SXS785" s="92"/>
      <c r="SXT785" s="92"/>
      <c r="SXU785" s="92"/>
      <c r="SXV785" s="92"/>
      <c r="SXW785" s="92"/>
      <c r="SXX785" s="92"/>
      <c r="SXY785" s="92"/>
      <c r="SXZ785" s="92"/>
      <c r="SYA785" s="92"/>
      <c r="SYB785" s="92"/>
      <c r="SYC785" s="92"/>
      <c r="SYD785" s="92"/>
      <c r="SYE785" s="92"/>
      <c r="SYF785" s="92"/>
      <c r="SYG785" s="92"/>
      <c r="SYH785" s="92"/>
      <c r="SYI785" s="92"/>
      <c r="SYJ785" s="92"/>
      <c r="SYK785" s="92"/>
      <c r="SYL785" s="92"/>
      <c r="SYM785" s="92"/>
      <c r="SYN785" s="92"/>
      <c r="SYO785" s="92"/>
      <c r="SYP785" s="92"/>
      <c r="SYQ785" s="92"/>
      <c r="SYR785" s="92"/>
      <c r="SYS785" s="92"/>
      <c r="SYT785" s="92"/>
      <c r="SYU785" s="92"/>
      <c r="SYV785" s="92"/>
      <c r="SYW785" s="92"/>
      <c r="SYX785" s="92"/>
      <c r="SYY785" s="92"/>
      <c r="SYZ785" s="92"/>
      <c r="SZA785" s="92"/>
      <c r="SZB785" s="92"/>
      <c r="SZC785" s="92"/>
      <c r="SZD785" s="92"/>
      <c r="SZE785" s="92"/>
      <c r="SZF785" s="92"/>
      <c r="SZG785" s="92"/>
      <c r="SZH785" s="92"/>
      <c r="SZI785" s="92"/>
      <c r="SZJ785" s="92"/>
      <c r="SZK785" s="92"/>
      <c r="SZL785" s="92"/>
      <c r="SZM785" s="92"/>
      <c r="SZN785" s="92"/>
      <c r="SZO785" s="92"/>
      <c r="SZP785" s="92"/>
      <c r="SZQ785" s="92"/>
      <c r="SZR785" s="92"/>
      <c r="SZS785" s="92"/>
      <c r="SZT785" s="92"/>
      <c r="SZU785" s="92"/>
      <c r="SZV785" s="92"/>
      <c r="SZW785" s="92"/>
      <c r="SZX785" s="92"/>
      <c r="SZY785" s="92"/>
      <c r="SZZ785" s="92"/>
      <c r="TAA785" s="92"/>
      <c r="TAB785" s="92"/>
      <c r="TAC785" s="92"/>
      <c r="TAD785" s="92"/>
      <c r="TAE785" s="92"/>
      <c r="TAF785" s="92"/>
      <c r="TAG785" s="92"/>
      <c r="TAH785" s="92"/>
      <c r="TAI785" s="92"/>
      <c r="TAJ785" s="92"/>
      <c r="TAK785" s="92"/>
      <c r="TAL785" s="92"/>
      <c r="TAM785" s="92"/>
      <c r="TAN785" s="92"/>
      <c r="TAO785" s="92"/>
      <c r="TAP785" s="92"/>
      <c r="TAQ785" s="92"/>
      <c r="TAR785" s="92"/>
      <c r="TAS785" s="92"/>
      <c r="TAT785" s="92"/>
      <c r="TAU785" s="92"/>
      <c r="TAV785" s="92"/>
      <c r="TAW785" s="92"/>
      <c r="TAX785" s="92"/>
      <c r="TAY785" s="92"/>
      <c r="TAZ785" s="92"/>
      <c r="TBA785" s="92"/>
      <c r="TBB785" s="92"/>
      <c r="TBC785" s="92"/>
      <c r="TBD785" s="92"/>
      <c r="TBE785" s="92"/>
      <c r="TBF785" s="92"/>
      <c r="TBG785" s="92"/>
      <c r="TBH785" s="92"/>
      <c r="TBI785" s="92"/>
      <c r="TBJ785" s="92"/>
      <c r="TBK785" s="92"/>
      <c r="TBL785" s="92"/>
      <c r="TBM785" s="92"/>
      <c r="TBN785" s="92"/>
      <c r="TBO785" s="92"/>
      <c r="TBP785" s="92"/>
      <c r="TBQ785" s="92"/>
      <c r="TBR785" s="92"/>
      <c r="TBS785" s="92"/>
      <c r="TBT785" s="92"/>
      <c r="TBU785" s="92"/>
      <c r="TBV785" s="92"/>
      <c r="TBW785" s="92"/>
      <c r="TBX785" s="92"/>
      <c r="TBY785" s="92"/>
      <c r="TBZ785" s="92"/>
      <c r="TCA785" s="92"/>
      <c r="TCB785" s="92"/>
      <c r="TCC785" s="92"/>
      <c r="TCD785" s="92"/>
      <c r="TCE785" s="92"/>
      <c r="TCF785" s="92"/>
      <c r="TCG785" s="92"/>
      <c r="TCH785" s="92"/>
      <c r="TCI785" s="92"/>
      <c r="TCJ785" s="92"/>
      <c r="TCK785" s="92"/>
      <c r="TCL785" s="92"/>
      <c r="TCM785" s="92"/>
      <c r="TCN785" s="92"/>
      <c r="TCO785" s="92"/>
      <c r="TCP785" s="92"/>
      <c r="TCQ785" s="92"/>
      <c r="TCR785" s="92"/>
      <c r="TCS785" s="92"/>
      <c r="TCT785" s="92"/>
      <c r="TCU785" s="92"/>
      <c r="TCV785" s="92"/>
      <c r="TCW785" s="92"/>
      <c r="TCX785" s="92"/>
      <c r="TCY785" s="92"/>
      <c r="TCZ785" s="92"/>
      <c r="TDA785" s="92"/>
      <c r="TDB785" s="92"/>
      <c r="TDC785" s="92"/>
      <c r="TDD785" s="92"/>
      <c r="TDE785" s="92"/>
      <c r="TDF785" s="92"/>
      <c r="TDG785" s="92"/>
      <c r="TDH785" s="92"/>
      <c r="TDI785" s="92"/>
      <c r="TDJ785" s="92"/>
      <c r="TDK785" s="92"/>
      <c r="TDL785" s="92"/>
      <c r="TDM785" s="92"/>
      <c r="TDN785" s="92"/>
      <c r="TDO785" s="92"/>
      <c r="TDP785" s="92"/>
      <c r="TDQ785" s="92"/>
      <c r="TDR785" s="92"/>
      <c r="TDS785" s="92"/>
      <c r="TDT785" s="92"/>
      <c r="TDU785" s="92"/>
      <c r="TDV785" s="92"/>
      <c r="TDW785" s="92"/>
      <c r="TDX785" s="92"/>
      <c r="TDY785" s="92"/>
      <c r="TDZ785" s="92"/>
      <c r="TEA785" s="92"/>
      <c r="TEB785" s="92"/>
      <c r="TEC785" s="92"/>
      <c r="TED785" s="92"/>
      <c r="TEE785" s="92"/>
      <c r="TEF785" s="92"/>
      <c r="TEG785" s="92"/>
      <c r="TEH785" s="92"/>
      <c r="TEI785" s="92"/>
      <c r="TEJ785" s="92"/>
      <c r="TEK785" s="92"/>
      <c r="TEL785" s="92"/>
      <c r="TEM785" s="92"/>
      <c r="TEN785" s="92"/>
      <c r="TEO785" s="92"/>
      <c r="TEP785" s="92"/>
      <c r="TEQ785" s="92"/>
      <c r="TER785" s="92"/>
      <c r="TES785" s="92"/>
      <c r="TET785" s="92"/>
      <c r="TEU785" s="92"/>
      <c r="TEV785" s="92"/>
      <c r="TEW785" s="92"/>
      <c r="TEX785" s="92"/>
      <c r="TEY785" s="92"/>
      <c r="TEZ785" s="92"/>
      <c r="TFA785" s="92"/>
      <c r="TFB785" s="92"/>
      <c r="TFC785" s="92"/>
      <c r="TFD785" s="92"/>
      <c r="TFE785" s="92"/>
      <c r="TFF785" s="92"/>
      <c r="TFG785" s="92"/>
      <c r="TFH785" s="92"/>
      <c r="TFI785" s="92"/>
      <c r="TFJ785" s="92"/>
      <c r="TFK785" s="92"/>
      <c r="TFL785" s="92"/>
      <c r="TFM785" s="92"/>
      <c r="TFN785" s="92"/>
      <c r="TFO785" s="92"/>
      <c r="TFP785" s="92"/>
      <c r="TFQ785" s="92"/>
      <c r="TFR785" s="92"/>
      <c r="TFS785" s="92"/>
      <c r="TFT785" s="92"/>
      <c r="TFU785" s="92"/>
      <c r="TFV785" s="92"/>
      <c r="TFW785" s="92"/>
      <c r="TFX785" s="92"/>
      <c r="TFY785" s="92"/>
      <c r="TFZ785" s="92"/>
      <c r="TGA785" s="92"/>
      <c r="TGB785" s="92"/>
      <c r="TGC785" s="92"/>
      <c r="TGD785" s="92"/>
      <c r="TGE785" s="92"/>
      <c r="TGF785" s="92"/>
      <c r="TGG785" s="92"/>
      <c r="TGH785" s="92"/>
      <c r="TGI785" s="92"/>
      <c r="TGJ785" s="92"/>
      <c r="TGK785" s="92"/>
      <c r="TGL785" s="92"/>
      <c r="TGM785" s="92"/>
      <c r="TGN785" s="92"/>
      <c r="TGO785" s="92"/>
      <c r="TGP785" s="92"/>
      <c r="TGQ785" s="92"/>
      <c r="TGR785" s="92"/>
      <c r="TGS785" s="92"/>
      <c r="TGT785" s="92"/>
      <c r="TGU785" s="92"/>
      <c r="TGV785" s="92"/>
      <c r="TGW785" s="92"/>
      <c r="TGX785" s="92"/>
      <c r="TGY785" s="92"/>
      <c r="TGZ785" s="92"/>
      <c r="THA785" s="92"/>
      <c r="THB785" s="92"/>
      <c r="THC785" s="92"/>
      <c r="THD785" s="92"/>
      <c r="THE785" s="92"/>
      <c r="THF785" s="92"/>
      <c r="THG785" s="92"/>
      <c r="THH785" s="92"/>
      <c r="THI785" s="92"/>
      <c r="THJ785" s="92"/>
      <c r="THK785" s="92"/>
      <c r="THL785" s="92"/>
      <c r="THM785" s="92"/>
      <c r="THN785" s="92"/>
      <c r="THO785" s="92"/>
      <c r="THP785" s="92"/>
      <c r="THQ785" s="92"/>
      <c r="THR785" s="92"/>
      <c r="THS785" s="92"/>
      <c r="THT785" s="92"/>
      <c r="THU785" s="92"/>
      <c r="THV785" s="92"/>
      <c r="THW785" s="92"/>
      <c r="THX785" s="92"/>
      <c r="THY785" s="92"/>
      <c r="THZ785" s="92"/>
      <c r="TIA785" s="92"/>
      <c r="TIB785" s="92"/>
      <c r="TIC785" s="92"/>
      <c r="TID785" s="92"/>
      <c r="TIE785" s="92"/>
      <c r="TIF785" s="92"/>
      <c r="TIG785" s="92"/>
      <c r="TIH785" s="92"/>
      <c r="TII785" s="92"/>
      <c r="TIJ785" s="92"/>
      <c r="TIK785" s="92"/>
      <c r="TIL785" s="92"/>
      <c r="TIM785" s="92"/>
      <c r="TIN785" s="92"/>
      <c r="TIO785" s="92"/>
      <c r="TIP785" s="92"/>
      <c r="TIQ785" s="92"/>
      <c r="TIR785" s="92"/>
      <c r="TIS785" s="92"/>
      <c r="TIT785" s="92"/>
      <c r="TIU785" s="92"/>
      <c r="TIV785" s="92"/>
      <c r="TIW785" s="92"/>
      <c r="TIX785" s="92"/>
      <c r="TIY785" s="92"/>
      <c r="TIZ785" s="92"/>
      <c r="TJA785" s="92"/>
      <c r="TJB785" s="92"/>
      <c r="TJC785" s="92"/>
      <c r="TJD785" s="92"/>
      <c r="TJE785" s="92"/>
      <c r="TJF785" s="92"/>
      <c r="TJG785" s="92"/>
      <c r="TJH785" s="92"/>
      <c r="TJI785" s="92"/>
      <c r="TJJ785" s="92"/>
      <c r="TJK785" s="92"/>
      <c r="TJL785" s="92"/>
      <c r="TJM785" s="92"/>
      <c r="TJN785" s="92"/>
      <c r="TJO785" s="92"/>
      <c r="TJP785" s="92"/>
      <c r="TJQ785" s="92"/>
      <c r="TJR785" s="92"/>
      <c r="TJS785" s="92"/>
      <c r="TJT785" s="92"/>
      <c r="TJU785" s="92"/>
      <c r="TJV785" s="92"/>
      <c r="TJW785" s="92"/>
      <c r="TJX785" s="92"/>
      <c r="TJY785" s="92"/>
      <c r="TJZ785" s="92"/>
      <c r="TKA785" s="92"/>
      <c r="TKB785" s="92"/>
      <c r="TKC785" s="92"/>
      <c r="TKD785" s="92"/>
      <c r="TKE785" s="92"/>
      <c r="TKF785" s="92"/>
      <c r="TKG785" s="92"/>
      <c r="TKH785" s="92"/>
      <c r="TKI785" s="92"/>
      <c r="TKJ785" s="92"/>
      <c r="TKK785" s="92"/>
      <c r="TKL785" s="92"/>
      <c r="TKM785" s="92"/>
      <c r="TKN785" s="92"/>
      <c r="TKO785" s="92"/>
      <c r="TKP785" s="92"/>
      <c r="TKQ785" s="92"/>
      <c r="TKR785" s="92"/>
      <c r="TKS785" s="92"/>
      <c r="TKT785" s="92"/>
      <c r="TKU785" s="92"/>
      <c r="TKV785" s="92"/>
      <c r="TKW785" s="92"/>
      <c r="TKX785" s="92"/>
      <c r="TKY785" s="92"/>
      <c r="TKZ785" s="92"/>
      <c r="TLA785" s="92"/>
      <c r="TLB785" s="92"/>
      <c r="TLC785" s="92"/>
      <c r="TLD785" s="92"/>
      <c r="TLE785" s="92"/>
      <c r="TLF785" s="92"/>
      <c r="TLG785" s="92"/>
      <c r="TLH785" s="92"/>
      <c r="TLI785" s="92"/>
      <c r="TLJ785" s="92"/>
      <c r="TLK785" s="92"/>
      <c r="TLL785" s="92"/>
      <c r="TLM785" s="92"/>
      <c r="TLN785" s="92"/>
      <c r="TLO785" s="92"/>
      <c r="TLP785" s="92"/>
      <c r="TLQ785" s="92"/>
      <c r="TLR785" s="92"/>
      <c r="TLS785" s="92"/>
      <c r="TLT785" s="92"/>
      <c r="TLU785" s="92"/>
      <c r="TLV785" s="92"/>
      <c r="TLW785" s="92"/>
      <c r="TLX785" s="92"/>
      <c r="TLY785" s="92"/>
      <c r="TLZ785" s="92"/>
      <c r="TMA785" s="92"/>
      <c r="TMB785" s="92"/>
      <c r="TMC785" s="92"/>
      <c r="TMD785" s="92"/>
      <c r="TME785" s="92"/>
      <c r="TMF785" s="92"/>
      <c r="TMG785" s="92"/>
      <c r="TMH785" s="92"/>
      <c r="TMI785" s="92"/>
      <c r="TMJ785" s="92"/>
      <c r="TMK785" s="92"/>
      <c r="TML785" s="92"/>
      <c r="TMM785" s="92"/>
      <c r="TMN785" s="92"/>
      <c r="TMO785" s="92"/>
      <c r="TMP785" s="92"/>
      <c r="TMQ785" s="92"/>
      <c r="TMR785" s="92"/>
      <c r="TMS785" s="92"/>
      <c r="TMT785" s="92"/>
      <c r="TMU785" s="92"/>
      <c r="TMV785" s="92"/>
      <c r="TMW785" s="92"/>
      <c r="TMX785" s="92"/>
      <c r="TMY785" s="92"/>
      <c r="TMZ785" s="92"/>
      <c r="TNA785" s="92"/>
      <c r="TNB785" s="92"/>
      <c r="TNC785" s="92"/>
      <c r="TND785" s="92"/>
      <c r="TNE785" s="92"/>
      <c r="TNF785" s="92"/>
      <c r="TNG785" s="92"/>
      <c r="TNH785" s="92"/>
      <c r="TNI785" s="92"/>
      <c r="TNJ785" s="92"/>
      <c r="TNK785" s="92"/>
      <c r="TNL785" s="92"/>
      <c r="TNM785" s="92"/>
      <c r="TNN785" s="92"/>
      <c r="TNO785" s="92"/>
      <c r="TNP785" s="92"/>
      <c r="TNQ785" s="92"/>
      <c r="TNR785" s="92"/>
      <c r="TNS785" s="92"/>
      <c r="TNT785" s="92"/>
      <c r="TNU785" s="92"/>
      <c r="TNV785" s="92"/>
      <c r="TNW785" s="92"/>
      <c r="TNX785" s="92"/>
      <c r="TNY785" s="92"/>
      <c r="TNZ785" s="92"/>
      <c r="TOA785" s="92"/>
      <c r="TOB785" s="92"/>
      <c r="TOC785" s="92"/>
      <c r="TOD785" s="92"/>
      <c r="TOE785" s="92"/>
      <c r="TOF785" s="92"/>
      <c r="TOG785" s="92"/>
      <c r="TOH785" s="92"/>
      <c r="TOI785" s="92"/>
      <c r="TOJ785" s="92"/>
      <c r="TOK785" s="92"/>
      <c r="TOL785" s="92"/>
      <c r="TOM785" s="92"/>
      <c r="TON785" s="92"/>
      <c r="TOO785" s="92"/>
      <c r="TOP785" s="92"/>
      <c r="TOQ785" s="92"/>
      <c r="TOR785" s="92"/>
      <c r="TOS785" s="92"/>
      <c r="TOT785" s="92"/>
      <c r="TOU785" s="92"/>
      <c r="TOV785" s="92"/>
      <c r="TOW785" s="92"/>
      <c r="TOX785" s="92"/>
      <c r="TOY785" s="92"/>
      <c r="TOZ785" s="92"/>
      <c r="TPA785" s="92"/>
      <c r="TPB785" s="92"/>
      <c r="TPC785" s="92"/>
      <c r="TPD785" s="92"/>
      <c r="TPE785" s="92"/>
      <c r="TPF785" s="92"/>
      <c r="TPG785" s="92"/>
      <c r="TPH785" s="92"/>
      <c r="TPI785" s="92"/>
      <c r="TPJ785" s="92"/>
      <c r="TPK785" s="92"/>
      <c r="TPL785" s="92"/>
      <c r="TPM785" s="92"/>
      <c r="TPN785" s="92"/>
      <c r="TPO785" s="92"/>
      <c r="TPP785" s="92"/>
      <c r="TPQ785" s="92"/>
      <c r="TPR785" s="92"/>
      <c r="TPS785" s="92"/>
      <c r="TPT785" s="92"/>
      <c r="TPU785" s="92"/>
      <c r="TPV785" s="92"/>
      <c r="TPW785" s="92"/>
      <c r="TPX785" s="92"/>
      <c r="TPY785" s="92"/>
      <c r="TPZ785" s="92"/>
      <c r="TQA785" s="92"/>
      <c r="TQB785" s="92"/>
      <c r="TQC785" s="92"/>
      <c r="TQD785" s="92"/>
      <c r="TQE785" s="92"/>
      <c r="TQF785" s="92"/>
      <c r="TQG785" s="92"/>
      <c r="TQH785" s="92"/>
      <c r="TQI785" s="92"/>
      <c r="TQJ785" s="92"/>
      <c r="TQK785" s="92"/>
      <c r="TQL785" s="92"/>
      <c r="TQM785" s="92"/>
      <c r="TQN785" s="92"/>
      <c r="TQO785" s="92"/>
      <c r="TQP785" s="92"/>
      <c r="TQQ785" s="92"/>
      <c r="TQR785" s="92"/>
      <c r="TQS785" s="92"/>
      <c r="TQT785" s="92"/>
      <c r="TQU785" s="92"/>
      <c r="TQV785" s="92"/>
      <c r="TQW785" s="92"/>
      <c r="TQX785" s="92"/>
      <c r="TQY785" s="92"/>
      <c r="TQZ785" s="92"/>
      <c r="TRA785" s="92"/>
      <c r="TRB785" s="92"/>
      <c r="TRC785" s="92"/>
      <c r="TRD785" s="92"/>
      <c r="TRE785" s="92"/>
      <c r="TRF785" s="92"/>
      <c r="TRG785" s="92"/>
      <c r="TRH785" s="92"/>
      <c r="TRI785" s="92"/>
      <c r="TRJ785" s="92"/>
      <c r="TRK785" s="92"/>
      <c r="TRL785" s="92"/>
      <c r="TRM785" s="92"/>
      <c r="TRN785" s="92"/>
      <c r="TRO785" s="92"/>
      <c r="TRP785" s="92"/>
      <c r="TRQ785" s="92"/>
      <c r="TRR785" s="92"/>
      <c r="TRS785" s="92"/>
      <c r="TRT785" s="92"/>
      <c r="TRU785" s="92"/>
      <c r="TRV785" s="92"/>
      <c r="TRW785" s="92"/>
      <c r="TRX785" s="92"/>
      <c r="TRY785" s="92"/>
      <c r="TRZ785" s="92"/>
      <c r="TSA785" s="92"/>
      <c r="TSB785" s="92"/>
      <c r="TSC785" s="92"/>
      <c r="TSD785" s="92"/>
      <c r="TSE785" s="92"/>
      <c r="TSF785" s="92"/>
      <c r="TSG785" s="92"/>
      <c r="TSH785" s="92"/>
      <c r="TSI785" s="92"/>
      <c r="TSJ785" s="92"/>
      <c r="TSK785" s="92"/>
      <c r="TSL785" s="92"/>
      <c r="TSM785" s="92"/>
      <c r="TSN785" s="92"/>
      <c r="TSO785" s="92"/>
      <c r="TSP785" s="92"/>
      <c r="TSQ785" s="92"/>
      <c r="TSR785" s="92"/>
      <c r="TSS785" s="92"/>
      <c r="TST785" s="92"/>
      <c r="TSU785" s="92"/>
      <c r="TSV785" s="92"/>
      <c r="TSW785" s="92"/>
      <c r="TSX785" s="92"/>
      <c r="TSY785" s="92"/>
      <c r="TSZ785" s="92"/>
      <c r="TTA785" s="92"/>
      <c r="TTB785" s="92"/>
      <c r="TTC785" s="92"/>
      <c r="TTD785" s="92"/>
      <c r="TTE785" s="92"/>
      <c r="TTF785" s="92"/>
      <c r="TTG785" s="92"/>
      <c r="TTH785" s="92"/>
      <c r="TTI785" s="92"/>
      <c r="TTJ785" s="92"/>
      <c r="TTK785" s="92"/>
      <c r="TTL785" s="92"/>
      <c r="TTM785" s="92"/>
      <c r="TTN785" s="92"/>
      <c r="TTO785" s="92"/>
      <c r="TTP785" s="92"/>
      <c r="TTQ785" s="92"/>
      <c r="TTR785" s="92"/>
      <c r="TTS785" s="92"/>
      <c r="TTT785" s="92"/>
      <c r="TTU785" s="92"/>
      <c r="TTV785" s="92"/>
      <c r="TTW785" s="92"/>
      <c r="TTX785" s="92"/>
      <c r="TTY785" s="92"/>
      <c r="TTZ785" s="92"/>
      <c r="TUA785" s="92"/>
      <c r="TUB785" s="92"/>
      <c r="TUC785" s="92"/>
      <c r="TUD785" s="92"/>
      <c r="TUE785" s="92"/>
      <c r="TUF785" s="92"/>
      <c r="TUG785" s="92"/>
      <c r="TUH785" s="92"/>
      <c r="TUI785" s="92"/>
      <c r="TUJ785" s="92"/>
      <c r="TUK785" s="92"/>
      <c r="TUL785" s="92"/>
      <c r="TUM785" s="92"/>
      <c r="TUN785" s="92"/>
      <c r="TUO785" s="92"/>
      <c r="TUP785" s="92"/>
      <c r="TUQ785" s="92"/>
      <c r="TUR785" s="92"/>
      <c r="TUS785" s="92"/>
      <c r="TUT785" s="92"/>
      <c r="TUU785" s="92"/>
      <c r="TUV785" s="92"/>
      <c r="TUW785" s="92"/>
      <c r="TUX785" s="92"/>
      <c r="TUY785" s="92"/>
      <c r="TUZ785" s="92"/>
      <c r="TVA785" s="92"/>
      <c r="TVB785" s="92"/>
      <c r="TVC785" s="92"/>
      <c r="TVD785" s="92"/>
      <c r="TVE785" s="92"/>
      <c r="TVF785" s="92"/>
      <c r="TVG785" s="92"/>
      <c r="TVH785" s="92"/>
      <c r="TVI785" s="92"/>
      <c r="TVJ785" s="92"/>
      <c r="TVK785" s="92"/>
      <c r="TVL785" s="92"/>
      <c r="TVM785" s="92"/>
      <c r="TVN785" s="92"/>
      <c r="TVO785" s="92"/>
      <c r="TVP785" s="92"/>
      <c r="TVQ785" s="92"/>
      <c r="TVR785" s="92"/>
      <c r="TVS785" s="92"/>
      <c r="TVT785" s="92"/>
      <c r="TVU785" s="92"/>
      <c r="TVV785" s="92"/>
      <c r="TVW785" s="92"/>
      <c r="TVX785" s="92"/>
      <c r="TVY785" s="92"/>
      <c r="TVZ785" s="92"/>
      <c r="TWA785" s="92"/>
      <c r="TWB785" s="92"/>
      <c r="TWC785" s="92"/>
      <c r="TWD785" s="92"/>
      <c r="TWE785" s="92"/>
      <c r="TWF785" s="92"/>
      <c r="TWG785" s="92"/>
      <c r="TWH785" s="92"/>
      <c r="TWI785" s="92"/>
      <c r="TWJ785" s="92"/>
      <c r="TWK785" s="92"/>
      <c r="TWL785" s="92"/>
      <c r="TWM785" s="92"/>
      <c r="TWN785" s="92"/>
      <c r="TWO785" s="92"/>
      <c r="TWP785" s="92"/>
      <c r="TWQ785" s="92"/>
      <c r="TWR785" s="92"/>
      <c r="TWS785" s="92"/>
      <c r="TWT785" s="92"/>
      <c r="TWU785" s="92"/>
      <c r="TWV785" s="92"/>
      <c r="TWW785" s="92"/>
      <c r="TWX785" s="92"/>
      <c r="TWY785" s="92"/>
      <c r="TWZ785" s="92"/>
      <c r="TXA785" s="92"/>
      <c r="TXB785" s="92"/>
      <c r="TXC785" s="92"/>
      <c r="TXD785" s="92"/>
      <c r="TXE785" s="92"/>
      <c r="TXF785" s="92"/>
      <c r="TXG785" s="92"/>
      <c r="TXH785" s="92"/>
      <c r="TXI785" s="92"/>
      <c r="TXJ785" s="92"/>
      <c r="TXK785" s="92"/>
      <c r="TXL785" s="92"/>
      <c r="TXM785" s="92"/>
      <c r="TXN785" s="92"/>
      <c r="TXO785" s="92"/>
      <c r="TXP785" s="92"/>
      <c r="TXQ785" s="92"/>
      <c r="TXR785" s="92"/>
      <c r="TXS785" s="92"/>
      <c r="TXT785" s="92"/>
      <c r="TXU785" s="92"/>
      <c r="TXV785" s="92"/>
      <c r="TXW785" s="92"/>
      <c r="TXX785" s="92"/>
      <c r="TXY785" s="92"/>
      <c r="TXZ785" s="92"/>
      <c r="TYA785" s="92"/>
      <c r="TYB785" s="92"/>
      <c r="TYC785" s="92"/>
      <c r="TYD785" s="92"/>
      <c r="TYE785" s="92"/>
      <c r="TYF785" s="92"/>
      <c r="TYG785" s="92"/>
      <c r="TYH785" s="92"/>
      <c r="TYI785" s="92"/>
      <c r="TYJ785" s="92"/>
      <c r="TYK785" s="92"/>
      <c r="TYL785" s="92"/>
      <c r="TYM785" s="92"/>
      <c r="TYN785" s="92"/>
      <c r="TYO785" s="92"/>
      <c r="TYP785" s="92"/>
      <c r="TYQ785" s="92"/>
      <c r="TYR785" s="92"/>
      <c r="TYS785" s="92"/>
      <c r="TYT785" s="92"/>
      <c r="TYU785" s="92"/>
      <c r="TYV785" s="92"/>
      <c r="TYW785" s="92"/>
      <c r="TYX785" s="92"/>
      <c r="TYY785" s="92"/>
      <c r="TYZ785" s="92"/>
      <c r="TZA785" s="92"/>
      <c r="TZB785" s="92"/>
      <c r="TZC785" s="92"/>
      <c r="TZD785" s="92"/>
      <c r="TZE785" s="92"/>
      <c r="TZF785" s="92"/>
      <c r="TZG785" s="92"/>
      <c r="TZH785" s="92"/>
      <c r="TZI785" s="92"/>
      <c r="TZJ785" s="92"/>
      <c r="TZK785" s="92"/>
      <c r="TZL785" s="92"/>
      <c r="TZM785" s="92"/>
      <c r="TZN785" s="92"/>
      <c r="TZO785" s="92"/>
      <c r="TZP785" s="92"/>
      <c r="TZQ785" s="92"/>
      <c r="TZR785" s="92"/>
      <c r="TZS785" s="92"/>
      <c r="TZT785" s="92"/>
      <c r="TZU785" s="92"/>
      <c r="TZV785" s="92"/>
      <c r="TZW785" s="92"/>
      <c r="TZX785" s="92"/>
      <c r="TZY785" s="92"/>
      <c r="TZZ785" s="92"/>
      <c r="UAA785" s="92"/>
      <c r="UAB785" s="92"/>
      <c r="UAC785" s="92"/>
      <c r="UAD785" s="92"/>
      <c r="UAE785" s="92"/>
      <c r="UAF785" s="92"/>
      <c r="UAG785" s="92"/>
      <c r="UAH785" s="92"/>
      <c r="UAI785" s="92"/>
      <c r="UAJ785" s="92"/>
      <c r="UAK785" s="92"/>
      <c r="UAL785" s="92"/>
      <c r="UAM785" s="92"/>
      <c r="UAN785" s="92"/>
      <c r="UAO785" s="92"/>
      <c r="UAP785" s="92"/>
      <c r="UAQ785" s="92"/>
      <c r="UAR785" s="92"/>
      <c r="UAS785" s="92"/>
      <c r="UAT785" s="92"/>
      <c r="UAU785" s="92"/>
      <c r="UAV785" s="92"/>
      <c r="UAW785" s="92"/>
      <c r="UAX785" s="92"/>
      <c r="UAY785" s="92"/>
      <c r="UAZ785" s="92"/>
      <c r="UBA785" s="92"/>
      <c r="UBB785" s="92"/>
      <c r="UBC785" s="92"/>
      <c r="UBD785" s="92"/>
      <c r="UBE785" s="92"/>
      <c r="UBF785" s="92"/>
      <c r="UBG785" s="92"/>
      <c r="UBH785" s="92"/>
      <c r="UBI785" s="92"/>
      <c r="UBJ785" s="92"/>
      <c r="UBK785" s="92"/>
      <c r="UBL785" s="92"/>
      <c r="UBM785" s="92"/>
      <c r="UBN785" s="92"/>
      <c r="UBO785" s="92"/>
      <c r="UBP785" s="92"/>
      <c r="UBQ785" s="92"/>
      <c r="UBR785" s="92"/>
      <c r="UBS785" s="92"/>
      <c r="UBT785" s="92"/>
      <c r="UBU785" s="92"/>
      <c r="UBV785" s="92"/>
      <c r="UBW785" s="92"/>
      <c r="UBX785" s="92"/>
      <c r="UBY785" s="92"/>
      <c r="UBZ785" s="92"/>
      <c r="UCA785" s="92"/>
      <c r="UCB785" s="92"/>
      <c r="UCC785" s="92"/>
      <c r="UCD785" s="92"/>
      <c r="UCE785" s="92"/>
      <c r="UCF785" s="92"/>
      <c r="UCG785" s="92"/>
      <c r="UCH785" s="92"/>
      <c r="UCI785" s="92"/>
      <c r="UCJ785" s="92"/>
      <c r="UCK785" s="92"/>
      <c r="UCL785" s="92"/>
      <c r="UCM785" s="92"/>
      <c r="UCN785" s="92"/>
      <c r="UCO785" s="92"/>
      <c r="UCP785" s="92"/>
      <c r="UCQ785" s="92"/>
      <c r="UCR785" s="92"/>
      <c r="UCS785" s="92"/>
      <c r="UCT785" s="92"/>
      <c r="UCU785" s="92"/>
      <c r="UCV785" s="92"/>
      <c r="UCW785" s="92"/>
      <c r="UCX785" s="92"/>
      <c r="UCY785" s="92"/>
      <c r="UCZ785" s="92"/>
      <c r="UDA785" s="92"/>
      <c r="UDB785" s="92"/>
      <c r="UDC785" s="92"/>
      <c r="UDD785" s="92"/>
      <c r="UDE785" s="92"/>
      <c r="UDF785" s="92"/>
      <c r="UDG785" s="92"/>
      <c r="UDH785" s="92"/>
      <c r="UDI785" s="92"/>
      <c r="UDJ785" s="92"/>
      <c r="UDK785" s="92"/>
      <c r="UDL785" s="92"/>
      <c r="UDM785" s="92"/>
      <c r="UDN785" s="92"/>
      <c r="UDO785" s="92"/>
      <c r="UDP785" s="92"/>
      <c r="UDQ785" s="92"/>
      <c r="UDR785" s="92"/>
      <c r="UDS785" s="92"/>
      <c r="UDT785" s="92"/>
      <c r="UDU785" s="92"/>
      <c r="UDV785" s="92"/>
      <c r="UDW785" s="92"/>
      <c r="UDX785" s="92"/>
      <c r="UDY785" s="92"/>
      <c r="UDZ785" s="92"/>
      <c r="UEA785" s="92"/>
      <c r="UEB785" s="92"/>
      <c r="UEC785" s="92"/>
      <c r="UED785" s="92"/>
      <c r="UEE785" s="92"/>
      <c r="UEF785" s="92"/>
      <c r="UEG785" s="92"/>
      <c r="UEH785" s="92"/>
      <c r="UEI785" s="92"/>
      <c r="UEJ785" s="92"/>
      <c r="UEK785" s="92"/>
      <c r="UEL785" s="92"/>
      <c r="UEM785" s="92"/>
      <c r="UEN785" s="92"/>
      <c r="UEO785" s="92"/>
      <c r="UEP785" s="92"/>
      <c r="UEQ785" s="92"/>
      <c r="UER785" s="92"/>
      <c r="UES785" s="92"/>
      <c r="UET785" s="92"/>
      <c r="UEU785" s="92"/>
      <c r="UEV785" s="92"/>
      <c r="UEW785" s="92"/>
      <c r="UEX785" s="92"/>
      <c r="UEY785" s="92"/>
      <c r="UEZ785" s="92"/>
      <c r="UFA785" s="92"/>
      <c r="UFB785" s="92"/>
      <c r="UFC785" s="92"/>
      <c r="UFD785" s="92"/>
      <c r="UFE785" s="92"/>
      <c r="UFF785" s="92"/>
      <c r="UFG785" s="92"/>
      <c r="UFH785" s="92"/>
      <c r="UFI785" s="92"/>
      <c r="UFJ785" s="92"/>
      <c r="UFK785" s="92"/>
      <c r="UFL785" s="92"/>
      <c r="UFM785" s="92"/>
      <c r="UFN785" s="92"/>
      <c r="UFO785" s="92"/>
      <c r="UFP785" s="92"/>
      <c r="UFQ785" s="92"/>
      <c r="UFR785" s="92"/>
      <c r="UFS785" s="92"/>
      <c r="UFT785" s="92"/>
      <c r="UFU785" s="92"/>
      <c r="UFV785" s="92"/>
      <c r="UFW785" s="92"/>
      <c r="UFX785" s="92"/>
      <c r="UFY785" s="92"/>
      <c r="UFZ785" s="92"/>
      <c r="UGA785" s="92"/>
      <c r="UGB785" s="92"/>
      <c r="UGC785" s="92"/>
      <c r="UGD785" s="92"/>
      <c r="UGE785" s="92"/>
      <c r="UGF785" s="92"/>
      <c r="UGG785" s="92"/>
      <c r="UGH785" s="92"/>
      <c r="UGI785" s="92"/>
      <c r="UGJ785" s="92"/>
      <c r="UGK785" s="92"/>
      <c r="UGL785" s="92"/>
      <c r="UGM785" s="92"/>
      <c r="UGN785" s="92"/>
      <c r="UGO785" s="92"/>
      <c r="UGP785" s="92"/>
      <c r="UGQ785" s="92"/>
      <c r="UGR785" s="92"/>
      <c r="UGS785" s="92"/>
      <c r="UGT785" s="92"/>
      <c r="UGU785" s="92"/>
      <c r="UGV785" s="92"/>
      <c r="UGW785" s="92"/>
      <c r="UGX785" s="92"/>
      <c r="UGY785" s="92"/>
      <c r="UGZ785" s="92"/>
      <c r="UHA785" s="92"/>
      <c r="UHB785" s="92"/>
      <c r="UHC785" s="92"/>
      <c r="UHD785" s="92"/>
      <c r="UHE785" s="92"/>
      <c r="UHF785" s="92"/>
      <c r="UHG785" s="92"/>
      <c r="UHH785" s="92"/>
      <c r="UHI785" s="92"/>
      <c r="UHJ785" s="92"/>
      <c r="UHK785" s="92"/>
      <c r="UHL785" s="92"/>
      <c r="UHM785" s="92"/>
      <c r="UHN785" s="92"/>
      <c r="UHO785" s="92"/>
      <c r="UHP785" s="92"/>
      <c r="UHQ785" s="92"/>
      <c r="UHR785" s="92"/>
      <c r="UHS785" s="92"/>
      <c r="UHT785" s="92"/>
      <c r="UHU785" s="92"/>
      <c r="UHV785" s="92"/>
      <c r="UHW785" s="92"/>
      <c r="UHX785" s="92"/>
      <c r="UHY785" s="92"/>
      <c r="UHZ785" s="92"/>
      <c r="UIA785" s="92"/>
      <c r="UIB785" s="92"/>
      <c r="UIC785" s="92"/>
      <c r="UID785" s="92"/>
      <c r="UIE785" s="92"/>
      <c r="UIF785" s="92"/>
      <c r="UIG785" s="92"/>
      <c r="UIH785" s="92"/>
      <c r="UII785" s="92"/>
      <c r="UIJ785" s="92"/>
      <c r="UIK785" s="92"/>
      <c r="UIL785" s="92"/>
      <c r="UIM785" s="92"/>
      <c r="UIN785" s="92"/>
      <c r="UIO785" s="92"/>
      <c r="UIP785" s="92"/>
      <c r="UIQ785" s="92"/>
      <c r="UIR785" s="92"/>
      <c r="UIS785" s="92"/>
      <c r="UIT785" s="92"/>
      <c r="UIU785" s="92"/>
      <c r="UIV785" s="92"/>
      <c r="UIW785" s="92"/>
      <c r="UIX785" s="92"/>
      <c r="UIY785" s="92"/>
      <c r="UIZ785" s="92"/>
      <c r="UJA785" s="92"/>
      <c r="UJB785" s="92"/>
      <c r="UJC785" s="92"/>
      <c r="UJD785" s="92"/>
      <c r="UJE785" s="92"/>
      <c r="UJF785" s="92"/>
      <c r="UJG785" s="92"/>
      <c r="UJH785" s="92"/>
      <c r="UJI785" s="92"/>
      <c r="UJJ785" s="92"/>
      <c r="UJK785" s="92"/>
      <c r="UJL785" s="92"/>
      <c r="UJM785" s="92"/>
      <c r="UJN785" s="92"/>
      <c r="UJO785" s="92"/>
      <c r="UJP785" s="92"/>
      <c r="UJQ785" s="92"/>
      <c r="UJR785" s="92"/>
      <c r="UJS785" s="92"/>
      <c r="UJT785" s="92"/>
      <c r="UJU785" s="92"/>
      <c r="UJV785" s="92"/>
      <c r="UJW785" s="92"/>
      <c r="UJX785" s="92"/>
      <c r="UJY785" s="92"/>
      <c r="UJZ785" s="92"/>
      <c r="UKA785" s="92"/>
      <c r="UKB785" s="92"/>
      <c r="UKC785" s="92"/>
      <c r="UKD785" s="92"/>
      <c r="UKE785" s="92"/>
      <c r="UKF785" s="92"/>
      <c r="UKG785" s="92"/>
      <c r="UKH785" s="92"/>
      <c r="UKI785" s="92"/>
      <c r="UKJ785" s="92"/>
      <c r="UKK785" s="92"/>
      <c r="UKL785" s="92"/>
      <c r="UKM785" s="92"/>
      <c r="UKN785" s="92"/>
      <c r="UKO785" s="92"/>
      <c r="UKP785" s="92"/>
      <c r="UKQ785" s="92"/>
      <c r="UKR785" s="92"/>
      <c r="UKS785" s="92"/>
      <c r="UKT785" s="92"/>
      <c r="UKU785" s="92"/>
      <c r="UKV785" s="92"/>
      <c r="UKW785" s="92"/>
      <c r="UKX785" s="92"/>
      <c r="UKY785" s="92"/>
      <c r="UKZ785" s="92"/>
      <c r="ULA785" s="92"/>
      <c r="ULB785" s="92"/>
      <c r="ULC785" s="92"/>
      <c r="ULD785" s="92"/>
      <c r="ULE785" s="92"/>
      <c r="ULF785" s="92"/>
      <c r="ULG785" s="92"/>
      <c r="ULH785" s="92"/>
      <c r="ULI785" s="92"/>
      <c r="ULJ785" s="92"/>
      <c r="ULK785" s="92"/>
      <c r="ULL785" s="92"/>
      <c r="ULM785" s="92"/>
      <c r="ULN785" s="92"/>
      <c r="ULO785" s="92"/>
      <c r="ULP785" s="92"/>
      <c r="ULQ785" s="92"/>
      <c r="ULR785" s="92"/>
      <c r="ULS785" s="92"/>
      <c r="ULT785" s="92"/>
      <c r="ULU785" s="92"/>
      <c r="ULV785" s="92"/>
      <c r="ULW785" s="92"/>
      <c r="ULX785" s="92"/>
      <c r="ULY785" s="92"/>
      <c r="ULZ785" s="92"/>
      <c r="UMA785" s="92"/>
      <c r="UMB785" s="92"/>
      <c r="UMC785" s="92"/>
      <c r="UMD785" s="92"/>
      <c r="UME785" s="92"/>
      <c r="UMF785" s="92"/>
      <c r="UMG785" s="92"/>
      <c r="UMH785" s="92"/>
      <c r="UMI785" s="92"/>
      <c r="UMJ785" s="92"/>
      <c r="UMK785" s="92"/>
      <c r="UML785" s="92"/>
      <c r="UMM785" s="92"/>
      <c r="UMN785" s="92"/>
      <c r="UMO785" s="92"/>
      <c r="UMP785" s="92"/>
      <c r="UMQ785" s="92"/>
      <c r="UMR785" s="92"/>
      <c r="UMS785" s="92"/>
      <c r="UMT785" s="92"/>
      <c r="UMU785" s="92"/>
      <c r="UMV785" s="92"/>
      <c r="UMW785" s="92"/>
      <c r="UMX785" s="92"/>
      <c r="UMY785" s="92"/>
      <c r="UMZ785" s="92"/>
      <c r="UNA785" s="92"/>
      <c r="UNB785" s="92"/>
      <c r="UNC785" s="92"/>
      <c r="UND785" s="92"/>
      <c r="UNE785" s="92"/>
      <c r="UNF785" s="92"/>
      <c r="UNG785" s="92"/>
      <c r="UNH785" s="92"/>
      <c r="UNI785" s="92"/>
      <c r="UNJ785" s="92"/>
      <c r="UNK785" s="92"/>
      <c r="UNL785" s="92"/>
      <c r="UNM785" s="92"/>
      <c r="UNN785" s="92"/>
      <c r="UNO785" s="92"/>
      <c r="UNP785" s="92"/>
      <c r="UNQ785" s="92"/>
      <c r="UNR785" s="92"/>
      <c r="UNS785" s="92"/>
      <c r="UNT785" s="92"/>
      <c r="UNU785" s="92"/>
      <c r="UNV785" s="92"/>
      <c r="UNW785" s="92"/>
      <c r="UNX785" s="92"/>
      <c r="UNY785" s="92"/>
      <c r="UNZ785" s="92"/>
      <c r="UOA785" s="92"/>
      <c r="UOB785" s="92"/>
      <c r="UOC785" s="92"/>
      <c r="UOD785" s="92"/>
      <c r="UOE785" s="92"/>
      <c r="UOF785" s="92"/>
      <c r="UOG785" s="92"/>
      <c r="UOH785" s="92"/>
      <c r="UOI785" s="92"/>
      <c r="UOJ785" s="92"/>
      <c r="UOK785" s="92"/>
      <c r="UOL785" s="92"/>
      <c r="UOM785" s="92"/>
      <c r="UON785" s="92"/>
      <c r="UOO785" s="92"/>
      <c r="UOP785" s="92"/>
      <c r="UOQ785" s="92"/>
      <c r="UOR785" s="92"/>
      <c r="UOS785" s="92"/>
      <c r="UOT785" s="92"/>
      <c r="UOU785" s="92"/>
      <c r="UOV785" s="92"/>
      <c r="UOW785" s="92"/>
      <c r="UOX785" s="92"/>
      <c r="UOY785" s="92"/>
      <c r="UOZ785" s="92"/>
      <c r="UPA785" s="92"/>
      <c r="UPB785" s="92"/>
      <c r="UPC785" s="92"/>
      <c r="UPD785" s="92"/>
      <c r="UPE785" s="92"/>
      <c r="UPF785" s="92"/>
      <c r="UPG785" s="92"/>
      <c r="UPH785" s="92"/>
      <c r="UPI785" s="92"/>
      <c r="UPJ785" s="92"/>
      <c r="UPK785" s="92"/>
      <c r="UPL785" s="92"/>
      <c r="UPM785" s="92"/>
      <c r="UPN785" s="92"/>
      <c r="UPO785" s="92"/>
      <c r="UPP785" s="92"/>
      <c r="UPQ785" s="92"/>
      <c r="UPR785" s="92"/>
      <c r="UPS785" s="92"/>
      <c r="UPT785" s="92"/>
      <c r="UPU785" s="92"/>
      <c r="UPV785" s="92"/>
      <c r="UPW785" s="92"/>
      <c r="UPX785" s="92"/>
      <c r="UPY785" s="92"/>
      <c r="UPZ785" s="92"/>
      <c r="UQA785" s="92"/>
      <c r="UQB785" s="92"/>
      <c r="UQC785" s="92"/>
      <c r="UQD785" s="92"/>
      <c r="UQE785" s="92"/>
      <c r="UQF785" s="92"/>
      <c r="UQG785" s="92"/>
      <c r="UQH785" s="92"/>
      <c r="UQI785" s="92"/>
      <c r="UQJ785" s="92"/>
      <c r="UQK785" s="92"/>
      <c r="UQL785" s="92"/>
      <c r="UQM785" s="92"/>
      <c r="UQN785" s="92"/>
      <c r="UQO785" s="92"/>
      <c r="UQP785" s="92"/>
      <c r="UQQ785" s="92"/>
      <c r="UQR785" s="92"/>
      <c r="UQS785" s="92"/>
      <c r="UQT785" s="92"/>
      <c r="UQU785" s="92"/>
      <c r="UQV785" s="92"/>
      <c r="UQW785" s="92"/>
      <c r="UQX785" s="92"/>
      <c r="UQY785" s="92"/>
      <c r="UQZ785" s="92"/>
      <c r="URA785" s="92"/>
      <c r="URB785" s="92"/>
      <c r="URC785" s="92"/>
      <c r="URD785" s="92"/>
      <c r="URE785" s="92"/>
      <c r="URF785" s="92"/>
      <c r="URG785" s="92"/>
      <c r="URH785" s="92"/>
      <c r="URI785" s="92"/>
      <c r="URJ785" s="92"/>
      <c r="URK785" s="92"/>
      <c r="URL785" s="92"/>
      <c r="URM785" s="92"/>
      <c r="URN785" s="92"/>
      <c r="URO785" s="92"/>
      <c r="URP785" s="92"/>
      <c r="URQ785" s="92"/>
      <c r="URR785" s="92"/>
      <c r="URS785" s="92"/>
      <c r="URT785" s="92"/>
      <c r="URU785" s="92"/>
      <c r="URV785" s="92"/>
      <c r="URW785" s="92"/>
      <c r="URX785" s="92"/>
      <c r="URY785" s="92"/>
      <c r="URZ785" s="92"/>
      <c r="USA785" s="92"/>
      <c r="USB785" s="92"/>
      <c r="USC785" s="92"/>
      <c r="USD785" s="92"/>
      <c r="USE785" s="92"/>
      <c r="USF785" s="92"/>
      <c r="USG785" s="92"/>
      <c r="USH785" s="92"/>
      <c r="USI785" s="92"/>
      <c r="USJ785" s="92"/>
      <c r="USK785" s="92"/>
      <c r="USL785" s="92"/>
      <c r="USM785" s="92"/>
      <c r="USN785" s="92"/>
      <c r="USO785" s="92"/>
      <c r="USP785" s="92"/>
      <c r="USQ785" s="92"/>
      <c r="USR785" s="92"/>
      <c r="USS785" s="92"/>
      <c r="UST785" s="92"/>
      <c r="USU785" s="92"/>
      <c r="USV785" s="92"/>
      <c r="USW785" s="92"/>
      <c r="USX785" s="92"/>
      <c r="USY785" s="92"/>
      <c r="USZ785" s="92"/>
      <c r="UTA785" s="92"/>
      <c r="UTB785" s="92"/>
      <c r="UTC785" s="92"/>
      <c r="UTD785" s="92"/>
      <c r="UTE785" s="92"/>
      <c r="UTF785" s="92"/>
      <c r="UTG785" s="92"/>
      <c r="UTH785" s="92"/>
      <c r="UTI785" s="92"/>
      <c r="UTJ785" s="92"/>
      <c r="UTK785" s="92"/>
      <c r="UTL785" s="92"/>
      <c r="UTM785" s="92"/>
      <c r="UTN785" s="92"/>
      <c r="UTO785" s="92"/>
      <c r="UTP785" s="92"/>
      <c r="UTQ785" s="92"/>
      <c r="UTR785" s="92"/>
      <c r="UTS785" s="92"/>
      <c r="UTT785" s="92"/>
      <c r="UTU785" s="92"/>
      <c r="UTV785" s="92"/>
      <c r="UTW785" s="92"/>
      <c r="UTX785" s="92"/>
      <c r="UTY785" s="92"/>
      <c r="UTZ785" s="92"/>
      <c r="UUA785" s="92"/>
      <c r="UUB785" s="92"/>
      <c r="UUC785" s="92"/>
      <c r="UUD785" s="92"/>
      <c r="UUE785" s="92"/>
      <c r="UUF785" s="92"/>
      <c r="UUG785" s="92"/>
      <c r="UUH785" s="92"/>
      <c r="UUI785" s="92"/>
      <c r="UUJ785" s="92"/>
      <c r="UUK785" s="92"/>
      <c r="UUL785" s="92"/>
      <c r="UUM785" s="92"/>
      <c r="UUN785" s="92"/>
      <c r="UUO785" s="92"/>
      <c r="UUP785" s="92"/>
      <c r="UUQ785" s="92"/>
      <c r="UUR785" s="92"/>
      <c r="UUS785" s="92"/>
      <c r="UUT785" s="92"/>
      <c r="UUU785" s="92"/>
      <c r="UUV785" s="92"/>
      <c r="UUW785" s="92"/>
      <c r="UUX785" s="92"/>
      <c r="UUY785" s="92"/>
      <c r="UUZ785" s="92"/>
      <c r="UVA785" s="92"/>
      <c r="UVB785" s="92"/>
      <c r="UVC785" s="92"/>
      <c r="UVD785" s="92"/>
      <c r="UVE785" s="92"/>
      <c r="UVF785" s="92"/>
      <c r="UVG785" s="92"/>
      <c r="UVH785" s="92"/>
      <c r="UVI785" s="92"/>
      <c r="UVJ785" s="92"/>
      <c r="UVK785" s="92"/>
      <c r="UVL785" s="92"/>
      <c r="UVM785" s="92"/>
      <c r="UVN785" s="92"/>
      <c r="UVO785" s="92"/>
      <c r="UVP785" s="92"/>
      <c r="UVQ785" s="92"/>
      <c r="UVR785" s="92"/>
      <c r="UVS785" s="92"/>
      <c r="UVT785" s="92"/>
      <c r="UVU785" s="92"/>
      <c r="UVV785" s="92"/>
      <c r="UVW785" s="92"/>
      <c r="UVX785" s="92"/>
      <c r="UVY785" s="92"/>
      <c r="UVZ785" s="92"/>
      <c r="UWA785" s="92"/>
      <c r="UWB785" s="92"/>
      <c r="UWC785" s="92"/>
      <c r="UWD785" s="92"/>
      <c r="UWE785" s="92"/>
      <c r="UWF785" s="92"/>
      <c r="UWG785" s="92"/>
      <c r="UWH785" s="92"/>
      <c r="UWI785" s="92"/>
      <c r="UWJ785" s="92"/>
      <c r="UWK785" s="92"/>
      <c r="UWL785" s="92"/>
      <c r="UWM785" s="92"/>
      <c r="UWN785" s="92"/>
      <c r="UWO785" s="92"/>
      <c r="UWP785" s="92"/>
      <c r="UWQ785" s="92"/>
      <c r="UWR785" s="92"/>
      <c r="UWS785" s="92"/>
      <c r="UWT785" s="92"/>
      <c r="UWU785" s="92"/>
      <c r="UWV785" s="92"/>
      <c r="UWW785" s="92"/>
      <c r="UWX785" s="92"/>
      <c r="UWY785" s="92"/>
      <c r="UWZ785" s="92"/>
      <c r="UXA785" s="92"/>
      <c r="UXB785" s="92"/>
      <c r="UXC785" s="92"/>
      <c r="UXD785" s="92"/>
      <c r="UXE785" s="92"/>
      <c r="UXF785" s="92"/>
      <c r="UXG785" s="92"/>
      <c r="UXH785" s="92"/>
      <c r="UXI785" s="92"/>
      <c r="UXJ785" s="92"/>
      <c r="UXK785" s="92"/>
      <c r="UXL785" s="92"/>
      <c r="UXM785" s="92"/>
      <c r="UXN785" s="92"/>
      <c r="UXO785" s="92"/>
      <c r="UXP785" s="92"/>
      <c r="UXQ785" s="92"/>
      <c r="UXR785" s="92"/>
      <c r="UXS785" s="92"/>
      <c r="UXT785" s="92"/>
      <c r="UXU785" s="92"/>
      <c r="UXV785" s="92"/>
      <c r="UXW785" s="92"/>
      <c r="UXX785" s="92"/>
      <c r="UXY785" s="92"/>
      <c r="UXZ785" s="92"/>
      <c r="UYA785" s="92"/>
      <c r="UYB785" s="92"/>
      <c r="UYC785" s="92"/>
      <c r="UYD785" s="92"/>
      <c r="UYE785" s="92"/>
      <c r="UYF785" s="92"/>
      <c r="UYG785" s="92"/>
      <c r="UYH785" s="92"/>
      <c r="UYI785" s="92"/>
      <c r="UYJ785" s="92"/>
      <c r="UYK785" s="92"/>
      <c r="UYL785" s="92"/>
      <c r="UYM785" s="92"/>
      <c r="UYN785" s="92"/>
      <c r="UYO785" s="92"/>
      <c r="UYP785" s="92"/>
      <c r="UYQ785" s="92"/>
      <c r="UYR785" s="92"/>
      <c r="UYS785" s="92"/>
      <c r="UYT785" s="92"/>
      <c r="UYU785" s="92"/>
      <c r="UYV785" s="92"/>
      <c r="UYW785" s="92"/>
      <c r="UYX785" s="92"/>
      <c r="UYY785" s="92"/>
      <c r="UYZ785" s="92"/>
      <c r="UZA785" s="92"/>
      <c r="UZB785" s="92"/>
      <c r="UZC785" s="92"/>
      <c r="UZD785" s="92"/>
      <c r="UZE785" s="92"/>
      <c r="UZF785" s="92"/>
      <c r="UZG785" s="92"/>
      <c r="UZH785" s="92"/>
      <c r="UZI785" s="92"/>
      <c r="UZJ785" s="92"/>
      <c r="UZK785" s="92"/>
      <c r="UZL785" s="92"/>
      <c r="UZM785" s="92"/>
      <c r="UZN785" s="92"/>
      <c r="UZO785" s="92"/>
      <c r="UZP785" s="92"/>
      <c r="UZQ785" s="92"/>
      <c r="UZR785" s="92"/>
      <c r="UZS785" s="92"/>
      <c r="UZT785" s="92"/>
      <c r="UZU785" s="92"/>
      <c r="UZV785" s="92"/>
      <c r="UZW785" s="92"/>
      <c r="UZX785" s="92"/>
      <c r="UZY785" s="92"/>
      <c r="UZZ785" s="92"/>
      <c r="VAA785" s="92"/>
      <c r="VAB785" s="92"/>
      <c r="VAC785" s="92"/>
      <c r="VAD785" s="92"/>
      <c r="VAE785" s="92"/>
      <c r="VAF785" s="92"/>
      <c r="VAG785" s="92"/>
      <c r="VAH785" s="92"/>
      <c r="VAI785" s="92"/>
      <c r="VAJ785" s="92"/>
      <c r="VAK785" s="92"/>
      <c r="VAL785" s="92"/>
      <c r="VAM785" s="92"/>
      <c r="VAN785" s="92"/>
      <c r="VAO785" s="92"/>
      <c r="VAP785" s="92"/>
      <c r="VAQ785" s="92"/>
      <c r="VAR785" s="92"/>
      <c r="VAS785" s="92"/>
      <c r="VAT785" s="92"/>
      <c r="VAU785" s="92"/>
      <c r="VAV785" s="92"/>
      <c r="VAW785" s="92"/>
      <c r="VAX785" s="92"/>
      <c r="VAY785" s="92"/>
      <c r="VAZ785" s="92"/>
      <c r="VBA785" s="92"/>
      <c r="VBB785" s="92"/>
      <c r="VBC785" s="92"/>
      <c r="VBD785" s="92"/>
      <c r="VBE785" s="92"/>
      <c r="VBF785" s="92"/>
      <c r="VBG785" s="92"/>
      <c r="VBH785" s="92"/>
      <c r="VBI785" s="92"/>
      <c r="VBJ785" s="92"/>
      <c r="VBK785" s="92"/>
      <c r="VBL785" s="92"/>
      <c r="VBM785" s="92"/>
      <c r="VBN785" s="92"/>
      <c r="VBO785" s="92"/>
      <c r="VBP785" s="92"/>
      <c r="VBQ785" s="92"/>
      <c r="VBR785" s="92"/>
      <c r="VBS785" s="92"/>
      <c r="VBT785" s="92"/>
      <c r="VBU785" s="92"/>
      <c r="VBV785" s="92"/>
      <c r="VBW785" s="92"/>
      <c r="VBX785" s="92"/>
      <c r="VBY785" s="92"/>
      <c r="VBZ785" s="92"/>
      <c r="VCA785" s="92"/>
      <c r="VCB785" s="92"/>
      <c r="VCC785" s="92"/>
      <c r="VCD785" s="92"/>
      <c r="VCE785" s="92"/>
      <c r="VCF785" s="92"/>
      <c r="VCG785" s="92"/>
      <c r="VCH785" s="92"/>
      <c r="VCI785" s="92"/>
      <c r="VCJ785" s="92"/>
      <c r="VCK785" s="92"/>
      <c r="VCL785" s="92"/>
      <c r="VCM785" s="92"/>
      <c r="VCN785" s="92"/>
      <c r="VCO785" s="92"/>
      <c r="VCP785" s="92"/>
      <c r="VCQ785" s="92"/>
      <c r="VCR785" s="92"/>
      <c r="VCS785" s="92"/>
      <c r="VCT785" s="92"/>
      <c r="VCU785" s="92"/>
      <c r="VCV785" s="92"/>
      <c r="VCW785" s="92"/>
      <c r="VCX785" s="92"/>
      <c r="VCY785" s="92"/>
      <c r="VCZ785" s="92"/>
      <c r="VDA785" s="92"/>
      <c r="VDB785" s="92"/>
      <c r="VDC785" s="92"/>
      <c r="VDD785" s="92"/>
      <c r="VDE785" s="92"/>
      <c r="VDF785" s="92"/>
      <c r="VDG785" s="92"/>
      <c r="VDH785" s="92"/>
      <c r="VDI785" s="92"/>
      <c r="VDJ785" s="92"/>
      <c r="VDK785" s="92"/>
      <c r="VDL785" s="92"/>
      <c r="VDM785" s="92"/>
      <c r="VDN785" s="92"/>
      <c r="VDO785" s="92"/>
      <c r="VDP785" s="92"/>
      <c r="VDQ785" s="92"/>
      <c r="VDR785" s="92"/>
      <c r="VDS785" s="92"/>
      <c r="VDT785" s="92"/>
      <c r="VDU785" s="92"/>
      <c r="VDV785" s="92"/>
      <c r="VDW785" s="92"/>
      <c r="VDX785" s="92"/>
      <c r="VDY785" s="92"/>
      <c r="VDZ785" s="92"/>
      <c r="VEA785" s="92"/>
      <c r="VEB785" s="92"/>
      <c r="VEC785" s="92"/>
      <c r="VED785" s="92"/>
      <c r="VEE785" s="92"/>
      <c r="VEF785" s="92"/>
      <c r="VEG785" s="92"/>
      <c r="VEH785" s="92"/>
      <c r="VEI785" s="92"/>
      <c r="VEJ785" s="92"/>
      <c r="VEK785" s="92"/>
      <c r="VEL785" s="92"/>
      <c r="VEM785" s="92"/>
      <c r="VEN785" s="92"/>
      <c r="VEO785" s="92"/>
      <c r="VEP785" s="92"/>
      <c r="VEQ785" s="92"/>
      <c r="VER785" s="92"/>
      <c r="VES785" s="92"/>
      <c r="VET785" s="92"/>
      <c r="VEU785" s="92"/>
      <c r="VEV785" s="92"/>
      <c r="VEW785" s="92"/>
      <c r="VEX785" s="92"/>
      <c r="VEY785" s="92"/>
      <c r="VEZ785" s="92"/>
      <c r="VFA785" s="92"/>
      <c r="VFB785" s="92"/>
      <c r="VFC785" s="92"/>
      <c r="VFD785" s="92"/>
      <c r="VFE785" s="92"/>
      <c r="VFF785" s="92"/>
      <c r="VFG785" s="92"/>
      <c r="VFH785" s="92"/>
      <c r="VFI785" s="92"/>
      <c r="VFJ785" s="92"/>
      <c r="VFK785" s="92"/>
      <c r="VFL785" s="92"/>
      <c r="VFM785" s="92"/>
      <c r="VFN785" s="92"/>
      <c r="VFO785" s="92"/>
      <c r="VFP785" s="92"/>
      <c r="VFQ785" s="92"/>
      <c r="VFR785" s="92"/>
      <c r="VFS785" s="92"/>
      <c r="VFT785" s="92"/>
      <c r="VFU785" s="92"/>
      <c r="VFV785" s="92"/>
      <c r="VFW785" s="92"/>
      <c r="VFX785" s="92"/>
      <c r="VFY785" s="92"/>
      <c r="VFZ785" s="92"/>
      <c r="VGA785" s="92"/>
      <c r="VGB785" s="92"/>
      <c r="VGC785" s="92"/>
      <c r="VGD785" s="92"/>
      <c r="VGE785" s="92"/>
      <c r="VGF785" s="92"/>
      <c r="VGG785" s="92"/>
      <c r="VGH785" s="92"/>
      <c r="VGI785" s="92"/>
      <c r="VGJ785" s="92"/>
      <c r="VGK785" s="92"/>
      <c r="VGL785" s="92"/>
      <c r="VGM785" s="92"/>
      <c r="VGN785" s="92"/>
      <c r="VGO785" s="92"/>
      <c r="VGP785" s="92"/>
      <c r="VGQ785" s="92"/>
      <c r="VGR785" s="92"/>
      <c r="VGS785" s="92"/>
      <c r="VGT785" s="92"/>
      <c r="VGU785" s="92"/>
      <c r="VGV785" s="92"/>
      <c r="VGW785" s="92"/>
      <c r="VGX785" s="92"/>
      <c r="VGY785" s="92"/>
      <c r="VGZ785" s="92"/>
      <c r="VHA785" s="92"/>
      <c r="VHB785" s="92"/>
      <c r="VHC785" s="92"/>
      <c r="VHD785" s="92"/>
      <c r="VHE785" s="92"/>
      <c r="VHF785" s="92"/>
      <c r="VHG785" s="92"/>
      <c r="VHH785" s="92"/>
      <c r="VHI785" s="92"/>
      <c r="VHJ785" s="92"/>
      <c r="VHK785" s="92"/>
      <c r="VHL785" s="92"/>
      <c r="VHM785" s="92"/>
      <c r="VHN785" s="92"/>
      <c r="VHO785" s="92"/>
      <c r="VHP785" s="92"/>
      <c r="VHQ785" s="92"/>
      <c r="VHR785" s="92"/>
      <c r="VHS785" s="92"/>
      <c r="VHT785" s="92"/>
      <c r="VHU785" s="92"/>
      <c r="VHV785" s="92"/>
      <c r="VHW785" s="92"/>
      <c r="VHX785" s="92"/>
      <c r="VHY785" s="92"/>
      <c r="VHZ785" s="92"/>
      <c r="VIA785" s="92"/>
      <c r="VIB785" s="92"/>
      <c r="VIC785" s="92"/>
      <c r="VID785" s="92"/>
      <c r="VIE785" s="92"/>
      <c r="VIF785" s="92"/>
      <c r="VIG785" s="92"/>
      <c r="VIH785" s="92"/>
      <c r="VII785" s="92"/>
      <c r="VIJ785" s="92"/>
      <c r="VIK785" s="92"/>
      <c r="VIL785" s="92"/>
      <c r="VIM785" s="92"/>
      <c r="VIN785" s="92"/>
      <c r="VIO785" s="92"/>
      <c r="VIP785" s="92"/>
      <c r="VIQ785" s="92"/>
      <c r="VIR785" s="92"/>
      <c r="VIS785" s="92"/>
      <c r="VIT785" s="92"/>
      <c r="VIU785" s="92"/>
      <c r="VIV785" s="92"/>
      <c r="VIW785" s="92"/>
      <c r="VIX785" s="92"/>
      <c r="VIY785" s="92"/>
      <c r="VIZ785" s="92"/>
      <c r="VJA785" s="92"/>
      <c r="VJB785" s="92"/>
      <c r="VJC785" s="92"/>
      <c r="VJD785" s="92"/>
      <c r="VJE785" s="92"/>
      <c r="VJF785" s="92"/>
      <c r="VJG785" s="92"/>
      <c r="VJH785" s="92"/>
      <c r="VJI785" s="92"/>
      <c r="VJJ785" s="92"/>
      <c r="VJK785" s="92"/>
      <c r="VJL785" s="92"/>
      <c r="VJM785" s="92"/>
      <c r="VJN785" s="92"/>
      <c r="VJO785" s="92"/>
      <c r="VJP785" s="92"/>
      <c r="VJQ785" s="92"/>
      <c r="VJR785" s="92"/>
      <c r="VJS785" s="92"/>
      <c r="VJT785" s="92"/>
      <c r="VJU785" s="92"/>
      <c r="VJV785" s="92"/>
      <c r="VJW785" s="92"/>
      <c r="VJX785" s="92"/>
      <c r="VJY785" s="92"/>
      <c r="VJZ785" s="92"/>
      <c r="VKA785" s="92"/>
      <c r="VKB785" s="92"/>
      <c r="VKC785" s="92"/>
      <c r="VKD785" s="92"/>
      <c r="VKE785" s="92"/>
      <c r="VKF785" s="92"/>
      <c r="VKG785" s="92"/>
      <c r="VKH785" s="92"/>
      <c r="VKI785" s="92"/>
      <c r="VKJ785" s="92"/>
      <c r="VKK785" s="92"/>
      <c r="VKL785" s="92"/>
      <c r="VKM785" s="92"/>
      <c r="VKN785" s="92"/>
      <c r="VKO785" s="92"/>
      <c r="VKP785" s="92"/>
      <c r="VKQ785" s="92"/>
      <c r="VKR785" s="92"/>
      <c r="VKS785" s="92"/>
      <c r="VKT785" s="92"/>
      <c r="VKU785" s="92"/>
      <c r="VKV785" s="92"/>
      <c r="VKW785" s="92"/>
      <c r="VKX785" s="92"/>
      <c r="VKY785" s="92"/>
      <c r="VKZ785" s="92"/>
      <c r="VLA785" s="92"/>
      <c r="VLB785" s="92"/>
      <c r="VLC785" s="92"/>
      <c r="VLD785" s="92"/>
      <c r="VLE785" s="92"/>
      <c r="VLF785" s="92"/>
      <c r="VLG785" s="92"/>
      <c r="VLH785" s="92"/>
      <c r="VLI785" s="92"/>
      <c r="VLJ785" s="92"/>
      <c r="VLK785" s="92"/>
      <c r="VLL785" s="92"/>
      <c r="VLM785" s="92"/>
      <c r="VLN785" s="92"/>
      <c r="VLO785" s="92"/>
      <c r="VLP785" s="92"/>
      <c r="VLQ785" s="92"/>
      <c r="VLR785" s="92"/>
      <c r="VLS785" s="92"/>
      <c r="VLT785" s="92"/>
      <c r="VLU785" s="92"/>
      <c r="VLV785" s="92"/>
      <c r="VLW785" s="92"/>
      <c r="VLX785" s="92"/>
      <c r="VLY785" s="92"/>
      <c r="VLZ785" s="92"/>
      <c r="VMA785" s="92"/>
      <c r="VMB785" s="92"/>
      <c r="VMC785" s="92"/>
      <c r="VMD785" s="92"/>
      <c r="VME785" s="92"/>
      <c r="VMF785" s="92"/>
      <c r="VMG785" s="92"/>
      <c r="VMH785" s="92"/>
      <c r="VMI785" s="92"/>
      <c r="VMJ785" s="92"/>
      <c r="VMK785" s="92"/>
      <c r="VML785" s="92"/>
      <c r="VMM785" s="92"/>
      <c r="VMN785" s="92"/>
      <c r="VMO785" s="92"/>
      <c r="VMP785" s="92"/>
      <c r="VMQ785" s="92"/>
      <c r="VMR785" s="92"/>
      <c r="VMS785" s="92"/>
      <c r="VMT785" s="92"/>
      <c r="VMU785" s="92"/>
      <c r="VMV785" s="92"/>
      <c r="VMW785" s="92"/>
      <c r="VMX785" s="92"/>
      <c r="VMY785" s="92"/>
      <c r="VMZ785" s="92"/>
      <c r="VNA785" s="92"/>
      <c r="VNB785" s="92"/>
      <c r="VNC785" s="92"/>
      <c r="VND785" s="92"/>
      <c r="VNE785" s="92"/>
      <c r="VNF785" s="92"/>
      <c r="VNG785" s="92"/>
      <c r="VNH785" s="92"/>
      <c r="VNI785" s="92"/>
      <c r="VNJ785" s="92"/>
      <c r="VNK785" s="92"/>
      <c r="VNL785" s="92"/>
      <c r="VNM785" s="92"/>
      <c r="VNN785" s="92"/>
      <c r="VNO785" s="92"/>
      <c r="VNP785" s="92"/>
      <c r="VNQ785" s="92"/>
      <c r="VNR785" s="92"/>
      <c r="VNS785" s="92"/>
      <c r="VNT785" s="92"/>
      <c r="VNU785" s="92"/>
      <c r="VNV785" s="92"/>
      <c r="VNW785" s="92"/>
      <c r="VNX785" s="92"/>
      <c r="VNY785" s="92"/>
      <c r="VNZ785" s="92"/>
      <c r="VOA785" s="92"/>
      <c r="VOB785" s="92"/>
      <c r="VOC785" s="92"/>
      <c r="VOD785" s="92"/>
      <c r="VOE785" s="92"/>
      <c r="VOF785" s="92"/>
      <c r="VOG785" s="92"/>
      <c r="VOH785" s="92"/>
      <c r="VOI785" s="92"/>
      <c r="VOJ785" s="92"/>
      <c r="VOK785" s="92"/>
      <c r="VOL785" s="92"/>
      <c r="VOM785" s="92"/>
      <c r="VON785" s="92"/>
      <c r="VOO785" s="92"/>
      <c r="VOP785" s="92"/>
      <c r="VOQ785" s="92"/>
      <c r="VOR785" s="92"/>
      <c r="VOS785" s="92"/>
      <c r="VOT785" s="92"/>
      <c r="VOU785" s="92"/>
      <c r="VOV785" s="92"/>
      <c r="VOW785" s="92"/>
      <c r="VOX785" s="92"/>
      <c r="VOY785" s="92"/>
      <c r="VOZ785" s="92"/>
      <c r="VPA785" s="92"/>
      <c r="VPB785" s="92"/>
      <c r="VPC785" s="92"/>
      <c r="VPD785" s="92"/>
      <c r="VPE785" s="92"/>
      <c r="VPF785" s="92"/>
      <c r="VPG785" s="92"/>
      <c r="VPH785" s="92"/>
      <c r="VPI785" s="92"/>
      <c r="VPJ785" s="92"/>
      <c r="VPK785" s="92"/>
      <c r="VPL785" s="92"/>
      <c r="VPM785" s="92"/>
      <c r="VPN785" s="92"/>
      <c r="VPO785" s="92"/>
      <c r="VPP785" s="92"/>
      <c r="VPQ785" s="92"/>
      <c r="VPR785" s="92"/>
      <c r="VPS785" s="92"/>
      <c r="VPT785" s="92"/>
      <c r="VPU785" s="92"/>
      <c r="VPV785" s="92"/>
      <c r="VPW785" s="92"/>
      <c r="VPX785" s="92"/>
      <c r="VPY785" s="92"/>
      <c r="VPZ785" s="92"/>
      <c r="VQA785" s="92"/>
      <c r="VQB785" s="92"/>
      <c r="VQC785" s="92"/>
      <c r="VQD785" s="92"/>
      <c r="VQE785" s="92"/>
      <c r="VQF785" s="92"/>
      <c r="VQG785" s="92"/>
      <c r="VQH785" s="92"/>
      <c r="VQI785" s="92"/>
      <c r="VQJ785" s="92"/>
      <c r="VQK785" s="92"/>
      <c r="VQL785" s="92"/>
      <c r="VQM785" s="92"/>
      <c r="VQN785" s="92"/>
      <c r="VQO785" s="92"/>
      <c r="VQP785" s="92"/>
      <c r="VQQ785" s="92"/>
      <c r="VQR785" s="92"/>
      <c r="VQS785" s="92"/>
      <c r="VQT785" s="92"/>
      <c r="VQU785" s="92"/>
      <c r="VQV785" s="92"/>
      <c r="VQW785" s="92"/>
      <c r="VQX785" s="92"/>
      <c r="VQY785" s="92"/>
      <c r="VQZ785" s="92"/>
      <c r="VRA785" s="92"/>
      <c r="VRB785" s="92"/>
      <c r="VRC785" s="92"/>
      <c r="VRD785" s="92"/>
      <c r="VRE785" s="92"/>
      <c r="VRF785" s="92"/>
      <c r="VRG785" s="92"/>
      <c r="VRH785" s="92"/>
      <c r="VRI785" s="92"/>
      <c r="VRJ785" s="92"/>
      <c r="VRK785" s="92"/>
      <c r="VRL785" s="92"/>
      <c r="VRM785" s="92"/>
      <c r="VRN785" s="92"/>
      <c r="VRO785" s="92"/>
      <c r="VRP785" s="92"/>
      <c r="VRQ785" s="92"/>
      <c r="VRR785" s="92"/>
      <c r="VRS785" s="92"/>
      <c r="VRT785" s="92"/>
      <c r="VRU785" s="92"/>
      <c r="VRV785" s="92"/>
      <c r="VRW785" s="92"/>
      <c r="VRX785" s="92"/>
      <c r="VRY785" s="92"/>
      <c r="VRZ785" s="92"/>
      <c r="VSA785" s="92"/>
      <c r="VSB785" s="92"/>
      <c r="VSC785" s="92"/>
      <c r="VSD785" s="92"/>
      <c r="VSE785" s="92"/>
      <c r="VSF785" s="92"/>
      <c r="VSG785" s="92"/>
      <c r="VSH785" s="92"/>
      <c r="VSI785" s="92"/>
      <c r="VSJ785" s="92"/>
      <c r="VSK785" s="92"/>
      <c r="VSL785" s="92"/>
      <c r="VSM785" s="92"/>
      <c r="VSN785" s="92"/>
      <c r="VSO785" s="92"/>
      <c r="VSP785" s="92"/>
      <c r="VSQ785" s="92"/>
      <c r="VSR785" s="92"/>
      <c r="VSS785" s="92"/>
      <c r="VST785" s="92"/>
      <c r="VSU785" s="92"/>
      <c r="VSV785" s="92"/>
      <c r="VSW785" s="92"/>
      <c r="VSX785" s="92"/>
      <c r="VSY785" s="92"/>
      <c r="VSZ785" s="92"/>
      <c r="VTA785" s="92"/>
      <c r="VTB785" s="92"/>
      <c r="VTC785" s="92"/>
      <c r="VTD785" s="92"/>
      <c r="VTE785" s="92"/>
      <c r="VTF785" s="92"/>
      <c r="VTG785" s="92"/>
      <c r="VTH785" s="92"/>
      <c r="VTI785" s="92"/>
      <c r="VTJ785" s="92"/>
      <c r="VTK785" s="92"/>
      <c r="VTL785" s="92"/>
      <c r="VTM785" s="92"/>
      <c r="VTN785" s="92"/>
      <c r="VTO785" s="92"/>
      <c r="VTP785" s="92"/>
      <c r="VTQ785" s="92"/>
      <c r="VTR785" s="92"/>
      <c r="VTS785" s="92"/>
      <c r="VTT785" s="92"/>
      <c r="VTU785" s="92"/>
      <c r="VTV785" s="92"/>
      <c r="VTW785" s="92"/>
      <c r="VTX785" s="92"/>
      <c r="VTY785" s="92"/>
      <c r="VTZ785" s="92"/>
      <c r="VUA785" s="92"/>
      <c r="VUB785" s="92"/>
      <c r="VUC785" s="92"/>
      <c r="VUD785" s="92"/>
      <c r="VUE785" s="92"/>
      <c r="VUF785" s="92"/>
      <c r="VUG785" s="92"/>
      <c r="VUH785" s="92"/>
      <c r="VUI785" s="92"/>
      <c r="VUJ785" s="92"/>
      <c r="VUK785" s="92"/>
      <c r="VUL785" s="92"/>
      <c r="VUM785" s="92"/>
      <c r="VUN785" s="92"/>
      <c r="VUO785" s="92"/>
      <c r="VUP785" s="92"/>
      <c r="VUQ785" s="92"/>
      <c r="VUR785" s="92"/>
      <c r="VUS785" s="92"/>
      <c r="VUT785" s="92"/>
      <c r="VUU785" s="92"/>
      <c r="VUV785" s="92"/>
      <c r="VUW785" s="92"/>
      <c r="VUX785" s="92"/>
      <c r="VUY785" s="92"/>
      <c r="VUZ785" s="92"/>
      <c r="VVA785" s="92"/>
      <c r="VVB785" s="92"/>
      <c r="VVC785" s="92"/>
      <c r="VVD785" s="92"/>
      <c r="VVE785" s="92"/>
      <c r="VVF785" s="92"/>
      <c r="VVG785" s="92"/>
      <c r="VVH785" s="92"/>
      <c r="VVI785" s="92"/>
      <c r="VVJ785" s="92"/>
      <c r="VVK785" s="92"/>
      <c r="VVL785" s="92"/>
      <c r="VVM785" s="92"/>
      <c r="VVN785" s="92"/>
      <c r="VVO785" s="92"/>
      <c r="VVP785" s="92"/>
      <c r="VVQ785" s="92"/>
      <c r="VVR785" s="92"/>
      <c r="VVS785" s="92"/>
      <c r="VVT785" s="92"/>
      <c r="VVU785" s="92"/>
      <c r="VVV785" s="92"/>
      <c r="VVW785" s="92"/>
      <c r="VVX785" s="92"/>
      <c r="VVY785" s="92"/>
      <c r="VVZ785" s="92"/>
      <c r="VWA785" s="92"/>
      <c r="VWB785" s="92"/>
      <c r="VWC785" s="92"/>
      <c r="VWD785" s="92"/>
      <c r="VWE785" s="92"/>
      <c r="VWF785" s="92"/>
      <c r="VWG785" s="92"/>
      <c r="VWH785" s="92"/>
      <c r="VWI785" s="92"/>
      <c r="VWJ785" s="92"/>
      <c r="VWK785" s="92"/>
      <c r="VWL785" s="92"/>
      <c r="VWM785" s="92"/>
      <c r="VWN785" s="92"/>
      <c r="VWO785" s="92"/>
      <c r="VWP785" s="92"/>
      <c r="VWQ785" s="92"/>
      <c r="VWR785" s="92"/>
      <c r="VWS785" s="92"/>
      <c r="VWT785" s="92"/>
      <c r="VWU785" s="92"/>
      <c r="VWV785" s="92"/>
      <c r="VWW785" s="92"/>
      <c r="VWX785" s="92"/>
      <c r="VWY785" s="92"/>
      <c r="VWZ785" s="92"/>
      <c r="VXA785" s="92"/>
      <c r="VXB785" s="92"/>
      <c r="VXC785" s="92"/>
      <c r="VXD785" s="92"/>
      <c r="VXE785" s="92"/>
      <c r="VXF785" s="92"/>
      <c r="VXG785" s="92"/>
      <c r="VXH785" s="92"/>
      <c r="VXI785" s="92"/>
      <c r="VXJ785" s="92"/>
      <c r="VXK785" s="92"/>
      <c r="VXL785" s="92"/>
      <c r="VXM785" s="92"/>
      <c r="VXN785" s="92"/>
      <c r="VXO785" s="92"/>
      <c r="VXP785" s="92"/>
      <c r="VXQ785" s="92"/>
      <c r="VXR785" s="92"/>
      <c r="VXS785" s="92"/>
      <c r="VXT785" s="92"/>
      <c r="VXU785" s="92"/>
      <c r="VXV785" s="92"/>
      <c r="VXW785" s="92"/>
      <c r="VXX785" s="92"/>
      <c r="VXY785" s="92"/>
      <c r="VXZ785" s="92"/>
      <c r="VYA785" s="92"/>
      <c r="VYB785" s="92"/>
      <c r="VYC785" s="92"/>
      <c r="VYD785" s="92"/>
      <c r="VYE785" s="92"/>
      <c r="VYF785" s="92"/>
      <c r="VYG785" s="92"/>
      <c r="VYH785" s="92"/>
      <c r="VYI785" s="92"/>
      <c r="VYJ785" s="92"/>
      <c r="VYK785" s="92"/>
      <c r="VYL785" s="92"/>
      <c r="VYM785" s="92"/>
      <c r="VYN785" s="92"/>
      <c r="VYO785" s="92"/>
      <c r="VYP785" s="92"/>
      <c r="VYQ785" s="92"/>
      <c r="VYR785" s="92"/>
      <c r="VYS785" s="92"/>
      <c r="VYT785" s="92"/>
      <c r="VYU785" s="92"/>
      <c r="VYV785" s="92"/>
      <c r="VYW785" s="92"/>
      <c r="VYX785" s="92"/>
      <c r="VYY785" s="92"/>
      <c r="VYZ785" s="92"/>
      <c r="VZA785" s="92"/>
      <c r="VZB785" s="92"/>
      <c r="VZC785" s="92"/>
      <c r="VZD785" s="92"/>
      <c r="VZE785" s="92"/>
      <c r="VZF785" s="92"/>
      <c r="VZG785" s="92"/>
      <c r="VZH785" s="92"/>
      <c r="VZI785" s="92"/>
      <c r="VZJ785" s="92"/>
      <c r="VZK785" s="92"/>
      <c r="VZL785" s="92"/>
      <c r="VZM785" s="92"/>
      <c r="VZN785" s="92"/>
      <c r="VZO785" s="92"/>
      <c r="VZP785" s="92"/>
      <c r="VZQ785" s="92"/>
      <c r="VZR785" s="92"/>
      <c r="VZS785" s="92"/>
      <c r="VZT785" s="92"/>
      <c r="VZU785" s="92"/>
      <c r="VZV785" s="92"/>
      <c r="VZW785" s="92"/>
      <c r="VZX785" s="92"/>
      <c r="VZY785" s="92"/>
      <c r="VZZ785" s="92"/>
      <c r="WAA785" s="92"/>
      <c r="WAB785" s="92"/>
      <c r="WAC785" s="92"/>
      <c r="WAD785" s="92"/>
      <c r="WAE785" s="92"/>
      <c r="WAF785" s="92"/>
      <c r="WAG785" s="92"/>
      <c r="WAH785" s="92"/>
      <c r="WAI785" s="92"/>
      <c r="WAJ785" s="92"/>
      <c r="WAK785" s="92"/>
      <c r="WAL785" s="92"/>
      <c r="WAM785" s="92"/>
      <c r="WAN785" s="92"/>
      <c r="WAO785" s="92"/>
      <c r="WAP785" s="92"/>
      <c r="WAQ785" s="92"/>
      <c r="WAR785" s="92"/>
      <c r="WAS785" s="92"/>
      <c r="WAT785" s="92"/>
      <c r="WAU785" s="92"/>
      <c r="WAV785" s="92"/>
      <c r="WAW785" s="92"/>
      <c r="WAX785" s="92"/>
      <c r="WAY785" s="92"/>
      <c r="WAZ785" s="92"/>
      <c r="WBA785" s="92"/>
      <c r="WBB785" s="92"/>
      <c r="WBC785" s="92"/>
      <c r="WBD785" s="92"/>
      <c r="WBE785" s="92"/>
      <c r="WBF785" s="92"/>
      <c r="WBG785" s="92"/>
      <c r="WBH785" s="92"/>
      <c r="WBI785" s="92"/>
      <c r="WBJ785" s="92"/>
      <c r="WBK785" s="92"/>
      <c r="WBL785" s="92"/>
      <c r="WBM785" s="92"/>
      <c r="WBN785" s="92"/>
      <c r="WBO785" s="92"/>
      <c r="WBP785" s="92"/>
      <c r="WBQ785" s="92"/>
      <c r="WBR785" s="92"/>
      <c r="WBS785" s="92"/>
      <c r="WBT785" s="92"/>
      <c r="WBU785" s="92"/>
      <c r="WBV785" s="92"/>
      <c r="WBW785" s="92"/>
      <c r="WBX785" s="92"/>
      <c r="WBY785" s="92"/>
      <c r="WBZ785" s="92"/>
      <c r="WCA785" s="92"/>
      <c r="WCB785" s="92"/>
      <c r="WCC785" s="92"/>
      <c r="WCD785" s="92"/>
      <c r="WCE785" s="92"/>
      <c r="WCF785" s="92"/>
      <c r="WCG785" s="92"/>
      <c r="WCH785" s="92"/>
      <c r="WCI785" s="92"/>
      <c r="WCJ785" s="92"/>
      <c r="WCK785" s="92"/>
      <c r="WCL785" s="92"/>
      <c r="WCM785" s="92"/>
      <c r="WCN785" s="92"/>
      <c r="WCO785" s="92"/>
      <c r="WCP785" s="92"/>
      <c r="WCQ785" s="92"/>
      <c r="WCR785" s="92"/>
      <c r="WCS785" s="92"/>
      <c r="WCT785" s="92"/>
      <c r="WCU785" s="92"/>
      <c r="WCV785" s="92"/>
      <c r="WCW785" s="92"/>
      <c r="WCX785" s="92"/>
      <c r="WCY785" s="92"/>
      <c r="WCZ785" s="92"/>
      <c r="WDA785" s="92"/>
      <c r="WDB785" s="92"/>
      <c r="WDC785" s="92"/>
      <c r="WDD785" s="92"/>
      <c r="WDE785" s="92"/>
      <c r="WDF785" s="92"/>
      <c r="WDG785" s="92"/>
      <c r="WDH785" s="92"/>
      <c r="WDI785" s="92"/>
      <c r="WDJ785" s="92"/>
      <c r="WDK785" s="92"/>
      <c r="WDL785" s="92"/>
      <c r="WDM785" s="92"/>
      <c r="WDN785" s="92"/>
      <c r="WDO785" s="92"/>
      <c r="WDP785" s="92"/>
      <c r="WDQ785" s="92"/>
      <c r="WDR785" s="92"/>
      <c r="WDS785" s="92"/>
      <c r="WDT785" s="92"/>
      <c r="WDU785" s="92"/>
      <c r="WDV785" s="92"/>
      <c r="WDW785" s="92"/>
      <c r="WDX785" s="92"/>
      <c r="WDY785" s="92"/>
      <c r="WDZ785" s="92"/>
      <c r="WEA785" s="92"/>
      <c r="WEB785" s="92"/>
      <c r="WEC785" s="92"/>
      <c r="WED785" s="92"/>
      <c r="WEE785" s="92"/>
      <c r="WEF785" s="92"/>
      <c r="WEG785" s="92"/>
      <c r="WEH785" s="92"/>
      <c r="WEI785" s="92"/>
      <c r="WEJ785" s="92"/>
      <c r="WEK785" s="92"/>
      <c r="WEL785" s="92"/>
      <c r="WEM785" s="92"/>
      <c r="WEN785" s="92"/>
      <c r="WEO785" s="92"/>
      <c r="WEP785" s="92"/>
      <c r="WEQ785" s="92"/>
      <c r="WER785" s="92"/>
      <c r="WES785" s="92"/>
      <c r="WET785" s="92"/>
      <c r="WEU785" s="92"/>
      <c r="WEV785" s="92"/>
      <c r="WEW785" s="92"/>
      <c r="WEX785" s="92"/>
      <c r="WEY785" s="92"/>
      <c r="WEZ785" s="92"/>
      <c r="WFA785" s="92"/>
      <c r="WFB785" s="92"/>
      <c r="WFC785" s="92"/>
      <c r="WFD785" s="92"/>
      <c r="WFE785" s="92"/>
      <c r="WFF785" s="92"/>
      <c r="WFG785" s="92"/>
      <c r="WFH785" s="92"/>
      <c r="WFI785" s="92"/>
      <c r="WFJ785" s="92"/>
      <c r="WFK785" s="92"/>
      <c r="WFL785" s="92"/>
      <c r="WFM785" s="92"/>
      <c r="WFN785" s="92"/>
      <c r="WFO785" s="92"/>
      <c r="WFP785" s="92"/>
      <c r="WFQ785" s="92"/>
      <c r="WFR785" s="92"/>
      <c r="WFS785" s="92"/>
      <c r="WFT785" s="92"/>
      <c r="WFU785" s="92"/>
      <c r="WFV785" s="92"/>
      <c r="WFW785" s="92"/>
      <c r="WFX785" s="92"/>
      <c r="WFY785" s="92"/>
      <c r="WFZ785" s="92"/>
      <c r="WGA785" s="92"/>
      <c r="WGB785" s="92"/>
      <c r="WGC785" s="92"/>
      <c r="WGD785" s="92"/>
      <c r="WGE785" s="92"/>
      <c r="WGF785" s="92"/>
      <c r="WGG785" s="92"/>
      <c r="WGH785" s="92"/>
      <c r="WGI785" s="92"/>
      <c r="WGJ785" s="92"/>
      <c r="WGK785" s="92"/>
      <c r="WGL785" s="92"/>
      <c r="WGM785" s="92"/>
      <c r="WGN785" s="92"/>
      <c r="WGO785" s="92"/>
      <c r="WGP785" s="92"/>
      <c r="WGQ785" s="92"/>
      <c r="WGR785" s="92"/>
      <c r="WGS785" s="92"/>
      <c r="WGT785" s="92"/>
      <c r="WGU785" s="92"/>
      <c r="WGV785" s="92"/>
      <c r="WGW785" s="92"/>
      <c r="WGX785" s="92"/>
      <c r="WGY785" s="92"/>
      <c r="WGZ785" s="92"/>
      <c r="WHA785" s="92"/>
      <c r="WHB785" s="92"/>
      <c r="WHC785" s="92"/>
      <c r="WHD785" s="92"/>
      <c r="WHE785" s="92"/>
      <c r="WHF785" s="92"/>
      <c r="WHG785" s="92"/>
      <c r="WHH785" s="92"/>
      <c r="WHI785" s="92"/>
      <c r="WHJ785" s="92"/>
      <c r="WHK785" s="92"/>
      <c r="WHL785" s="92"/>
      <c r="WHM785" s="92"/>
      <c r="WHN785" s="92"/>
      <c r="WHO785" s="92"/>
      <c r="WHP785" s="92"/>
      <c r="WHQ785" s="92"/>
      <c r="WHR785" s="92"/>
      <c r="WHS785" s="92"/>
      <c r="WHT785" s="92"/>
      <c r="WHU785" s="92"/>
      <c r="WHV785" s="92"/>
      <c r="WHW785" s="92"/>
      <c r="WHX785" s="92"/>
      <c r="WHY785" s="92"/>
      <c r="WHZ785" s="92"/>
      <c r="WIA785" s="92"/>
      <c r="WIB785" s="92"/>
      <c r="WIC785" s="92"/>
      <c r="WID785" s="92"/>
      <c r="WIE785" s="92"/>
      <c r="WIF785" s="92"/>
      <c r="WIG785" s="92"/>
      <c r="WIH785" s="92"/>
      <c r="WII785" s="92"/>
      <c r="WIJ785" s="92"/>
      <c r="WIK785" s="92"/>
      <c r="WIL785" s="92"/>
      <c r="WIM785" s="92"/>
      <c r="WIN785" s="92"/>
      <c r="WIO785" s="92"/>
      <c r="WIP785" s="92"/>
      <c r="WIQ785" s="92"/>
      <c r="WIR785" s="92"/>
      <c r="WIS785" s="92"/>
      <c r="WIT785" s="92"/>
      <c r="WIU785" s="92"/>
      <c r="WIV785" s="92"/>
      <c r="WIW785" s="92"/>
      <c r="WIX785" s="92"/>
      <c r="WIY785" s="92"/>
      <c r="WIZ785" s="92"/>
      <c r="WJA785" s="92"/>
      <c r="WJB785" s="92"/>
      <c r="WJC785" s="92"/>
      <c r="WJD785" s="92"/>
      <c r="WJE785" s="92"/>
      <c r="WJF785" s="92"/>
      <c r="WJG785" s="92"/>
      <c r="WJH785" s="92"/>
      <c r="WJI785" s="92"/>
      <c r="WJJ785" s="92"/>
      <c r="WJK785" s="92"/>
      <c r="WJL785" s="92"/>
      <c r="WJM785" s="92"/>
      <c r="WJN785" s="92"/>
      <c r="WJO785" s="92"/>
      <c r="WJP785" s="92"/>
      <c r="WJQ785" s="92"/>
      <c r="WJR785" s="92"/>
      <c r="WJS785" s="92"/>
      <c r="WJT785" s="92"/>
      <c r="WJU785" s="92"/>
      <c r="WJV785" s="92"/>
      <c r="WJW785" s="92"/>
      <c r="WJX785" s="92"/>
      <c r="WJY785" s="92"/>
      <c r="WJZ785" s="92"/>
      <c r="WKA785" s="92"/>
      <c r="WKB785" s="92"/>
      <c r="WKC785" s="92"/>
      <c r="WKD785" s="92"/>
      <c r="WKE785" s="92"/>
      <c r="WKF785" s="92"/>
      <c r="WKG785" s="92"/>
      <c r="WKH785" s="92"/>
      <c r="WKI785" s="92"/>
      <c r="WKJ785" s="92"/>
      <c r="WKK785" s="92"/>
      <c r="WKL785" s="92"/>
      <c r="WKM785" s="92"/>
      <c r="WKN785" s="92"/>
      <c r="WKO785" s="92"/>
      <c r="WKP785" s="92"/>
      <c r="WKQ785" s="92"/>
      <c r="WKR785" s="92"/>
      <c r="WKS785" s="92"/>
      <c r="WKT785" s="92"/>
      <c r="WKU785" s="92"/>
      <c r="WKV785" s="92"/>
      <c r="WKW785" s="92"/>
      <c r="WKX785" s="92"/>
      <c r="WKY785" s="92"/>
      <c r="WKZ785" s="92"/>
      <c r="WLA785" s="92"/>
      <c r="WLB785" s="92"/>
      <c r="WLC785" s="92"/>
      <c r="WLD785" s="92"/>
      <c r="WLE785" s="92"/>
      <c r="WLF785" s="92"/>
      <c r="WLG785" s="92"/>
      <c r="WLH785" s="92"/>
      <c r="WLI785" s="92"/>
      <c r="WLJ785" s="92"/>
      <c r="WLK785" s="92"/>
      <c r="WLL785" s="92"/>
      <c r="WLM785" s="92"/>
      <c r="WLN785" s="92"/>
      <c r="WLO785" s="92"/>
      <c r="WLP785" s="92"/>
      <c r="WLQ785" s="92"/>
      <c r="WLR785" s="92"/>
      <c r="WLS785" s="92"/>
      <c r="WLT785" s="92"/>
      <c r="WLU785" s="92"/>
      <c r="WLV785" s="92"/>
      <c r="WLW785" s="92"/>
      <c r="WLX785" s="92"/>
      <c r="WLY785" s="92"/>
      <c r="WLZ785" s="92"/>
      <c r="WMA785" s="92"/>
      <c r="WMB785" s="92"/>
      <c r="WMC785" s="92"/>
      <c r="WMD785" s="92"/>
      <c r="WME785" s="92"/>
      <c r="WMF785" s="92"/>
      <c r="WMG785" s="92"/>
      <c r="WMH785" s="92"/>
      <c r="WMI785" s="92"/>
      <c r="WMJ785" s="92"/>
      <c r="WMK785" s="92"/>
      <c r="WML785" s="92"/>
      <c r="WMM785" s="92"/>
      <c r="WMN785" s="92"/>
      <c r="WMO785" s="92"/>
      <c r="WMP785" s="92"/>
      <c r="WMQ785" s="92"/>
      <c r="WMR785" s="92"/>
      <c r="WMS785" s="92"/>
      <c r="WMT785" s="92"/>
      <c r="WMU785" s="92"/>
      <c r="WMV785" s="92"/>
      <c r="WMW785" s="92"/>
      <c r="WMX785" s="92"/>
      <c r="WMY785" s="92"/>
      <c r="WMZ785" s="92"/>
      <c r="WNA785" s="92"/>
      <c r="WNB785" s="92"/>
      <c r="WNC785" s="92"/>
      <c r="WND785" s="92"/>
      <c r="WNE785" s="92"/>
      <c r="WNF785" s="92"/>
      <c r="WNG785" s="92"/>
      <c r="WNH785" s="92"/>
      <c r="WNI785" s="92"/>
      <c r="WNJ785" s="92"/>
      <c r="WNK785" s="92"/>
      <c r="WNL785" s="92"/>
      <c r="WNM785" s="92"/>
      <c r="WNN785" s="92"/>
      <c r="WNO785" s="92"/>
      <c r="WNP785" s="92"/>
      <c r="WNQ785" s="92"/>
      <c r="WNR785" s="92"/>
      <c r="WNS785" s="92"/>
      <c r="WNT785" s="92"/>
      <c r="WNU785" s="92"/>
      <c r="WNV785" s="92"/>
      <c r="WNW785" s="92"/>
      <c r="WNX785" s="92"/>
      <c r="WNY785" s="92"/>
      <c r="WNZ785" s="92"/>
      <c r="WOA785" s="92"/>
      <c r="WOB785" s="92"/>
      <c r="WOC785" s="92"/>
      <c r="WOD785" s="92"/>
      <c r="WOE785" s="92"/>
      <c r="WOF785" s="92"/>
      <c r="WOG785" s="92"/>
      <c r="WOH785" s="92"/>
      <c r="WOI785" s="92"/>
      <c r="WOJ785" s="92"/>
      <c r="WOK785" s="92"/>
      <c r="WOL785" s="92"/>
      <c r="WOM785" s="92"/>
      <c r="WON785" s="92"/>
      <c r="WOO785" s="92"/>
      <c r="WOP785" s="92"/>
      <c r="WOQ785" s="92"/>
      <c r="WOR785" s="92"/>
      <c r="WOS785" s="92"/>
      <c r="WOT785" s="92"/>
      <c r="WOU785" s="92"/>
      <c r="WOV785" s="92"/>
      <c r="WOW785" s="92"/>
      <c r="WOX785" s="92"/>
      <c r="WOY785" s="92"/>
      <c r="WOZ785" s="92"/>
      <c r="WPA785" s="92"/>
      <c r="WPB785" s="92"/>
      <c r="WPC785" s="92"/>
      <c r="WPD785" s="92"/>
      <c r="WPE785" s="92"/>
      <c r="WPF785" s="92"/>
      <c r="WPG785" s="92"/>
      <c r="WPH785" s="92"/>
      <c r="WPI785" s="92"/>
      <c r="WPJ785" s="92"/>
      <c r="WPK785" s="92"/>
      <c r="WPL785" s="92"/>
      <c r="WPM785" s="92"/>
      <c r="WPN785" s="92"/>
      <c r="WPO785" s="92"/>
      <c r="WPP785" s="92"/>
      <c r="WPQ785" s="92"/>
      <c r="WPR785" s="92"/>
      <c r="WPS785" s="92"/>
      <c r="WPT785" s="92"/>
      <c r="WPU785" s="92"/>
      <c r="WPV785" s="92"/>
      <c r="WPW785" s="92"/>
      <c r="WPX785" s="92"/>
      <c r="WPY785" s="92"/>
      <c r="WPZ785" s="92"/>
      <c r="WQA785" s="92"/>
      <c r="WQB785" s="92"/>
      <c r="WQC785" s="92"/>
      <c r="WQD785" s="92"/>
      <c r="WQE785" s="92"/>
      <c r="WQF785" s="92"/>
      <c r="WQG785" s="92"/>
      <c r="WQH785" s="92"/>
      <c r="WQI785" s="92"/>
      <c r="WQJ785" s="92"/>
      <c r="WQK785" s="92"/>
      <c r="WQL785" s="92"/>
      <c r="WQM785" s="92"/>
      <c r="WQN785" s="92"/>
      <c r="WQO785" s="92"/>
      <c r="WQP785" s="92"/>
      <c r="WQQ785" s="92"/>
      <c r="WQR785" s="92"/>
      <c r="WQS785" s="92"/>
      <c r="WQT785" s="92"/>
      <c r="WQU785" s="92"/>
      <c r="WQV785" s="92"/>
      <c r="WQW785" s="92"/>
      <c r="WQX785" s="92"/>
      <c r="WQY785" s="92"/>
      <c r="WQZ785" s="92"/>
      <c r="WRA785" s="92"/>
      <c r="WRB785" s="92"/>
      <c r="WRC785" s="92"/>
      <c r="WRD785" s="92"/>
      <c r="WRE785" s="92"/>
      <c r="WRF785" s="92"/>
      <c r="WRG785" s="92"/>
      <c r="WRH785" s="92"/>
      <c r="WRI785" s="92"/>
      <c r="WRJ785" s="92"/>
      <c r="WRK785" s="92"/>
      <c r="WRL785" s="92"/>
      <c r="WRM785" s="92"/>
      <c r="WRN785" s="92"/>
      <c r="WRO785" s="92"/>
      <c r="WRP785" s="92"/>
      <c r="WRQ785" s="92"/>
      <c r="WRR785" s="92"/>
      <c r="WRS785" s="92"/>
      <c r="WRT785" s="92"/>
      <c r="WRU785" s="92"/>
      <c r="WRV785" s="92"/>
      <c r="WRW785" s="92"/>
      <c r="WRX785" s="92"/>
      <c r="WRY785" s="92"/>
      <c r="WRZ785" s="92"/>
      <c r="WSA785" s="92"/>
      <c r="WSB785" s="92"/>
      <c r="WSC785" s="92"/>
      <c r="WSD785" s="92"/>
      <c r="WSE785" s="92"/>
      <c r="WSF785" s="92"/>
      <c r="WSG785" s="92"/>
      <c r="WSH785" s="92"/>
      <c r="WSI785" s="92"/>
      <c r="WSJ785" s="92"/>
      <c r="WSK785" s="92"/>
      <c r="WSL785" s="92"/>
      <c r="WSM785" s="92"/>
      <c r="WSN785" s="92"/>
      <c r="WSO785" s="92"/>
      <c r="WSP785" s="92"/>
      <c r="WSQ785" s="92"/>
      <c r="WSR785" s="92"/>
      <c r="WSS785" s="92"/>
      <c r="WST785" s="92"/>
      <c r="WSU785" s="92"/>
      <c r="WSV785" s="92"/>
      <c r="WSW785" s="92"/>
      <c r="WSX785" s="92"/>
      <c r="WSY785" s="92"/>
      <c r="WSZ785" s="92"/>
      <c r="WTA785" s="92"/>
      <c r="WTB785" s="92"/>
      <c r="WTC785" s="92"/>
      <c r="WTD785" s="92"/>
      <c r="WTE785" s="92"/>
      <c r="WTF785" s="92"/>
      <c r="WTG785" s="92"/>
      <c r="WTH785" s="92"/>
      <c r="WTI785" s="92"/>
      <c r="WTJ785" s="92"/>
      <c r="WTK785" s="92"/>
      <c r="WTL785" s="92"/>
      <c r="WTM785" s="92"/>
      <c r="WTN785" s="92"/>
      <c r="WTO785" s="92"/>
      <c r="WTP785" s="92"/>
      <c r="WTQ785" s="92"/>
      <c r="WTR785" s="92"/>
      <c r="WTS785" s="92"/>
      <c r="WTT785" s="92"/>
      <c r="WTU785" s="92"/>
      <c r="WTV785" s="92"/>
      <c r="WTW785" s="92"/>
      <c r="WTX785" s="92"/>
      <c r="WTY785" s="92"/>
      <c r="WTZ785" s="92"/>
      <c r="WUA785" s="92"/>
      <c r="WUB785" s="92"/>
      <c r="WUC785" s="92"/>
      <c r="WUD785" s="92"/>
      <c r="WUE785" s="92"/>
      <c r="WUF785" s="92"/>
      <c r="WUG785" s="92"/>
      <c r="WUH785" s="92"/>
      <c r="WUI785" s="92"/>
      <c r="WUJ785" s="92"/>
      <c r="WUK785" s="92"/>
      <c r="WUL785" s="92"/>
      <c r="WUM785" s="92"/>
      <c r="WUN785" s="92"/>
      <c r="WUO785" s="92"/>
      <c r="WUP785" s="92"/>
      <c r="WUQ785" s="92"/>
      <c r="WUR785" s="92"/>
      <c r="WUS785" s="92"/>
      <c r="WUT785" s="92"/>
      <c r="WUU785" s="92"/>
      <c r="WUV785" s="92"/>
      <c r="WUW785" s="92"/>
      <c r="WUX785" s="92"/>
      <c r="WUY785" s="92"/>
      <c r="WUZ785" s="92"/>
      <c r="WVA785" s="92"/>
      <c r="WVB785" s="92"/>
      <c r="WVC785" s="92"/>
      <c r="WVD785" s="92"/>
      <c r="WVE785" s="92"/>
      <c r="WVF785" s="92"/>
      <c r="WVG785" s="92"/>
      <c r="WVH785" s="92"/>
      <c r="WVI785" s="92"/>
      <c r="WVJ785" s="92"/>
      <c r="WVK785" s="92"/>
      <c r="WVL785" s="92"/>
      <c r="WVM785" s="92"/>
      <c r="WVN785" s="92"/>
      <c r="WVO785" s="92"/>
      <c r="WVP785" s="92"/>
      <c r="WVQ785" s="92"/>
      <c r="WVR785" s="92"/>
      <c r="WVS785" s="92"/>
      <c r="WVT785" s="92"/>
      <c r="WVU785" s="92"/>
      <c r="WVV785" s="92"/>
      <c r="WVW785" s="92"/>
      <c r="WVX785" s="92"/>
      <c r="WVY785" s="92"/>
      <c r="WVZ785" s="92"/>
      <c r="WWA785" s="92"/>
      <c r="WWB785" s="92"/>
      <c r="WWC785" s="92"/>
      <c r="WWD785" s="92"/>
      <c r="WWE785" s="92"/>
      <c r="WWF785" s="92"/>
      <c r="WWG785" s="92"/>
      <c r="WWH785" s="92"/>
      <c r="WWI785" s="92"/>
      <c r="WWJ785" s="92"/>
      <c r="WWK785" s="92"/>
      <c r="WWL785" s="92"/>
      <c r="WWM785" s="92"/>
      <c r="WWN785" s="92"/>
      <c r="WWO785" s="92"/>
      <c r="WWP785" s="92"/>
      <c r="WWQ785" s="92"/>
      <c r="WWR785" s="92"/>
      <c r="WWS785" s="92"/>
      <c r="WWT785" s="92"/>
      <c r="WWU785" s="92"/>
      <c r="WWV785" s="92"/>
      <c r="WWW785" s="92"/>
      <c r="WWX785" s="92"/>
      <c r="WWY785" s="92"/>
      <c r="WWZ785" s="92"/>
      <c r="WXA785" s="92"/>
      <c r="WXB785" s="92"/>
      <c r="WXC785" s="92"/>
      <c r="WXD785" s="92"/>
      <c r="WXE785" s="92"/>
      <c r="WXF785" s="92"/>
      <c r="WXG785" s="92"/>
      <c r="WXH785" s="92"/>
      <c r="WXI785" s="92"/>
      <c r="WXJ785" s="92"/>
      <c r="WXK785" s="92"/>
      <c r="WXL785" s="92"/>
      <c r="WXM785" s="92"/>
      <c r="WXN785" s="92"/>
      <c r="WXO785" s="92"/>
      <c r="WXP785" s="92"/>
      <c r="WXQ785" s="92"/>
      <c r="WXR785" s="92"/>
      <c r="WXS785" s="92"/>
      <c r="WXT785" s="92"/>
      <c r="WXU785" s="92"/>
      <c r="WXV785" s="92"/>
      <c r="WXW785" s="92"/>
      <c r="WXX785" s="92"/>
      <c r="WXY785" s="92"/>
      <c r="WXZ785" s="92"/>
      <c r="WYA785" s="92"/>
      <c r="WYB785" s="92"/>
      <c r="WYC785" s="92"/>
      <c r="WYD785" s="92"/>
      <c r="WYE785" s="92"/>
      <c r="WYF785" s="92"/>
      <c r="WYG785" s="92"/>
      <c r="WYH785" s="92"/>
      <c r="WYI785" s="92"/>
      <c r="WYJ785" s="92"/>
      <c r="WYK785" s="92"/>
      <c r="WYL785" s="92"/>
      <c r="WYM785" s="92"/>
      <c r="WYN785" s="92"/>
      <c r="WYO785" s="92"/>
      <c r="WYP785" s="92"/>
      <c r="WYQ785" s="92"/>
      <c r="WYR785" s="92"/>
      <c r="WYS785" s="92"/>
      <c r="WYT785" s="92"/>
      <c r="WYU785" s="92"/>
      <c r="WYV785" s="92"/>
      <c r="WYW785" s="92"/>
      <c r="WYX785" s="92"/>
      <c r="WYY785" s="92"/>
      <c r="WYZ785" s="92"/>
      <c r="WZA785" s="92"/>
      <c r="WZB785" s="92"/>
      <c r="WZC785" s="92"/>
      <c r="WZD785" s="92"/>
      <c r="WZE785" s="92"/>
      <c r="WZF785" s="92"/>
      <c r="WZG785" s="92"/>
      <c r="WZH785" s="92"/>
      <c r="WZI785" s="92"/>
      <c r="WZJ785" s="92"/>
      <c r="WZK785" s="92"/>
      <c r="WZL785" s="92"/>
      <c r="WZM785" s="92"/>
      <c r="WZN785" s="92"/>
      <c r="WZO785" s="92"/>
      <c r="WZP785" s="92"/>
      <c r="WZQ785" s="92"/>
      <c r="WZR785" s="92"/>
      <c r="WZS785" s="92"/>
      <c r="WZT785" s="92"/>
      <c r="WZU785" s="92"/>
      <c r="WZV785" s="92"/>
      <c r="WZW785" s="92"/>
      <c r="WZX785" s="92"/>
      <c r="WZY785" s="92"/>
      <c r="WZZ785" s="92"/>
      <c r="XAA785" s="92"/>
      <c r="XAB785" s="92"/>
      <c r="XAC785" s="92"/>
      <c r="XAD785" s="92"/>
      <c r="XAE785" s="92"/>
      <c r="XAF785" s="92"/>
      <c r="XAG785" s="92"/>
      <c r="XAH785" s="92"/>
      <c r="XAI785" s="92"/>
      <c r="XAJ785" s="92"/>
      <c r="XAK785" s="92"/>
      <c r="XAL785" s="92"/>
      <c r="XAM785" s="92"/>
      <c r="XAN785" s="92"/>
      <c r="XAO785" s="92"/>
      <c r="XAP785" s="92"/>
      <c r="XAQ785" s="92"/>
      <c r="XAR785" s="92"/>
      <c r="XAS785" s="92"/>
      <c r="XAT785" s="92"/>
      <c r="XAU785" s="92"/>
      <c r="XAV785" s="92"/>
      <c r="XAW785" s="92"/>
      <c r="XAX785" s="92"/>
      <c r="XAY785" s="92"/>
      <c r="XAZ785" s="92"/>
      <c r="XBA785" s="92"/>
      <c r="XBB785" s="92"/>
      <c r="XBC785" s="92"/>
      <c r="XBD785" s="92"/>
      <c r="XBE785" s="92"/>
      <c r="XBF785" s="92"/>
      <c r="XBG785" s="92"/>
      <c r="XBH785" s="92"/>
      <c r="XBI785" s="92"/>
      <c r="XBJ785" s="92"/>
      <c r="XBK785" s="92"/>
      <c r="XBL785" s="92"/>
      <c r="XBM785" s="92"/>
      <c r="XBN785" s="92"/>
      <c r="XBO785" s="92"/>
      <c r="XBP785" s="92"/>
      <c r="XBQ785" s="92"/>
      <c r="XBR785" s="92"/>
      <c r="XBS785" s="92"/>
      <c r="XBT785" s="92"/>
      <c r="XBU785" s="92"/>
      <c r="XBV785" s="92"/>
    </row>
    <row r="786" spans="1:16298" s="116" customFormat="1" ht="15" hidden="1" customHeight="1" x14ac:dyDescent="0.2">
      <c r="A786" s="348">
        <v>5311</v>
      </c>
      <c r="B786" s="348">
        <v>5176</v>
      </c>
      <c r="C786" s="203"/>
      <c r="D786" s="339"/>
      <c r="E786" s="46"/>
      <c r="F786" s="329" t="s">
        <v>213</v>
      </c>
      <c r="G786" s="343">
        <v>5</v>
      </c>
      <c r="H786" s="343">
        <v>5</v>
      </c>
      <c r="I786" s="343">
        <v>4.05</v>
      </c>
      <c r="J786" s="343">
        <f>Tabulka54246[[#This Row],[Skutečnost k 31.12.2019                    v tis. Kč]]/Tabulka54246[[#This Row],[Upravený rozpočet k 31.12.2019         v tis. Kč]]*100</f>
        <v>81</v>
      </c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  <c r="AA786" s="92"/>
      <c r="AB786" s="92"/>
      <c r="AC786" s="92"/>
      <c r="AD786" s="92"/>
      <c r="AE786" s="92"/>
      <c r="AF786" s="92"/>
      <c r="AG786" s="92"/>
      <c r="AH786" s="92"/>
      <c r="AI786" s="92"/>
      <c r="AJ786" s="92"/>
      <c r="AK786" s="92"/>
      <c r="AL786" s="92"/>
      <c r="AM786" s="92"/>
      <c r="AN786" s="92"/>
      <c r="AO786" s="92"/>
      <c r="AP786" s="92"/>
      <c r="AQ786" s="92"/>
      <c r="AR786" s="92"/>
      <c r="AS786" s="92"/>
      <c r="AT786" s="92"/>
      <c r="AU786" s="92"/>
      <c r="AV786" s="92"/>
      <c r="AW786" s="92"/>
      <c r="AX786" s="92"/>
      <c r="AY786" s="92"/>
      <c r="AZ786" s="92"/>
      <c r="BA786" s="92"/>
      <c r="BB786" s="92"/>
      <c r="BC786" s="92"/>
      <c r="BD786" s="92"/>
      <c r="BE786" s="92"/>
      <c r="BF786" s="92"/>
      <c r="BG786" s="92"/>
      <c r="BH786" s="92"/>
      <c r="BI786" s="92"/>
      <c r="BJ786" s="92"/>
      <c r="BK786" s="92"/>
      <c r="BL786" s="92"/>
      <c r="BM786" s="92"/>
      <c r="BN786" s="92"/>
      <c r="BO786" s="92"/>
      <c r="BP786" s="92"/>
      <c r="BQ786" s="92"/>
      <c r="BR786" s="92"/>
      <c r="BS786" s="92"/>
      <c r="BT786" s="92"/>
      <c r="BU786" s="92"/>
      <c r="BV786" s="92"/>
      <c r="BW786" s="92"/>
      <c r="BX786" s="92"/>
      <c r="BY786" s="92"/>
      <c r="BZ786" s="92"/>
      <c r="CA786" s="92"/>
      <c r="CB786" s="92"/>
      <c r="CC786" s="92"/>
      <c r="CD786" s="92"/>
      <c r="CE786" s="92"/>
      <c r="CF786" s="92"/>
      <c r="CG786" s="92"/>
      <c r="CH786" s="92"/>
      <c r="CI786" s="92"/>
      <c r="CJ786" s="92"/>
      <c r="CK786" s="92"/>
      <c r="CL786" s="92"/>
      <c r="CM786" s="92"/>
      <c r="CN786" s="92"/>
      <c r="CO786" s="92"/>
      <c r="CP786" s="92"/>
      <c r="CQ786" s="92"/>
      <c r="CR786" s="92"/>
      <c r="CS786" s="92"/>
      <c r="CT786" s="92"/>
      <c r="CU786" s="92"/>
      <c r="CV786" s="92"/>
      <c r="CW786" s="92"/>
      <c r="CX786" s="92"/>
      <c r="CY786" s="92"/>
      <c r="CZ786" s="92"/>
      <c r="DA786" s="92"/>
      <c r="DB786" s="92"/>
      <c r="DC786" s="92"/>
      <c r="DD786" s="92"/>
      <c r="DE786" s="92"/>
      <c r="DF786" s="92"/>
      <c r="DG786" s="92"/>
      <c r="DH786" s="92"/>
      <c r="DI786" s="92"/>
      <c r="DJ786" s="92"/>
      <c r="DK786" s="92"/>
      <c r="DL786" s="92"/>
      <c r="DM786" s="92"/>
      <c r="DN786" s="92"/>
      <c r="DO786" s="92"/>
      <c r="DP786" s="92"/>
      <c r="DQ786" s="92"/>
      <c r="DR786" s="92"/>
      <c r="DS786" s="92"/>
      <c r="DT786" s="92"/>
      <c r="DU786" s="92"/>
      <c r="DV786" s="92"/>
      <c r="DW786" s="92"/>
      <c r="DX786" s="92"/>
      <c r="DY786" s="92"/>
      <c r="DZ786" s="92"/>
      <c r="EA786" s="92"/>
      <c r="EB786" s="92"/>
      <c r="EC786" s="92"/>
      <c r="ED786" s="92"/>
      <c r="EE786" s="92"/>
      <c r="EF786" s="92"/>
      <c r="EG786" s="92"/>
      <c r="EH786" s="92"/>
      <c r="EI786" s="92"/>
      <c r="EJ786" s="92"/>
      <c r="EK786" s="92"/>
      <c r="EL786" s="92"/>
      <c r="EM786" s="92"/>
      <c r="EN786" s="92"/>
      <c r="EO786" s="92"/>
      <c r="EP786" s="92"/>
      <c r="EQ786" s="92"/>
      <c r="ER786" s="92"/>
      <c r="ES786" s="92"/>
      <c r="ET786" s="92"/>
      <c r="EU786" s="92"/>
      <c r="EV786" s="92"/>
      <c r="EW786" s="92"/>
      <c r="EX786" s="92"/>
      <c r="EY786" s="92"/>
      <c r="EZ786" s="92"/>
      <c r="FA786" s="92"/>
      <c r="FB786" s="92"/>
      <c r="FC786" s="92"/>
      <c r="FD786" s="92"/>
      <c r="FE786" s="92"/>
      <c r="FF786" s="92"/>
      <c r="FG786" s="92"/>
      <c r="FH786" s="92"/>
      <c r="FI786" s="92"/>
      <c r="FJ786" s="92"/>
      <c r="FK786" s="92"/>
      <c r="FL786" s="92"/>
      <c r="FM786" s="92"/>
      <c r="FN786" s="92"/>
      <c r="FO786" s="92"/>
      <c r="FP786" s="92"/>
      <c r="FQ786" s="92"/>
      <c r="FR786" s="92"/>
      <c r="FS786" s="92"/>
      <c r="FT786" s="92"/>
      <c r="FU786" s="92"/>
      <c r="FV786" s="92"/>
      <c r="FW786" s="92"/>
      <c r="FX786" s="92"/>
      <c r="FY786" s="92"/>
      <c r="FZ786" s="92"/>
      <c r="GA786" s="92"/>
      <c r="GB786" s="92"/>
      <c r="GC786" s="92"/>
      <c r="GD786" s="92"/>
      <c r="GE786" s="92"/>
      <c r="GF786" s="92"/>
      <c r="GG786" s="92"/>
      <c r="GH786" s="92"/>
      <c r="GI786" s="92"/>
      <c r="GJ786" s="92"/>
      <c r="GK786" s="92"/>
      <c r="GL786" s="92"/>
      <c r="GM786" s="92"/>
      <c r="GN786" s="92"/>
      <c r="GO786" s="92"/>
      <c r="GP786" s="92"/>
      <c r="GQ786" s="92"/>
      <c r="GR786" s="92"/>
      <c r="GS786" s="92"/>
      <c r="GT786" s="92"/>
      <c r="GU786" s="92"/>
      <c r="GV786" s="92"/>
      <c r="GW786" s="92"/>
      <c r="GX786" s="92"/>
      <c r="GY786" s="92"/>
      <c r="GZ786" s="92"/>
      <c r="HA786" s="92"/>
      <c r="HB786" s="92"/>
      <c r="HC786" s="92"/>
      <c r="HD786" s="92"/>
      <c r="HE786" s="92"/>
      <c r="HF786" s="92"/>
      <c r="HG786" s="92"/>
      <c r="HH786" s="92"/>
      <c r="HI786" s="92"/>
      <c r="HJ786" s="92"/>
      <c r="HK786" s="92"/>
      <c r="HL786" s="92"/>
      <c r="HM786" s="92"/>
      <c r="HN786" s="92"/>
      <c r="HO786" s="92"/>
      <c r="HP786" s="92"/>
      <c r="HQ786" s="92"/>
      <c r="HR786" s="92"/>
      <c r="HS786" s="92"/>
      <c r="HT786" s="92"/>
      <c r="HU786" s="92"/>
      <c r="HV786" s="92"/>
      <c r="HW786" s="92"/>
      <c r="HX786" s="92"/>
      <c r="HY786" s="92"/>
      <c r="HZ786" s="92"/>
      <c r="IA786" s="92"/>
      <c r="IB786" s="92"/>
      <c r="IC786" s="92"/>
      <c r="ID786" s="92"/>
      <c r="IE786" s="92"/>
      <c r="IF786" s="92"/>
      <c r="IG786" s="92"/>
      <c r="IH786" s="92"/>
      <c r="II786" s="92"/>
      <c r="IJ786" s="92"/>
      <c r="IK786" s="92"/>
      <c r="IL786" s="92"/>
      <c r="IM786" s="92"/>
      <c r="IN786" s="92"/>
      <c r="IO786" s="92"/>
      <c r="IP786" s="92"/>
      <c r="IQ786" s="92"/>
      <c r="IR786" s="92"/>
      <c r="IS786" s="92"/>
      <c r="IT786" s="92"/>
      <c r="IU786" s="92"/>
      <c r="IV786" s="92"/>
      <c r="IW786" s="92"/>
      <c r="IX786" s="92"/>
      <c r="IY786" s="92"/>
      <c r="IZ786" s="92"/>
      <c r="JA786" s="92"/>
      <c r="JB786" s="92"/>
      <c r="JC786" s="92"/>
      <c r="JD786" s="92"/>
      <c r="JE786" s="92"/>
      <c r="JF786" s="92"/>
      <c r="JG786" s="92"/>
      <c r="JH786" s="92"/>
      <c r="JI786" s="92"/>
      <c r="JJ786" s="92"/>
      <c r="JK786" s="92"/>
      <c r="JL786" s="92"/>
      <c r="JM786" s="92"/>
      <c r="JN786" s="92"/>
      <c r="JO786" s="92"/>
      <c r="JP786" s="92"/>
      <c r="JQ786" s="92"/>
      <c r="JR786" s="92"/>
      <c r="JS786" s="92"/>
      <c r="JT786" s="92"/>
      <c r="JU786" s="92"/>
      <c r="JV786" s="92"/>
      <c r="JW786" s="92"/>
      <c r="JX786" s="92"/>
      <c r="JY786" s="92"/>
      <c r="JZ786" s="92"/>
      <c r="KA786" s="92"/>
      <c r="KB786" s="92"/>
      <c r="KC786" s="92"/>
      <c r="KD786" s="92"/>
      <c r="KE786" s="92"/>
      <c r="KF786" s="92"/>
      <c r="KG786" s="92"/>
      <c r="KH786" s="92"/>
      <c r="KI786" s="92"/>
      <c r="KJ786" s="92"/>
      <c r="KK786" s="92"/>
      <c r="KL786" s="92"/>
      <c r="KM786" s="92"/>
      <c r="KN786" s="92"/>
      <c r="KO786" s="92"/>
      <c r="KP786" s="92"/>
      <c r="KQ786" s="92"/>
      <c r="KR786" s="92"/>
      <c r="KS786" s="92"/>
      <c r="KT786" s="92"/>
      <c r="KU786" s="92"/>
      <c r="KV786" s="92"/>
      <c r="KW786" s="92"/>
      <c r="KX786" s="92"/>
      <c r="KY786" s="92"/>
      <c r="KZ786" s="92"/>
      <c r="LA786" s="92"/>
      <c r="LB786" s="92"/>
      <c r="LC786" s="92"/>
      <c r="LD786" s="92"/>
      <c r="LE786" s="92"/>
      <c r="LF786" s="92"/>
      <c r="LG786" s="92"/>
      <c r="LH786" s="92"/>
      <c r="LI786" s="92"/>
      <c r="LJ786" s="92"/>
      <c r="LK786" s="92"/>
      <c r="LL786" s="92"/>
      <c r="LM786" s="92"/>
      <c r="LN786" s="92"/>
      <c r="LO786" s="92"/>
      <c r="LP786" s="92"/>
      <c r="LQ786" s="92"/>
      <c r="LR786" s="92"/>
      <c r="LS786" s="92"/>
      <c r="LT786" s="92"/>
      <c r="LU786" s="92"/>
      <c r="LV786" s="92"/>
      <c r="LW786" s="92"/>
      <c r="LX786" s="92"/>
      <c r="LY786" s="92"/>
      <c r="LZ786" s="92"/>
      <c r="MA786" s="92"/>
      <c r="MB786" s="92"/>
      <c r="MC786" s="92"/>
      <c r="MD786" s="92"/>
      <c r="ME786" s="92"/>
      <c r="MF786" s="92"/>
      <c r="MG786" s="92"/>
      <c r="MH786" s="92"/>
      <c r="MI786" s="92"/>
      <c r="MJ786" s="92"/>
      <c r="MK786" s="92"/>
      <c r="ML786" s="92"/>
      <c r="MM786" s="92"/>
      <c r="MN786" s="92"/>
      <c r="MO786" s="92"/>
      <c r="MP786" s="92"/>
      <c r="MQ786" s="92"/>
      <c r="MR786" s="92"/>
      <c r="MS786" s="92"/>
      <c r="MT786" s="92"/>
      <c r="MU786" s="92"/>
      <c r="MV786" s="92"/>
      <c r="MW786" s="92"/>
      <c r="MX786" s="92"/>
      <c r="MY786" s="92"/>
      <c r="MZ786" s="92"/>
      <c r="NA786" s="92"/>
      <c r="NB786" s="92"/>
      <c r="NC786" s="92"/>
      <c r="ND786" s="92"/>
      <c r="NE786" s="92"/>
      <c r="NF786" s="92"/>
      <c r="NG786" s="92"/>
      <c r="NH786" s="92"/>
      <c r="NI786" s="92"/>
      <c r="NJ786" s="92"/>
      <c r="NK786" s="92"/>
      <c r="NL786" s="92"/>
      <c r="NM786" s="92"/>
      <c r="NN786" s="92"/>
      <c r="NO786" s="92"/>
      <c r="NP786" s="92"/>
      <c r="NQ786" s="92"/>
      <c r="NR786" s="92"/>
      <c r="NS786" s="92"/>
      <c r="NT786" s="92"/>
      <c r="NU786" s="92"/>
      <c r="NV786" s="92"/>
      <c r="NW786" s="92"/>
      <c r="NX786" s="92"/>
      <c r="NY786" s="92"/>
      <c r="NZ786" s="92"/>
      <c r="OA786" s="92"/>
      <c r="OB786" s="92"/>
      <c r="OC786" s="92"/>
      <c r="OD786" s="92"/>
      <c r="OE786" s="92"/>
      <c r="OF786" s="92"/>
      <c r="OG786" s="92"/>
      <c r="OH786" s="92"/>
      <c r="OI786" s="92"/>
      <c r="OJ786" s="92"/>
      <c r="OK786" s="92"/>
      <c r="OL786" s="92"/>
      <c r="OM786" s="92"/>
      <c r="ON786" s="92"/>
      <c r="OO786" s="92"/>
      <c r="OP786" s="92"/>
      <c r="OQ786" s="92"/>
      <c r="OR786" s="92"/>
      <c r="OS786" s="92"/>
      <c r="OT786" s="92"/>
      <c r="OU786" s="92"/>
      <c r="OV786" s="92"/>
      <c r="OW786" s="92"/>
      <c r="OX786" s="92"/>
      <c r="OY786" s="92"/>
      <c r="OZ786" s="92"/>
      <c r="PA786" s="92"/>
      <c r="PB786" s="92"/>
      <c r="PC786" s="92"/>
      <c r="PD786" s="92"/>
      <c r="PE786" s="92"/>
      <c r="PF786" s="92"/>
      <c r="PG786" s="92"/>
      <c r="PH786" s="92"/>
      <c r="PI786" s="92"/>
      <c r="PJ786" s="92"/>
      <c r="PK786" s="92"/>
      <c r="PL786" s="92"/>
      <c r="PM786" s="92"/>
      <c r="PN786" s="92"/>
      <c r="PO786" s="92"/>
      <c r="PP786" s="92"/>
      <c r="PQ786" s="92"/>
      <c r="PR786" s="92"/>
      <c r="PS786" s="92"/>
      <c r="PT786" s="92"/>
      <c r="PU786" s="92"/>
      <c r="PV786" s="92"/>
      <c r="PW786" s="92"/>
      <c r="PX786" s="92"/>
      <c r="PY786" s="92"/>
      <c r="PZ786" s="92"/>
      <c r="QA786" s="92"/>
      <c r="QB786" s="92"/>
      <c r="QC786" s="92"/>
      <c r="QD786" s="92"/>
      <c r="QE786" s="92"/>
      <c r="QF786" s="92"/>
      <c r="QG786" s="92"/>
      <c r="QH786" s="92"/>
      <c r="QI786" s="92"/>
      <c r="QJ786" s="92"/>
      <c r="QK786" s="92"/>
      <c r="QL786" s="92"/>
      <c r="QM786" s="92"/>
      <c r="QN786" s="92"/>
      <c r="QO786" s="92"/>
      <c r="QP786" s="92"/>
      <c r="QQ786" s="92"/>
      <c r="QR786" s="92"/>
      <c r="QS786" s="92"/>
      <c r="QT786" s="92"/>
      <c r="QU786" s="92"/>
      <c r="QV786" s="92"/>
      <c r="QW786" s="92"/>
      <c r="QX786" s="92"/>
      <c r="QY786" s="92"/>
      <c r="QZ786" s="92"/>
      <c r="RA786" s="92"/>
      <c r="RB786" s="92"/>
      <c r="RC786" s="92"/>
      <c r="RD786" s="92"/>
      <c r="RE786" s="92"/>
      <c r="RF786" s="92"/>
      <c r="RG786" s="92"/>
      <c r="RH786" s="92"/>
      <c r="RI786" s="92"/>
      <c r="RJ786" s="92"/>
      <c r="RK786" s="92"/>
      <c r="RL786" s="92"/>
      <c r="RM786" s="92"/>
      <c r="RN786" s="92"/>
      <c r="RO786" s="92"/>
      <c r="RP786" s="92"/>
      <c r="RQ786" s="92"/>
      <c r="RR786" s="92"/>
      <c r="RS786" s="92"/>
      <c r="RT786" s="92"/>
      <c r="RU786" s="92"/>
      <c r="RV786" s="92"/>
      <c r="RW786" s="92"/>
      <c r="RX786" s="92"/>
      <c r="RY786" s="92"/>
      <c r="RZ786" s="92"/>
      <c r="SA786" s="92"/>
      <c r="SB786" s="92"/>
      <c r="SC786" s="92"/>
      <c r="SD786" s="92"/>
      <c r="SE786" s="92"/>
      <c r="SF786" s="92"/>
      <c r="SG786" s="92"/>
      <c r="SH786" s="92"/>
      <c r="SI786" s="92"/>
      <c r="SJ786" s="92"/>
      <c r="SK786" s="92"/>
      <c r="SL786" s="92"/>
      <c r="SM786" s="92"/>
      <c r="SN786" s="92"/>
      <c r="SO786" s="92"/>
      <c r="SP786" s="92"/>
      <c r="SQ786" s="92"/>
      <c r="SR786" s="92"/>
      <c r="SS786" s="92"/>
      <c r="ST786" s="92"/>
      <c r="SU786" s="92"/>
      <c r="SV786" s="92"/>
      <c r="SW786" s="92"/>
      <c r="SX786" s="92"/>
      <c r="SY786" s="92"/>
      <c r="SZ786" s="92"/>
      <c r="TA786" s="92"/>
      <c r="TB786" s="92"/>
      <c r="TC786" s="92"/>
      <c r="TD786" s="92"/>
      <c r="TE786" s="92"/>
      <c r="TF786" s="92"/>
      <c r="TG786" s="92"/>
      <c r="TH786" s="92"/>
      <c r="TI786" s="92"/>
      <c r="TJ786" s="92"/>
      <c r="TK786" s="92"/>
      <c r="TL786" s="92"/>
      <c r="TM786" s="92"/>
      <c r="TN786" s="92"/>
      <c r="TO786" s="92"/>
      <c r="TP786" s="92"/>
      <c r="TQ786" s="92"/>
      <c r="TR786" s="92"/>
      <c r="TS786" s="92"/>
      <c r="TT786" s="92"/>
      <c r="TU786" s="92"/>
      <c r="TV786" s="92"/>
      <c r="TW786" s="92"/>
      <c r="TX786" s="92"/>
      <c r="TY786" s="92"/>
      <c r="TZ786" s="92"/>
      <c r="UA786" s="92"/>
      <c r="UB786" s="92"/>
      <c r="UC786" s="92"/>
      <c r="UD786" s="92"/>
      <c r="UE786" s="92"/>
      <c r="UF786" s="92"/>
      <c r="UG786" s="92"/>
      <c r="UH786" s="92"/>
      <c r="UI786" s="92"/>
      <c r="UJ786" s="92"/>
      <c r="UK786" s="92"/>
      <c r="UL786" s="92"/>
      <c r="UM786" s="92"/>
      <c r="UN786" s="92"/>
      <c r="UO786" s="92"/>
      <c r="UP786" s="92"/>
      <c r="UQ786" s="92"/>
      <c r="UR786" s="92"/>
      <c r="US786" s="92"/>
      <c r="UT786" s="92"/>
      <c r="UU786" s="92"/>
      <c r="UV786" s="92"/>
      <c r="UW786" s="92"/>
      <c r="UX786" s="92"/>
      <c r="UY786" s="92"/>
      <c r="UZ786" s="92"/>
      <c r="VA786" s="92"/>
      <c r="VB786" s="92"/>
      <c r="VC786" s="92"/>
      <c r="VD786" s="92"/>
      <c r="VE786" s="92"/>
      <c r="VF786" s="92"/>
      <c r="VG786" s="92"/>
      <c r="VH786" s="92"/>
      <c r="VI786" s="92"/>
      <c r="VJ786" s="92"/>
      <c r="VK786" s="92"/>
      <c r="VL786" s="92"/>
      <c r="VM786" s="92"/>
      <c r="VN786" s="92"/>
      <c r="VO786" s="92"/>
      <c r="VP786" s="92"/>
      <c r="VQ786" s="92"/>
      <c r="VR786" s="92"/>
      <c r="VS786" s="92"/>
      <c r="VT786" s="92"/>
      <c r="VU786" s="92"/>
      <c r="VV786" s="92"/>
      <c r="VW786" s="92"/>
      <c r="VX786" s="92"/>
      <c r="VY786" s="92"/>
      <c r="VZ786" s="92"/>
      <c r="WA786" s="92"/>
      <c r="WB786" s="92"/>
      <c r="WC786" s="92"/>
      <c r="WD786" s="92"/>
      <c r="WE786" s="92"/>
      <c r="WF786" s="92"/>
      <c r="WG786" s="92"/>
      <c r="WH786" s="92"/>
      <c r="WI786" s="92"/>
      <c r="WJ786" s="92"/>
      <c r="WK786" s="92"/>
      <c r="WL786" s="92"/>
      <c r="WM786" s="92"/>
      <c r="WN786" s="92"/>
      <c r="WO786" s="92"/>
      <c r="WP786" s="92"/>
      <c r="WQ786" s="92"/>
      <c r="WR786" s="92"/>
      <c r="WS786" s="92"/>
      <c r="WT786" s="92"/>
      <c r="WU786" s="92"/>
      <c r="WV786" s="92"/>
      <c r="WW786" s="92"/>
      <c r="WX786" s="92"/>
      <c r="WY786" s="92"/>
      <c r="WZ786" s="92"/>
      <c r="XA786" s="92"/>
      <c r="XB786" s="92"/>
      <c r="XC786" s="92"/>
      <c r="XD786" s="92"/>
      <c r="XE786" s="92"/>
      <c r="XF786" s="92"/>
      <c r="XG786" s="92"/>
      <c r="XH786" s="92"/>
      <c r="XI786" s="92"/>
      <c r="XJ786" s="92"/>
      <c r="XK786" s="92"/>
      <c r="XL786" s="92"/>
      <c r="XM786" s="92"/>
      <c r="XN786" s="92"/>
      <c r="XO786" s="92"/>
      <c r="XP786" s="92"/>
      <c r="XQ786" s="92"/>
      <c r="XR786" s="92"/>
      <c r="XS786" s="92"/>
      <c r="XT786" s="92"/>
      <c r="XU786" s="92"/>
      <c r="XV786" s="92"/>
      <c r="XW786" s="92"/>
      <c r="XX786" s="92"/>
      <c r="XY786" s="92"/>
      <c r="XZ786" s="92"/>
      <c r="YA786" s="92"/>
      <c r="YB786" s="92"/>
      <c r="YC786" s="92"/>
      <c r="YD786" s="92"/>
      <c r="YE786" s="92"/>
      <c r="YF786" s="92"/>
      <c r="YG786" s="92"/>
      <c r="YH786" s="92"/>
      <c r="YI786" s="92"/>
      <c r="YJ786" s="92"/>
      <c r="YK786" s="92"/>
      <c r="YL786" s="92"/>
      <c r="YM786" s="92"/>
      <c r="YN786" s="92"/>
      <c r="YO786" s="92"/>
      <c r="YP786" s="92"/>
      <c r="YQ786" s="92"/>
      <c r="YR786" s="92"/>
      <c r="YS786" s="92"/>
      <c r="YT786" s="92"/>
      <c r="YU786" s="92"/>
      <c r="YV786" s="92"/>
      <c r="YW786" s="92"/>
      <c r="YX786" s="92"/>
      <c r="YY786" s="92"/>
      <c r="YZ786" s="92"/>
      <c r="ZA786" s="92"/>
      <c r="ZB786" s="92"/>
      <c r="ZC786" s="92"/>
      <c r="ZD786" s="92"/>
      <c r="ZE786" s="92"/>
      <c r="ZF786" s="92"/>
      <c r="ZG786" s="92"/>
      <c r="ZH786" s="92"/>
      <c r="ZI786" s="92"/>
      <c r="ZJ786" s="92"/>
      <c r="ZK786" s="92"/>
      <c r="ZL786" s="92"/>
      <c r="ZM786" s="92"/>
      <c r="ZN786" s="92"/>
      <c r="ZO786" s="92"/>
      <c r="ZP786" s="92"/>
      <c r="ZQ786" s="92"/>
      <c r="ZR786" s="92"/>
      <c r="ZS786" s="92"/>
      <c r="ZT786" s="92"/>
      <c r="ZU786" s="92"/>
      <c r="ZV786" s="92"/>
      <c r="ZW786" s="92"/>
      <c r="ZX786" s="92"/>
      <c r="ZY786" s="92"/>
      <c r="ZZ786" s="92"/>
      <c r="AAA786" s="92"/>
      <c r="AAB786" s="92"/>
      <c r="AAC786" s="92"/>
      <c r="AAD786" s="92"/>
      <c r="AAE786" s="92"/>
      <c r="AAF786" s="92"/>
      <c r="AAG786" s="92"/>
      <c r="AAH786" s="92"/>
      <c r="AAI786" s="92"/>
      <c r="AAJ786" s="92"/>
      <c r="AAK786" s="92"/>
      <c r="AAL786" s="92"/>
      <c r="AAM786" s="92"/>
      <c r="AAN786" s="92"/>
      <c r="AAO786" s="92"/>
      <c r="AAP786" s="92"/>
      <c r="AAQ786" s="92"/>
      <c r="AAR786" s="92"/>
      <c r="AAS786" s="92"/>
      <c r="AAT786" s="92"/>
      <c r="AAU786" s="92"/>
      <c r="AAV786" s="92"/>
      <c r="AAW786" s="92"/>
      <c r="AAX786" s="92"/>
      <c r="AAY786" s="92"/>
      <c r="AAZ786" s="92"/>
      <c r="ABA786" s="92"/>
      <c r="ABB786" s="92"/>
      <c r="ABC786" s="92"/>
      <c r="ABD786" s="92"/>
      <c r="ABE786" s="92"/>
      <c r="ABF786" s="92"/>
      <c r="ABG786" s="92"/>
      <c r="ABH786" s="92"/>
      <c r="ABI786" s="92"/>
      <c r="ABJ786" s="92"/>
      <c r="ABK786" s="92"/>
      <c r="ABL786" s="92"/>
      <c r="ABM786" s="92"/>
      <c r="ABN786" s="92"/>
      <c r="ABO786" s="92"/>
      <c r="ABP786" s="92"/>
      <c r="ABQ786" s="92"/>
      <c r="ABR786" s="92"/>
      <c r="ABS786" s="92"/>
      <c r="ABT786" s="92"/>
      <c r="ABU786" s="92"/>
      <c r="ABV786" s="92"/>
      <c r="ABW786" s="92"/>
      <c r="ABX786" s="92"/>
      <c r="ABY786" s="92"/>
      <c r="ABZ786" s="92"/>
      <c r="ACA786" s="92"/>
      <c r="ACB786" s="92"/>
      <c r="ACC786" s="92"/>
      <c r="ACD786" s="92"/>
      <c r="ACE786" s="92"/>
      <c r="ACF786" s="92"/>
      <c r="ACG786" s="92"/>
      <c r="ACH786" s="92"/>
      <c r="ACI786" s="92"/>
      <c r="ACJ786" s="92"/>
      <c r="ACK786" s="92"/>
      <c r="ACL786" s="92"/>
      <c r="ACM786" s="92"/>
      <c r="ACN786" s="92"/>
      <c r="ACO786" s="92"/>
      <c r="ACP786" s="92"/>
      <c r="ACQ786" s="92"/>
      <c r="ACR786" s="92"/>
      <c r="ACS786" s="92"/>
      <c r="ACT786" s="92"/>
      <c r="ACU786" s="92"/>
      <c r="ACV786" s="92"/>
      <c r="ACW786" s="92"/>
      <c r="ACX786" s="92"/>
      <c r="ACY786" s="92"/>
      <c r="ACZ786" s="92"/>
      <c r="ADA786" s="92"/>
      <c r="ADB786" s="92"/>
      <c r="ADC786" s="92"/>
      <c r="ADD786" s="92"/>
      <c r="ADE786" s="92"/>
      <c r="ADF786" s="92"/>
      <c r="ADG786" s="92"/>
      <c r="ADH786" s="92"/>
      <c r="ADI786" s="92"/>
      <c r="ADJ786" s="92"/>
      <c r="ADK786" s="92"/>
      <c r="ADL786" s="92"/>
      <c r="ADM786" s="92"/>
      <c r="ADN786" s="92"/>
      <c r="ADO786" s="92"/>
      <c r="ADP786" s="92"/>
      <c r="ADQ786" s="92"/>
      <c r="ADR786" s="92"/>
      <c r="ADS786" s="92"/>
      <c r="ADT786" s="92"/>
      <c r="ADU786" s="92"/>
      <c r="ADV786" s="92"/>
      <c r="ADW786" s="92"/>
      <c r="ADX786" s="92"/>
      <c r="ADY786" s="92"/>
      <c r="ADZ786" s="92"/>
      <c r="AEA786" s="92"/>
      <c r="AEB786" s="92"/>
      <c r="AEC786" s="92"/>
      <c r="AED786" s="92"/>
      <c r="AEE786" s="92"/>
      <c r="AEF786" s="92"/>
      <c r="AEG786" s="92"/>
      <c r="AEH786" s="92"/>
      <c r="AEI786" s="92"/>
      <c r="AEJ786" s="92"/>
      <c r="AEK786" s="92"/>
      <c r="AEL786" s="92"/>
      <c r="AEM786" s="92"/>
      <c r="AEN786" s="92"/>
      <c r="AEO786" s="92"/>
      <c r="AEP786" s="92"/>
      <c r="AEQ786" s="92"/>
      <c r="AER786" s="92"/>
      <c r="AES786" s="92"/>
      <c r="AET786" s="92"/>
      <c r="AEU786" s="92"/>
      <c r="AEV786" s="92"/>
      <c r="AEW786" s="92"/>
      <c r="AEX786" s="92"/>
      <c r="AEY786" s="92"/>
      <c r="AEZ786" s="92"/>
      <c r="AFA786" s="92"/>
      <c r="AFB786" s="92"/>
      <c r="AFC786" s="92"/>
      <c r="AFD786" s="92"/>
      <c r="AFE786" s="92"/>
      <c r="AFF786" s="92"/>
      <c r="AFG786" s="92"/>
      <c r="AFH786" s="92"/>
      <c r="AFI786" s="92"/>
      <c r="AFJ786" s="92"/>
      <c r="AFK786" s="92"/>
      <c r="AFL786" s="92"/>
      <c r="AFM786" s="92"/>
      <c r="AFN786" s="92"/>
      <c r="AFO786" s="92"/>
      <c r="AFP786" s="92"/>
      <c r="AFQ786" s="92"/>
      <c r="AFR786" s="92"/>
      <c r="AFS786" s="92"/>
      <c r="AFT786" s="92"/>
      <c r="AFU786" s="92"/>
      <c r="AFV786" s="92"/>
      <c r="AFW786" s="92"/>
      <c r="AFX786" s="92"/>
      <c r="AFY786" s="92"/>
      <c r="AFZ786" s="92"/>
      <c r="AGA786" s="92"/>
      <c r="AGB786" s="92"/>
      <c r="AGC786" s="92"/>
      <c r="AGD786" s="92"/>
      <c r="AGE786" s="92"/>
      <c r="AGF786" s="92"/>
      <c r="AGG786" s="92"/>
      <c r="AGH786" s="92"/>
      <c r="AGI786" s="92"/>
      <c r="AGJ786" s="92"/>
      <c r="AGK786" s="92"/>
      <c r="AGL786" s="92"/>
      <c r="AGM786" s="92"/>
      <c r="AGN786" s="92"/>
      <c r="AGO786" s="92"/>
      <c r="AGP786" s="92"/>
      <c r="AGQ786" s="92"/>
      <c r="AGR786" s="92"/>
      <c r="AGS786" s="92"/>
      <c r="AGT786" s="92"/>
      <c r="AGU786" s="92"/>
      <c r="AGV786" s="92"/>
      <c r="AGW786" s="92"/>
      <c r="AGX786" s="92"/>
      <c r="AGY786" s="92"/>
      <c r="AGZ786" s="92"/>
      <c r="AHA786" s="92"/>
      <c r="AHB786" s="92"/>
      <c r="AHC786" s="92"/>
      <c r="AHD786" s="92"/>
      <c r="AHE786" s="92"/>
      <c r="AHF786" s="92"/>
      <c r="AHG786" s="92"/>
      <c r="AHH786" s="92"/>
      <c r="AHI786" s="92"/>
      <c r="AHJ786" s="92"/>
      <c r="AHK786" s="92"/>
      <c r="AHL786" s="92"/>
      <c r="AHM786" s="92"/>
      <c r="AHN786" s="92"/>
      <c r="AHO786" s="92"/>
      <c r="AHP786" s="92"/>
      <c r="AHQ786" s="92"/>
      <c r="AHR786" s="92"/>
      <c r="AHS786" s="92"/>
      <c r="AHT786" s="92"/>
      <c r="AHU786" s="92"/>
      <c r="AHV786" s="92"/>
      <c r="AHW786" s="92"/>
      <c r="AHX786" s="92"/>
      <c r="AHY786" s="92"/>
      <c r="AHZ786" s="92"/>
      <c r="AIA786" s="92"/>
      <c r="AIB786" s="92"/>
      <c r="AIC786" s="92"/>
      <c r="AID786" s="92"/>
      <c r="AIE786" s="92"/>
      <c r="AIF786" s="92"/>
      <c r="AIG786" s="92"/>
      <c r="AIH786" s="92"/>
      <c r="AII786" s="92"/>
      <c r="AIJ786" s="92"/>
      <c r="AIK786" s="92"/>
      <c r="AIL786" s="92"/>
      <c r="AIM786" s="92"/>
      <c r="AIN786" s="92"/>
      <c r="AIO786" s="92"/>
      <c r="AIP786" s="92"/>
      <c r="AIQ786" s="92"/>
      <c r="AIR786" s="92"/>
      <c r="AIS786" s="92"/>
      <c r="AIT786" s="92"/>
      <c r="AIU786" s="92"/>
      <c r="AIV786" s="92"/>
      <c r="AIW786" s="92"/>
      <c r="AIX786" s="92"/>
      <c r="AIY786" s="92"/>
      <c r="AIZ786" s="92"/>
      <c r="AJA786" s="92"/>
      <c r="AJB786" s="92"/>
      <c r="AJC786" s="92"/>
      <c r="AJD786" s="92"/>
      <c r="AJE786" s="92"/>
      <c r="AJF786" s="92"/>
      <c r="AJG786" s="92"/>
      <c r="AJH786" s="92"/>
      <c r="AJI786" s="92"/>
      <c r="AJJ786" s="92"/>
      <c r="AJK786" s="92"/>
      <c r="AJL786" s="92"/>
      <c r="AJM786" s="92"/>
      <c r="AJN786" s="92"/>
      <c r="AJO786" s="92"/>
      <c r="AJP786" s="92"/>
      <c r="AJQ786" s="92"/>
      <c r="AJR786" s="92"/>
      <c r="AJS786" s="92"/>
      <c r="AJT786" s="92"/>
      <c r="AJU786" s="92"/>
      <c r="AJV786" s="92"/>
      <c r="AJW786" s="92"/>
      <c r="AJX786" s="92"/>
      <c r="AJY786" s="92"/>
      <c r="AJZ786" s="92"/>
      <c r="AKA786" s="92"/>
      <c r="AKB786" s="92"/>
      <c r="AKC786" s="92"/>
      <c r="AKD786" s="92"/>
      <c r="AKE786" s="92"/>
      <c r="AKF786" s="92"/>
      <c r="AKG786" s="92"/>
      <c r="AKH786" s="92"/>
      <c r="AKI786" s="92"/>
      <c r="AKJ786" s="92"/>
      <c r="AKK786" s="92"/>
      <c r="AKL786" s="92"/>
      <c r="AKM786" s="92"/>
      <c r="AKN786" s="92"/>
      <c r="AKO786" s="92"/>
      <c r="AKP786" s="92"/>
      <c r="AKQ786" s="92"/>
      <c r="AKR786" s="92"/>
      <c r="AKS786" s="92"/>
      <c r="AKT786" s="92"/>
      <c r="AKU786" s="92"/>
      <c r="AKV786" s="92"/>
      <c r="AKW786" s="92"/>
      <c r="AKX786" s="92"/>
      <c r="AKY786" s="92"/>
      <c r="AKZ786" s="92"/>
      <c r="ALA786" s="92"/>
      <c r="ALB786" s="92"/>
      <c r="ALC786" s="92"/>
      <c r="ALD786" s="92"/>
      <c r="ALE786" s="92"/>
      <c r="ALF786" s="92"/>
      <c r="ALG786" s="92"/>
      <c r="ALH786" s="92"/>
      <c r="ALI786" s="92"/>
      <c r="ALJ786" s="92"/>
      <c r="ALK786" s="92"/>
      <c r="ALL786" s="92"/>
      <c r="ALM786" s="92"/>
      <c r="ALN786" s="92"/>
      <c r="ALO786" s="92"/>
      <c r="ALP786" s="92"/>
      <c r="ALQ786" s="92"/>
      <c r="ALR786" s="92"/>
      <c r="ALS786" s="92"/>
      <c r="ALT786" s="92"/>
      <c r="ALU786" s="92"/>
      <c r="ALV786" s="92"/>
      <c r="ALW786" s="92"/>
      <c r="ALX786" s="92"/>
      <c r="ALY786" s="92"/>
      <c r="ALZ786" s="92"/>
      <c r="AMA786" s="92"/>
      <c r="AMB786" s="92"/>
      <c r="AMC786" s="92"/>
      <c r="AMD786" s="92"/>
      <c r="AME786" s="92"/>
      <c r="AMF786" s="92"/>
      <c r="AMG786" s="92"/>
      <c r="AMH786" s="92"/>
      <c r="AMI786" s="92"/>
      <c r="AMJ786" s="92"/>
      <c r="AMK786" s="92"/>
      <c r="AML786" s="92"/>
      <c r="AMM786" s="92"/>
      <c r="AMN786" s="92"/>
      <c r="AMO786" s="92"/>
      <c r="AMP786" s="92"/>
      <c r="AMQ786" s="92"/>
      <c r="AMR786" s="92"/>
      <c r="AMS786" s="92"/>
      <c r="AMT786" s="92"/>
      <c r="AMU786" s="92"/>
      <c r="AMV786" s="92"/>
      <c r="AMW786" s="92"/>
      <c r="AMX786" s="92"/>
      <c r="AMY786" s="92"/>
      <c r="AMZ786" s="92"/>
      <c r="ANA786" s="92"/>
      <c r="ANB786" s="92"/>
      <c r="ANC786" s="92"/>
      <c r="AND786" s="92"/>
      <c r="ANE786" s="92"/>
      <c r="ANF786" s="92"/>
      <c r="ANG786" s="92"/>
      <c r="ANH786" s="92"/>
      <c r="ANI786" s="92"/>
      <c r="ANJ786" s="92"/>
      <c r="ANK786" s="92"/>
      <c r="ANL786" s="92"/>
      <c r="ANM786" s="92"/>
      <c r="ANN786" s="92"/>
      <c r="ANO786" s="92"/>
      <c r="ANP786" s="92"/>
      <c r="ANQ786" s="92"/>
      <c r="ANR786" s="92"/>
      <c r="ANS786" s="92"/>
      <c r="ANT786" s="92"/>
      <c r="ANU786" s="92"/>
      <c r="ANV786" s="92"/>
      <c r="ANW786" s="92"/>
      <c r="ANX786" s="92"/>
      <c r="ANY786" s="92"/>
      <c r="ANZ786" s="92"/>
      <c r="AOA786" s="92"/>
      <c r="AOB786" s="92"/>
      <c r="AOC786" s="92"/>
      <c r="AOD786" s="92"/>
      <c r="AOE786" s="92"/>
      <c r="AOF786" s="92"/>
      <c r="AOG786" s="92"/>
      <c r="AOH786" s="92"/>
      <c r="AOI786" s="92"/>
      <c r="AOJ786" s="92"/>
      <c r="AOK786" s="92"/>
      <c r="AOL786" s="92"/>
      <c r="AOM786" s="92"/>
      <c r="AON786" s="92"/>
      <c r="AOO786" s="92"/>
      <c r="AOP786" s="92"/>
      <c r="AOQ786" s="92"/>
      <c r="AOR786" s="92"/>
      <c r="AOS786" s="92"/>
      <c r="AOT786" s="92"/>
      <c r="AOU786" s="92"/>
      <c r="AOV786" s="92"/>
      <c r="AOW786" s="92"/>
      <c r="AOX786" s="92"/>
      <c r="AOY786" s="92"/>
      <c r="AOZ786" s="92"/>
      <c r="APA786" s="92"/>
      <c r="APB786" s="92"/>
      <c r="APC786" s="92"/>
      <c r="APD786" s="92"/>
      <c r="APE786" s="92"/>
      <c r="APF786" s="92"/>
      <c r="APG786" s="92"/>
      <c r="APH786" s="92"/>
      <c r="API786" s="92"/>
      <c r="APJ786" s="92"/>
      <c r="APK786" s="92"/>
      <c r="APL786" s="92"/>
      <c r="APM786" s="92"/>
      <c r="APN786" s="92"/>
      <c r="APO786" s="92"/>
      <c r="APP786" s="92"/>
      <c r="APQ786" s="92"/>
      <c r="APR786" s="92"/>
      <c r="APS786" s="92"/>
      <c r="APT786" s="92"/>
      <c r="APU786" s="92"/>
      <c r="APV786" s="92"/>
      <c r="APW786" s="92"/>
      <c r="APX786" s="92"/>
      <c r="APY786" s="92"/>
      <c r="APZ786" s="92"/>
      <c r="AQA786" s="92"/>
      <c r="AQB786" s="92"/>
      <c r="AQC786" s="92"/>
      <c r="AQD786" s="92"/>
      <c r="AQE786" s="92"/>
      <c r="AQF786" s="92"/>
      <c r="AQG786" s="92"/>
      <c r="AQH786" s="92"/>
      <c r="AQI786" s="92"/>
      <c r="AQJ786" s="92"/>
      <c r="AQK786" s="92"/>
      <c r="AQL786" s="92"/>
      <c r="AQM786" s="92"/>
      <c r="AQN786" s="92"/>
      <c r="AQO786" s="92"/>
      <c r="AQP786" s="92"/>
      <c r="AQQ786" s="92"/>
      <c r="AQR786" s="92"/>
      <c r="AQS786" s="92"/>
      <c r="AQT786" s="92"/>
      <c r="AQU786" s="92"/>
      <c r="AQV786" s="92"/>
      <c r="AQW786" s="92"/>
      <c r="AQX786" s="92"/>
      <c r="AQY786" s="92"/>
      <c r="AQZ786" s="92"/>
      <c r="ARA786" s="92"/>
      <c r="ARB786" s="92"/>
      <c r="ARC786" s="92"/>
      <c r="ARD786" s="92"/>
      <c r="ARE786" s="92"/>
      <c r="ARF786" s="92"/>
      <c r="ARG786" s="92"/>
      <c r="ARH786" s="92"/>
      <c r="ARI786" s="92"/>
      <c r="ARJ786" s="92"/>
      <c r="ARK786" s="92"/>
      <c r="ARL786" s="92"/>
      <c r="ARM786" s="92"/>
      <c r="ARN786" s="92"/>
      <c r="ARO786" s="92"/>
      <c r="ARP786" s="92"/>
      <c r="ARQ786" s="92"/>
      <c r="ARR786" s="92"/>
      <c r="ARS786" s="92"/>
      <c r="ART786" s="92"/>
      <c r="ARU786" s="92"/>
      <c r="ARV786" s="92"/>
      <c r="ARW786" s="92"/>
      <c r="ARX786" s="92"/>
      <c r="ARY786" s="92"/>
      <c r="ARZ786" s="92"/>
      <c r="ASA786" s="92"/>
      <c r="ASB786" s="92"/>
      <c r="ASC786" s="92"/>
      <c r="ASD786" s="92"/>
      <c r="ASE786" s="92"/>
      <c r="ASF786" s="92"/>
      <c r="ASG786" s="92"/>
      <c r="ASH786" s="92"/>
      <c r="ASI786" s="92"/>
      <c r="ASJ786" s="92"/>
      <c r="ASK786" s="92"/>
      <c r="ASL786" s="92"/>
      <c r="ASM786" s="92"/>
      <c r="ASN786" s="92"/>
      <c r="ASO786" s="92"/>
      <c r="ASP786" s="92"/>
      <c r="ASQ786" s="92"/>
      <c r="ASR786" s="92"/>
      <c r="ASS786" s="92"/>
      <c r="AST786" s="92"/>
      <c r="ASU786" s="92"/>
      <c r="ASV786" s="92"/>
      <c r="ASW786" s="92"/>
      <c r="ASX786" s="92"/>
      <c r="ASY786" s="92"/>
      <c r="ASZ786" s="92"/>
      <c r="ATA786" s="92"/>
      <c r="ATB786" s="92"/>
      <c r="ATC786" s="92"/>
      <c r="ATD786" s="92"/>
      <c r="ATE786" s="92"/>
      <c r="ATF786" s="92"/>
      <c r="ATG786" s="92"/>
      <c r="ATH786" s="92"/>
      <c r="ATI786" s="92"/>
      <c r="ATJ786" s="92"/>
      <c r="ATK786" s="92"/>
      <c r="ATL786" s="92"/>
      <c r="ATM786" s="92"/>
      <c r="ATN786" s="92"/>
      <c r="ATO786" s="92"/>
      <c r="ATP786" s="92"/>
      <c r="ATQ786" s="92"/>
      <c r="ATR786" s="92"/>
      <c r="ATS786" s="92"/>
      <c r="ATT786" s="92"/>
      <c r="ATU786" s="92"/>
      <c r="ATV786" s="92"/>
      <c r="ATW786" s="92"/>
      <c r="ATX786" s="92"/>
      <c r="ATY786" s="92"/>
      <c r="ATZ786" s="92"/>
      <c r="AUA786" s="92"/>
      <c r="AUB786" s="92"/>
      <c r="AUC786" s="92"/>
      <c r="AUD786" s="92"/>
      <c r="AUE786" s="92"/>
      <c r="AUF786" s="92"/>
      <c r="AUG786" s="92"/>
      <c r="AUH786" s="92"/>
      <c r="AUI786" s="92"/>
      <c r="AUJ786" s="92"/>
      <c r="AUK786" s="92"/>
      <c r="AUL786" s="92"/>
      <c r="AUM786" s="92"/>
      <c r="AUN786" s="92"/>
      <c r="AUO786" s="92"/>
      <c r="AUP786" s="92"/>
      <c r="AUQ786" s="92"/>
      <c r="AUR786" s="92"/>
      <c r="AUS786" s="92"/>
      <c r="AUT786" s="92"/>
      <c r="AUU786" s="92"/>
      <c r="AUV786" s="92"/>
      <c r="AUW786" s="92"/>
      <c r="AUX786" s="92"/>
      <c r="AUY786" s="92"/>
      <c r="AUZ786" s="92"/>
      <c r="AVA786" s="92"/>
      <c r="AVB786" s="92"/>
      <c r="AVC786" s="92"/>
      <c r="AVD786" s="92"/>
      <c r="AVE786" s="92"/>
      <c r="AVF786" s="92"/>
      <c r="AVG786" s="92"/>
      <c r="AVH786" s="92"/>
      <c r="AVI786" s="92"/>
      <c r="AVJ786" s="92"/>
      <c r="AVK786" s="92"/>
      <c r="AVL786" s="92"/>
      <c r="AVM786" s="92"/>
      <c r="AVN786" s="92"/>
      <c r="AVO786" s="92"/>
      <c r="AVP786" s="92"/>
      <c r="AVQ786" s="92"/>
      <c r="AVR786" s="92"/>
      <c r="AVS786" s="92"/>
      <c r="AVT786" s="92"/>
      <c r="AVU786" s="92"/>
      <c r="AVV786" s="92"/>
      <c r="AVW786" s="92"/>
      <c r="AVX786" s="92"/>
      <c r="AVY786" s="92"/>
      <c r="AVZ786" s="92"/>
      <c r="AWA786" s="92"/>
      <c r="AWB786" s="92"/>
      <c r="AWC786" s="92"/>
      <c r="AWD786" s="92"/>
      <c r="AWE786" s="92"/>
      <c r="AWF786" s="92"/>
      <c r="AWG786" s="92"/>
      <c r="AWH786" s="92"/>
      <c r="AWI786" s="92"/>
      <c r="AWJ786" s="92"/>
      <c r="AWK786" s="92"/>
      <c r="AWL786" s="92"/>
      <c r="AWM786" s="92"/>
      <c r="AWN786" s="92"/>
      <c r="AWO786" s="92"/>
      <c r="AWP786" s="92"/>
      <c r="AWQ786" s="92"/>
      <c r="AWR786" s="92"/>
      <c r="AWS786" s="92"/>
      <c r="AWT786" s="92"/>
      <c r="AWU786" s="92"/>
      <c r="AWV786" s="92"/>
      <c r="AWW786" s="92"/>
      <c r="AWX786" s="92"/>
      <c r="AWY786" s="92"/>
      <c r="AWZ786" s="92"/>
      <c r="AXA786" s="92"/>
      <c r="AXB786" s="92"/>
      <c r="AXC786" s="92"/>
      <c r="AXD786" s="92"/>
      <c r="AXE786" s="92"/>
      <c r="AXF786" s="92"/>
      <c r="AXG786" s="92"/>
      <c r="AXH786" s="92"/>
      <c r="AXI786" s="92"/>
      <c r="AXJ786" s="92"/>
      <c r="AXK786" s="92"/>
      <c r="AXL786" s="92"/>
      <c r="AXM786" s="92"/>
      <c r="AXN786" s="92"/>
      <c r="AXO786" s="92"/>
      <c r="AXP786" s="92"/>
      <c r="AXQ786" s="92"/>
      <c r="AXR786" s="92"/>
      <c r="AXS786" s="92"/>
      <c r="AXT786" s="92"/>
      <c r="AXU786" s="92"/>
      <c r="AXV786" s="92"/>
      <c r="AXW786" s="92"/>
      <c r="AXX786" s="92"/>
      <c r="AXY786" s="92"/>
      <c r="AXZ786" s="92"/>
      <c r="AYA786" s="92"/>
      <c r="AYB786" s="92"/>
      <c r="AYC786" s="92"/>
      <c r="AYD786" s="92"/>
      <c r="AYE786" s="92"/>
      <c r="AYF786" s="92"/>
      <c r="AYG786" s="92"/>
      <c r="AYH786" s="92"/>
      <c r="AYI786" s="92"/>
      <c r="AYJ786" s="92"/>
      <c r="AYK786" s="92"/>
      <c r="AYL786" s="92"/>
      <c r="AYM786" s="92"/>
      <c r="AYN786" s="92"/>
      <c r="AYO786" s="92"/>
      <c r="AYP786" s="92"/>
      <c r="AYQ786" s="92"/>
      <c r="AYR786" s="92"/>
      <c r="AYS786" s="92"/>
      <c r="AYT786" s="92"/>
      <c r="AYU786" s="92"/>
      <c r="AYV786" s="92"/>
      <c r="AYW786" s="92"/>
      <c r="AYX786" s="92"/>
      <c r="AYY786" s="92"/>
      <c r="AYZ786" s="92"/>
      <c r="AZA786" s="92"/>
      <c r="AZB786" s="92"/>
      <c r="AZC786" s="92"/>
      <c r="AZD786" s="92"/>
      <c r="AZE786" s="92"/>
      <c r="AZF786" s="92"/>
      <c r="AZG786" s="92"/>
      <c r="AZH786" s="92"/>
      <c r="AZI786" s="92"/>
      <c r="AZJ786" s="92"/>
      <c r="AZK786" s="92"/>
      <c r="AZL786" s="92"/>
      <c r="AZM786" s="92"/>
      <c r="AZN786" s="92"/>
      <c r="AZO786" s="92"/>
      <c r="AZP786" s="92"/>
      <c r="AZQ786" s="92"/>
      <c r="AZR786" s="92"/>
      <c r="AZS786" s="92"/>
      <c r="AZT786" s="92"/>
      <c r="AZU786" s="92"/>
      <c r="AZV786" s="92"/>
      <c r="AZW786" s="92"/>
      <c r="AZX786" s="92"/>
      <c r="AZY786" s="92"/>
      <c r="AZZ786" s="92"/>
      <c r="BAA786" s="92"/>
      <c r="BAB786" s="92"/>
      <c r="BAC786" s="92"/>
      <c r="BAD786" s="92"/>
      <c r="BAE786" s="92"/>
      <c r="BAF786" s="92"/>
      <c r="BAG786" s="92"/>
      <c r="BAH786" s="92"/>
      <c r="BAI786" s="92"/>
      <c r="BAJ786" s="92"/>
      <c r="BAK786" s="92"/>
      <c r="BAL786" s="92"/>
      <c r="BAM786" s="92"/>
      <c r="BAN786" s="92"/>
      <c r="BAO786" s="92"/>
      <c r="BAP786" s="92"/>
      <c r="BAQ786" s="92"/>
      <c r="BAR786" s="92"/>
      <c r="BAS786" s="92"/>
      <c r="BAT786" s="92"/>
      <c r="BAU786" s="92"/>
      <c r="BAV786" s="92"/>
      <c r="BAW786" s="92"/>
      <c r="BAX786" s="92"/>
      <c r="BAY786" s="92"/>
      <c r="BAZ786" s="92"/>
      <c r="BBA786" s="92"/>
      <c r="BBB786" s="92"/>
      <c r="BBC786" s="92"/>
      <c r="BBD786" s="92"/>
      <c r="BBE786" s="92"/>
      <c r="BBF786" s="92"/>
      <c r="BBG786" s="92"/>
      <c r="BBH786" s="92"/>
      <c r="BBI786" s="92"/>
      <c r="BBJ786" s="92"/>
      <c r="BBK786" s="92"/>
      <c r="BBL786" s="92"/>
      <c r="BBM786" s="92"/>
      <c r="BBN786" s="92"/>
      <c r="BBO786" s="92"/>
      <c r="BBP786" s="92"/>
      <c r="BBQ786" s="92"/>
      <c r="BBR786" s="92"/>
      <c r="BBS786" s="92"/>
      <c r="BBT786" s="92"/>
      <c r="BBU786" s="92"/>
      <c r="BBV786" s="92"/>
      <c r="BBW786" s="92"/>
      <c r="BBX786" s="92"/>
      <c r="BBY786" s="92"/>
      <c r="BBZ786" s="92"/>
      <c r="BCA786" s="92"/>
      <c r="BCB786" s="92"/>
      <c r="BCC786" s="92"/>
      <c r="BCD786" s="92"/>
      <c r="BCE786" s="92"/>
      <c r="BCF786" s="92"/>
      <c r="BCG786" s="92"/>
      <c r="BCH786" s="92"/>
      <c r="BCI786" s="92"/>
      <c r="BCJ786" s="92"/>
      <c r="BCK786" s="92"/>
      <c r="BCL786" s="92"/>
      <c r="BCM786" s="92"/>
      <c r="BCN786" s="92"/>
      <c r="BCO786" s="92"/>
      <c r="BCP786" s="92"/>
      <c r="BCQ786" s="92"/>
      <c r="BCR786" s="92"/>
      <c r="BCS786" s="92"/>
      <c r="BCT786" s="92"/>
      <c r="BCU786" s="92"/>
      <c r="BCV786" s="92"/>
      <c r="BCW786" s="92"/>
      <c r="BCX786" s="92"/>
      <c r="BCY786" s="92"/>
      <c r="BCZ786" s="92"/>
      <c r="BDA786" s="92"/>
      <c r="BDB786" s="92"/>
      <c r="BDC786" s="92"/>
      <c r="BDD786" s="92"/>
      <c r="BDE786" s="92"/>
      <c r="BDF786" s="92"/>
      <c r="BDG786" s="92"/>
      <c r="BDH786" s="92"/>
      <c r="BDI786" s="92"/>
      <c r="BDJ786" s="92"/>
      <c r="BDK786" s="92"/>
      <c r="BDL786" s="92"/>
      <c r="BDM786" s="92"/>
      <c r="BDN786" s="92"/>
      <c r="BDO786" s="92"/>
      <c r="BDP786" s="92"/>
      <c r="BDQ786" s="92"/>
      <c r="BDR786" s="92"/>
      <c r="BDS786" s="92"/>
      <c r="BDT786" s="92"/>
      <c r="BDU786" s="92"/>
      <c r="BDV786" s="92"/>
      <c r="BDW786" s="92"/>
      <c r="BDX786" s="92"/>
      <c r="BDY786" s="92"/>
      <c r="BDZ786" s="92"/>
      <c r="BEA786" s="92"/>
      <c r="BEB786" s="92"/>
      <c r="BEC786" s="92"/>
      <c r="BED786" s="92"/>
      <c r="BEE786" s="92"/>
      <c r="BEF786" s="92"/>
      <c r="BEG786" s="92"/>
      <c r="BEH786" s="92"/>
      <c r="BEI786" s="92"/>
      <c r="BEJ786" s="92"/>
      <c r="BEK786" s="92"/>
      <c r="BEL786" s="92"/>
      <c r="BEM786" s="92"/>
      <c r="BEN786" s="92"/>
      <c r="BEO786" s="92"/>
      <c r="BEP786" s="92"/>
      <c r="BEQ786" s="92"/>
      <c r="BER786" s="92"/>
      <c r="BES786" s="92"/>
      <c r="BET786" s="92"/>
      <c r="BEU786" s="92"/>
      <c r="BEV786" s="92"/>
      <c r="BEW786" s="92"/>
      <c r="BEX786" s="92"/>
      <c r="BEY786" s="92"/>
      <c r="BEZ786" s="92"/>
      <c r="BFA786" s="92"/>
      <c r="BFB786" s="92"/>
      <c r="BFC786" s="92"/>
      <c r="BFD786" s="92"/>
      <c r="BFE786" s="92"/>
      <c r="BFF786" s="92"/>
      <c r="BFG786" s="92"/>
      <c r="BFH786" s="92"/>
      <c r="BFI786" s="92"/>
      <c r="BFJ786" s="92"/>
      <c r="BFK786" s="92"/>
      <c r="BFL786" s="92"/>
      <c r="BFM786" s="92"/>
      <c r="BFN786" s="92"/>
      <c r="BFO786" s="92"/>
      <c r="BFP786" s="92"/>
      <c r="BFQ786" s="92"/>
      <c r="BFR786" s="92"/>
      <c r="BFS786" s="92"/>
      <c r="BFT786" s="92"/>
      <c r="BFU786" s="92"/>
      <c r="BFV786" s="92"/>
      <c r="BFW786" s="92"/>
      <c r="BFX786" s="92"/>
      <c r="BFY786" s="92"/>
      <c r="BFZ786" s="92"/>
      <c r="BGA786" s="92"/>
      <c r="BGB786" s="92"/>
      <c r="BGC786" s="92"/>
      <c r="BGD786" s="92"/>
      <c r="BGE786" s="92"/>
      <c r="BGF786" s="92"/>
      <c r="BGG786" s="92"/>
      <c r="BGH786" s="92"/>
      <c r="BGI786" s="92"/>
      <c r="BGJ786" s="92"/>
      <c r="BGK786" s="92"/>
      <c r="BGL786" s="92"/>
      <c r="BGM786" s="92"/>
      <c r="BGN786" s="92"/>
      <c r="BGO786" s="92"/>
      <c r="BGP786" s="92"/>
      <c r="BGQ786" s="92"/>
      <c r="BGR786" s="92"/>
      <c r="BGS786" s="92"/>
      <c r="BGT786" s="92"/>
      <c r="BGU786" s="92"/>
      <c r="BGV786" s="92"/>
      <c r="BGW786" s="92"/>
      <c r="BGX786" s="92"/>
      <c r="BGY786" s="92"/>
      <c r="BGZ786" s="92"/>
      <c r="BHA786" s="92"/>
      <c r="BHB786" s="92"/>
      <c r="BHC786" s="92"/>
      <c r="BHD786" s="92"/>
      <c r="BHE786" s="92"/>
      <c r="BHF786" s="92"/>
      <c r="BHG786" s="92"/>
      <c r="BHH786" s="92"/>
      <c r="BHI786" s="92"/>
      <c r="BHJ786" s="92"/>
      <c r="BHK786" s="92"/>
      <c r="BHL786" s="92"/>
      <c r="BHM786" s="92"/>
      <c r="BHN786" s="92"/>
      <c r="BHO786" s="92"/>
      <c r="BHP786" s="92"/>
      <c r="BHQ786" s="92"/>
      <c r="BHR786" s="92"/>
      <c r="BHS786" s="92"/>
      <c r="BHT786" s="92"/>
      <c r="BHU786" s="92"/>
      <c r="BHV786" s="92"/>
      <c r="BHW786" s="92"/>
      <c r="BHX786" s="92"/>
      <c r="BHY786" s="92"/>
      <c r="BHZ786" s="92"/>
      <c r="BIA786" s="92"/>
      <c r="BIB786" s="92"/>
      <c r="BIC786" s="92"/>
      <c r="BID786" s="92"/>
      <c r="BIE786" s="92"/>
      <c r="BIF786" s="92"/>
      <c r="BIG786" s="92"/>
      <c r="BIH786" s="92"/>
      <c r="BII786" s="92"/>
      <c r="BIJ786" s="92"/>
      <c r="BIK786" s="92"/>
      <c r="BIL786" s="92"/>
      <c r="BIM786" s="92"/>
      <c r="BIN786" s="92"/>
      <c r="BIO786" s="92"/>
      <c r="BIP786" s="92"/>
      <c r="BIQ786" s="92"/>
      <c r="BIR786" s="92"/>
      <c r="BIS786" s="92"/>
      <c r="BIT786" s="92"/>
      <c r="BIU786" s="92"/>
      <c r="BIV786" s="92"/>
      <c r="BIW786" s="92"/>
      <c r="BIX786" s="92"/>
      <c r="BIY786" s="92"/>
      <c r="BIZ786" s="92"/>
      <c r="BJA786" s="92"/>
      <c r="BJB786" s="92"/>
      <c r="BJC786" s="92"/>
      <c r="BJD786" s="92"/>
      <c r="BJE786" s="92"/>
      <c r="BJF786" s="92"/>
      <c r="BJG786" s="92"/>
      <c r="BJH786" s="92"/>
      <c r="BJI786" s="92"/>
      <c r="BJJ786" s="92"/>
      <c r="BJK786" s="92"/>
      <c r="BJL786" s="92"/>
      <c r="BJM786" s="92"/>
      <c r="BJN786" s="92"/>
      <c r="BJO786" s="92"/>
      <c r="BJP786" s="92"/>
      <c r="BJQ786" s="92"/>
      <c r="BJR786" s="92"/>
      <c r="BJS786" s="92"/>
      <c r="BJT786" s="92"/>
      <c r="BJU786" s="92"/>
      <c r="BJV786" s="92"/>
      <c r="BJW786" s="92"/>
      <c r="BJX786" s="92"/>
      <c r="BJY786" s="92"/>
      <c r="BJZ786" s="92"/>
      <c r="BKA786" s="92"/>
      <c r="BKB786" s="92"/>
      <c r="BKC786" s="92"/>
      <c r="BKD786" s="92"/>
      <c r="BKE786" s="92"/>
      <c r="BKF786" s="92"/>
      <c r="BKG786" s="92"/>
      <c r="BKH786" s="92"/>
      <c r="BKI786" s="92"/>
      <c r="BKJ786" s="92"/>
      <c r="BKK786" s="92"/>
      <c r="BKL786" s="92"/>
      <c r="BKM786" s="92"/>
      <c r="BKN786" s="92"/>
      <c r="BKO786" s="92"/>
      <c r="BKP786" s="92"/>
      <c r="BKQ786" s="92"/>
      <c r="BKR786" s="92"/>
      <c r="BKS786" s="92"/>
      <c r="BKT786" s="92"/>
      <c r="BKU786" s="92"/>
      <c r="BKV786" s="92"/>
      <c r="BKW786" s="92"/>
      <c r="BKX786" s="92"/>
      <c r="BKY786" s="92"/>
      <c r="BKZ786" s="92"/>
      <c r="BLA786" s="92"/>
      <c r="BLB786" s="92"/>
      <c r="BLC786" s="92"/>
      <c r="BLD786" s="92"/>
      <c r="BLE786" s="92"/>
      <c r="BLF786" s="92"/>
      <c r="BLG786" s="92"/>
      <c r="BLH786" s="92"/>
      <c r="BLI786" s="92"/>
      <c r="BLJ786" s="92"/>
      <c r="BLK786" s="92"/>
      <c r="BLL786" s="92"/>
      <c r="BLM786" s="92"/>
      <c r="BLN786" s="92"/>
      <c r="BLO786" s="92"/>
      <c r="BLP786" s="92"/>
      <c r="BLQ786" s="92"/>
      <c r="BLR786" s="92"/>
      <c r="BLS786" s="92"/>
      <c r="BLT786" s="92"/>
      <c r="BLU786" s="92"/>
      <c r="BLV786" s="92"/>
      <c r="BLW786" s="92"/>
      <c r="BLX786" s="92"/>
      <c r="BLY786" s="92"/>
      <c r="BLZ786" s="92"/>
      <c r="BMA786" s="92"/>
      <c r="BMB786" s="92"/>
      <c r="BMC786" s="92"/>
      <c r="BMD786" s="92"/>
      <c r="BME786" s="92"/>
      <c r="BMF786" s="92"/>
      <c r="BMG786" s="92"/>
      <c r="BMH786" s="92"/>
      <c r="BMI786" s="92"/>
      <c r="BMJ786" s="92"/>
      <c r="BMK786" s="92"/>
      <c r="BML786" s="92"/>
      <c r="BMM786" s="92"/>
      <c r="BMN786" s="92"/>
      <c r="BMO786" s="92"/>
      <c r="BMP786" s="92"/>
      <c r="BMQ786" s="92"/>
      <c r="BMR786" s="92"/>
      <c r="BMS786" s="92"/>
      <c r="BMT786" s="92"/>
      <c r="BMU786" s="92"/>
      <c r="BMV786" s="92"/>
      <c r="BMW786" s="92"/>
      <c r="BMX786" s="92"/>
      <c r="BMY786" s="92"/>
      <c r="BMZ786" s="92"/>
      <c r="BNA786" s="92"/>
      <c r="BNB786" s="92"/>
      <c r="BNC786" s="92"/>
      <c r="BND786" s="92"/>
      <c r="BNE786" s="92"/>
      <c r="BNF786" s="92"/>
      <c r="BNG786" s="92"/>
      <c r="BNH786" s="92"/>
      <c r="BNI786" s="92"/>
      <c r="BNJ786" s="92"/>
      <c r="BNK786" s="92"/>
      <c r="BNL786" s="92"/>
      <c r="BNM786" s="92"/>
      <c r="BNN786" s="92"/>
      <c r="BNO786" s="92"/>
      <c r="BNP786" s="92"/>
      <c r="BNQ786" s="92"/>
      <c r="BNR786" s="92"/>
      <c r="BNS786" s="92"/>
      <c r="BNT786" s="92"/>
      <c r="BNU786" s="92"/>
      <c r="BNV786" s="92"/>
      <c r="BNW786" s="92"/>
      <c r="BNX786" s="92"/>
      <c r="BNY786" s="92"/>
      <c r="BNZ786" s="92"/>
      <c r="BOA786" s="92"/>
      <c r="BOB786" s="92"/>
      <c r="BOC786" s="92"/>
      <c r="BOD786" s="92"/>
      <c r="BOE786" s="92"/>
      <c r="BOF786" s="92"/>
      <c r="BOG786" s="92"/>
      <c r="BOH786" s="92"/>
      <c r="BOI786" s="92"/>
      <c r="BOJ786" s="92"/>
      <c r="BOK786" s="92"/>
      <c r="BOL786" s="92"/>
      <c r="BOM786" s="92"/>
      <c r="BON786" s="92"/>
      <c r="BOO786" s="92"/>
      <c r="BOP786" s="92"/>
      <c r="BOQ786" s="92"/>
      <c r="BOR786" s="92"/>
      <c r="BOS786" s="92"/>
      <c r="BOT786" s="92"/>
      <c r="BOU786" s="92"/>
      <c r="BOV786" s="92"/>
      <c r="BOW786" s="92"/>
      <c r="BOX786" s="92"/>
      <c r="BOY786" s="92"/>
      <c r="BOZ786" s="92"/>
      <c r="BPA786" s="92"/>
      <c r="BPB786" s="92"/>
      <c r="BPC786" s="92"/>
      <c r="BPD786" s="92"/>
      <c r="BPE786" s="92"/>
      <c r="BPF786" s="92"/>
      <c r="BPG786" s="92"/>
      <c r="BPH786" s="92"/>
      <c r="BPI786" s="92"/>
      <c r="BPJ786" s="92"/>
      <c r="BPK786" s="92"/>
      <c r="BPL786" s="92"/>
      <c r="BPM786" s="92"/>
      <c r="BPN786" s="92"/>
      <c r="BPO786" s="92"/>
      <c r="BPP786" s="92"/>
      <c r="BPQ786" s="92"/>
      <c r="BPR786" s="92"/>
      <c r="BPS786" s="92"/>
      <c r="BPT786" s="92"/>
      <c r="BPU786" s="92"/>
      <c r="BPV786" s="92"/>
      <c r="BPW786" s="92"/>
      <c r="BPX786" s="92"/>
      <c r="BPY786" s="92"/>
      <c r="BPZ786" s="92"/>
      <c r="BQA786" s="92"/>
      <c r="BQB786" s="92"/>
      <c r="BQC786" s="92"/>
      <c r="BQD786" s="92"/>
      <c r="BQE786" s="92"/>
      <c r="BQF786" s="92"/>
      <c r="BQG786" s="92"/>
      <c r="BQH786" s="92"/>
      <c r="BQI786" s="92"/>
      <c r="BQJ786" s="92"/>
      <c r="BQK786" s="92"/>
      <c r="BQL786" s="92"/>
      <c r="BQM786" s="92"/>
      <c r="BQN786" s="92"/>
      <c r="BQO786" s="92"/>
      <c r="BQP786" s="92"/>
      <c r="BQQ786" s="92"/>
      <c r="BQR786" s="92"/>
      <c r="BQS786" s="92"/>
      <c r="BQT786" s="92"/>
      <c r="BQU786" s="92"/>
      <c r="BQV786" s="92"/>
      <c r="BQW786" s="92"/>
      <c r="BQX786" s="92"/>
      <c r="BQY786" s="92"/>
      <c r="BQZ786" s="92"/>
      <c r="BRA786" s="92"/>
      <c r="BRB786" s="92"/>
      <c r="BRC786" s="92"/>
      <c r="BRD786" s="92"/>
      <c r="BRE786" s="92"/>
      <c r="BRF786" s="92"/>
      <c r="BRG786" s="92"/>
      <c r="BRH786" s="92"/>
      <c r="BRI786" s="92"/>
      <c r="BRJ786" s="92"/>
      <c r="BRK786" s="92"/>
      <c r="BRL786" s="92"/>
      <c r="BRM786" s="92"/>
      <c r="BRN786" s="92"/>
      <c r="BRO786" s="92"/>
      <c r="BRP786" s="92"/>
      <c r="BRQ786" s="92"/>
      <c r="BRR786" s="92"/>
      <c r="BRS786" s="92"/>
      <c r="BRT786" s="92"/>
      <c r="BRU786" s="92"/>
      <c r="BRV786" s="92"/>
      <c r="BRW786" s="92"/>
      <c r="BRX786" s="92"/>
      <c r="BRY786" s="92"/>
      <c r="BRZ786" s="92"/>
      <c r="BSA786" s="92"/>
      <c r="BSB786" s="92"/>
      <c r="BSC786" s="92"/>
      <c r="BSD786" s="92"/>
      <c r="BSE786" s="92"/>
      <c r="BSF786" s="92"/>
      <c r="BSG786" s="92"/>
      <c r="BSH786" s="92"/>
      <c r="BSI786" s="92"/>
      <c r="BSJ786" s="92"/>
      <c r="BSK786" s="92"/>
      <c r="BSL786" s="92"/>
      <c r="BSM786" s="92"/>
      <c r="BSN786" s="92"/>
      <c r="BSO786" s="92"/>
      <c r="BSP786" s="92"/>
      <c r="BSQ786" s="92"/>
      <c r="BSR786" s="92"/>
      <c r="BSS786" s="92"/>
      <c r="BST786" s="92"/>
      <c r="BSU786" s="92"/>
      <c r="BSV786" s="92"/>
      <c r="BSW786" s="92"/>
      <c r="BSX786" s="92"/>
      <c r="BSY786" s="92"/>
      <c r="BSZ786" s="92"/>
      <c r="BTA786" s="92"/>
      <c r="BTB786" s="92"/>
      <c r="BTC786" s="92"/>
      <c r="BTD786" s="92"/>
      <c r="BTE786" s="92"/>
      <c r="BTF786" s="92"/>
      <c r="BTG786" s="92"/>
      <c r="BTH786" s="92"/>
      <c r="BTI786" s="92"/>
      <c r="BTJ786" s="92"/>
      <c r="BTK786" s="92"/>
      <c r="BTL786" s="92"/>
      <c r="BTM786" s="92"/>
      <c r="BTN786" s="92"/>
      <c r="BTO786" s="92"/>
      <c r="BTP786" s="92"/>
      <c r="BTQ786" s="92"/>
      <c r="BTR786" s="92"/>
      <c r="BTS786" s="92"/>
      <c r="BTT786" s="92"/>
      <c r="BTU786" s="92"/>
      <c r="BTV786" s="92"/>
      <c r="BTW786" s="92"/>
      <c r="BTX786" s="92"/>
      <c r="BTY786" s="92"/>
      <c r="BTZ786" s="92"/>
      <c r="BUA786" s="92"/>
      <c r="BUB786" s="92"/>
      <c r="BUC786" s="92"/>
      <c r="BUD786" s="92"/>
      <c r="BUE786" s="92"/>
      <c r="BUF786" s="92"/>
      <c r="BUG786" s="92"/>
      <c r="BUH786" s="92"/>
      <c r="BUI786" s="92"/>
      <c r="BUJ786" s="92"/>
      <c r="BUK786" s="92"/>
      <c r="BUL786" s="92"/>
      <c r="BUM786" s="92"/>
      <c r="BUN786" s="92"/>
      <c r="BUO786" s="92"/>
      <c r="BUP786" s="92"/>
      <c r="BUQ786" s="92"/>
      <c r="BUR786" s="92"/>
      <c r="BUS786" s="92"/>
      <c r="BUT786" s="92"/>
      <c r="BUU786" s="92"/>
      <c r="BUV786" s="92"/>
      <c r="BUW786" s="92"/>
      <c r="BUX786" s="92"/>
      <c r="BUY786" s="92"/>
      <c r="BUZ786" s="92"/>
      <c r="BVA786" s="92"/>
      <c r="BVB786" s="92"/>
      <c r="BVC786" s="92"/>
      <c r="BVD786" s="92"/>
      <c r="BVE786" s="92"/>
      <c r="BVF786" s="92"/>
      <c r="BVG786" s="92"/>
      <c r="BVH786" s="92"/>
      <c r="BVI786" s="92"/>
      <c r="BVJ786" s="92"/>
      <c r="BVK786" s="92"/>
      <c r="BVL786" s="92"/>
      <c r="BVM786" s="92"/>
      <c r="BVN786" s="92"/>
      <c r="BVO786" s="92"/>
      <c r="BVP786" s="92"/>
      <c r="BVQ786" s="92"/>
      <c r="BVR786" s="92"/>
      <c r="BVS786" s="92"/>
      <c r="BVT786" s="92"/>
      <c r="BVU786" s="92"/>
      <c r="BVV786" s="92"/>
      <c r="BVW786" s="92"/>
      <c r="BVX786" s="92"/>
      <c r="BVY786" s="92"/>
      <c r="BVZ786" s="92"/>
      <c r="BWA786" s="92"/>
      <c r="BWB786" s="92"/>
      <c r="BWC786" s="92"/>
      <c r="BWD786" s="92"/>
      <c r="BWE786" s="92"/>
      <c r="BWF786" s="92"/>
      <c r="BWG786" s="92"/>
      <c r="BWH786" s="92"/>
      <c r="BWI786" s="92"/>
      <c r="BWJ786" s="92"/>
      <c r="BWK786" s="92"/>
      <c r="BWL786" s="92"/>
      <c r="BWM786" s="92"/>
      <c r="BWN786" s="92"/>
      <c r="BWO786" s="92"/>
      <c r="BWP786" s="92"/>
      <c r="BWQ786" s="92"/>
      <c r="BWR786" s="92"/>
      <c r="BWS786" s="92"/>
      <c r="BWT786" s="92"/>
      <c r="BWU786" s="92"/>
      <c r="BWV786" s="92"/>
      <c r="BWW786" s="92"/>
      <c r="BWX786" s="92"/>
      <c r="BWY786" s="92"/>
      <c r="BWZ786" s="92"/>
      <c r="BXA786" s="92"/>
      <c r="BXB786" s="92"/>
      <c r="BXC786" s="92"/>
      <c r="BXD786" s="92"/>
      <c r="BXE786" s="92"/>
      <c r="BXF786" s="92"/>
      <c r="BXG786" s="92"/>
      <c r="BXH786" s="92"/>
      <c r="BXI786" s="92"/>
      <c r="BXJ786" s="92"/>
      <c r="BXK786" s="92"/>
      <c r="BXL786" s="92"/>
      <c r="BXM786" s="92"/>
      <c r="BXN786" s="92"/>
      <c r="BXO786" s="92"/>
      <c r="BXP786" s="92"/>
      <c r="BXQ786" s="92"/>
      <c r="BXR786" s="92"/>
      <c r="BXS786" s="92"/>
      <c r="BXT786" s="92"/>
      <c r="BXU786" s="92"/>
      <c r="BXV786" s="92"/>
      <c r="BXW786" s="92"/>
      <c r="BXX786" s="92"/>
      <c r="BXY786" s="92"/>
      <c r="BXZ786" s="92"/>
      <c r="BYA786" s="92"/>
      <c r="BYB786" s="92"/>
      <c r="BYC786" s="92"/>
      <c r="BYD786" s="92"/>
      <c r="BYE786" s="92"/>
      <c r="BYF786" s="92"/>
      <c r="BYG786" s="92"/>
      <c r="BYH786" s="92"/>
      <c r="BYI786" s="92"/>
      <c r="BYJ786" s="92"/>
      <c r="BYK786" s="92"/>
      <c r="BYL786" s="92"/>
      <c r="BYM786" s="92"/>
      <c r="BYN786" s="92"/>
      <c r="BYO786" s="92"/>
      <c r="BYP786" s="92"/>
      <c r="BYQ786" s="92"/>
      <c r="BYR786" s="92"/>
      <c r="BYS786" s="92"/>
      <c r="BYT786" s="92"/>
      <c r="BYU786" s="92"/>
      <c r="BYV786" s="92"/>
      <c r="BYW786" s="92"/>
      <c r="BYX786" s="92"/>
      <c r="BYY786" s="92"/>
      <c r="BYZ786" s="92"/>
      <c r="BZA786" s="92"/>
      <c r="BZB786" s="92"/>
      <c r="BZC786" s="92"/>
      <c r="BZD786" s="92"/>
      <c r="BZE786" s="92"/>
      <c r="BZF786" s="92"/>
      <c r="BZG786" s="92"/>
      <c r="BZH786" s="92"/>
      <c r="BZI786" s="92"/>
      <c r="BZJ786" s="92"/>
      <c r="BZK786" s="92"/>
      <c r="BZL786" s="92"/>
      <c r="BZM786" s="92"/>
      <c r="BZN786" s="92"/>
      <c r="BZO786" s="92"/>
      <c r="BZP786" s="92"/>
      <c r="BZQ786" s="92"/>
      <c r="BZR786" s="92"/>
      <c r="BZS786" s="92"/>
      <c r="BZT786" s="92"/>
      <c r="BZU786" s="92"/>
      <c r="BZV786" s="92"/>
      <c r="BZW786" s="92"/>
      <c r="BZX786" s="92"/>
      <c r="BZY786" s="92"/>
      <c r="BZZ786" s="92"/>
      <c r="CAA786" s="92"/>
      <c r="CAB786" s="92"/>
      <c r="CAC786" s="92"/>
      <c r="CAD786" s="92"/>
      <c r="CAE786" s="92"/>
      <c r="CAF786" s="92"/>
      <c r="CAG786" s="92"/>
      <c r="CAH786" s="92"/>
      <c r="CAI786" s="92"/>
      <c r="CAJ786" s="92"/>
      <c r="CAK786" s="92"/>
      <c r="CAL786" s="92"/>
      <c r="CAM786" s="92"/>
      <c r="CAN786" s="92"/>
      <c r="CAO786" s="92"/>
      <c r="CAP786" s="92"/>
      <c r="CAQ786" s="92"/>
      <c r="CAR786" s="92"/>
      <c r="CAS786" s="92"/>
      <c r="CAT786" s="92"/>
      <c r="CAU786" s="92"/>
      <c r="CAV786" s="92"/>
      <c r="CAW786" s="92"/>
      <c r="CAX786" s="92"/>
      <c r="CAY786" s="92"/>
      <c r="CAZ786" s="92"/>
      <c r="CBA786" s="92"/>
      <c r="CBB786" s="92"/>
      <c r="CBC786" s="92"/>
      <c r="CBD786" s="92"/>
      <c r="CBE786" s="92"/>
      <c r="CBF786" s="92"/>
      <c r="CBG786" s="92"/>
      <c r="CBH786" s="92"/>
      <c r="CBI786" s="92"/>
      <c r="CBJ786" s="92"/>
      <c r="CBK786" s="92"/>
      <c r="CBL786" s="92"/>
      <c r="CBM786" s="92"/>
      <c r="CBN786" s="92"/>
      <c r="CBO786" s="92"/>
      <c r="CBP786" s="92"/>
      <c r="CBQ786" s="92"/>
      <c r="CBR786" s="92"/>
      <c r="CBS786" s="92"/>
      <c r="CBT786" s="92"/>
      <c r="CBU786" s="92"/>
      <c r="CBV786" s="92"/>
      <c r="CBW786" s="92"/>
      <c r="CBX786" s="92"/>
      <c r="CBY786" s="92"/>
      <c r="CBZ786" s="92"/>
      <c r="CCA786" s="92"/>
      <c r="CCB786" s="92"/>
      <c r="CCC786" s="92"/>
      <c r="CCD786" s="92"/>
      <c r="CCE786" s="92"/>
      <c r="CCF786" s="92"/>
      <c r="CCG786" s="92"/>
      <c r="CCH786" s="92"/>
      <c r="CCI786" s="92"/>
      <c r="CCJ786" s="92"/>
      <c r="CCK786" s="92"/>
      <c r="CCL786" s="92"/>
      <c r="CCM786" s="92"/>
      <c r="CCN786" s="92"/>
      <c r="CCO786" s="92"/>
      <c r="CCP786" s="92"/>
      <c r="CCQ786" s="92"/>
      <c r="CCR786" s="92"/>
      <c r="CCS786" s="92"/>
      <c r="CCT786" s="92"/>
      <c r="CCU786" s="92"/>
      <c r="CCV786" s="92"/>
      <c r="CCW786" s="92"/>
      <c r="CCX786" s="92"/>
      <c r="CCY786" s="92"/>
      <c r="CCZ786" s="92"/>
      <c r="CDA786" s="92"/>
      <c r="CDB786" s="92"/>
      <c r="CDC786" s="92"/>
      <c r="CDD786" s="92"/>
      <c r="CDE786" s="92"/>
      <c r="CDF786" s="92"/>
      <c r="CDG786" s="92"/>
      <c r="CDH786" s="92"/>
      <c r="CDI786" s="92"/>
      <c r="CDJ786" s="92"/>
      <c r="CDK786" s="92"/>
      <c r="CDL786" s="92"/>
      <c r="CDM786" s="92"/>
      <c r="CDN786" s="92"/>
      <c r="CDO786" s="92"/>
      <c r="CDP786" s="92"/>
      <c r="CDQ786" s="92"/>
      <c r="CDR786" s="92"/>
      <c r="CDS786" s="92"/>
      <c r="CDT786" s="92"/>
      <c r="CDU786" s="92"/>
      <c r="CDV786" s="92"/>
      <c r="CDW786" s="92"/>
      <c r="CDX786" s="92"/>
      <c r="CDY786" s="92"/>
      <c r="CDZ786" s="92"/>
      <c r="CEA786" s="92"/>
      <c r="CEB786" s="92"/>
      <c r="CEC786" s="92"/>
      <c r="CED786" s="92"/>
      <c r="CEE786" s="92"/>
      <c r="CEF786" s="92"/>
      <c r="CEG786" s="92"/>
      <c r="CEH786" s="92"/>
      <c r="CEI786" s="92"/>
      <c r="CEJ786" s="92"/>
      <c r="CEK786" s="92"/>
      <c r="CEL786" s="92"/>
      <c r="CEM786" s="92"/>
      <c r="CEN786" s="92"/>
      <c r="CEO786" s="92"/>
      <c r="CEP786" s="92"/>
      <c r="CEQ786" s="92"/>
      <c r="CER786" s="92"/>
      <c r="CES786" s="92"/>
      <c r="CET786" s="92"/>
      <c r="CEU786" s="92"/>
      <c r="CEV786" s="92"/>
      <c r="CEW786" s="92"/>
      <c r="CEX786" s="92"/>
      <c r="CEY786" s="92"/>
      <c r="CEZ786" s="92"/>
      <c r="CFA786" s="92"/>
      <c r="CFB786" s="92"/>
      <c r="CFC786" s="92"/>
      <c r="CFD786" s="92"/>
      <c r="CFE786" s="92"/>
      <c r="CFF786" s="92"/>
      <c r="CFG786" s="92"/>
      <c r="CFH786" s="92"/>
      <c r="CFI786" s="92"/>
      <c r="CFJ786" s="92"/>
      <c r="CFK786" s="92"/>
      <c r="CFL786" s="92"/>
      <c r="CFM786" s="92"/>
      <c r="CFN786" s="92"/>
      <c r="CFO786" s="92"/>
      <c r="CFP786" s="92"/>
      <c r="CFQ786" s="92"/>
      <c r="CFR786" s="92"/>
      <c r="CFS786" s="92"/>
      <c r="CFT786" s="92"/>
      <c r="CFU786" s="92"/>
      <c r="CFV786" s="92"/>
      <c r="CFW786" s="92"/>
      <c r="CFX786" s="92"/>
      <c r="CFY786" s="92"/>
      <c r="CFZ786" s="92"/>
      <c r="CGA786" s="92"/>
      <c r="CGB786" s="92"/>
      <c r="CGC786" s="92"/>
      <c r="CGD786" s="92"/>
      <c r="CGE786" s="92"/>
      <c r="CGF786" s="92"/>
      <c r="CGG786" s="92"/>
      <c r="CGH786" s="92"/>
      <c r="CGI786" s="92"/>
      <c r="CGJ786" s="92"/>
      <c r="CGK786" s="92"/>
      <c r="CGL786" s="92"/>
      <c r="CGM786" s="92"/>
      <c r="CGN786" s="92"/>
      <c r="CGO786" s="92"/>
      <c r="CGP786" s="92"/>
      <c r="CGQ786" s="92"/>
      <c r="CGR786" s="92"/>
      <c r="CGS786" s="92"/>
      <c r="CGT786" s="92"/>
      <c r="CGU786" s="92"/>
      <c r="CGV786" s="92"/>
      <c r="CGW786" s="92"/>
      <c r="CGX786" s="92"/>
      <c r="CGY786" s="92"/>
      <c r="CGZ786" s="92"/>
      <c r="CHA786" s="92"/>
      <c r="CHB786" s="92"/>
      <c r="CHC786" s="92"/>
      <c r="CHD786" s="92"/>
      <c r="CHE786" s="92"/>
      <c r="CHF786" s="92"/>
      <c r="CHG786" s="92"/>
      <c r="CHH786" s="92"/>
      <c r="CHI786" s="92"/>
      <c r="CHJ786" s="92"/>
      <c r="CHK786" s="92"/>
      <c r="CHL786" s="92"/>
      <c r="CHM786" s="92"/>
      <c r="CHN786" s="92"/>
      <c r="CHO786" s="92"/>
      <c r="CHP786" s="92"/>
      <c r="CHQ786" s="92"/>
      <c r="CHR786" s="92"/>
      <c r="CHS786" s="92"/>
      <c r="CHT786" s="92"/>
      <c r="CHU786" s="92"/>
      <c r="CHV786" s="92"/>
      <c r="CHW786" s="92"/>
      <c r="CHX786" s="92"/>
      <c r="CHY786" s="92"/>
      <c r="CHZ786" s="92"/>
      <c r="CIA786" s="92"/>
      <c r="CIB786" s="92"/>
      <c r="CIC786" s="92"/>
      <c r="CID786" s="92"/>
      <c r="CIE786" s="92"/>
      <c r="CIF786" s="92"/>
      <c r="CIG786" s="92"/>
      <c r="CIH786" s="92"/>
      <c r="CII786" s="92"/>
      <c r="CIJ786" s="92"/>
      <c r="CIK786" s="92"/>
      <c r="CIL786" s="92"/>
      <c r="CIM786" s="92"/>
      <c r="CIN786" s="92"/>
      <c r="CIO786" s="92"/>
      <c r="CIP786" s="92"/>
      <c r="CIQ786" s="92"/>
      <c r="CIR786" s="92"/>
      <c r="CIS786" s="92"/>
      <c r="CIT786" s="92"/>
      <c r="CIU786" s="92"/>
      <c r="CIV786" s="92"/>
      <c r="CIW786" s="92"/>
      <c r="CIX786" s="92"/>
      <c r="CIY786" s="92"/>
      <c r="CIZ786" s="92"/>
      <c r="CJA786" s="92"/>
      <c r="CJB786" s="92"/>
      <c r="CJC786" s="92"/>
      <c r="CJD786" s="92"/>
      <c r="CJE786" s="92"/>
      <c r="CJF786" s="92"/>
      <c r="CJG786" s="92"/>
      <c r="CJH786" s="92"/>
      <c r="CJI786" s="92"/>
      <c r="CJJ786" s="92"/>
      <c r="CJK786" s="92"/>
      <c r="CJL786" s="92"/>
      <c r="CJM786" s="92"/>
      <c r="CJN786" s="92"/>
      <c r="CJO786" s="92"/>
      <c r="CJP786" s="92"/>
      <c r="CJQ786" s="92"/>
      <c r="CJR786" s="92"/>
      <c r="CJS786" s="92"/>
      <c r="CJT786" s="92"/>
      <c r="CJU786" s="92"/>
      <c r="CJV786" s="92"/>
      <c r="CJW786" s="92"/>
      <c r="CJX786" s="92"/>
      <c r="CJY786" s="92"/>
      <c r="CJZ786" s="92"/>
      <c r="CKA786" s="92"/>
      <c r="CKB786" s="92"/>
      <c r="CKC786" s="92"/>
      <c r="CKD786" s="92"/>
      <c r="CKE786" s="92"/>
      <c r="CKF786" s="92"/>
      <c r="CKG786" s="92"/>
      <c r="CKH786" s="92"/>
      <c r="CKI786" s="92"/>
      <c r="CKJ786" s="92"/>
      <c r="CKK786" s="92"/>
      <c r="CKL786" s="92"/>
      <c r="CKM786" s="92"/>
      <c r="CKN786" s="92"/>
      <c r="CKO786" s="92"/>
      <c r="CKP786" s="92"/>
      <c r="CKQ786" s="92"/>
      <c r="CKR786" s="92"/>
      <c r="CKS786" s="92"/>
      <c r="CKT786" s="92"/>
      <c r="CKU786" s="92"/>
      <c r="CKV786" s="92"/>
      <c r="CKW786" s="92"/>
      <c r="CKX786" s="92"/>
      <c r="CKY786" s="92"/>
      <c r="CKZ786" s="92"/>
      <c r="CLA786" s="92"/>
      <c r="CLB786" s="92"/>
      <c r="CLC786" s="92"/>
      <c r="CLD786" s="92"/>
      <c r="CLE786" s="92"/>
      <c r="CLF786" s="92"/>
      <c r="CLG786" s="92"/>
      <c r="CLH786" s="92"/>
      <c r="CLI786" s="92"/>
      <c r="CLJ786" s="92"/>
      <c r="CLK786" s="92"/>
      <c r="CLL786" s="92"/>
      <c r="CLM786" s="92"/>
      <c r="CLN786" s="92"/>
      <c r="CLO786" s="92"/>
      <c r="CLP786" s="92"/>
      <c r="CLQ786" s="92"/>
      <c r="CLR786" s="92"/>
      <c r="CLS786" s="92"/>
      <c r="CLT786" s="92"/>
      <c r="CLU786" s="92"/>
      <c r="CLV786" s="92"/>
      <c r="CLW786" s="92"/>
      <c r="CLX786" s="92"/>
      <c r="CLY786" s="92"/>
      <c r="CLZ786" s="92"/>
      <c r="CMA786" s="92"/>
      <c r="CMB786" s="92"/>
      <c r="CMC786" s="92"/>
      <c r="CMD786" s="92"/>
      <c r="CME786" s="92"/>
      <c r="CMF786" s="92"/>
      <c r="CMG786" s="92"/>
      <c r="CMH786" s="92"/>
      <c r="CMI786" s="92"/>
      <c r="CMJ786" s="92"/>
      <c r="CMK786" s="92"/>
      <c r="CML786" s="92"/>
      <c r="CMM786" s="92"/>
      <c r="CMN786" s="92"/>
      <c r="CMO786" s="92"/>
      <c r="CMP786" s="92"/>
      <c r="CMQ786" s="92"/>
      <c r="CMR786" s="92"/>
      <c r="CMS786" s="92"/>
      <c r="CMT786" s="92"/>
      <c r="CMU786" s="92"/>
      <c r="CMV786" s="92"/>
      <c r="CMW786" s="92"/>
      <c r="CMX786" s="92"/>
      <c r="CMY786" s="92"/>
      <c r="CMZ786" s="92"/>
      <c r="CNA786" s="92"/>
      <c r="CNB786" s="92"/>
      <c r="CNC786" s="92"/>
      <c r="CND786" s="92"/>
      <c r="CNE786" s="92"/>
      <c r="CNF786" s="92"/>
      <c r="CNG786" s="92"/>
      <c r="CNH786" s="92"/>
      <c r="CNI786" s="92"/>
      <c r="CNJ786" s="92"/>
      <c r="CNK786" s="92"/>
      <c r="CNL786" s="92"/>
      <c r="CNM786" s="92"/>
      <c r="CNN786" s="92"/>
      <c r="CNO786" s="92"/>
      <c r="CNP786" s="92"/>
      <c r="CNQ786" s="92"/>
      <c r="CNR786" s="92"/>
      <c r="CNS786" s="92"/>
      <c r="CNT786" s="92"/>
      <c r="CNU786" s="92"/>
      <c r="CNV786" s="92"/>
      <c r="CNW786" s="92"/>
      <c r="CNX786" s="92"/>
      <c r="CNY786" s="92"/>
      <c r="CNZ786" s="92"/>
      <c r="COA786" s="92"/>
      <c r="COB786" s="92"/>
      <c r="COC786" s="92"/>
      <c r="COD786" s="92"/>
      <c r="COE786" s="92"/>
      <c r="COF786" s="92"/>
      <c r="COG786" s="92"/>
      <c r="COH786" s="92"/>
      <c r="COI786" s="92"/>
      <c r="COJ786" s="92"/>
      <c r="COK786" s="92"/>
      <c r="COL786" s="92"/>
      <c r="COM786" s="92"/>
      <c r="CON786" s="92"/>
      <c r="COO786" s="92"/>
      <c r="COP786" s="92"/>
      <c r="COQ786" s="92"/>
      <c r="COR786" s="92"/>
      <c r="COS786" s="92"/>
      <c r="COT786" s="92"/>
      <c r="COU786" s="92"/>
      <c r="COV786" s="92"/>
      <c r="COW786" s="92"/>
      <c r="COX786" s="92"/>
      <c r="COY786" s="92"/>
      <c r="COZ786" s="92"/>
      <c r="CPA786" s="92"/>
      <c r="CPB786" s="92"/>
      <c r="CPC786" s="92"/>
      <c r="CPD786" s="92"/>
      <c r="CPE786" s="92"/>
      <c r="CPF786" s="92"/>
      <c r="CPG786" s="92"/>
      <c r="CPH786" s="92"/>
      <c r="CPI786" s="92"/>
      <c r="CPJ786" s="92"/>
      <c r="CPK786" s="92"/>
      <c r="CPL786" s="92"/>
      <c r="CPM786" s="92"/>
      <c r="CPN786" s="92"/>
      <c r="CPO786" s="92"/>
      <c r="CPP786" s="92"/>
      <c r="CPQ786" s="92"/>
      <c r="CPR786" s="92"/>
      <c r="CPS786" s="92"/>
      <c r="CPT786" s="92"/>
      <c r="CPU786" s="92"/>
      <c r="CPV786" s="92"/>
      <c r="CPW786" s="92"/>
      <c r="CPX786" s="92"/>
      <c r="CPY786" s="92"/>
      <c r="CPZ786" s="92"/>
      <c r="CQA786" s="92"/>
      <c r="CQB786" s="92"/>
      <c r="CQC786" s="92"/>
      <c r="CQD786" s="92"/>
      <c r="CQE786" s="92"/>
      <c r="CQF786" s="92"/>
      <c r="CQG786" s="92"/>
      <c r="CQH786" s="92"/>
      <c r="CQI786" s="92"/>
      <c r="CQJ786" s="92"/>
      <c r="CQK786" s="92"/>
      <c r="CQL786" s="92"/>
      <c r="CQM786" s="92"/>
      <c r="CQN786" s="92"/>
      <c r="CQO786" s="92"/>
      <c r="CQP786" s="92"/>
      <c r="CQQ786" s="92"/>
      <c r="CQR786" s="92"/>
      <c r="CQS786" s="92"/>
      <c r="CQT786" s="92"/>
      <c r="CQU786" s="92"/>
      <c r="CQV786" s="92"/>
      <c r="CQW786" s="92"/>
      <c r="CQX786" s="92"/>
      <c r="CQY786" s="92"/>
      <c r="CQZ786" s="92"/>
      <c r="CRA786" s="92"/>
      <c r="CRB786" s="92"/>
      <c r="CRC786" s="92"/>
      <c r="CRD786" s="92"/>
      <c r="CRE786" s="92"/>
      <c r="CRF786" s="92"/>
      <c r="CRG786" s="92"/>
      <c r="CRH786" s="92"/>
      <c r="CRI786" s="92"/>
      <c r="CRJ786" s="92"/>
      <c r="CRK786" s="92"/>
      <c r="CRL786" s="92"/>
      <c r="CRM786" s="92"/>
      <c r="CRN786" s="92"/>
      <c r="CRO786" s="92"/>
      <c r="CRP786" s="92"/>
      <c r="CRQ786" s="92"/>
      <c r="CRR786" s="92"/>
      <c r="CRS786" s="92"/>
      <c r="CRT786" s="92"/>
      <c r="CRU786" s="92"/>
      <c r="CRV786" s="92"/>
      <c r="CRW786" s="92"/>
      <c r="CRX786" s="92"/>
      <c r="CRY786" s="92"/>
      <c r="CRZ786" s="92"/>
      <c r="CSA786" s="92"/>
      <c r="CSB786" s="92"/>
      <c r="CSC786" s="92"/>
      <c r="CSD786" s="92"/>
      <c r="CSE786" s="92"/>
      <c r="CSF786" s="92"/>
      <c r="CSG786" s="92"/>
      <c r="CSH786" s="92"/>
      <c r="CSI786" s="92"/>
      <c r="CSJ786" s="92"/>
      <c r="CSK786" s="92"/>
      <c r="CSL786" s="92"/>
      <c r="CSM786" s="92"/>
      <c r="CSN786" s="92"/>
      <c r="CSO786" s="92"/>
      <c r="CSP786" s="92"/>
      <c r="CSQ786" s="92"/>
      <c r="CSR786" s="92"/>
      <c r="CSS786" s="92"/>
      <c r="CST786" s="92"/>
      <c r="CSU786" s="92"/>
      <c r="CSV786" s="92"/>
      <c r="CSW786" s="92"/>
      <c r="CSX786" s="92"/>
      <c r="CSY786" s="92"/>
      <c r="CSZ786" s="92"/>
      <c r="CTA786" s="92"/>
      <c r="CTB786" s="92"/>
      <c r="CTC786" s="92"/>
      <c r="CTD786" s="92"/>
      <c r="CTE786" s="92"/>
      <c r="CTF786" s="92"/>
      <c r="CTG786" s="92"/>
      <c r="CTH786" s="92"/>
      <c r="CTI786" s="92"/>
      <c r="CTJ786" s="92"/>
      <c r="CTK786" s="92"/>
      <c r="CTL786" s="92"/>
      <c r="CTM786" s="92"/>
      <c r="CTN786" s="92"/>
      <c r="CTO786" s="92"/>
      <c r="CTP786" s="92"/>
      <c r="CTQ786" s="92"/>
      <c r="CTR786" s="92"/>
      <c r="CTS786" s="92"/>
      <c r="CTT786" s="92"/>
      <c r="CTU786" s="92"/>
      <c r="CTV786" s="92"/>
      <c r="CTW786" s="92"/>
      <c r="CTX786" s="92"/>
      <c r="CTY786" s="92"/>
      <c r="CTZ786" s="92"/>
      <c r="CUA786" s="92"/>
      <c r="CUB786" s="92"/>
      <c r="CUC786" s="92"/>
      <c r="CUD786" s="92"/>
      <c r="CUE786" s="92"/>
      <c r="CUF786" s="92"/>
      <c r="CUG786" s="92"/>
      <c r="CUH786" s="92"/>
      <c r="CUI786" s="92"/>
      <c r="CUJ786" s="92"/>
      <c r="CUK786" s="92"/>
      <c r="CUL786" s="92"/>
      <c r="CUM786" s="92"/>
      <c r="CUN786" s="92"/>
      <c r="CUO786" s="92"/>
      <c r="CUP786" s="92"/>
      <c r="CUQ786" s="92"/>
      <c r="CUR786" s="92"/>
      <c r="CUS786" s="92"/>
      <c r="CUT786" s="92"/>
      <c r="CUU786" s="92"/>
      <c r="CUV786" s="92"/>
      <c r="CUW786" s="92"/>
      <c r="CUX786" s="92"/>
      <c r="CUY786" s="92"/>
      <c r="CUZ786" s="92"/>
      <c r="CVA786" s="92"/>
      <c r="CVB786" s="92"/>
      <c r="CVC786" s="92"/>
      <c r="CVD786" s="92"/>
      <c r="CVE786" s="92"/>
      <c r="CVF786" s="92"/>
      <c r="CVG786" s="92"/>
      <c r="CVH786" s="92"/>
      <c r="CVI786" s="92"/>
      <c r="CVJ786" s="92"/>
      <c r="CVK786" s="92"/>
      <c r="CVL786" s="92"/>
      <c r="CVM786" s="92"/>
      <c r="CVN786" s="92"/>
      <c r="CVO786" s="92"/>
      <c r="CVP786" s="92"/>
      <c r="CVQ786" s="92"/>
      <c r="CVR786" s="92"/>
      <c r="CVS786" s="92"/>
      <c r="CVT786" s="92"/>
      <c r="CVU786" s="92"/>
      <c r="CVV786" s="92"/>
      <c r="CVW786" s="92"/>
      <c r="CVX786" s="92"/>
      <c r="CVY786" s="92"/>
      <c r="CVZ786" s="92"/>
      <c r="CWA786" s="92"/>
      <c r="CWB786" s="92"/>
      <c r="CWC786" s="92"/>
      <c r="CWD786" s="92"/>
      <c r="CWE786" s="92"/>
      <c r="CWF786" s="92"/>
      <c r="CWG786" s="92"/>
      <c r="CWH786" s="92"/>
      <c r="CWI786" s="92"/>
      <c r="CWJ786" s="92"/>
      <c r="CWK786" s="92"/>
      <c r="CWL786" s="92"/>
      <c r="CWM786" s="92"/>
      <c r="CWN786" s="92"/>
      <c r="CWO786" s="92"/>
      <c r="CWP786" s="92"/>
      <c r="CWQ786" s="92"/>
      <c r="CWR786" s="92"/>
      <c r="CWS786" s="92"/>
      <c r="CWT786" s="92"/>
      <c r="CWU786" s="92"/>
      <c r="CWV786" s="92"/>
      <c r="CWW786" s="92"/>
      <c r="CWX786" s="92"/>
      <c r="CWY786" s="92"/>
      <c r="CWZ786" s="92"/>
      <c r="CXA786" s="92"/>
      <c r="CXB786" s="92"/>
      <c r="CXC786" s="92"/>
      <c r="CXD786" s="92"/>
      <c r="CXE786" s="92"/>
      <c r="CXF786" s="92"/>
      <c r="CXG786" s="92"/>
      <c r="CXH786" s="92"/>
      <c r="CXI786" s="92"/>
      <c r="CXJ786" s="92"/>
      <c r="CXK786" s="92"/>
      <c r="CXL786" s="92"/>
      <c r="CXM786" s="92"/>
      <c r="CXN786" s="92"/>
      <c r="CXO786" s="92"/>
      <c r="CXP786" s="92"/>
      <c r="CXQ786" s="92"/>
      <c r="CXR786" s="92"/>
      <c r="CXS786" s="92"/>
      <c r="CXT786" s="92"/>
      <c r="CXU786" s="92"/>
      <c r="CXV786" s="92"/>
      <c r="CXW786" s="92"/>
      <c r="CXX786" s="92"/>
      <c r="CXY786" s="92"/>
      <c r="CXZ786" s="92"/>
      <c r="CYA786" s="92"/>
      <c r="CYB786" s="92"/>
      <c r="CYC786" s="92"/>
      <c r="CYD786" s="92"/>
      <c r="CYE786" s="92"/>
      <c r="CYF786" s="92"/>
      <c r="CYG786" s="92"/>
      <c r="CYH786" s="92"/>
      <c r="CYI786" s="92"/>
      <c r="CYJ786" s="92"/>
      <c r="CYK786" s="92"/>
      <c r="CYL786" s="92"/>
      <c r="CYM786" s="92"/>
      <c r="CYN786" s="92"/>
      <c r="CYO786" s="92"/>
      <c r="CYP786" s="92"/>
      <c r="CYQ786" s="92"/>
      <c r="CYR786" s="92"/>
      <c r="CYS786" s="92"/>
      <c r="CYT786" s="92"/>
      <c r="CYU786" s="92"/>
      <c r="CYV786" s="92"/>
      <c r="CYW786" s="92"/>
      <c r="CYX786" s="92"/>
      <c r="CYY786" s="92"/>
      <c r="CYZ786" s="92"/>
      <c r="CZA786" s="92"/>
      <c r="CZB786" s="92"/>
      <c r="CZC786" s="92"/>
      <c r="CZD786" s="92"/>
      <c r="CZE786" s="92"/>
      <c r="CZF786" s="92"/>
      <c r="CZG786" s="92"/>
      <c r="CZH786" s="92"/>
      <c r="CZI786" s="92"/>
      <c r="CZJ786" s="92"/>
      <c r="CZK786" s="92"/>
      <c r="CZL786" s="92"/>
      <c r="CZM786" s="92"/>
      <c r="CZN786" s="92"/>
      <c r="CZO786" s="92"/>
      <c r="CZP786" s="92"/>
      <c r="CZQ786" s="92"/>
      <c r="CZR786" s="92"/>
      <c r="CZS786" s="92"/>
      <c r="CZT786" s="92"/>
      <c r="CZU786" s="92"/>
      <c r="CZV786" s="92"/>
      <c r="CZW786" s="92"/>
      <c r="CZX786" s="92"/>
      <c r="CZY786" s="92"/>
      <c r="CZZ786" s="92"/>
      <c r="DAA786" s="92"/>
      <c r="DAB786" s="92"/>
      <c r="DAC786" s="92"/>
      <c r="DAD786" s="92"/>
      <c r="DAE786" s="92"/>
      <c r="DAF786" s="92"/>
      <c r="DAG786" s="92"/>
      <c r="DAH786" s="92"/>
      <c r="DAI786" s="92"/>
      <c r="DAJ786" s="92"/>
      <c r="DAK786" s="92"/>
      <c r="DAL786" s="92"/>
      <c r="DAM786" s="92"/>
      <c r="DAN786" s="92"/>
      <c r="DAO786" s="92"/>
      <c r="DAP786" s="92"/>
      <c r="DAQ786" s="92"/>
      <c r="DAR786" s="92"/>
      <c r="DAS786" s="92"/>
      <c r="DAT786" s="92"/>
      <c r="DAU786" s="92"/>
      <c r="DAV786" s="92"/>
      <c r="DAW786" s="92"/>
      <c r="DAX786" s="92"/>
      <c r="DAY786" s="92"/>
      <c r="DAZ786" s="92"/>
      <c r="DBA786" s="92"/>
      <c r="DBB786" s="92"/>
      <c r="DBC786" s="92"/>
      <c r="DBD786" s="92"/>
      <c r="DBE786" s="92"/>
      <c r="DBF786" s="92"/>
      <c r="DBG786" s="92"/>
      <c r="DBH786" s="92"/>
      <c r="DBI786" s="92"/>
      <c r="DBJ786" s="92"/>
      <c r="DBK786" s="92"/>
      <c r="DBL786" s="92"/>
      <c r="DBM786" s="92"/>
      <c r="DBN786" s="92"/>
      <c r="DBO786" s="92"/>
      <c r="DBP786" s="92"/>
      <c r="DBQ786" s="92"/>
      <c r="DBR786" s="92"/>
      <c r="DBS786" s="92"/>
      <c r="DBT786" s="92"/>
      <c r="DBU786" s="92"/>
      <c r="DBV786" s="92"/>
      <c r="DBW786" s="92"/>
      <c r="DBX786" s="92"/>
      <c r="DBY786" s="92"/>
      <c r="DBZ786" s="92"/>
      <c r="DCA786" s="92"/>
      <c r="DCB786" s="92"/>
      <c r="DCC786" s="92"/>
      <c r="DCD786" s="92"/>
      <c r="DCE786" s="92"/>
      <c r="DCF786" s="92"/>
      <c r="DCG786" s="92"/>
      <c r="DCH786" s="92"/>
      <c r="DCI786" s="92"/>
      <c r="DCJ786" s="92"/>
      <c r="DCK786" s="92"/>
      <c r="DCL786" s="92"/>
      <c r="DCM786" s="92"/>
      <c r="DCN786" s="92"/>
      <c r="DCO786" s="92"/>
      <c r="DCP786" s="92"/>
      <c r="DCQ786" s="92"/>
      <c r="DCR786" s="92"/>
      <c r="DCS786" s="92"/>
      <c r="DCT786" s="92"/>
      <c r="DCU786" s="92"/>
      <c r="DCV786" s="92"/>
      <c r="DCW786" s="92"/>
      <c r="DCX786" s="92"/>
      <c r="DCY786" s="92"/>
      <c r="DCZ786" s="92"/>
      <c r="DDA786" s="92"/>
      <c r="DDB786" s="92"/>
      <c r="DDC786" s="92"/>
      <c r="DDD786" s="92"/>
      <c r="DDE786" s="92"/>
      <c r="DDF786" s="92"/>
      <c r="DDG786" s="92"/>
      <c r="DDH786" s="92"/>
      <c r="DDI786" s="92"/>
      <c r="DDJ786" s="92"/>
      <c r="DDK786" s="92"/>
      <c r="DDL786" s="92"/>
      <c r="DDM786" s="92"/>
      <c r="DDN786" s="92"/>
      <c r="DDO786" s="92"/>
      <c r="DDP786" s="92"/>
      <c r="DDQ786" s="92"/>
      <c r="DDR786" s="92"/>
      <c r="DDS786" s="92"/>
      <c r="DDT786" s="92"/>
      <c r="DDU786" s="92"/>
      <c r="DDV786" s="92"/>
      <c r="DDW786" s="92"/>
      <c r="DDX786" s="92"/>
      <c r="DDY786" s="92"/>
      <c r="DDZ786" s="92"/>
      <c r="DEA786" s="92"/>
      <c r="DEB786" s="92"/>
      <c r="DEC786" s="92"/>
      <c r="DED786" s="92"/>
      <c r="DEE786" s="92"/>
      <c r="DEF786" s="92"/>
      <c r="DEG786" s="92"/>
      <c r="DEH786" s="92"/>
      <c r="DEI786" s="92"/>
      <c r="DEJ786" s="92"/>
      <c r="DEK786" s="92"/>
      <c r="DEL786" s="92"/>
      <c r="DEM786" s="92"/>
      <c r="DEN786" s="92"/>
      <c r="DEO786" s="92"/>
      <c r="DEP786" s="92"/>
      <c r="DEQ786" s="92"/>
      <c r="DER786" s="92"/>
      <c r="DES786" s="92"/>
      <c r="DET786" s="92"/>
      <c r="DEU786" s="92"/>
      <c r="DEV786" s="92"/>
      <c r="DEW786" s="92"/>
      <c r="DEX786" s="92"/>
      <c r="DEY786" s="92"/>
      <c r="DEZ786" s="92"/>
      <c r="DFA786" s="92"/>
      <c r="DFB786" s="92"/>
      <c r="DFC786" s="92"/>
      <c r="DFD786" s="92"/>
      <c r="DFE786" s="92"/>
      <c r="DFF786" s="92"/>
      <c r="DFG786" s="92"/>
      <c r="DFH786" s="92"/>
      <c r="DFI786" s="92"/>
      <c r="DFJ786" s="92"/>
      <c r="DFK786" s="92"/>
      <c r="DFL786" s="92"/>
      <c r="DFM786" s="92"/>
      <c r="DFN786" s="92"/>
      <c r="DFO786" s="92"/>
      <c r="DFP786" s="92"/>
      <c r="DFQ786" s="92"/>
      <c r="DFR786" s="92"/>
      <c r="DFS786" s="92"/>
      <c r="DFT786" s="92"/>
      <c r="DFU786" s="92"/>
      <c r="DFV786" s="92"/>
      <c r="DFW786" s="92"/>
      <c r="DFX786" s="92"/>
      <c r="DFY786" s="92"/>
      <c r="DFZ786" s="92"/>
      <c r="DGA786" s="92"/>
      <c r="DGB786" s="92"/>
      <c r="DGC786" s="92"/>
      <c r="DGD786" s="92"/>
      <c r="DGE786" s="92"/>
      <c r="DGF786" s="92"/>
      <c r="DGG786" s="92"/>
      <c r="DGH786" s="92"/>
      <c r="DGI786" s="92"/>
      <c r="DGJ786" s="92"/>
      <c r="DGK786" s="92"/>
      <c r="DGL786" s="92"/>
      <c r="DGM786" s="92"/>
      <c r="DGN786" s="92"/>
      <c r="DGO786" s="92"/>
      <c r="DGP786" s="92"/>
      <c r="DGQ786" s="92"/>
      <c r="DGR786" s="92"/>
      <c r="DGS786" s="92"/>
      <c r="DGT786" s="92"/>
      <c r="DGU786" s="92"/>
      <c r="DGV786" s="92"/>
      <c r="DGW786" s="92"/>
      <c r="DGX786" s="92"/>
      <c r="DGY786" s="92"/>
      <c r="DGZ786" s="92"/>
      <c r="DHA786" s="92"/>
      <c r="DHB786" s="92"/>
      <c r="DHC786" s="92"/>
      <c r="DHD786" s="92"/>
      <c r="DHE786" s="92"/>
      <c r="DHF786" s="92"/>
      <c r="DHG786" s="92"/>
      <c r="DHH786" s="92"/>
      <c r="DHI786" s="92"/>
      <c r="DHJ786" s="92"/>
      <c r="DHK786" s="92"/>
      <c r="DHL786" s="92"/>
      <c r="DHM786" s="92"/>
      <c r="DHN786" s="92"/>
      <c r="DHO786" s="92"/>
      <c r="DHP786" s="92"/>
      <c r="DHQ786" s="92"/>
      <c r="DHR786" s="92"/>
      <c r="DHS786" s="92"/>
      <c r="DHT786" s="92"/>
      <c r="DHU786" s="92"/>
      <c r="DHV786" s="92"/>
      <c r="DHW786" s="92"/>
      <c r="DHX786" s="92"/>
      <c r="DHY786" s="92"/>
      <c r="DHZ786" s="92"/>
      <c r="DIA786" s="92"/>
      <c r="DIB786" s="92"/>
      <c r="DIC786" s="92"/>
      <c r="DID786" s="92"/>
      <c r="DIE786" s="92"/>
      <c r="DIF786" s="92"/>
      <c r="DIG786" s="92"/>
      <c r="DIH786" s="92"/>
      <c r="DII786" s="92"/>
      <c r="DIJ786" s="92"/>
      <c r="DIK786" s="92"/>
      <c r="DIL786" s="92"/>
      <c r="DIM786" s="92"/>
      <c r="DIN786" s="92"/>
      <c r="DIO786" s="92"/>
      <c r="DIP786" s="92"/>
      <c r="DIQ786" s="92"/>
      <c r="DIR786" s="92"/>
      <c r="DIS786" s="92"/>
      <c r="DIT786" s="92"/>
      <c r="DIU786" s="92"/>
      <c r="DIV786" s="92"/>
      <c r="DIW786" s="92"/>
      <c r="DIX786" s="92"/>
      <c r="DIY786" s="92"/>
      <c r="DIZ786" s="92"/>
      <c r="DJA786" s="92"/>
      <c r="DJB786" s="92"/>
      <c r="DJC786" s="92"/>
      <c r="DJD786" s="92"/>
      <c r="DJE786" s="92"/>
      <c r="DJF786" s="92"/>
      <c r="DJG786" s="92"/>
      <c r="DJH786" s="92"/>
      <c r="DJI786" s="92"/>
      <c r="DJJ786" s="92"/>
      <c r="DJK786" s="92"/>
      <c r="DJL786" s="92"/>
      <c r="DJM786" s="92"/>
      <c r="DJN786" s="92"/>
      <c r="DJO786" s="92"/>
      <c r="DJP786" s="92"/>
      <c r="DJQ786" s="92"/>
      <c r="DJR786" s="92"/>
      <c r="DJS786" s="92"/>
      <c r="DJT786" s="92"/>
      <c r="DJU786" s="92"/>
      <c r="DJV786" s="92"/>
      <c r="DJW786" s="92"/>
      <c r="DJX786" s="92"/>
      <c r="DJY786" s="92"/>
      <c r="DJZ786" s="92"/>
      <c r="DKA786" s="92"/>
      <c r="DKB786" s="92"/>
      <c r="DKC786" s="92"/>
      <c r="DKD786" s="92"/>
      <c r="DKE786" s="92"/>
      <c r="DKF786" s="92"/>
      <c r="DKG786" s="92"/>
      <c r="DKH786" s="92"/>
      <c r="DKI786" s="92"/>
      <c r="DKJ786" s="92"/>
      <c r="DKK786" s="92"/>
      <c r="DKL786" s="92"/>
      <c r="DKM786" s="92"/>
      <c r="DKN786" s="92"/>
      <c r="DKO786" s="92"/>
      <c r="DKP786" s="92"/>
      <c r="DKQ786" s="92"/>
      <c r="DKR786" s="92"/>
      <c r="DKS786" s="92"/>
      <c r="DKT786" s="92"/>
      <c r="DKU786" s="92"/>
      <c r="DKV786" s="92"/>
      <c r="DKW786" s="92"/>
      <c r="DKX786" s="92"/>
      <c r="DKY786" s="92"/>
      <c r="DKZ786" s="92"/>
      <c r="DLA786" s="92"/>
      <c r="DLB786" s="92"/>
      <c r="DLC786" s="92"/>
      <c r="DLD786" s="92"/>
      <c r="DLE786" s="92"/>
      <c r="DLF786" s="92"/>
      <c r="DLG786" s="92"/>
      <c r="DLH786" s="92"/>
      <c r="DLI786" s="92"/>
      <c r="DLJ786" s="92"/>
      <c r="DLK786" s="92"/>
      <c r="DLL786" s="92"/>
      <c r="DLM786" s="92"/>
      <c r="DLN786" s="92"/>
      <c r="DLO786" s="92"/>
      <c r="DLP786" s="92"/>
      <c r="DLQ786" s="92"/>
      <c r="DLR786" s="92"/>
      <c r="DLS786" s="92"/>
      <c r="DLT786" s="92"/>
      <c r="DLU786" s="92"/>
      <c r="DLV786" s="92"/>
      <c r="DLW786" s="92"/>
      <c r="DLX786" s="92"/>
      <c r="DLY786" s="92"/>
      <c r="DLZ786" s="92"/>
      <c r="DMA786" s="92"/>
      <c r="DMB786" s="92"/>
      <c r="DMC786" s="92"/>
      <c r="DMD786" s="92"/>
      <c r="DME786" s="92"/>
      <c r="DMF786" s="92"/>
      <c r="DMG786" s="92"/>
      <c r="DMH786" s="92"/>
      <c r="DMI786" s="92"/>
      <c r="DMJ786" s="92"/>
      <c r="DMK786" s="92"/>
      <c r="DML786" s="92"/>
      <c r="DMM786" s="92"/>
      <c r="DMN786" s="92"/>
      <c r="DMO786" s="92"/>
      <c r="DMP786" s="92"/>
      <c r="DMQ786" s="92"/>
      <c r="DMR786" s="92"/>
      <c r="DMS786" s="92"/>
      <c r="DMT786" s="92"/>
      <c r="DMU786" s="92"/>
      <c r="DMV786" s="92"/>
      <c r="DMW786" s="92"/>
      <c r="DMX786" s="92"/>
      <c r="DMY786" s="92"/>
      <c r="DMZ786" s="92"/>
      <c r="DNA786" s="92"/>
      <c r="DNB786" s="92"/>
      <c r="DNC786" s="92"/>
      <c r="DND786" s="92"/>
      <c r="DNE786" s="92"/>
      <c r="DNF786" s="92"/>
      <c r="DNG786" s="92"/>
      <c r="DNH786" s="92"/>
      <c r="DNI786" s="92"/>
      <c r="DNJ786" s="92"/>
      <c r="DNK786" s="92"/>
      <c r="DNL786" s="92"/>
      <c r="DNM786" s="92"/>
      <c r="DNN786" s="92"/>
      <c r="DNO786" s="92"/>
      <c r="DNP786" s="92"/>
      <c r="DNQ786" s="92"/>
      <c r="DNR786" s="92"/>
      <c r="DNS786" s="92"/>
      <c r="DNT786" s="92"/>
      <c r="DNU786" s="92"/>
      <c r="DNV786" s="92"/>
      <c r="DNW786" s="92"/>
      <c r="DNX786" s="92"/>
      <c r="DNY786" s="92"/>
      <c r="DNZ786" s="92"/>
      <c r="DOA786" s="92"/>
      <c r="DOB786" s="92"/>
      <c r="DOC786" s="92"/>
      <c r="DOD786" s="92"/>
      <c r="DOE786" s="92"/>
      <c r="DOF786" s="92"/>
      <c r="DOG786" s="92"/>
      <c r="DOH786" s="92"/>
      <c r="DOI786" s="92"/>
      <c r="DOJ786" s="92"/>
      <c r="DOK786" s="92"/>
      <c r="DOL786" s="92"/>
      <c r="DOM786" s="92"/>
      <c r="DON786" s="92"/>
      <c r="DOO786" s="92"/>
      <c r="DOP786" s="92"/>
      <c r="DOQ786" s="92"/>
      <c r="DOR786" s="92"/>
      <c r="DOS786" s="92"/>
      <c r="DOT786" s="92"/>
      <c r="DOU786" s="92"/>
      <c r="DOV786" s="92"/>
      <c r="DOW786" s="92"/>
      <c r="DOX786" s="92"/>
      <c r="DOY786" s="92"/>
      <c r="DOZ786" s="92"/>
      <c r="DPA786" s="92"/>
      <c r="DPB786" s="92"/>
      <c r="DPC786" s="92"/>
      <c r="DPD786" s="92"/>
      <c r="DPE786" s="92"/>
      <c r="DPF786" s="92"/>
      <c r="DPG786" s="92"/>
      <c r="DPH786" s="92"/>
      <c r="DPI786" s="92"/>
      <c r="DPJ786" s="92"/>
      <c r="DPK786" s="92"/>
      <c r="DPL786" s="92"/>
      <c r="DPM786" s="92"/>
      <c r="DPN786" s="92"/>
      <c r="DPO786" s="92"/>
      <c r="DPP786" s="92"/>
      <c r="DPQ786" s="92"/>
      <c r="DPR786" s="92"/>
      <c r="DPS786" s="92"/>
      <c r="DPT786" s="92"/>
      <c r="DPU786" s="92"/>
      <c r="DPV786" s="92"/>
      <c r="DPW786" s="92"/>
      <c r="DPX786" s="92"/>
      <c r="DPY786" s="92"/>
      <c r="DPZ786" s="92"/>
      <c r="DQA786" s="92"/>
      <c r="DQB786" s="92"/>
      <c r="DQC786" s="92"/>
      <c r="DQD786" s="92"/>
      <c r="DQE786" s="92"/>
      <c r="DQF786" s="92"/>
      <c r="DQG786" s="92"/>
      <c r="DQH786" s="92"/>
      <c r="DQI786" s="92"/>
      <c r="DQJ786" s="92"/>
      <c r="DQK786" s="92"/>
      <c r="DQL786" s="92"/>
      <c r="DQM786" s="92"/>
      <c r="DQN786" s="92"/>
      <c r="DQO786" s="92"/>
      <c r="DQP786" s="92"/>
      <c r="DQQ786" s="92"/>
      <c r="DQR786" s="92"/>
      <c r="DQS786" s="92"/>
      <c r="DQT786" s="92"/>
      <c r="DQU786" s="92"/>
      <c r="DQV786" s="92"/>
      <c r="DQW786" s="92"/>
      <c r="DQX786" s="92"/>
      <c r="DQY786" s="92"/>
      <c r="DQZ786" s="92"/>
      <c r="DRA786" s="92"/>
      <c r="DRB786" s="92"/>
      <c r="DRC786" s="92"/>
      <c r="DRD786" s="92"/>
      <c r="DRE786" s="92"/>
      <c r="DRF786" s="92"/>
      <c r="DRG786" s="92"/>
      <c r="DRH786" s="92"/>
      <c r="DRI786" s="92"/>
      <c r="DRJ786" s="92"/>
      <c r="DRK786" s="92"/>
      <c r="DRL786" s="92"/>
      <c r="DRM786" s="92"/>
      <c r="DRN786" s="92"/>
      <c r="DRO786" s="92"/>
      <c r="DRP786" s="92"/>
      <c r="DRQ786" s="92"/>
      <c r="DRR786" s="92"/>
      <c r="DRS786" s="92"/>
      <c r="DRT786" s="92"/>
      <c r="DRU786" s="92"/>
      <c r="DRV786" s="92"/>
      <c r="DRW786" s="92"/>
      <c r="DRX786" s="92"/>
      <c r="DRY786" s="92"/>
      <c r="DRZ786" s="92"/>
      <c r="DSA786" s="92"/>
      <c r="DSB786" s="92"/>
      <c r="DSC786" s="92"/>
      <c r="DSD786" s="92"/>
      <c r="DSE786" s="92"/>
      <c r="DSF786" s="92"/>
      <c r="DSG786" s="92"/>
      <c r="DSH786" s="92"/>
      <c r="DSI786" s="92"/>
      <c r="DSJ786" s="92"/>
      <c r="DSK786" s="92"/>
      <c r="DSL786" s="92"/>
      <c r="DSM786" s="92"/>
      <c r="DSN786" s="92"/>
      <c r="DSO786" s="92"/>
      <c r="DSP786" s="92"/>
      <c r="DSQ786" s="92"/>
      <c r="DSR786" s="92"/>
      <c r="DSS786" s="92"/>
      <c r="DST786" s="92"/>
      <c r="DSU786" s="92"/>
      <c r="DSV786" s="92"/>
      <c r="DSW786" s="92"/>
      <c r="DSX786" s="92"/>
      <c r="DSY786" s="92"/>
      <c r="DSZ786" s="92"/>
      <c r="DTA786" s="92"/>
      <c r="DTB786" s="92"/>
      <c r="DTC786" s="92"/>
      <c r="DTD786" s="92"/>
      <c r="DTE786" s="92"/>
      <c r="DTF786" s="92"/>
      <c r="DTG786" s="92"/>
      <c r="DTH786" s="92"/>
      <c r="DTI786" s="92"/>
      <c r="DTJ786" s="92"/>
      <c r="DTK786" s="92"/>
      <c r="DTL786" s="92"/>
      <c r="DTM786" s="92"/>
      <c r="DTN786" s="92"/>
      <c r="DTO786" s="92"/>
      <c r="DTP786" s="92"/>
      <c r="DTQ786" s="92"/>
      <c r="DTR786" s="92"/>
      <c r="DTS786" s="92"/>
      <c r="DTT786" s="92"/>
      <c r="DTU786" s="92"/>
      <c r="DTV786" s="92"/>
      <c r="DTW786" s="92"/>
      <c r="DTX786" s="92"/>
      <c r="DTY786" s="92"/>
      <c r="DTZ786" s="92"/>
      <c r="DUA786" s="92"/>
      <c r="DUB786" s="92"/>
      <c r="DUC786" s="92"/>
      <c r="DUD786" s="92"/>
      <c r="DUE786" s="92"/>
      <c r="DUF786" s="92"/>
      <c r="DUG786" s="92"/>
      <c r="DUH786" s="92"/>
      <c r="DUI786" s="92"/>
      <c r="DUJ786" s="92"/>
      <c r="DUK786" s="92"/>
      <c r="DUL786" s="92"/>
      <c r="DUM786" s="92"/>
      <c r="DUN786" s="92"/>
      <c r="DUO786" s="92"/>
      <c r="DUP786" s="92"/>
      <c r="DUQ786" s="92"/>
      <c r="DUR786" s="92"/>
      <c r="DUS786" s="92"/>
      <c r="DUT786" s="92"/>
      <c r="DUU786" s="92"/>
      <c r="DUV786" s="92"/>
      <c r="DUW786" s="92"/>
      <c r="DUX786" s="92"/>
      <c r="DUY786" s="92"/>
      <c r="DUZ786" s="92"/>
      <c r="DVA786" s="92"/>
      <c r="DVB786" s="92"/>
      <c r="DVC786" s="92"/>
      <c r="DVD786" s="92"/>
      <c r="DVE786" s="92"/>
      <c r="DVF786" s="92"/>
      <c r="DVG786" s="92"/>
      <c r="DVH786" s="92"/>
      <c r="DVI786" s="92"/>
      <c r="DVJ786" s="92"/>
      <c r="DVK786" s="92"/>
      <c r="DVL786" s="92"/>
      <c r="DVM786" s="92"/>
      <c r="DVN786" s="92"/>
      <c r="DVO786" s="92"/>
      <c r="DVP786" s="92"/>
      <c r="DVQ786" s="92"/>
      <c r="DVR786" s="92"/>
      <c r="DVS786" s="92"/>
      <c r="DVT786" s="92"/>
      <c r="DVU786" s="92"/>
      <c r="DVV786" s="92"/>
      <c r="DVW786" s="92"/>
      <c r="DVX786" s="92"/>
      <c r="DVY786" s="92"/>
      <c r="DVZ786" s="92"/>
      <c r="DWA786" s="92"/>
      <c r="DWB786" s="92"/>
      <c r="DWC786" s="92"/>
      <c r="DWD786" s="92"/>
      <c r="DWE786" s="92"/>
      <c r="DWF786" s="92"/>
      <c r="DWG786" s="92"/>
      <c r="DWH786" s="92"/>
      <c r="DWI786" s="92"/>
      <c r="DWJ786" s="92"/>
      <c r="DWK786" s="92"/>
      <c r="DWL786" s="92"/>
      <c r="DWM786" s="92"/>
      <c r="DWN786" s="92"/>
      <c r="DWO786" s="92"/>
      <c r="DWP786" s="92"/>
      <c r="DWQ786" s="92"/>
      <c r="DWR786" s="92"/>
      <c r="DWS786" s="92"/>
      <c r="DWT786" s="92"/>
      <c r="DWU786" s="92"/>
      <c r="DWV786" s="92"/>
      <c r="DWW786" s="92"/>
      <c r="DWX786" s="92"/>
      <c r="DWY786" s="92"/>
      <c r="DWZ786" s="92"/>
      <c r="DXA786" s="92"/>
      <c r="DXB786" s="92"/>
      <c r="DXC786" s="92"/>
      <c r="DXD786" s="92"/>
      <c r="DXE786" s="92"/>
      <c r="DXF786" s="92"/>
      <c r="DXG786" s="92"/>
      <c r="DXH786" s="92"/>
      <c r="DXI786" s="92"/>
      <c r="DXJ786" s="92"/>
      <c r="DXK786" s="92"/>
      <c r="DXL786" s="92"/>
      <c r="DXM786" s="92"/>
      <c r="DXN786" s="92"/>
      <c r="DXO786" s="92"/>
      <c r="DXP786" s="92"/>
      <c r="DXQ786" s="92"/>
      <c r="DXR786" s="92"/>
      <c r="DXS786" s="92"/>
      <c r="DXT786" s="92"/>
      <c r="DXU786" s="92"/>
      <c r="DXV786" s="92"/>
      <c r="DXW786" s="92"/>
      <c r="DXX786" s="92"/>
      <c r="DXY786" s="92"/>
      <c r="DXZ786" s="92"/>
      <c r="DYA786" s="92"/>
      <c r="DYB786" s="92"/>
      <c r="DYC786" s="92"/>
      <c r="DYD786" s="92"/>
      <c r="DYE786" s="92"/>
      <c r="DYF786" s="92"/>
      <c r="DYG786" s="92"/>
      <c r="DYH786" s="92"/>
      <c r="DYI786" s="92"/>
      <c r="DYJ786" s="92"/>
      <c r="DYK786" s="92"/>
      <c r="DYL786" s="92"/>
      <c r="DYM786" s="92"/>
      <c r="DYN786" s="92"/>
      <c r="DYO786" s="92"/>
      <c r="DYP786" s="92"/>
      <c r="DYQ786" s="92"/>
      <c r="DYR786" s="92"/>
      <c r="DYS786" s="92"/>
      <c r="DYT786" s="92"/>
      <c r="DYU786" s="92"/>
      <c r="DYV786" s="92"/>
      <c r="DYW786" s="92"/>
      <c r="DYX786" s="92"/>
      <c r="DYY786" s="92"/>
      <c r="DYZ786" s="92"/>
      <c r="DZA786" s="92"/>
      <c r="DZB786" s="92"/>
      <c r="DZC786" s="92"/>
      <c r="DZD786" s="92"/>
      <c r="DZE786" s="92"/>
      <c r="DZF786" s="92"/>
      <c r="DZG786" s="92"/>
      <c r="DZH786" s="92"/>
      <c r="DZI786" s="92"/>
      <c r="DZJ786" s="92"/>
      <c r="DZK786" s="92"/>
      <c r="DZL786" s="92"/>
      <c r="DZM786" s="92"/>
      <c r="DZN786" s="92"/>
      <c r="DZO786" s="92"/>
      <c r="DZP786" s="92"/>
      <c r="DZQ786" s="92"/>
      <c r="DZR786" s="92"/>
      <c r="DZS786" s="92"/>
      <c r="DZT786" s="92"/>
      <c r="DZU786" s="92"/>
      <c r="DZV786" s="92"/>
      <c r="DZW786" s="92"/>
      <c r="DZX786" s="92"/>
      <c r="DZY786" s="92"/>
      <c r="DZZ786" s="92"/>
      <c r="EAA786" s="92"/>
      <c r="EAB786" s="92"/>
      <c r="EAC786" s="92"/>
      <c r="EAD786" s="92"/>
      <c r="EAE786" s="92"/>
      <c r="EAF786" s="92"/>
      <c r="EAG786" s="92"/>
      <c r="EAH786" s="92"/>
      <c r="EAI786" s="92"/>
      <c r="EAJ786" s="92"/>
      <c r="EAK786" s="92"/>
      <c r="EAL786" s="92"/>
      <c r="EAM786" s="92"/>
      <c r="EAN786" s="92"/>
      <c r="EAO786" s="92"/>
      <c r="EAP786" s="92"/>
      <c r="EAQ786" s="92"/>
      <c r="EAR786" s="92"/>
      <c r="EAS786" s="92"/>
      <c r="EAT786" s="92"/>
      <c r="EAU786" s="92"/>
      <c r="EAV786" s="92"/>
      <c r="EAW786" s="92"/>
      <c r="EAX786" s="92"/>
      <c r="EAY786" s="92"/>
      <c r="EAZ786" s="92"/>
      <c r="EBA786" s="92"/>
      <c r="EBB786" s="92"/>
      <c r="EBC786" s="92"/>
      <c r="EBD786" s="92"/>
      <c r="EBE786" s="92"/>
      <c r="EBF786" s="92"/>
      <c r="EBG786" s="92"/>
      <c r="EBH786" s="92"/>
      <c r="EBI786" s="92"/>
      <c r="EBJ786" s="92"/>
      <c r="EBK786" s="92"/>
      <c r="EBL786" s="92"/>
      <c r="EBM786" s="92"/>
      <c r="EBN786" s="92"/>
      <c r="EBO786" s="92"/>
      <c r="EBP786" s="92"/>
      <c r="EBQ786" s="92"/>
      <c r="EBR786" s="92"/>
      <c r="EBS786" s="92"/>
      <c r="EBT786" s="92"/>
      <c r="EBU786" s="92"/>
      <c r="EBV786" s="92"/>
      <c r="EBW786" s="92"/>
      <c r="EBX786" s="92"/>
      <c r="EBY786" s="92"/>
      <c r="EBZ786" s="92"/>
      <c r="ECA786" s="92"/>
      <c r="ECB786" s="92"/>
      <c r="ECC786" s="92"/>
      <c r="ECD786" s="92"/>
      <c r="ECE786" s="92"/>
      <c r="ECF786" s="92"/>
      <c r="ECG786" s="92"/>
      <c r="ECH786" s="92"/>
      <c r="ECI786" s="92"/>
      <c r="ECJ786" s="92"/>
      <c r="ECK786" s="92"/>
      <c r="ECL786" s="92"/>
      <c r="ECM786" s="92"/>
      <c r="ECN786" s="92"/>
      <c r="ECO786" s="92"/>
      <c r="ECP786" s="92"/>
      <c r="ECQ786" s="92"/>
      <c r="ECR786" s="92"/>
      <c r="ECS786" s="92"/>
      <c r="ECT786" s="92"/>
      <c r="ECU786" s="92"/>
      <c r="ECV786" s="92"/>
      <c r="ECW786" s="92"/>
      <c r="ECX786" s="92"/>
      <c r="ECY786" s="92"/>
      <c r="ECZ786" s="92"/>
      <c r="EDA786" s="92"/>
      <c r="EDB786" s="92"/>
      <c r="EDC786" s="92"/>
      <c r="EDD786" s="92"/>
      <c r="EDE786" s="92"/>
      <c r="EDF786" s="92"/>
      <c r="EDG786" s="92"/>
      <c r="EDH786" s="92"/>
      <c r="EDI786" s="92"/>
      <c r="EDJ786" s="92"/>
      <c r="EDK786" s="92"/>
      <c r="EDL786" s="92"/>
      <c r="EDM786" s="92"/>
      <c r="EDN786" s="92"/>
      <c r="EDO786" s="92"/>
      <c r="EDP786" s="92"/>
      <c r="EDQ786" s="92"/>
      <c r="EDR786" s="92"/>
      <c r="EDS786" s="92"/>
      <c r="EDT786" s="92"/>
      <c r="EDU786" s="92"/>
      <c r="EDV786" s="92"/>
      <c r="EDW786" s="92"/>
      <c r="EDX786" s="92"/>
      <c r="EDY786" s="92"/>
      <c r="EDZ786" s="92"/>
      <c r="EEA786" s="92"/>
      <c r="EEB786" s="92"/>
      <c r="EEC786" s="92"/>
      <c r="EED786" s="92"/>
      <c r="EEE786" s="92"/>
      <c r="EEF786" s="92"/>
      <c r="EEG786" s="92"/>
      <c r="EEH786" s="92"/>
      <c r="EEI786" s="92"/>
      <c r="EEJ786" s="92"/>
      <c r="EEK786" s="92"/>
      <c r="EEL786" s="92"/>
      <c r="EEM786" s="92"/>
      <c r="EEN786" s="92"/>
      <c r="EEO786" s="92"/>
      <c r="EEP786" s="92"/>
      <c r="EEQ786" s="92"/>
      <c r="EER786" s="92"/>
      <c r="EES786" s="92"/>
      <c r="EET786" s="92"/>
      <c r="EEU786" s="92"/>
      <c r="EEV786" s="92"/>
      <c r="EEW786" s="92"/>
      <c r="EEX786" s="92"/>
      <c r="EEY786" s="92"/>
      <c r="EEZ786" s="92"/>
      <c r="EFA786" s="92"/>
      <c r="EFB786" s="92"/>
      <c r="EFC786" s="92"/>
      <c r="EFD786" s="92"/>
      <c r="EFE786" s="92"/>
      <c r="EFF786" s="92"/>
      <c r="EFG786" s="92"/>
      <c r="EFH786" s="92"/>
      <c r="EFI786" s="92"/>
      <c r="EFJ786" s="92"/>
      <c r="EFK786" s="92"/>
      <c r="EFL786" s="92"/>
      <c r="EFM786" s="92"/>
      <c r="EFN786" s="92"/>
      <c r="EFO786" s="92"/>
      <c r="EFP786" s="92"/>
      <c r="EFQ786" s="92"/>
      <c r="EFR786" s="92"/>
      <c r="EFS786" s="92"/>
      <c r="EFT786" s="92"/>
      <c r="EFU786" s="92"/>
      <c r="EFV786" s="92"/>
      <c r="EFW786" s="92"/>
      <c r="EFX786" s="92"/>
      <c r="EFY786" s="92"/>
      <c r="EFZ786" s="92"/>
      <c r="EGA786" s="92"/>
      <c r="EGB786" s="92"/>
      <c r="EGC786" s="92"/>
      <c r="EGD786" s="92"/>
      <c r="EGE786" s="92"/>
      <c r="EGF786" s="92"/>
      <c r="EGG786" s="92"/>
      <c r="EGH786" s="92"/>
      <c r="EGI786" s="92"/>
      <c r="EGJ786" s="92"/>
      <c r="EGK786" s="92"/>
      <c r="EGL786" s="92"/>
      <c r="EGM786" s="92"/>
      <c r="EGN786" s="92"/>
      <c r="EGO786" s="92"/>
      <c r="EGP786" s="92"/>
      <c r="EGQ786" s="92"/>
      <c r="EGR786" s="92"/>
      <c r="EGS786" s="92"/>
      <c r="EGT786" s="92"/>
      <c r="EGU786" s="92"/>
      <c r="EGV786" s="92"/>
      <c r="EGW786" s="92"/>
      <c r="EGX786" s="92"/>
      <c r="EGY786" s="92"/>
      <c r="EGZ786" s="92"/>
      <c r="EHA786" s="92"/>
      <c r="EHB786" s="92"/>
      <c r="EHC786" s="92"/>
      <c r="EHD786" s="92"/>
      <c r="EHE786" s="92"/>
      <c r="EHF786" s="92"/>
      <c r="EHG786" s="92"/>
      <c r="EHH786" s="92"/>
      <c r="EHI786" s="92"/>
      <c r="EHJ786" s="92"/>
      <c r="EHK786" s="92"/>
      <c r="EHL786" s="92"/>
      <c r="EHM786" s="92"/>
      <c r="EHN786" s="92"/>
      <c r="EHO786" s="92"/>
      <c r="EHP786" s="92"/>
      <c r="EHQ786" s="92"/>
      <c r="EHR786" s="92"/>
      <c r="EHS786" s="92"/>
      <c r="EHT786" s="92"/>
      <c r="EHU786" s="92"/>
      <c r="EHV786" s="92"/>
      <c r="EHW786" s="92"/>
      <c r="EHX786" s="92"/>
      <c r="EHY786" s="92"/>
      <c r="EHZ786" s="92"/>
      <c r="EIA786" s="92"/>
      <c r="EIB786" s="92"/>
      <c r="EIC786" s="92"/>
      <c r="EID786" s="92"/>
      <c r="EIE786" s="92"/>
      <c r="EIF786" s="92"/>
      <c r="EIG786" s="92"/>
      <c r="EIH786" s="92"/>
      <c r="EII786" s="92"/>
      <c r="EIJ786" s="92"/>
      <c r="EIK786" s="92"/>
      <c r="EIL786" s="92"/>
      <c r="EIM786" s="92"/>
      <c r="EIN786" s="92"/>
      <c r="EIO786" s="92"/>
      <c r="EIP786" s="92"/>
      <c r="EIQ786" s="92"/>
      <c r="EIR786" s="92"/>
      <c r="EIS786" s="92"/>
      <c r="EIT786" s="92"/>
      <c r="EIU786" s="92"/>
      <c r="EIV786" s="92"/>
      <c r="EIW786" s="92"/>
      <c r="EIX786" s="92"/>
      <c r="EIY786" s="92"/>
      <c r="EIZ786" s="92"/>
      <c r="EJA786" s="92"/>
      <c r="EJB786" s="92"/>
      <c r="EJC786" s="92"/>
      <c r="EJD786" s="92"/>
      <c r="EJE786" s="92"/>
      <c r="EJF786" s="92"/>
      <c r="EJG786" s="92"/>
      <c r="EJH786" s="92"/>
      <c r="EJI786" s="92"/>
      <c r="EJJ786" s="92"/>
      <c r="EJK786" s="92"/>
      <c r="EJL786" s="92"/>
      <c r="EJM786" s="92"/>
      <c r="EJN786" s="92"/>
      <c r="EJO786" s="92"/>
      <c r="EJP786" s="92"/>
      <c r="EJQ786" s="92"/>
      <c r="EJR786" s="92"/>
      <c r="EJS786" s="92"/>
      <c r="EJT786" s="92"/>
      <c r="EJU786" s="92"/>
      <c r="EJV786" s="92"/>
      <c r="EJW786" s="92"/>
      <c r="EJX786" s="92"/>
      <c r="EJY786" s="92"/>
      <c r="EJZ786" s="92"/>
      <c r="EKA786" s="92"/>
      <c r="EKB786" s="92"/>
      <c r="EKC786" s="92"/>
      <c r="EKD786" s="92"/>
      <c r="EKE786" s="92"/>
      <c r="EKF786" s="92"/>
      <c r="EKG786" s="92"/>
      <c r="EKH786" s="92"/>
      <c r="EKI786" s="92"/>
      <c r="EKJ786" s="92"/>
      <c r="EKK786" s="92"/>
      <c r="EKL786" s="92"/>
      <c r="EKM786" s="92"/>
      <c r="EKN786" s="92"/>
      <c r="EKO786" s="92"/>
      <c r="EKP786" s="92"/>
      <c r="EKQ786" s="92"/>
      <c r="EKR786" s="92"/>
      <c r="EKS786" s="92"/>
      <c r="EKT786" s="92"/>
      <c r="EKU786" s="92"/>
      <c r="EKV786" s="92"/>
      <c r="EKW786" s="92"/>
      <c r="EKX786" s="92"/>
      <c r="EKY786" s="92"/>
      <c r="EKZ786" s="92"/>
      <c r="ELA786" s="92"/>
      <c r="ELB786" s="92"/>
      <c r="ELC786" s="92"/>
      <c r="ELD786" s="92"/>
      <c r="ELE786" s="92"/>
      <c r="ELF786" s="92"/>
      <c r="ELG786" s="92"/>
      <c r="ELH786" s="92"/>
      <c r="ELI786" s="92"/>
      <c r="ELJ786" s="92"/>
      <c r="ELK786" s="92"/>
      <c r="ELL786" s="92"/>
      <c r="ELM786" s="92"/>
      <c r="ELN786" s="92"/>
      <c r="ELO786" s="92"/>
      <c r="ELP786" s="92"/>
      <c r="ELQ786" s="92"/>
      <c r="ELR786" s="92"/>
      <c r="ELS786" s="92"/>
      <c r="ELT786" s="92"/>
      <c r="ELU786" s="92"/>
      <c r="ELV786" s="92"/>
      <c r="ELW786" s="92"/>
      <c r="ELX786" s="92"/>
      <c r="ELY786" s="92"/>
      <c r="ELZ786" s="92"/>
      <c r="EMA786" s="92"/>
      <c r="EMB786" s="92"/>
      <c r="EMC786" s="92"/>
      <c r="EMD786" s="92"/>
      <c r="EME786" s="92"/>
      <c r="EMF786" s="92"/>
      <c r="EMG786" s="92"/>
      <c r="EMH786" s="92"/>
      <c r="EMI786" s="92"/>
      <c r="EMJ786" s="92"/>
      <c r="EMK786" s="92"/>
      <c r="EML786" s="92"/>
      <c r="EMM786" s="92"/>
      <c r="EMN786" s="92"/>
      <c r="EMO786" s="92"/>
      <c r="EMP786" s="92"/>
      <c r="EMQ786" s="92"/>
      <c r="EMR786" s="92"/>
      <c r="EMS786" s="92"/>
      <c r="EMT786" s="92"/>
      <c r="EMU786" s="92"/>
      <c r="EMV786" s="92"/>
      <c r="EMW786" s="92"/>
      <c r="EMX786" s="92"/>
      <c r="EMY786" s="92"/>
      <c r="EMZ786" s="92"/>
      <c r="ENA786" s="92"/>
      <c r="ENB786" s="92"/>
      <c r="ENC786" s="92"/>
      <c r="END786" s="92"/>
      <c r="ENE786" s="92"/>
      <c r="ENF786" s="92"/>
      <c r="ENG786" s="92"/>
      <c r="ENH786" s="92"/>
      <c r="ENI786" s="92"/>
      <c r="ENJ786" s="92"/>
      <c r="ENK786" s="92"/>
      <c r="ENL786" s="92"/>
      <c r="ENM786" s="92"/>
      <c r="ENN786" s="92"/>
      <c r="ENO786" s="92"/>
      <c r="ENP786" s="92"/>
      <c r="ENQ786" s="92"/>
      <c r="ENR786" s="92"/>
      <c r="ENS786" s="92"/>
      <c r="ENT786" s="92"/>
      <c r="ENU786" s="92"/>
      <c r="ENV786" s="92"/>
      <c r="ENW786" s="92"/>
      <c r="ENX786" s="92"/>
      <c r="ENY786" s="92"/>
      <c r="ENZ786" s="92"/>
      <c r="EOA786" s="92"/>
      <c r="EOB786" s="92"/>
      <c r="EOC786" s="92"/>
      <c r="EOD786" s="92"/>
      <c r="EOE786" s="92"/>
      <c r="EOF786" s="92"/>
      <c r="EOG786" s="92"/>
      <c r="EOH786" s="92"/>
      <c r="EOI786" s="92"/>
      <c r="EOJ786" s="92"/>
      <c r="EOK786" s="92"/>
      <c r="EOL786" s="92"/>
      <c r="EOM786" s="92"/>
      <c r="EON786" s="92"/>
      <c r="EOO786" s="92"/>
      <c r="EOP786" s="92"/>
      <c r="EOQ786" s="92"/>
      <c r="EOR786" s="92"/>
      <c r="EOS786" s="92"/>
      <c r="EOT786" s="92"/>
      <c r="EOU786" s="92"/>
      <c r="EOV786" s="92"/>
      <c r="EOW786" s="92"/>
      <c r="EOX786" s="92"/>
      <c r="EOY786" s="92"/>
      <c r="EOZ786" s="92"/>
      <c r="EPA786" s="92"/>
      <c r="EPB786" s="92"/>
      <c r="EPC786" s="92"/>
      <c r="EPD786" s="92"/>
      <c r="EPE786" s="92"/>
      <c r="EPF786" s="92"/>
      <c r="EPG786" s="92"/>
      <c r="EPH786" s="92"/>
      <c r="EPI786" s="92"/>
      <c r="EPJ786" s="92"/>
      <c r="EPK786" s="92"/>
      <c r="EPL786" s="92"/>
      <c r="EPM786" s="92"/>
      <c r="EPN786" s="92"/>
      <c r="EPO786" s="92"/>
      <c r="EPP786" s="92"/>
      <c r="EPQ786" s="92"/>
      <c r="EPR786" s="92"/>
      <c r="EPS786" s="92"/>
      <c r="EPT786" s="92"/>
      <c r="EPU786" s="92"/>
      <c r="EPV786" s="92"/>
      <c r="EPW786" s="92"/>
      <c r="EPX786" s="92"/>
      <c r="EPY786" s="92"/>
      <c r="EPZ786" s="92"/>
      <c r="EQA786" s="92"/>
      <c r="EQB786" s="92"/>
      <c r="EQC786" s="92"/>
      <c r="EQD786" s="92"/>
      <c r="EQE786" s="92"/>
      <c r="EQF786" s="92"/>
      <c r="EQG786" s="92"/>
      <c r="EQH786" s="92"/>
      <c r="EQI786" s="92"/>
      <c r="EQJ786" s="92"/>
      <c r="EQK786" s="92"/>
      <c r="EQL786" s="92"/>
      <c r="EQM786" s="92"/>
      <c r="EQN786" s="92"/>
      <c r="EQO786" s="92"/>
      <c r="EQP786" s="92"/>
      <c r="EQQ786" s="92"/>
      <c r="EQR786" s="92"/>
      <c r="EQS786" s="92"/>
      <c r="EQT786" s="92"/>
      <c r="EQU786" s="92"/>
      <c r="EQV786" s="92"/>
      <c r="EQW786" s="92"/>
      <c r="EQX786" s="92"/>
      <c r="EQY786" s="92"/>
      <c r="EQZ786" s="92"/>
      <c r="ERA786" s="92"/>
      <c r="ERB786" s="92"/>
      <c r="ERC786" s="92"/>
      <c r="ERD786" s="92"/>
      <c r="ERE786" s="92"/>
      <c r="ERF786" s="92"/>
      <c r="ERG786" s="92"/>
      <c r="ERH786" s="92"/>
      <c r="ERI786" s="92"/>
      <c r="ERJ786" s="92"/>
      <c r="ERK786" s="92"/>
      <c r="ERL786" s="92"/>
      <c r="ERM786" s="92"/>
      <c r="ERN786" s="92"/>
      <c r="ERO786" s="92"/>
      <c r="ERP786" s="92"/>
      <c r="ERQ786" s="92"/>
      <c r="ERR786" s="92"/>
      <c r="ERS786" s="92"/>
      <c r="ERT786" s="92"/>
      <c r="ERU786" s="92"/>
      <c r="ERV786" s="92"/>
      <c r="ERW786" s="92"/>
      <c r="ERX786" s="92"/>
      <c r="ERY786" s="92"/>
      <c r="ERZ786" s="92"/>
      <c r="ESA786" s="92"/>
      <c r="ESB786" s="92"/>
      <c r="ESC786" s="92"/>
      <c r="ESD786" s="92"/>
      <c r="ESE786" s="92"/>
      <c r="ESF786" s="92"/>
      <c r="ESG786" s="92"/>
      <c r="ESH786" s="92"/>
      <c r="ESI786" s="92"/>
      <c r="ESJ786" s="92"/>
      <c r="ESK786" s="92"/>
      <c r="ESL786" s="92"/>
      <c r="ESM786" s="92"/>
      <c r="ESN786" s="92"/>
      <c r="ESO786" s="92"/>
      <c r="ESP786" s="92"/>
      <c r="ESQ786" s="92"/>
      <c r="ESR786" s="92"/>
      <c r="ESS786" s="92"/>
      <c r="EST786" s="92"/>
      <c r="ESU786" s="92"/>
      <c r="ESV786" s="92"/>
      <c r="ESW786" s="92"/>
      <c r="ESX786" s="92"/>
      <c r="ESY786" s="92"/>
      <c r="ESZ786" s="92"/>
      <c r="ETA786" s="92"/>
      <c r="ETB786" s="92"/>
      <c r="ETC786" s="92"/>
      <c r="ETD786" s="92"/>
      <c r="ETE786" s="92"/>
      <c r="ETF786" s="92"/>
      <c r="ETG786" s="92"/>
      <c r="ETH786" s="92"/>
      <c r="ETI786" s="92"/>
      <c r="ETJ786" s="92"/>
      <c r="ETK786" s="92"/>
      <c r="ETL786" s="92"/>
      <c r="ETM786" s="92"/>
      <c r="ETN786" s="92"/>
      <c r="ETO786" s="92"/>
      <c r="ETP786" s="92"/>
      <c r="ETQ786" s="92"/>
      <c r="ETR786" s="92"/>
      <c r="ETS786" s="92"/>
      <c r="ETT786" s="92"/>
      <c r="ETU786" s="92"/>
      <c r="ETV786" s="92"/>
      <c r="ETW786" s="92"/>
      <c r="ETX786" s="92"/>
      <c r="ETY786" s="92"/>
      <c r="ETZ786" s="92"/>
      <c r="EUA786" s="92"/>
      <c r="EUB786" s="92"/>
      <c r="EUC786" s="92"/>
      <c r="EUD786" s="92"/>
      <c r="EUE786" s="92"/>
      <c r="EUF786" s="92"/>
      <c r="EUG786" s="92"/>
      <c r="EUH786" s="92"/>
      <c r="EUI786" s="92"/>
      <c r="EUJ786" s="92"/>
      <c r="EUK786" s="92"/>
      <c r="EUL786" s="92"/>
      <c r="EUM786" s="92"/>
      <c r="EUN786" s="92"/>
      <c r="EUO786" s="92"/>
      <c r="EUP786" s="92"/>
      <c r="EUQ786" s="92"/>
      <c r="EUR786" s="92"/>
      <c r="EUS786" s="92"/>
      <c r="EUT786" s="92"/>
      <c r="EUU786" s="92"/>
      <c r="EUV786" s="92"/>
      <c r="EUW786" s="92"/>
      <c r="EUX786" s="92"/>
      <c r="EUY786" s="92"/>
      <c r="EUZ786" s="92"/>
      <c r="EVA786" s="92"/>
      <c r="EVB786" s="92"/>
      <c r="EVC786" s="92"/>
      <c r="EVD786" s="92"/>
      <c r="EVE786" s="92"/>
      <c r="EVF786" s="92"/>
      <c r="EVG786" s="92"/>
      <c r="EVH786" s="92"/>
      <c r="EVI786" s="92"/>
      <c r="EVJ786" s="92"/>
      <c r="EVK786" s="92"/>
      <c r="EVL786" s="92"/>
      <c r="EVM786" s="92"/>
      <c r="EVN786" s="92"/>
      <c r="EVO786" s="92"/>
      <c r="EVP786" s="92"/>
      <c r="EVQ786" s="92"/>
      <c r="EVR786" s="92"/>
      <c r="EVS786" s="92"/>
      <c r="EVT786" s="92"/>
      <c r="EVU786" s="92"/>
      <c r="EVV786" s="92"/>
      <c r="EVW786" s="92"/>
      <c r="EVX786" s="92"/>
      <c r="EVY786" s="92"/>
      <c r="EVZ786" s="92"/>
      <c r="EWA786" s="92"/>
      <c r="EWB786" s="92"/>
      <c r="EWC786" s="92"/>
      <c r="EWD786" s="92"/>
      <c r="EWE786" s="92"/>
      <c r="EWF786" s="92"/>
      <c r="EWG786" s="92"/>
      <c r="EWH786" s="92"/>
      <c r="EWI786" s="92"/>
      <c r="EWJ786" s="92"/>
      <c r="EWK786" s="92"/>
      <c r="EWL786" s="92"/>
      <c r="EWM786" s="92"/>
      <c r="EWN786" s="92"/>
      <c r="EWO786" s="92"/>
      <c r="EWP786" s="92"/>
      <c r="EWQ786" s="92"/>
      <c r="EWR786" s="92"/>
      <c r="EWS786" s="92"/>
      <c r="EWT786" s="92"/>
      <c r="EWU786" s="92"/>
      <c r="EWV786" s="92"/>
      <c r="EWW786" s="92"/>
      <c r="EWX786" s="92"/>
      <c r="EWY786" s="92"/>
      <c r="EWZ786" s="92"/>
      <c r="EXA786" s="92"/>
      <c r="EXB786" s="92"/>
      <c r="EXC786" s="92"/>
      <c r="EXD786" s="92"/>
      <c r="EXE786" s="92"/>
      <c r="EXF786" s="92"/>
      <c r="EXG786" s="92"/>
      <c r="EXH786" s="92"/>
      <c r="EXI786" s="92"/>
      <c r="EXJ786" s="92"/>
      <c r="EXK786" s="92"/>
      <c r="EXL786" s="92"/>
      <c r="EXM786" s="92"/>
      <c r="EXN786" s="92"/>
      <c r="EXO786" s="92"/>
      <c r="EXP786" s="92"/>
      <c r="EXQ786" s="92"/>
      <c r="EXR786" s="92"/>
      <c r="EXS786" s="92"/>
      <c r="EXT786" s="92"/>
      <c r="EXU786" s="92"/>
      <c r="EXV786" s="92"/>
      <c r="EXW786" s="92"/>
      <c r="EXX786" s="92"/>
      <c r="EXY786" s="92"/>
      <c r="EXZ786" s="92"/>
      <c r="EYA786" s="92"/>
      <c r="EYB786" s="92"/>
      <c r="EYC786" s="92"/>
      <c r="EYD786" s="92"/>
      <c r="EYE786" s="92"/>
      <c r="EYF786" s="92"/>
      <c r="EYG786" s="92"/>
      <c r="EYH786" s="92"/>
      <c r="EYI786" s="92"/>
      <c r="EYJ786" s="92"/>
      <c r="EYK786" s="92"/>
      <c r="EYL786" s="92"/>
      <c r="EYM786" s="92"/>
      <c r="EYN786" s="92"/>
      <c r="EYO786" s="92"/>
      <c r="EYP786" s="92"/>
      <c r="EYQ786" s="92"/>
      <c r="EYR786" s="92"/>
      <c r="EYS786" s="92"/>
      <c r="EYT786" s="92"/>
      <c r="EYU786" s="92"/>
      <c r="EYV786" s="92"/>
      <c r="EYW786" s="92"/>
      <c r="EYX786" s="92"/>
      <c r="EYY786" s="92"/>
      <c r="EYZ786" s="92"/>
      <c r="EZA786" s="92"/>
      <c r="EZB786" s="92"/>
      <c r="EZC786" s="92"/>
      <c r="EZD786" s="92"/>
      <c r="EZE786" s="92"/>
      <c r="EZF786" s="92"/>
      <c r="EZG786" s="92"/>
      <c r="EZH786" s="92"/>
      <c r="EZI786" s="92"/>
      <c r="EZJ786" s="92"/>
      <c r="EZK786" s="92"/>
      <c r="EZL786" s="92"/>
      <c r="EZM786" s="92"/>
      <c r="EZN786" s="92"/>
      <c r="EZO786" s="92"/>
      <c r="EZP786" s="92"/>
      <c r="EZQ786" s="92"/>
      <c r="EZR786" s="92"/>
      <c r="EZS786" s="92"/>
      <c r="EZT786" s="92"/>
      <c r="EZU786" s="92"/>
      <c r="EZV786" s="92"/>
      <c r="EZW786" s="92"/>
      <c r="EZX786" s="92"/>
      <c r="EZY786" s="92"/>
      <c r="EZZ786" s="92"/>
      <c r="FAA786" s="92"/>
      <c r="FAB786" s="92"/>
      <c r="FAC786" s="92"/>
      <c r="FAD786" s="92"/>
      <c r="FAE786" s="92"/>
      <c r="FAF786" s="92"/>
      <c r="FAG786" s="92"/>
      <c r="FAH786" s="92"/>
      <c r="FAI786" s="92"/>
      <c r="FAJ786" s="92"/>
      <c r="FAK786" s="92"/>
      <c r="FAL786" s="92"/>
      <c r="FAM786" s="92"/>
      <c r="FAN786" s="92"/>
      <c r="FAO786" s="92"/>
      <c r="FAP786" s="92"/>
      <c r="FAQ786" s="92"/>
      <c r="FAR786" s="92"/>
      <c r="FAS786" s="92"/>
      <c r="FAT786" s="92"/>
      <c r="FAU786" s="92"/>
      <c r="FAV786" s="92"/>
      <c r="FAW786" s="92"/>
      <c r="FAX786" s="92"/>
      <c r="FAY786" s="92"/>
      <c r="FAZ786" s="92"/>
      <c r="FBA786" s="92"/>
      <c r="FBB786" s="92"/>
      <c r="FBC786" s="92"/>
      <c r="FBD786" s="92"/>
      <c r="FBE786" s="92"/>
      <c r="FBF786" s="92"/>
      <c r="FBG786" s="92"/>
      <c r="FBH786" s="92"/>
      <c r="FBI786" s="92"/>
      <c r="FBJ786" s="92"/>
      <c r="FBK786" s="92"/>
      <c r="FBL786" s="92"/>
      <c r="FBM786" s="92"/>
      <c r="FBN786" s="92"/>
      <c r="FBO786" s="92"/>
      <c r="FBP786" s="92"/>
      <c r="FBQ786" s="92"/>
      <c r="FBR786" s="92"/>
      <c r="FBS786" s="92"/>
      <c r="FBT786" s="92"/>
      <c r="FBU786" s="92"/>
      <c r="FBV786" s="92"/>
      <c r="FBW786" s="92"/>
      <c r="FBX786" s="92"/>
      <c r="FBY786" s="92"/>
      <c r="FBZ786" s="92"/>
      <c r="FCA786" s="92"/>
      <c r="FCB786" s="92"/>
      <c r="FCC786" s="92"/>
      <c r="FCD786" s="92"/>
      <c r="FCE786" s="92"/>
      <c r="FCF786" s="92"/>
      <c r="FCG786" s="92"/>
      <c r="FCH786" s="92"/>
      <c r="FCI786" s="92"/>
      <c r="FCJ786" s="92"/>
      <c r="FCK786" s="92"/>
      <c r="FCL786" s="92"/>
      <c r="FCM786" s="92"/>
      <c r="FCN786" s="92"/>
      <c r="FCO786" s="92"/>
      <c r="FCP786" s="92"/>
      <c r="FCQ786" s="92"/>
      <c r="FCR786" s="92"/>
      <c r="FCS786" s="92"/>
      <c r="FCT786" s="92"/>
      <c r="FCU786" s="92"/>
      <c r="FCV786" s="92"/>
      <c r="FCW786" s="92"/>
      <c r="FCX786" s="92"/>
      <c r="FCY786" s="92"/>
      <c r="FCZ786" s="92"/>
      <c r="FDA786" s="92"/>
      <c r="FDB786" s="92"/>
      <c r="FDC786" s="92"/>
      <c r="FDD786" s="92"/>
      <c r="FDE786" s="92"/>
      <c r="FDF786" s="92"/>
      <c r="FDG786" s="92"/>
      <c r="FDH786" s="92"/>
      <c r="FDI786" s="92"/>
      <c r="FDJ786" s="92"/>
      <c r="FDK786" s="92"/>
      <c r="FDL786" s="92"/>
      <c r="FDM786" s="92"/>
      <c r="FDN786" s="92"/>
      <c r="FDO786" s="92"/>
      <c r="FDP786" s="92"/>
      <c r="FDQ786" s="92"/>
      <c r="FDR786" s="92"/>
      <c r="FDS786" s="92"/>
      <c r="FDT786" s="92"/>
      <c r="FDU786" s="92"/>
      <c r="FDV786" s="92"/>
      <c r="FDW786" s="92"/>
      <c r="FDX786" s="92"/>
      <c r="FDY786" s="92"/>
      <c r="FDZ786" s="92"/>
      <c r="FEA786" s="92"/>
      <c r="FEB786" s="92"/>
      <c r="FEC786" s="92"/>
      <c r="FED786" s="92"/>
      <c r="FEE786" s="92"/>
      <c r="FEF786" s="92"/>
      <c r="FEG786" s="92"/>
      <c r="FEH786" s="92"/>
      <c r="FEI786" s="92"/>
      <c r="FEJ786" s="92"/>
      <c r="FEK786" s="92"/>
      <c r="FEL786" s="92"/>
      <c r="FEM786" s="92"/>
      <c r="FEN786" s="92"/>
      <c r="FEO786" s="92"/>
      <c r="FEP786" s="92"/>
      <c r="FEQ786" s="92"/>
      <c r="FER786" s="92"/>
      <c r="FES786" s="92"/>
      <c r="FET786" s="92"/>
      <c r="FEU786" s="92"/>
      <c r="FEV786" s="92"/>
      <c r="FEW786" s="92"/>
      <c r="FEX786" s="92"/>
      <c r="FEY786" s="92"/>
      <c r="FEZ786" s="92"/>
      <c r="FFA786" s="92"/>
      <c r="FFB786" s="92"/>
      <c r="FFC786" s="92"/>
      <c r="FFD786" s="92"/>
      <c r="FFE786" s="92"/>
      <c r="FFF786" s="92"/>
      <c r="FFG786" s="92"/>
      <c r="FFH786" s="92"/>
      <c r="FFI786" s="92"/>
      <c r="FFJ786" s="92"/>
      <c r="FFK786" s="92"/>
      <c r="FFL786" s="92"/>
      <c r="FFM786" s="92"/>
      <c r="FFN786" s="92"/>
      <c r="FFO786" s="92"/>
      <c r="FFP786" s="92"/>
      <c r="FFQ786" s="92"/>
      <c r="FFR786" s="92"/>
      <c r="FFS786" s="92"/>
      <c r="FFT786" s="92"/>
      <c r="FFU786" s="92"/>
      <c r="FFV786" s="92"/>
      <c r="FFW786" s="92"/>
      <c r="FFX786" s="92"/>
      <c r="FFY786" s="92"/>
      <c r="FFZ786" s="92"/>
      <c r="FGA786" s="92"/>
      <c r="FGB786" s="92"/>
      <c r="FGC786" s="92"/>
      <c r="FGD786" s="92"/>
      <c r="FGE786" s="92"/>
      <c r="FGF786" s="92"/>
      <c r="FGG786" s="92"/>
      <c r="FGH786" s="92"/>
      <c r="FGI786" s="92"/>
      <c r="FGJ786" s="92"/>
      <c r="FGK786" s="92"/>
      <c r="FGL786" s="92"/>
      <c r="FGM786" s="92"/>
      <c r="FGN786" s="92"/>
      <c r="FGO786" s="92"/>
      <c r="FGP786" s="92"/>
      <c r="FGQ786" s="92"/>
      <c r="FGR786" s="92"/>
      <c r="FGS786" s="92"/>
      <c r="FGT786" s="92"/>
      <c r="FGU786" s="92"/>
      <c r="FGV786" s="92"/>
      <c r="FGW786" s="92"/>
      <c r="FGX786" s="92"/>
      <c r="FGY786" s="92"/>
      <c r="FGZ786" s="92"/>
      <c r="FHA786" s="92"/>
      <c r="FHB786" s="92"/>
      <c r="FHC786" s="92"/>
      <c r="FHD786" s="92"/>
      <c r="FHE786" s="92"/>
      <c r="FHF786" s="92"/>
      <c r="FHG786" s="92"/>
      <c r="FHH786" s="92"/>
      <c r="FHI786" s="92"/>
      <c r="FHJ786" s="92"/>
      <c r="FHK786" s="92"/>
      <c r="FHL786" s="92"/>
      <c r="FHM786" s="92"/>
      <c r="FHN786" s="92"/>
      <c r="FHO786" s="92"/>
      <c r="FHP786" s="92"/>
      <c r="FHQ786" s="92"/>
      <c r="FHR786" s="92"/>
      <c r="FHS786" s="92"/>
      <c r="FHT786" s="92"/>
      <c r="FHU786" s="92"/>
      <c r="FHV786" s="92"/>
      <c r="FHW786" s="92"/>
      <c r="FHX786" s="92"/>
      <c r="FHY786" s="92"/>
      <c r="FHZ786" s="92"/>
      <c r="FIA786" s="92"/>
      <c r="FIB786" s="92"/>
      <c r="FIC786" s="92"/>
      <c r="FID786" s="92"/>
      <c r="FIE786" s="92"/>
      <c r="FIF786" s="92"/>
      <c r="FIG786" s="92"/>
      <c r="FIH786" s="92"/>
      <c r="FII786" s="92"/>
      <c r="FIJ786" s="92"/>
      <c r="FIK786" s="92"/>
      <c r="FIL786" s="92"/>
      <c r="FIM786" s="92"/>
      <c r="FIN786" s="92"/>
      <c r="FIO786" s="92"/>
      <c r="FIP786" s="92"/>
      <c r="FIQ786" s="92"/>
      <c r="FIR786" s="92"/>
      <c r="FIS786" s="92"/>
      <c r="FIT786" s="92"/>
      <c r="FIU786" s="92"/>
      <c r="FIV786" s="92"/>
      <c r="FIW786" s="92"/>
      <c r="FIX786" s="92"/>
      <c r="FIY786" s="92"/>
      <c r="FIZ786" s="92"/>
      <c r="FJA786" s="92"/>
      <c r="FJB786" s="92"/>
      <c r="FJC786" s="92"/>
      <c r="FJD786" s="92"/>
      <c r="FJE786" s="92"/>
      <c r="FJF786" s="92"/>
      <c r="FJG786" s="92"/>
      <c r="FJH786" s="92"/>
      <c r="FJI786" s="92"/>
      <c r="FJJ786" s="92"/>
      <c r="FJK786" s="92"/>
      <c r="FJL786" s="92"/>
      <c r="FJM786" s="92"/>
      <c r="FJN786" s="92"/>
      <c r="FJO786" s="92"/>
      <c r="FJP786" s="92"/>
      <c r="FJQ786" s="92"/>
      <c r="FJR786" s="92"/>
      <c r="FJS786" s="92"/>
      <c r="FJT786" s="92"/>
      <c r="FJU786" s="92"/>
      <c r="FJV786" s="92"/>
      <c r="FJW786" s="92"/>
      <c r="FJX786" s="92"/>
      <c r="FJY786" s="92"/>
      <c r="FJZ786" s="92"/>
      <c r="FKA786" s="92"/>
      <c r="FKB786" s="92"/>
      <c r="FKC786" s="92"/>
      <c r="FKD786" s="92"/>
      <c r="FKE786" s="92"/>
      <c r="FKF786" s="92"/>
      <c r="FKG786" s="92"/>
      <c r="FKH786" s="92"/>
      <c r="FKI786" s="92"/>
      <c r="FKJ786" s="92"/>
      <c r="FKK786" s="92"/>
      <c r="FKL786" s="92"/>
      <c r="FKM786" s="92"/>
      <c r="FKN786" s="92"/>
      <c r="FKO786" s="92"/>
      <c r="FKP786" s="92"/>
      <c r="FKQ786" s="92"/>
      <c r="FKR786" s="92"/>
      <c r="FKS786" s="92"/>
      <c r="FKT786" s="92"/>
      <c r="FKU786" s="92"/>
      <c r="FKV786" s="92"/>
      <c r="FKW786" s="92"/>
      <c r="FKX786" s="92"/>
      <c r="FKY786" s="92"/>
      <c r="FKZ786" s="92"/>
      <c r="FLA786" s="92"/>
      <c r="FLB786" s="92"/>
      <c r="FLC786" s="92"/>
      <c r="FLD786" s="92"/>
      <c r="FLE786" s="92"/>
      <c r="FLF786" s="92"/>
      <c r="FLG786" s="92"/>
      <c r="FLH786" s="92"/>
      <c r="FLI786" s="92"/>
      <c r="FLJ786" s="92"/>
      <c r="FLK786" s="92"/>
      <c r="FLL786" s="92"/>
      <c r="FLM786" s="92"/>
      <c r="FLN786" s="92"/>
      <c r="FLO786" s="92"/>
      <c r="FLP786" s="92"/>
      <c r="FLQ786" s="92"/>
      <c r="FLR786" s="92"/>
      <c r="FLS786" s="92"/>
      <c r="FLT786" s="92"/>
      <c r="FLU786" s="92"/>
      <c r="FLV786" s="92"/>
      <c r="FLW786" s="92"/>
      <c r="FLX786" s="92"/>
      <c r="FLY786" s="92"/>
      <c r="FLZ786" s="92"/>
      <c r="FMA786" s="92"/>
      <c r="FMB786" s="92"/>
      <c r="FMC786" s="92"/>
      <c r="FMD786" s="92"/>
      <c r="FME786" s="92"/>
      <c r="FMF786" s="92"/>
      <c r="FMG786" s="92"/>
      <c r="FMH786" s="92"/>
      <c r="FMI786" s="92"/>
      <c r="FMJ786" s="92"/>
      <c r="FMK786" s="92"/>
      <c r="FML786" s="92"/>
      <c r="FMM786" s="92"/>
      <c r="FMN786" s="92"/>
      <c r="FMO786" s="92"/>
      <c r="FMP786" s="92"/>
      <c r="FMQ786" s="92"/>
      <c r="FMR786" s="92"/>
      <c r="FMS786" s="92"/>
      <c r="FMT786" s="92"/>
      <c r="FMU786" s="92"/>
      <c r="FMV786" s="92"/>
      <c r="FMW786" s="92"/>
      <c r="FMX786" s="92"/>
      <c r="FMY786" s="92"/>
      <c r="FMZ786" s="92"/>
      <c r="FNA786" s="92"/>
      <c r="FNB786" s="92"/>
      <c r="FNC786" s="92"/>
      <c r="FND786" s="92"/>
      <c r="FNE786" s="92"/>
      <c r="FNF786" s="92"/>
      <c r="FNG786" s="92"/>
      <c r="FNH786" s="92"/>
      <c r="FNI786" s="92"/>
      <c r="FNJ786" s="92"/>
      <c r="FNK786" s="92"/>
      <c r="FNL786" s="92"/>
      <c r="FNM786" s="92"/>
      <c r="FNN786" s="92"/>
      <c r="FNO786" s="92"/>
      <c r="FNP786" s="92"/>
      <c r="FNQ786" s="92"/>
      <c r="FNR786" s="92"/>
      <c r="FNS786" s="92"/>
      <c r="FNT786" s="92"/>
      <c r="FNU786" s="92"/>
      <c r="FNV786" s="92"/>
      <c r="FNW786" s="92"/>
      <c r="FNX786" s="92"/>
      <c r="FNY786" s="92"/>
      <c r="FNZ786" s="92"/>
      <c r="FOA786" s="92"/>
      <c r="FOB786" s="92"/>
      <c r="FOC786" s="92"/>
      <c r="FOD786" s="92"/>
      <c r="FOE786" s="92"/>
      <c r="FOF786" s="92"/>
      <c r="FOG786" s="92"/>
      <c r="FOH786" s="92"/>
      <c r="FOI786" s="92"/>
      <c r="FOJ786" s="92"/>
      <c r="FOK786" s="92"/>
      <c r="FOL786" s="92"/>
      <c r="FOM786" s="92"/>
      <c r="FON786" s="92"/>
      <c r="FOO786" s="92"/>
      <c r="FOP786" s="92"/>
      <c r="FOQ786" s="92"/>
      <c r="FOR786" s="92"/>
      <c r="FOS786" s="92"/>
      <c r="FOT786" s="92"/>
      <c r="FOU786" s="92"/>
      <c r="FOV786" s="92"/>
      <c r="FOW786" s="92"/>
      <c r="FOX786" s="92"/>
      <c r="FOY786" s="92"/>
      <c r="FOZ786" s="92"/>
      <c r="FPA786" s="92"/>
      <c r="FPB786" s="92"/>
      <c r="FPC786" s="92"/>
      <c r="FPD786" s="92"/>
      <c r="FPE786" s="92"/>
      <c r="FPF786" s="92"/>
      <c r="FPG786" s="92"/>
      <c r="FPH786" s="92"/>
      <c r="FPI786" s="92"/>
      <c r="FPJ786" s="92"/>
      <c r="FPK786" s="92"/>
      <c r="FPL786" s="92"/>
      <c r="FPM786" s="92"/>
      <c r="FPN786" s="92"/>
      <c r="FPO786" s="92"/>
      <c r="FPP786" s="92"/>
      <c r="FPQ786" s="92"/>
      <c r="FPR786" s="92"/>
      <c r="FPS786" s="92"/>
      <c r="FPT786" s="92"/>
      <c r="FPU786" s="92"/>
      <c r="FPV786" s="92"/>
      <c r="FPW786" s="92"/>
      <c r="FPX786" s="92"/>
      <c r="FPY786" s="92"/>
      <c r="FPZ786" s="92"/>
      <c r="FQA786" s="92"/>
      <c r="FQB786" s="92"/>
      <c r="FQC786" s="92"/>
      <c r="FQD786" s="92"/>
      <c r="FQE786" s="92"/>
      <c r="FQF786" s="92"/>
      <c r="FQG786" s="92"/>
      <c r="FQH786" s="92"/>
      <c r="FQI786" s="92"/>
      <c r="FQJ786" s="92"/>
      <c r="FQK786" s="92"/>
      <c r="FQL786" s="92"/>
      <c r="FQM786" s="92"/>
      <c r="FQN786" s="92"/>
      <c r="FQO786" s="92"/>
      <c r="FQP786" s="92"/>
      <c r="FQQ786" s="92"/>
      <c r="FQR786" s="92"/>
      <c r="FQS786" s="92"/>
      <c r="FQT786" s="92"/>
      <c r="FQU786" s="92"/>
      <c r="FQV786" s="92"/>
      <c r="FQW786" s="92"/>
      <c r="FQX786" s="92"/>
      <c r="FQY786" s="92"/>
      <c r="FQZ786" s="92"/>
      <c r="FRA786" s="92"/>
      <c r="FRB786" s="92"/>
      <c r="FRC786" s="92"/>
      <c r="FRD786" s="92"/>
      <c r="FRE786" s="92"/>
      <c r="FRF786" s="92"/>
      <c r="FRG786" s="92"/>
      <c r="FRH786" s="92"/>
      <c r="FRI786" s="92"/>
      <c r="FRJ786" s="92"/>
      <c r="FRK786" s="92"/>
      <c r="FRL786" s="92"/>
      <c r="FRM786" s="92"/>
      <c r="FRN786" s="92"/>
      <c r="FRO786" s="92"/>
      <c r="FRP786" s="92"/>
      <c r="FRQ786" s="92"/>
      <c r="FRR786" s="92"/>
      <c r="FRS786" s="92"/>
      <c r="FRT786" s="92"/>
      <c r="FRU786" s="92"/>
      <c r="FRV786" s="92"/>
      <c r="FRW786" s="92"/>
      <c r="FRX786" s="92"/>
      <c r="FRY786" s="92"/>
      <c r="FRZ786" s="92"/>
      <c r="FSA786" s="92"/>
      <c r="FSB786" s="92"/>
      <c r="FSC786" s="92"/>
      <c r="FSD786" s="92"/>
      <c r="FSE786" s="92"/>
      <c r="FSF786" s="92"/>
      <c r="FSG786" s="92"/>
      <c r="FSH786" s="92"/>
      <c r="FSI786" s="92"/>
      <c r="FSJ786" s="92"/>
      <c r="FSK786" s="92"/>
      <c r="FSL786" s="92"/>
      <c r="FSM786" s="92"/>
      <c r="FSN786" s="92"/>
      <c r="FSO786" s="92"/>
      <c r="FSP786" s="92"/>
      <c r="FSQ786" s="92"/>
      <c r="FSR786" s="92"/>
      <c r="FSS786" s="92"/>
      <c r="FST786" s="92"/>
      <c r="FSU786" s="92"/>
      <c r="FSV786" s="92"/>
      <c r="FSW786" s="92"/>
      <c r="FSX786" s="92"/>
      <c r="FSY786" s="92"/>
      <c r="FSZ786" s="92"/>
      <c r="FTA786" s="92"/>
      <c r="FTB786" s="92"/>
      <c r="FTC786" s="92"/>
      <c r="FTD786" s="92"/>
      <c r="FTE786" s="92"/>
      <c r="FTF786" s="92"/>
      <c r="FTG786" s="92"/>
      <c r="FTH786" s="92"/>
      <c r="FTI786" s="92"/>
      <c r="FTJ786" s="92"/>
      <c r="FTK786" s="92"/>
      <c r="FTL786" s="92"/>
      <c r="FTM786" s="92"/>
      <c r="FTN786" s="92"/>
      <c r="FTO786" s="92"/>
      <c r="FTP786" s="92"/>
      <c r="FTQ786" s="92"/>
      <c r="FTR786" s="92"/>
      <c r="FTS786" s="92"/>
      <c r="FTT786" s="92"/>
      <c r="FTU786" s="92"/>
      <c r="FTV786" s="92"/>
      <c r="FTW786" s="92"/>
      <c r="FTX786" s="92"/>
      <c r="FTY786" s="92"/>
      <c r="FTZ786" s="92"/>
      <c r="FUA786" s="92"/>
      <c r="FUB786" s="92"/>
      <c r="FUC786" s="92"/>
      <c r="FUD786" s="92"/>
      <c r="FUE786" s="92"/>
      <c r="FUF786" s="92"/>
      <c r="FUG786" s="92"/>
      <c r="FUH786" s="92"/>
      <c r="FUI786" s="92"/>
      <c r="FUJ786" s="92"/>
      <c r="FUK786" s="92"/>
      <c r="FUL786" s="92"/>
      <c r="FUM786" s="92"/>
      <c r="FUN786" s="92"/>
      <c r="FUO786" s="92"/>
      <c r="FUP786" s="92"/>
      <c r="FUQ786" s="92"/>
      <c r="FUR786" s="92"/>
      <c r="FUS786" s="92"/>
      <c r="FUT786" s="92"/>
      <c r="FUU786" s="92"/>
      <c r="FUV786" s="92"/>
      <c r="FUW786" s="92"/>
      <c r="FUX786" s="92"/>
      <c r="FUY786" s="92"/>
      <c r="FUZ786" s="92"/>
      <c r="FVA786" s="92"/>
      <c r="FVB786" s="92"/>
      <c r="FVC786" s="92"/>
      <c r="FVD786" s="92"/>
      <c r="FVE786" s="92"/>
      <c r="FVF786" s="92"/>
      <c r="FVG786" s="92"/>
      <c r="FVH786" s="92"/>
      <c r="FVI786" s="92"/>
      <c r="FVJ786" s="92"/>
      <c r="FVK786" s="92"/>
      <c r="FVL786" s="92"/>
      <c r="FVM786" s="92"/>
      <c r="FVN786" s="92"/>
      <c r="FVO786" s="92"/>
      <c r="FVP786" s="92"/>
      <c r="FVQ786" s="92"/>
      <c r="FVR786" s="92"/>
      <c r="FVS786" s="92"/>
      <c r="FVT786" s="92"/>
      <c r="FVU786" s="92"/>
      <c r="FVV786" s="92"/>
      <c r="FVW786" s="92"/>
      <c r="FVX786" s="92"/>
      <c r="FVY786" s="92"/>
      <c r="FVZ786" s="92"/>
      <c r="FWA786" s="92"/>
      <c r="FWB786" s="92"/>
      <c r="FWC786" s="92"/>
      <c r="FWD786" s="92"/>
      <c r="FWE786" s="92"/>
      <c r="FWF786" s="92"/>
      <c r="FWG786" s="92"/>
      <c r="FWH786" s="92"/>
      <c r="FWI786" s="92"/>
      <c r="FWJ786" s="92"/>
      <c r="FWK786" s="92"/>
      <c r="FWL786" s="92"/>
      <c r="FWM786" s="92"/>
      <c r="FWN786" s="92"/>
      <c r="FWO786" s="92"/>
      <c r="FWP786" s="92"/>
      <c r="FWQ786" s="92"/>
      <c r="FWR786" s="92"/>
      <c r="FWS786" s="92"/>
      <c r="FWT786" s="92"/>
      <c r="FWU786" s="92"/>
      <c r="FWV786" s="92"/>
      <c r="FWW786" s="92"/>
      <c r="FWX786" s="92"/>
      <c r="FWY786" s="92"/>
      <c r="FWZ786" s="92"/>
      <c r="FXA786" s="92"/>
      <c r="FXB786" s="92"/>
      <c r="FXC786" s="92"/>
      <c r="FXD786" s="92"/>
      <c r="FXE786" s="92"/>
      <c r="FXF786" s="92"/>
      <c r="FXG786" s="92"/>
      <c r="FXH786" s="92"/>
      <c r="FXI786" s="92"/>
      <c r="FXJ786" s="92"/>
      <c r="FXK786" s="92"/>
      <c r="FXL786" s="92"/>
      <c r="FXM786" s="92"/>
      <c r="FXN786" s="92"/>
      <c r="FXO786" s="92"/>
      <c r="FXP786" s="92"/>
      <c r="FXQ786" s="92"/>
      <c r="FXR786" s="92"/>
      <c r="FXS786" s="92"/>
      <c r="FXT786" s="92"/>
      <c r="FXU786" s="92"/>
      <c r="FXV786" s="92"/>
      <c r="FXW786" s="92"/>
      <c r="FXX786" s="92"/>
      <c r="FXY786" s="92"/>
      <c r="FXZ786" s="92"/>
      <c r="FYA786" s="92"/>
      <c r="FYB786" s="92"/>
      <c r="FYC786" s="92"/>
      <c r="FYD786" s="92"/>
      <c r="FYE786" s="92"/>
      <c r="FYF786" s="92"/>
      <c r="FYG786" s="92"/>
      <c r="FYH786" s="92"/>
      <c r="FYI786" s="92"/>
      <c r="FYJ786" s="92"/>
      <c r="FYK786" s="92"/>
      <c r="FYL786" s="92"/>
      <c r="FYM786" s="92"/>
      <c r="FYN786" s="92"/>
      <c r="FYO786" s="92"/>
      <c r="FYP786" s="92"/>
      <c r="FYQ786" s="92"/>
      <c r="FYR786" s="92"/>
      <c r="FYS786" s="92"/>
      <c r="FYT786" s="92"/>
      <c r="FYU786" s="92"/>
      <c r="FYV786" s="92"/>
      <c r="FYW786" s="92"/>
      <c r="FYX786" s="92"/>
      <c r="FYY786" s="92"/>
      <c r="FYZ786" s="92"/>
      <c r="FZA786" s="92"/>
      <c r="FZB786" s="92"/>
      <c r="FZC786" s="92"/>
      <c r="FZD786" s="92"/>
      <c r="FZE786" s="92"/>
      <c r="FZF786" s="92"/>
      <c r="FZG786" s="92"/>
      <c r="FZH786" s="92"/>
      <c r="FZI786" s="92"/>
      <c r="FZJ786" s="92"/>
      <c r="FZK786" s="92"/>
      <c r="FZL786" s="92"/>
      <c r="FZM786" s="92"/>
      <c r="FZN786" s="92"/>
      <c r="FZO786" s="92"/>
      <c r="FZP786" s="92"/>
      <c r="FZQ786" s="92"/>
      <c r="FZR786" s="92"/>
      <c r="FZS786" s="92"/>
      <c r="FZT786" s="92"/>
      <c r="FZU786" s="92"/>
      <c r="FZV786" s="92"/>
      <c r="FZW786" s="92"/>
      <c r="FZX786" s="92"/>
      <c r="FZY786" s="92"/>
      <c r="FZZ786" s="92"/>
      <c r="GAA786" s="92"/>
      <c r="GAB786" s="92"/>
      <c r="GAC786" s="92"/>
      <c r="GAD786" s="92"/>
      <c r="GAE786" s="92"/>
      <c r="GAF786" s="92"/>
      <c r="GAG786" s="92"/>
      <c r="GAH786" s="92"/>
      <c r="GAI786" s="92"/>
      <c r="GAJ786" s="92"/>
      <c r="GAK786" s="92"/>
      <c r="GAL786" s="92"/>
      <c r="GAM786" s="92"/>
      <c r="GAN786" s="92"/>
      <c r="GAO786" s="92"/>
      <c r="GAP786" s="92"/>
      <c r="GAQ786" s="92"/>
      <c r="GAR786" s="92"/>
      <c r="GAS786" s="92"/>
      <c r="GAT786" s="92"/>
      <c r="GAU786" s="92"/>
      <c r="GAV786" s="92"/>
      <c r="GAW786" s="92"/>
      <c r="GAX786" s="92"/>
      <c r="GAY786" s="92"/>
      <c r="GAZ786" s="92"/>
      <c r="GBA786" s="92"/>
      <c r="GBB786" s="92"/>
      <c r="GBC786" s="92"/>
      <c r="GBD786" s="92"/>
      <c r="GBE786" s="92"/>
      <c r="GBF786" s="92"/>
      <c r="GBG786" s="92"/>
      <c r="GBH786" s="92"/>
      <c r="GBI786" s="92"/>
      <c r="GBJ786" s="92"/>
      <c r="GBK786" s="92"/>
      <c r="GBL786" s="92"/>
      <c r="GBM786" s="92"/>
      <c r="GBN786" s="92"/>
      <c r="GBO786" s="92"/>
      <c r="GBP786" s="92"/>
      <c r="GBQ786" s="92"/>
      <c r="GBR786" s="92"/>
      <c r="GBS786" s="92"/>
      <c r="GBT786" s="92"/>
      <c r="GBU786" s="92"/>
      <c r="GBV786" s="92"/>
      <c r="GBW786" s="92"/>
      <c r="GBX786" s="92"/>
      <c r="GBY786" s="92"/>
      <c r="GBZ786" s="92"/>
      <c r="GCA786" s="92"/>
      <c r="GCB786" s="92"/>
      <c r="GCC786" s="92"/>
      <c r="GCD786" s="92"/>
      <c r="GCE786" s="92"/>
      <c r="GCF786" s="92"/>
      <c r="GCG786" s="92"/>
      <c r="GCH786" s="92"/>
      <c r="GCI786" s="92"/>
      <c r="GCJ786" s="92"/>
      <c r="GCK786" s="92"/>
      <c r="GCL786" s="92"/>
      <c r="GCM786" s="92"/>
      <c r="GCN786" s="92"/>
      <c r="GCO786" s="92"/>
      <c r="GCP786" s="92"/>
      <c r="GCQ786" s="92"/>
      <c r="GCR786" s="92"/>
      <c r="GCS786" s="92"/>
      <c r="GCT786" s="92"/>
      <c r="GCU786" s="92"/>
      <c r="GCV786" s="92"/>
      <c r="GCW786" s="92"/>
      <c r="GCX786" s="92"/>
      <c r="GCY786" s="92"/>
      <c r="GCZ786" s="92"/>
      <c r="GDA786" s="92"/>
      <c r="GDB786" s="92"/>
      <c r="GDC786" s="92"/>
      <c r="GDD786" s="92"/>
      <c r="GDE786" s="92"/>
      <c r="GDF786" s="92"/>
      <c r="GDG786" s="92"/>
      <c r="GDH786" s="92"/>
      <c r="GDI786" s="92"/>
      <c r="GDJ786" s="92"/>
      <c r="GDK786" s="92"/>
      <c r="GDL786" s="92"/>
      <c r="GDM786" s="92"/>
      <c r="GDN786" s="92"/>
      <c r="GDO786" s="92"/>
      <c r="GDP786" s="92"/>
      <c r="GDQ786" s="92"/>
      <c r="GDR786" s="92"/>
      <c r="GDS786" s="92"/>
      <c r="GDT786" s="92"/>
      <c r="GDU786" s="92"/>
      <c r="GDV786" s="92"/>
      <c r="GDW786" s="92"/>
      <c r="GDX786" s="92"/>
      <c r="GDY786" s="92"/>
      <c r="GDZ786" s="92"/>
      <c r="GEA786" s="92"/>
      <c r="GEB786" s="92"/>
      <c r="GEC786" s="92"/>
      <c r="GED786" s="92"/>
      <c r="GEE786" s="92"/>
      <c r="GEF786" s="92"/>
      <c r="GEG786" s="92"/>
      <c r="GEH786" s="92"/>
      <c r="GEI786" s="92"/>
      <c r="GEJ786" s="92"/>
      <c r="GEK786" s="92"/>
      <c r="GEL786" s="92"/>
      <c r="GEM786" s="92"/>
      <c r="GEN786" s="92"/>
      <c r="GEO786" s="92"/>
      <c r="GEP786" s="92"/>
      <c r="GEQ786" s="92"/>
      <c r="GER786" s="92"/>
      <c r="GES786" s="92"/>
      <c r="GET786" s="92"/>
      <c r="GEU786" s="92"/>
      <c r="GEV786" s="92"/>
      <c r="GEW786" s="92"/>
      <c r="GEX786" s="92"/>
      <c r="GEY786" s="92"/>
      <c r="GEZ786" s="92"/>
      <c r="GFA786" s="92"/>
      <c r="GFB786" s="92"/>
      <c r="GFC786" s="92"/>
      <c r="GFD786" s="92"/>
      <c r="GFE786" s="92"/>
      <c r="GFF786" s="92"/>
      <c r="GFG786" s="92"/>
      <c r="GFH786" s="92"/>
      <c r="GFI786" s="92"/>
      <c r="GFJ786" s="92"/>
      <c r="GFK786" s="92"/>
      <c r="GFL786" s="92"/>
      <c r="GFM786" s="92"/>
      <c r="GFN786" s="92"/>
      <c r="GFO786" s="92"/>
      <c r="GFP786" s="92"/>
      <c r="GFQ786" s="92"/>
      <c r="GFR786" s="92"/>
      <c r="GFS786" s="92"/>
      <c r="GFT786" s="92"/>
      <c r="GFU786" s="92"/>
      <c r="GFV786" s="92"/>
      <c r="GFW786" s="92"/>
      <c r="GFX786" s="92"/>
      <c r="GFY786" s="92"/>
      <c r="GFZ786" s="92"/>
      <c r="GGA786" s="92"/>
      <c r="GGB786" s="92"/>
      <c r="GGC786" s="92"/>
      <c r="GGD786" s="92"/>
      <c r="GGE786" s="92"/>
      <c r="GGF786" s="92"/>
      <c r="GGG786" s="92"/>
      <c r="GGH786" s="92"/>
      <c r="GGI786" s="92"/>
      <c r="GGJ786" s="92"/>
      <c r="GGK786" s="92"/>
      <c r="GGL786" s="92"/>
      <c r="GGM786" s="92"/>
      <c r="GGN786" s="92"/>
      <c r="GGO786" s="92"/>
      <c r="GGP786" s="92"/>
      <c r="GGQ786" s="92"/>
      <c r="GGR786" s="92"/>
      <c r="GGS786" s="92"/>
      <c r="GGT786" s="92"/>
      <c r="GGU786" s="92"/>
      <c r="GGV786" s="92"/>
      <c r="GGW786" s="92"/>
      <c r="GGX786" s="92"/>
      <c r="GGY786" s="92"/>
      <c r="GGZ786" s="92"/>
      <c r="GHA786" s="92"/>
      <c r="GHB786" s="92"/>
      <c r="GHC786" s="92"/>
      <c r="GHD786" s="92"/>
      <c r="GHE786" s="92"/>
      <c r="GHF786" s="92"/>
      <c r="GHG786" s="92"/>
      <c r="GHH786" s="92"/>
      <c r="GHI786" s="92"/>
      <c r="GHJ786" s="92"/>
      <c r="GHK786" s="92"/>
      <c r="GHL786" s="92"/>
      <c r="GHM786" s="92"/>
      <c r="GHN786" s="92"/>
      <c r="GHO786" s="92"/>
      <c r="GHP786" s="92"/>
      <c r="GHQ786" s="92"/>
      <c r="GHR786" s="92"/>
      <c r="GHS786" s="92"/>
      <c r="GHT786" s="92"/>
      <c r="GHU786" s="92"/>
      <c r="GHV786" s="92"/>
      <c r="GHW786" s="92"/>
      <c r="GHX786" s="92"/>
      <c r="GHY786" s="92"/>
      <c r="GHZ786" s="92"/>
      <c r="GIA786" s="92"/>
      <c r="GIB786" s="92"/>
      <c r="GIC786" s="92"/>
      <c r="GID786" s="92"/>
      <c r="GIE786" s="92"/>
      <c r="GIF786" s="92"/>
      <c r="GIG786" s="92"/>
      <c r="GIH786" s="92"/>
      <c r="GII786" s="92"/>
      <c r="GIJ786" s="92"/>
      <c r="GIK786" s="92"/>
      <c r="GIL786" s="92"/>
      <c r="GIM786" s="92"/>
      <c r="GIN786" s="92"/>
      <c r="GIO786" s="92"/>
      <c r="GIP786" s="92"/>
      <c r="GIQ786" s="92"/>
      <c r="GIR786" s="92"/>
      <c r="GIS786" s="92"/>
      <c r="GIT786" s="92"/>
      <c r="GIU786" s="92"/>
      <c r="GIV786" s="92"/>
      <c r="GIW786" s="92"/>
      <c r="GIX786" s="92"/>
      <c r="GIY786" s="92"/>
      <c r="GIZ786" s="92"/>
      <c r="GJA786" s="92"/>
      <c r="GJB786" s="92"/>
      <c r="GJC786" s="92"/>
      <c r="GJD786" s="92"/>
      <c r="GJE786" s="92"/>
      <c r="GJF786" s="92"/>
      <c r="GJG786" s="92"/>
      <c r="GJH786" s="92"/>
      <c r="GJI786" s="92"/>
      <c r="GJJ786" s="92"/>
      <c r="GJK786" s="92"/>
      <c r="GJL786" s="92"/>
      <c r="GJM786" s="92"/>
      <c r="GJN786" s="92"/>
      <c r="GJO786" s="92"/>
      <c r="GJP786" s="92"/>
      <c r="GJQ786" s="92"/>
      <c r="GJR786" s="92"/>
      <c r="GJS786" s="92"/>
      <c r="GJT786" s="92"/>
      <c r="GJU786" s="92"/>
      <c r="GJV786" s="92"/>
      <c r="GJW786" s="92"/>
      <c r="GJX786" s="92"/>
      <c r="GJY786" s="92"/>
      <c r="GJZ786" s="92"/>
      <c r="GKA786" s="92"/>
      <c r="GKB786" s="92"/>
      <c r="GKC786" s="92"/>
      <c r="GKD786" s="92"/>
      <c r="GKE786" s="92"/>
      <c r="GKF786" s="92"/>
      <c r="GKG786" s="92"/>
      <c r="GKH786" s="92"/>
      <c r="GKI786" s="92"/>
      <c r="GKJ786" s="92"/>
      <c r="GKK786" s="92"/>
      <c r="GKL786" s="92"/>
      <c r="GKM786" s="92"/>
      <c r="GKN786" s="92"/>
      <c r="GKO786" s="92"/>
      <c r="GKP786" s="92"/>
      <c r="GKQ786" s="92"/>
      <c r="GKR786" s="92"/>
      <c r="GKS786" s="92"/>
      <c r="GKT786" s="92"/>
      <c r="GKU786" s="92"/>
      <c r="GKV786" s="92"/>
      <c r="GKW786" s="92"/>
      <c r="GKX786" s="92"/>
      <c r="GKY786" s="92"/>
      <c r="GKZ786" s="92"/>
      <c r="GLA786" s="92"/>
      <c r="GLB786" s="92"/>
      <c r="GLC786" s="92"/>
      <c r="GLD786" s="92"/>
      <c r="GLE786" s="92"/>
      <c r="GLF786" s="92"/>
      <c r="GLG786" s="92"/>
      <c r="GLH786" s="92"/>
      <c r="GLI786" s="92"/>
      <c r="GLJ786" s="92"/>
      <c r="GLK786" s="92"/>
      <c r="GLL786" s="92"/>
      <c r="GLM786" s="92"/>
      <c r="GLN786" s="92"/>
      <c r="GLO786" s="92"/>
      <c r="GLP786" s="92"/>
      <c r="GLQ786" s="92"/>
      <c r="GLR786" s="92"/>
      <c r="GLS786" s="92"/>
      <c r="GLT786" s="92"/>
      <c r="GLU786" s="92"/>
      <c r="GLV786" s="92"/>
      <c r="GLW786" s="92"/>
      <c r="GLX786" s="92"/>
      <c r="GLY786" s="92"/>
      <c r="GLZ786" s="92"/>
      <c r="GMA786" s="92"/>
      <c r="GMB786" s="92"/>
      <c r="GMC786" s="92"/>
      <c r="GMD786" s="92"/>
      <c r="GME786" s="92"/>
      <c r="GMF786" s="92"/>
      <c r="GMG786" s="92"/>
      <c r="GMH786" s="92"/>
      <c r="GMI786" s="92"/>
      <c r="GMJ786" s="92"/>
      <c r="GMK786" s="92"/>
      <c r="GML786" s="92"/>
      <c r="GMM786" s="92"/>
      <c r="GMN786" s="92"/>
      <c r="GMO786" s="92"/>
      <c r="GMP786" s="92"/>
      <c r="GMQ786" s="92"/>
      <c r="GMR786" s="92"/>
      <c r="GMS786" s="92"/>
      <c r="GMT786" s="92"/>
      <c r="GMU786" s="92"/>
      <c r="GMV786" s="92"/>
      <c r="GMW786" s="92"/>
      <c r="GMX786" s="92"/>
      <c r="GMY786" s="92"/>
      <c r="GMZ786" s="92"/>
      <c r="GNA786" s="92"/>
      <c r="GNB786" s="92"/>
      <c r="GNC786" s="92"/>
      <c r="GND786" s="92"/>
      <c r="GNE786" s="92"/>
      <c r="GNF786" s="92"/>
      <c r="GNG786" s="92"/>
      <c r="GNH786" s="92"/>
      <c r="GNI786" s="92"/>
      <c r="GNJ786" s="92"/>
      <c r="GNK786" s="92"/>
      <c r="GNL786" s="92"/>
      <c r="GNM786" s="92"/>
      <c r="GNN786" s="92"/>
      <c r="GNO786" s="92"/>
      <c r="GNP786" s="92"/>
      <c r="GNQ786" s="92"/>
      <c r="GNR786" s="92"/>
      <c r="GNS786" s="92"/>
      <c r="GNT786" s="92"/>
      <c r="GNU786" s="92"/>
      <c r="GNV786" s="92"/>
      <c r="GNW786" s="92"/>
      <c r="GNX786" s="92"/>
      <c r="GNY786" s="92"/>
      <c r="GNZ786" s="92"/>
      <c r="GOA786" s="92"/>
      <c r="GOB786" s="92"/>
      <c r="GOC786" s="92"/>
      <c r="GOD786" s="92"/>
      <c r="GOE786" s="92"/>
      <c r="GOF786" s="92"/>
      <c r="GOG786" s="92"/>
      <c r="GOH786" s="92"/>
      <c r="GOI786" s="92"/>
      <c r="GOJ786" s="92"/>
      <c r="GOK786" s="92"/>
      <c r="GOL786" s="92"/>
      <c r="GOM786" s="92"/>
      <c r="GON786" s="92"/>
      <c r="GOO786" s="92"/>
      <c r="GOP786" s="92"/>
      <c r="GOQ786" s="92"/>
      <c r="GOR786" s="92"/>
      <c r="GOS786" s="92"/>
      <c r="GOT786" s="92"/>
      <c r="GOU786" s="92"/>
      <c r="GOV786" s="92"/>
      <c r="GOW786" s="92"/>
      <c r="GOX786" s="92"/>
      <c r="GOY786" s="92"/>
      <c r="GOZ786" s="92"/>
      <c r="GPA786" s="92"/>
      <c r="GPB786" s="92"/>
      <c r="GPC786" s="92"/>
      <c r="GPD786" s="92"/>
      <c r="GPE786" s="92"/>
      <c r="GPF786" s="92"/>
      <c r="GPG786" s="92"/>
      <c r="GPH786" s="92"/>
      <c r="GPI786" s="92"/>
      <c r="GPJ786" s="92"/>
      <c r="GPK786" s="92"/>
      <c r="GPL786" s="92"/>
      <c r="GPM786" s="92"/>
      <c r="GPN786" s="92"/>
      <c r="GPO786" s="92"/>
      <c r="GPP786" s="92"/>
      <c r="GPQ786" s="92"/>
      <c r="GPR786" s="92"/>
      <c r="GPS786" s="92"/>
      <c r="GPT786" s="92"/>
      <c r="GPU786" s="92"/>
      <c r="GPV786" s="92"/>
      <c r="GPW786" s="92"/>
      <c r="GPX786" s="92"/>
      <c r="GPY786" s="92"/>
      <c r="GPZ786" s="92"/>
      <c r="GQA786" s="92"/>
      <c r="GQB786" s="92"/>
      <c r="GQC786" s="92"/>
      <c r="GQD786" s="92"/>
      <c r="GQE786" s="92"/>
      <c r="GQF786" s="92"/>
      <c r="GQG786" s="92"/>
      <c r="GQH786" s="92"/>
      <c r="GQI786" s="92"/>
      <c r="GQJ786" s="92"/>
      <c r="GQK786" s="92"/>
      <c r="GQL786" s="92"/>
      <c r="GQM786" s="92"/>
      <c r="GQN786" s="92"/>
      <c r="GQO786" s="92"/>
      <c r="GQP786" s="92"/>
      <c r="GQQ786" s="92"/>
      <c r="GQR786" s="92"/>
      <c r="GQS786" s="92"/>
      <c r="GQT786" s="92"/>
      <c r="GQU786" s="92"/>
      <c r="GQV786" s="92"/>
      <c r="GQW786" s="92"/>
      <c r="GQX786" s="92"/>
      <c r="GQY786" s="92"/>
      <c r="GQZ786" s="92"/>
      <c r="GRA786" s="92"/>
      <c r="GRB786" s="92"/>
      <c r="GRC786" s="92"/>
      <c r="GRD786" s="92"/>
      <c r="GRE786" s="92"/>
      <c r="GRF786" s="92"/>
      <c r="GRG786" s="92"/>
      <c r="GRH786" s="92"/>
      <c r="GRI786" s="92"/>
      <c r="GRJ786" s="92"/>
      <c r="GRK786" s="92"/>
      <c r="GRL786" s="92"/>
      <c r="GRM786" s="92"/>
      <c r="GRN786" s="92"/>
      <c r="GRO786" s="92"/>
      <c r="GRP786" s="92"/>
      <c r="GRQ786" s="92"/>
      <c r="GRR786" s="92"/>
      <c r="GRS786" s="92"/>
      <c r="GRT786" s="92"/>
      <c r="GRU786" s="92"/>
      <c r="GRV786" s="92"/>
      <c r="GRW786" s="92"/>
      <c r="GRX786" s="92"/>
      <c r="GRY786" s="92"/>
      <c r="GRZ786" s="92"/>
      <c r="GSA786" s="92"/>
      <c r="GSB786" s="92"/>
      <c r="GSC786" s="92"/>
      <c r="GSD786" s="92"/>
      <c r="GSE786" s="92"/>
      <c r="GSF786" s="92"/>
      <c r="GSG786" s="92"/>
      <c r="GSH786" s="92"/>
      <c r="GSI786" s="92"/>
      <c r="GSJ786" s="92"/>
      <c r="GSK786" s="92"/>
      <c r="GSL786" s="92"/>
      <c r="GSM786" s="92"/>
      <c r="GSN786" s="92"/>
      <c r="GSO786" s="92"/>
      <c r="GSP786" s="92"/>
      <c r="GSQ786" s="92"/>
      <c r="GSR786" s="92"/>
      <c r="GSS786" s="92"/>
      <c r="GST786" s="92"/>
      <c r="GSU786" s="92"/>
      <c r="GSV786" s="92"/>
      <c r="GSW786" s="92"/>
      <c r="GSX786" s="92"/>
      <c r="GSY786" s="92"/>
      <c r="GSZ786" s="92"/>
      <c r="GTA786" s="92"/>
      <c r="GTB786" s="92"/>
      <c r="GTC786" s="92"/>
      <c r="GTD786" s="92"/>
      <c r="GTE786" s="92"/>
      <c r="GTF786" s="92"/>
      <c r="GTG786" s="92"/>
      <c r="GTH786" s="92"/>
      <c r="GTI786" s="92"/>
      <c r="GTJ786" s="92"/>
      <c r="GTK786" s="92"/>
      <c r="GTL786" s="92"/>
      <c r="GTM786" s="92"/>
      <c r="GTN786" s="92"/>
      <c r="GTO786" s="92"/>
      <c r="GTP786" s="92"/>
      <c r="GTQ786" s="92"/>
      <c r="GTR786" s="92"/>
      <c r="GTS786" s="92"/>
      <c r="GTT786" s="92"/>
      <c r="GTU786" s="92"/>
      <c r="GTV786" s="92"/>
      <c r="GTW786" s="92"/>
      <c r="GTX786" s="92"/>
      <c r="GTY786" s="92"/>
      <c r="GTZ786" s="92"/>
      <c r="GUA786" s="92"/>
      <c r="GUB786" s="92"/>
      <c r="GUC786" s="92"/>
      <c r="GUD786" s="92"/>
      <c r="GUE786" s="92"/>
      <c r="GUF786" s="92"/>
      <c r="GUG786" s="92"/>
      <c r="GUH786" s="92"/>
      <c r="GUI786" s="92"/>
      <c r="GUJ786" s="92"/>
      <c r="GUK786" s="92"/>
      <c r="GUL786" s="92"/>
      <c r="GUM786" s="92"/>
      <c r="GUN786" s="92"/>
      <c r="GUO786" s="92"/>
      <c r="GUP786" s="92"/>
      <c r="GUQ786" s="92"/>
      <c r="GUR786" s="92"/>
      <c r="GUS786" s="92"/>
      <c r="GUT786" s="92"/>
      <c r="GUU786" s="92"/>
      <c r="GUV786" s="92"/>
      <c r="GUW786" s="92"/>
      <c r="GUX786" s="92"/>
      <c r="GUY786" s="92"/>
      <c r="GUZ786" s="92"/>
      <c r="GVA786" s="92"/>
      <c r="GVB786" s="92"/>
      <c r="GVC786" s="92"/>
      <c r="GVD786" s="92"/>
      <c r="GVE786" s="92"/>
      <c r="GVF786" s="92"/>
      <c r="GVG786" s="92"/>
      <c r="GVH786" s="92"/>
      <c r="GVI786" s="92"/>
      <c r="GVJ786" s="92"/>
      <c r="GVK786" s="92"/>
      <c r="GVL786" s="92"/>
      <c r="GVM786" s="92"/>
      <c r="GVN786" s="92"/>
      <c r="GVO786" s="92"/>
      <c r="GVP786" s="92"/>
      <c r="GVQ786" s="92"/>
      <c r="GVR786" s="92"/>
      <c r="GVS786" s="92"/>
      <c r="GVT786" s="92"/>
      <c r="GVU786" s="92"/>
      <c r="GVV786" s="92"/>
      <c r="GVW786" s="92"/>
      <c r="GVX786" s="92"/>
      <c r="GVY786" s="92"/>
      <c r="GVZ786" s="92"/>
      <c r="GWA786" s="92"/>
      <c r="GWB786" s="92"/>
      <c r="GWC786" s="92"/>
      <c r="GWD786" s="92"/>
      <c r="GWE786" s="92"/>
      <c r="GWF786" s="92"/>
      <c r="GWG786" s="92"/>
      <c r="GWH786" s="92"/>
      <c r="GWI786" s="92"/>
      <c r="GWJ786" s="92"/>
      <c r="GWK786" s="92"/>
      <c r="GWL786" s="92"/>
      <c r="GWM786" s="92"/>
      <c r="GWN786" s="92"/>
      <c r="GWO786" s="92"/>
      <c r="GWP786" s="92"/>
      <c r="GWQ786" s="92"/>
      <c r="GWR786" s="92"/>
      <c r="GWS786" s="92"/>
      <c r="GWT786" s="92"/>
      <c r="GWU786" s="92"/>
      <c r="GWV786" s="92"/>
      <c r="GWW786" s="92"/>
      <c r="GWX786" s="92"/>
      <c r="GWY786" s="92"/>
      <c r="GWZ786" s="92"/>
      <c r="GXA786" s="92"/>
      <c r="GXB786" s="92"/>
      <c r="GXC786" s="92"/>
      <c r="GXD786" s="92"/>
      <c r="GXE786" s="92"/>
      <c r="GXF786" s="92"/>
      <c r="GXG786" s="92"/>
      <c r="GXH786" s="92"/>
      <c r="GXI786" s="92"/>
      <c r="GXJ786" s="92"/>
      <c r="GXK786" s="92"/>
      <c r="GXL786" s="92"/>
      <c r="GXM786" s="92"/>
      <c r="GXN786" s="92"/>
      <c r="GXO786" s="92"/>
      <c r="GXP786" s="92"/>
      <c r="GXQ786" s="92"/>
      <c r="GXR786" s="92"/>
      <c r="GXS786" s="92"/>
      <c r="GXT786" s="92"/>
      <c r="GXU786" s="92"/>
      <c r="GXV786" s="92"/>
      <c r="GXW786" s="92"/>
      <c r="GXX786" s="92"/>
      <c r="GXY786" s="92"/>
      <c r="GXZ786" s="92"/>
      <c r="GYA786" s="92"/>
      <c r="GYB786" s="92"/>
      <c r="GYC786" s="92"/>
      <c r="GYD786" s="92"/>
      <c r="GYE786" s="92"/>
      <c r="GYF786" s="92"/>
      <c r="GYG786" s="92"/>
      <c r="GYH786" s="92"/>
      <c r="GYI786" s="92"/>
      <c r="GYJ786" s="92"/>
      <c r="GYK786" s="92"/>
      <c r="GYL786" s="92"/>
      <c r="GYM786" s="92"/>
      <c r="GYN786" s="92"/>
      <c r="GYO786" s="92"/>
      <c r="GYP786" s="92"/>
      <c r="GYQ786" s="92"/>
      <c r="GYR786" s="92"/>
      <c r="GYS786" s="92"/>
      <c r="GYT786" s="92"/>
      <c r="GYU786" s="92"/>
      <c r="GYV786" s="92"/>
      <c r="GYW786" s="92"/>
      <c r="GYX786" s="92"/>
      <c r="GYY786" s="92"/>
      <c r="GYZ786" s="92"/>
      <c r="GZA786" s="92"/>
      <c r="GZB786" s="92"/>
      <c r="GZC786" s="92"/>
      <c r="GZD786" s="92"/>
      <c r="GZE786" s="92"/>
      <c r="GZF786" s="92"/>
      <c r="GZG786" s="92"/>
      <c r="GZH786" s="92"/>
      <c r="GZI786" s="92"/>
      <c r="GZJ786" s="92"/>
      <c r="GZK786" s="92"/>
      <c r="GZL786" s="92"/>
      <c r="GZM786" s="92"/>
      <c r="GZN786" s="92"/>
      <c r="GZO786" s="92"/>
      <c r="GZP786" s="92"/>
      <c r="GZQ786" s="92"/>
      <c r="GZR786" s="92"/>
      <c r="GZS786" s="92"/>
      <c r="GZT786" s="92"/>
      <c r="GZU786" s="92"/>
      <c r="GZV786" s="92"/>
      <c r="GZW786" s="92"/>
      <c r="GZX786" s="92"/>
      <c r="GZY786" s="92"/>
      <c r="GZZ786" s="92"/>
      <c r="HAA786" s="92"/>
      <c r="HAB786" s="92"/>
      <c r="HAC786" s="92"/>
      <c r="HAD786" s="92"/>
      <c r="HAE786" s="92"/>
      <c r="HAF786" s="92"/>
      <c r="HAG786" s="92"/>
      <c r="HAH786" s="92"/>
      <c r="HAI786" s="92"/>
      <c r="HAJ786" s="92"/>
      <c r="HAK786" s="92"/>
      <c r="HAL786" s="92"/>
      <c r="HAM786" s="92"/>
      <c r="HAN786" s="92"/>
      <c r="HAO786" s="92"/>
      <c r="HAP786" s="92"/>
      <c r="HAQ786" s="92"/>
      <c r="HAR786" s="92"/>
      <c r="HAS786" s="92"/>
      <c r="HAT786" s="92"/>
      <c r="HAU786" s="92"/>
      <c r="HAV786" s="92"/>
      <c r="HAW786" s="92"/>
      <c r="HAX786" s="92"/>
      <c r="HAY786" s="92"/>
      <c r="HAZ786" s="92"/>
      <c r="HBA786" s="92"/>
      <c r="HBB786" s="92"/>
      <c r="HBC786" s="92"/>
      <c r="HBD786" s="92"/>
      <c r="HBE786" s="92"/>
      <c r="HBF786" s="92"/>
      <c r="HBG786" s="92"/>
      <c r="HBH786" s="92"/>
      <c r="HBI786" s="92"/>
      <c r="HBJ786" s="92"/>
      <c r="HBK786" s="92"/>
      <c r="HBL786" s="92"/>
      <c r="HBM786" s="92"/>
      <c r="HBN786" s="92"/>
      <c r="HBO786" s="92"/>
      <c r="HBP786" s="92"/>
      <c r="HBQ786" s="92"/>
      <c r="HBR786" s="92"/>
      <c r="HBS786" s="92"/>
      <c r="HBT786" s="92"/>
      <c r="HBU786" s="92"/>
      <c r="HBV786" s="92"/>
      <c r="HBW786" s="92"/>
      <c r="HBX786" s="92"/>
      <c r="HBY786" s="92"/>
      <c r="HBZ786" s="92"/>
      <c r="HCA786" s="92"/>
      <c r="HCB786" s="92"/>
      <c r="HCC786" s="92"/>
      <c r="HCD786" s="92"/>
      <c r="HCE786" s="92"/>
      <c r="HCF786" s="92"/>
      <c r="HCG786" s="92"/>
      <c r="HCH786" s="92"/>
      <c r="HCI786" s="92"/>
      <c r="HCJ786" s="92"/>
      <c r="HCK786" s="92"/>
      <c r="HCL786" s="92"/>
      <c r="HCM786" s="92"/>
      <c r="HCN786" s="92"/>
      <c r="HCO786" s="92"/>
      <c r="HCP786" s="92"/>
      <c r="HCQ786" s="92"/>
      <c r="HCR786" s="92"/>
      <c r="HCS786" s="92"/>
      <c r="HCT786" s="92"/>
      <c r="HCU786" s="92"/>
      <c r="HCV786" s="92"/>
      <c r="HCW786" s="92"/>
      <c r="HCX786" s="92"/>
      <c r="HCY786" s="92"/>
      <c r="HCZ786" s="92"/>
      <c r="HDA786" s="92"/>
      <c r="HDB786" s="92"/>
      <c r="HDC786" s="92"/>
      <c r="HDD786" s="92"/>
      <c r="HDE786" s="92"/>
      <c r="HDF786" s="92"/>
      <c r="HDG786" s="92"/>
      <c r="HDH786" s="92"/>
      <c r="HDI786" s="92"/>
      <c r="HDJ786" s="92"/>
      <c r="HDK786" s="92"/>
      <c r="HDL786" s="92"/>
      <c r="HDM786" s="92"/>
      <c r="HDN786" s="92"/>
      <c r="HDO786" s="92"/>
      <c r="HDP786" s="92"/>
      <c r="HDQ786" s="92"/>
      <c r="HDR786" s="92"/>
      <c r="HDS786" s="92"/>
      <c r="HDT786" s="92"/>
      <c r="HDU786" s="92"/>
      <c r="HDV786" s="92"/>
      <c r="HDW786" s="92"/>
      <c r="HDX786" s="92"/>
      <c r="HDY786" s="92"/>
      <c r="HDZ786" s="92"/>
      <c r="HEA786" s="92"/>
      <c r="HEB786" s="92"/>
      <c r="HEC786" s="92"/>
      <c r="HED786" s="92"/>
      <c r="HEE786" s="92"/>
      <c r="HEF786" s="92"/>
      <c r="HEG786" s="92"/>
      <c r="HEH786" s="92"/>
      <c r="HEI786" s="92"/>
      <c r="HEJ786" s="92"/>
      <c r="HEK786" s="92"/>
      <c r="HEL786" s="92"/>
      <c r="HEM786" s="92"/>
      <c r="HEN786" s="92"/>
      <c r="HEO786" s="92"/>
      <c r="HEP786" s="92"/>
      <c r="HEQ786" s="92"/>
      <c r="HER786" s="92"/>
      <c r="HES786" s="92"/>
      <c r="HET786" s="92"/>
      <c r="HEU786" s="92"/>
      <c r="HEV786" s="92"/>
      <c r="HEW786" s="92"/>
      <c r="HEX786" s="92"/>
      <c r="HEY786" s="92"/>
      <c r="HEZ786" s="92"/>
      <c r="HFA786" s="92"/>
      <c r="HFB786" s="92"/>
      <c r="HFC786" s="92"/>
      <c r="HFD786" s="92"/>
      <c r="HFE786" s="92"/>
      <c r="HFF786" s="92"/>
      <c r="HFG786" s="92"/>
      <c r="HFH786" s="92"/>
      <c r="HFI786" s="92"/>
      <c r="HFJ786" s="92"/>
      <c r="HFK786" s="92"/>
      <c r="HFL786" s="92"/>
      <c r="HFM786" s="92"/>
      <c r="HFN786" s="92"/>
      <c r="HFO786" s="92"/>
      <c r="HFP786" s="92"/>
      <c r="HFQ786" s="92"/>
      <c r="HFR786" s="92"/>
      <c r="HFS786" s="92"/>
      <c r="HFT786" s="92"/>
      <c r="HFU786" s="92"/>
      <c r="HFV786" s="92"/>
      <c r="HFW786" s="92"/>
      <c r="HFX786" s="92"/>
      <c r="HFY786" s="92"/>
      <c r="HFZ786" s="92"/>
      <c r="HGA786" s="92"/>
      <c r="HGB786" s="92"/>
      <c r="HGC786" s="92"/>
      <c r="HGD786" s="92"/>
      <c r="HGE786" s="92"/>
      <c r="HGF786" s="92"/>
      <c r="HGG786" s="92"/>
      <c r="HGH786" s="92"/>
      <c r="HGI786" s="92"/>
      <c r="HGJ786" s="92"/>
      <c r="HGK786" s="92"/>
      <c r="HGL786" s="92"/>
      <c r="HGM786" s="92"/>
      <c r="HGN786" s="92"/>
      <c r="HGO786" s="92"/>
      <c r="HGP786" s="92"/>
      <c r="HGQ786" s="92"/>
      <c r="HGR786" s="92"/>
      <c r="HGS786" s="92"/>
      <c r="HGT786" s="92"/>
      <c r="HGU786" s="92"/>
      <c r="HGV786" s="92"/>
      <c r="HGW786" s="92"/>
      <c r="HGX786" s="92"/>
      <c r="HGY786" s="92"/>
      <c r="HGZ786" s="92"/>
      <c r="HHA786" s="92"/>
      <c r="HHB786" s="92"/>
      <c r="HHC786" s="92"/>
      <c r="HHD786" s="92"/>
      <c r="HHE786" s="92"/>
      <c r="HHF786" s="92"/>
      <c r="HHG786" s="92"/>
      <c r="HHH786" s="92"/>
      <c r="HHI786" s="92"/>
      <c r="HHJ786" s="92"/>
      <c r="HHK786" s="92"/>
      <c r="HHL786" s="92"/>
      <c r="HHM786" s="92"/>
      <c r="HHN786" s="92"/>
      <c r="HHO786" s="92"/>
      <c r="HHP786" s="92"/>
      <c r="HHQ786" s="92"/>
      <c r="HHR786" s="92"/>
      <c r="HHS786" s="92"/>
      <c r="HHT786" s="92"/>
      <c r="HHU786" s="92"/>
      <c r="HHV786" s="92"/>
      <c r="HHW786" s="92"/>
      <c r="HHX786" s="92"/>
      <c r="HHY786" s="92"/>
      <c r="HHZ786" s="92"/>
      <c r="HIA786" s="92"/>
      <c r="HIB786" s="92"/>
      <c r="HIC786" s="92"/>
      <c r="HID786" s="92"/>
      <c r="HIE786" s="92"/>
      <c r="HIF786" s="92"/>
      <c r="HIG786" s="92"/>
      <c r="HIH786" s="92"/>
      <c r="HII786" s="92"/>
      <c r="HIJ786" s="92"/>
      <c r="HIK786" s="92"/>
      <c r="HIL786" s="92"/>
      <c r="HIM786" s="92"/>
      <c r="HIN786" s="92"/>
      <c r="HIO786" s="92"/>
      <c r="HIP786" s="92"/>
      <c r="HIQ786" s="92"/>
      <c r="HIR786" s="92"/>
      <c r="HIS786" s="92"/>
      <c r="HIT786" s="92"/>
      <c r="HIU786" s="92"/>
      <c r="HIV786" s="92"/>
      <c r="HIW786" s="92"/>
      <c r="HIX786" s="92"/>
      <c r="HIY786" s="92"/>
      <c r="HIZ786" s="92"/>
      <c r="HJA786" s="92"/>
      <c r="HJB786" s="92"/>
      <c r="HJC786" s="92"/>
      <c r="HJD786" s="92"/>
      <c r="HJE786" s="92"/>
      <c r="HJF786" s="92"/>
      <c r="HJG786" s="92"/>
      <c r="HJH786" s="92"/>
      <c r="HJI786" s="92"/>
      <c r="HJJ786" s="92"/>
      <c r="HJK786" s="92"/>
      <c r="HJL786" s="92"/>
      <c r="HJM786" s="92"/>
      <c r="HJN786" s="92"/>
      <c r="HJO786" s="92"/>
      <c r="HJP786" s="92"/>
      <c r="HJQ786" s="92"/>
      <c r="HJR786" s="92"/>
      <c r="HJS786" s="92"/>
      <c r="HJT786" s="92"/>
      <c r="HJU786" s="92"/>
      <c r="HJV786" s="92"/>
      <c r="HJW786" s="92"/>
      <c r="HJX786" s="92"/>
      <c r="HJY786" s="92"/>
      <c r="HJZ786" s="92"/>
      <c r="HKA786" s="92"/>
      <c r="HKB786" s="92"/>
      <c r="HKC786" s="92"/>
      <c r="HKD786" s="92"/>
      <c r="HKE786" s="92"/>
      <c r="HKF786" s="92"/>
      <c r="HKG786" s="92"/>
      <c r="HKH786" s="92"/>
      <c r="HKI786" s="92"/>
      <c r="HKJ786" s="92"/>
      <c r="HKK786" s="92"/>
      <c r="HKL786" s="92"/>
      <c r="HKM786" s="92"/>
      <c r="HKN786" s="92"/>
      <c r="HKO786" s="92"/>
      <c r="HKP786" s="92"/>
      <c r="HKQ786" s="92"/>
      <c r="HKR786" s="92"/>
      <c r="HKS786" s="92"/>
      <c r="HKT786" s="92"/>
      <c r="HKU786" s="92"/>
      <c r="HKV786" s="92"/>
      <c r="HKW786" s="92"/>
      <c r="HKX786" s="92"/>
      <c r="HKY786" s="92"/>
      <c r="HKZ786" s="92"/>
      <c r="HLA786" s="92"/>
      <c r="HLB786" s="92"/>
      <c r="HLC786" s="92"/>
      <c r="HLD786" s="92"/>
      <c r="HLE786" s="92"/>
      <c r="HLF786" s="92"/>
      <c r="HLG786" s="92"/>
      <c r="HLH786" s="92"/>
      <c r="HLI786" s="92"/>
      <c r="HLJ786" s="92"/>
      <c r="HLK786" s="92"/>
      <c r="HLL786" s="92"/>
      <c r="HLM786" s="92"/>
      <c r="HLN786" s="92"/>
      <c r="HLO786" s="92"/>
      <c r="HLP786" s="92"/>
      <c r="HLQ786" s="92"/>
      <c r="HLR786" s="92"/>
      <c r="HLS786" s="92"/>
      <c r="HLT786" s="92"/>
      <c r="HLU786" s="92"/>
      <c r="HLV786" s="92"/>
      <c r="HLW786" s="92"/>
      <c r="HLX786" s="92"/>
      <c r="HLY786" s="92"/>
      <c r="HLZ786" s="92"/>
      <c r="HMA786" s="92"/>
      <c r="HMB786" s="92"/>
      <c r="HMC786" s="92"/>
      <c r="HMD786" s="92"/>
      <c r="HME786" s="92"/>
      <c r="HMF786" s="92"/>
      <c r="HMG786" s="92"/>
      <c r="HMH786" s="92"/>
      <c r="HMI786" s="92"/>
      <c r="HMJ786" s="92"/>
      <c r="HMK786" s="92"/>
      <c r="HML786" s="92"/>
      <c r="HMM786" s="92"/>
      <c r="HMN786" s="92"/>
      <c r="HMO786" s="92"/>
      <c r="HMP786" s="92"/>
      <c r="HMQ786" s="92"/>
      <c r="HMR786" s="92"/>
      <c r="HMS786" s="92"/>
      <c r="HMT786" s="92"/>
      <c r="HMU786" s="92"/>
      <c r="HMV786" s="92"/>
      <c r="HMW786" s="92"/>
      <c r="HMX786" s="92"/>
      <c r="HMY786" s="92"/>
      <c r="HMZ786" s="92"/>
      <c r="HNA786" s="92"/>
      <c r="HNB786" s="92"/>
      <c r="HNC786" s="92"/>
      <c r="HND786" s="92"/>
      <c r="HNE786" s="92"/>
      <c r="HNF786" s="92"/>
      <c r="HNG786" s="92"/>
      <c r="HNH786" s="92"/>
      <c r="HNI786" s="92"/>
      <c r="HNJ786" s="92"/>
      <c r="HNK786" s="92"/>
      <c r="HNL786" s="92"/>
      <c r="HNM786" s="92"/>
      <c r="HNN786" s="92"/>
      <c r="HNO786" s="92"/>
      <c r="HNP786" s="92"/>
      <c r="HNQ786" s="92"/>
      <c r="HNR786" s="92"/>
      <c r="HNS786" s="92"/>
      <c r="HNT786" s="92"/>
      <c r="HNU786" s="92"/>
      <c r="HNV786" s="92"/>
      <c r="HNW786" s="92"/>
      <c r="HNX786" s="92"/>
      <c r="HNY786" s="92"/>
      <c r="HNZ786" s="92"/>
      <c r="HOA786" s="92"/>
      <c r="HOB786" s="92"/>
      <c r="HOC786" s="92"/>
      <c r="HOD786" s="92"/>
      <c r="HOE786" s="92"/>
      <c r="HOF786" s="92"/>
      <c r="HOG786" s="92"/>
      <c r="HOH786" s="92"/>
      <c r="HOI786" s="92"/>
      <c r="HOJ786" s="92"/>
      <c r="HOK786" s="92"/>
      <c r="HOL786" s="92"/>
      <c r="HOM786" s="92"/>
      <c r="HON786" s="92"/>
      <c r="HOO786" s="92"/>
      <c r="HOP786" s="92"/>
      <c r="HOQ786" s="92"/>
      <c r="HOR786" s="92"/>
      <c r="HOS786" s="92"/>
      <c r="HOT786" s="92"/>
      <c r="HOU786" s="92"/>
      <c r="HOV786" s="92"/>
      <c r="HOW786" s="92"/>
      <c r="HOX786" s="92"/>
      <c r="HOY786" s="92"/>
      <c r="HOZ786" s="92"/>
      <c r="HPA786" s="92"/>
      <c r="HPB786" s="92"/>
      <c r="HPC786" s="92"/>
      <c r="HPD786" s="92"/>
      <c r="HPE786" s="92"/>
      <c r="HPF786" s="92"/>
      <c r="HPG786" s="92"/>
      <c r="HPH786" s="92"/>
      <c r="HPI786" s="92"/>
      <c r="HPJ786" s="92"/>
      <c r="HPK786" s="92"/>
      <c r="HPL786" s="92"/>
      <c r="HPM786" s="92"/>
      <c r="HPN786" s="92"/>
      <c r="HPO786" s="92"/>
      <c r="HPP786" s="92"/>
      <c r="HPQ786" s="92"/>
      <c r="HPR786" s="92"/>
      <c r="HPS786" s="92"/>
      <c r="HPT786" s="92"/>
      <c r="HPU786" s="92"/>
      <c r="HPV786" s="92"/>
      <c r="HPW786" s="92"/>
      <c r="HPX786" s="92"/>
      <c r="HPY786" s="92"/>
      <c r="HPZ786" s="92"/>
      <c r="HQA786" s="92"/>
      <c r="HQB786" s="92"/>
      <c r="HQC786" s="92"/>
      <c r="HQD786" s="92"/>
      <c r="HQE786" s="92"/>
      <c r="HQF786" s="92"/>
      <c r="HQG786" s="92"/>
      <c r="HQH786" s="92"/>
      <c r="HQI786" s="92"/>
      <c r="HQJ786" s="92"/>
      <c r="HQK786" s="92"/>
      <c r="HQL786" s="92"/>
      <c r="HQM786" s="92"/>
      <c r="HQN786" s="92"/>
      <c r="HQO786" s="92"/>
      <c r="HQP786" s="92"/>
      <c r="HQQ786" s="92"/>
      <c r="HQR786" s="92"/>
      <c r="HQS786" s="92"/>
      <c r="HQT786" s="92"/>
      <c r="HQU786" s="92"/>
      <c r="HQV786" s="92"/>
      <c r="HQW786" s="92"/>
      <c r="HQX786" s="92"/>
      <c r="HQY786" s="92"/>
      <c r="HQZ786" s="92"/>
      <c r="HRA786" s="92"/>
      <c r="HRB786" s="92"/>
      <c r="HRC786" s="92"/>
      <c r="HRD786" s="92"/>
      <c r="HRE786" s="92"/>
      <c r="HRF786" s="92"/>
      <c r="HRG786" s="92"/>
      <c r="HRH786" s="92"/>
      <c r="HRI786" s="92"/>
      <c r="HRJ786" s="92"/>
      <c r="HRK786" s="92"/>
      <c r="HRL786" s="92"/>
      <c r="HRM786" s="92"/>
      <c r="HRN786" s="92"/>
      <c r="HRO786" s="92"/>
      <c r="HRP786" s="92"/>
      <c r="HRQ786" s="92"/>
      <c r="HRR786" s="92"/>
      <c r="HRS786" s="92"/>
      <c r="HRT786" s="92"/>
      <c r="HRU786" s="92"/>
      <c r="HRV786" s="92"/>
      <c r="HRW786" s="92"/>
      <c r="HRX786" s="92"/>
      <c r="HRY786" s="92"/>
      <c r="HRZ786" s="92"/>
      <c r="HSA786" s="92"/>
      <c r="HSB786" s="92"/>
      <c r="HSC786" s="92"/>
      <c r="HSD786" s="92"/>
      <c r="HSE786" s="92"/>
      <c r="HSF786" s="92"/>
      <c r="HSG786" s="92"/>
      <c r="HSH786" s="92"/>
      <c r="HSI786" s="92"/>
      <c r="HSJ786" s="92"/>
      <c r="HSK786" s="92"/>
      <c r="HSL786" s="92"/>
      <c r="HSM786" s="92"/>
      <c r="HSN786" s="92"/>
      <c r="HSO786" s="92"/>
      <c r="HSP786" s="92"/>
      <c r="HSQ786" s="92"/>
      <c r="HSR786" s="92"/>
      <c r="HSS786" s="92"/>
      <c r="HST786" s="92"/>
      <c r="HSU786" s="92"/>
      <c r="HSV786" s="92"/>
      <c r="HSW786" s="92"/>
      <c r="HSX786" s="92"/>
      <c r="HSY786" s="92"/>
      <c r="HSZ786" s="92"/>
      <c r="HTA786" s="92"/>
      <c r="HTB786" s="92"/>
      <c r="HTC786" s="92"/>
      <c r="HTD786" s="92"/>
      <c r="HTE786" s="92"/>
      <c r="HTF786" s="92"/>
      <c r="HTG786" s="92"/>
      <c r="HTH786" s="92"/>
      <c r="HTI786" s="92"/>
      <c r="HTJ786" s="92"/>
      <c r="HTK786" s="92"/>
      <c r="HTL786" s="92"/>
      <c r="HTM786" s="92"/>
      <c r="HTN786" s="92"/>
      <c r="HTO786" s="92"/>
      <c r="HTP786" s="92"/>
      <c r="HTQ786" s="92"/>
      <c r="HTR786" s="92"/>
      <c r="HTS786" s="92"/>
      <c r="HTT786" s="92"/>
      <c r="HTU786" s="92"/>
      <c r="HTV786" s="92"/>
      <c r="HTW786" s="92"/>
      <c r="HTX786" s="92"/>
      <c r="HTY786" s="92"/>
      <c r="HTZ786" s="92"/>
      <c r="HUA786" s="92"/>
      <c r="HUB786" s="92"/>
      <c r="HUC786" s="92"/>
      <c r="HUD786" s="92"/>
      <c r="HUE786" s="92"/>
      <c r="HUF786" s="92"/>
      <c r="HUG786" s="92"/>
      <c r="HUH786" s="92"/>
      <c r="HUI786" s="92"/>
      <c r="HUJ786" s="92"/>
      <c r="HUK786" s="92"/>
      <c r="HUL786" s="92"/>
      <c r="HUM786" s="92"/>
      <c r="HUN786" s="92"/>
      <c r="HUO786" s="92"/>
      <c r="HUP786" s="92"/>
      <c r="HUQ786" s="92"/>
      <c r="HUR786" s="92"/>
      <c r="HUS786" s="92"/>
      <c r="HUT786" s="92"/>
      <c r="HUU786" s="92"/>
      <c r="HUV786" s="92"/>
      <c r="HUW786" s="92"/>
      <c r="HUX786" s="92"/>
      <c r="HUY786" s="92"/>
      <c r="HUZ786" s="92"/>
      <c r="HVA786" s="92"/>
      <c r="HVB786" s="92"/>
      <c r="HVC786" s="92"/>
      <c r="HVD786" s="92"/>
      <c r="HVE786" s="92"/>
      <c r="HVF786" s="92"/>
      <c r="HVG786" s="92"/>
      <c r="HVH786" s="92"/>
      <c r="HVI786" s="92"/>
      <c r="HVJ786" s="92"/>
      <c r="HVK786" s="92"/>
      <c r="HVL786" s="92"/>
      <c r="HVM786" s="92"/>
      <c r="HVN786" s="92"/>
      <c r="HVO786" s="92"/>
      <c r="HVP786" s="92"/>
      <c r="HVQ786" s="92"/>
      <c r="HVR786" s="92"/>
      <c r="HVS786" s="92"/>
      <c r="HVT786" s="92"/>
      <c r="HVU786" s="92"/>
      <c r="HVV786" s="92"/>
      <c r="HVW786" s="92"/>
      <c r="HVX786" s="92"/>
      <c r="HVY786" s="92"/>
      <c r="HVZ786" s="92"/>
      <c r="HWA786" s="92"/>
      <c r="HWB786" s="92"/>
      <c r="HWC786" s="92"/>
      <c r="HWD786" s="92"/>
      <c r="HWE786" s="92"/>
      <c r="HWF786" s="92"/>
      <c r="HWG786" s="92"/>
      <c r="HWH786" s="92"/>
      <c r="HWI786" s="92"/>
      <c r="HWJ786" s="92"/>
      <c r="HWK786" s="92"/>
      <c r="HWL786" s="92"/>
      <c r="HWM786" s="92"/>
      <c r="HWN786" s="92"/>
      <c r="HWO786" s="92"/>
      <c r="HWP786" s="92"/>
      <c r="HWQ786" s="92"/>
      <c r="HWR786" s="92"/>
      <c r="HWS786" s="92"/>
      <c r="HWT786" s="92"/>
      <c r="HWU786" s="92"/>
      <c r="HWV786" s="92"/>
      <c r="HWW786" s="92"/>
      <c r="HWX786" s="92"/>
      <c r="HWY786" s="92"/>
      <c r="HWZ786" s="92"/>
      <c r="HXA786" s="92"/>
      <c r="HXB786" s="92"/>
      <c r="HXC786" s="92"/>
      <c r="HXD786" s="92"/>
      <c r="HXE786" s="92"/>
      <c r="HXF786" s="92"/>
      <c r="HXG786" s="92"/>
      <c r="HXH786" s="92"/>
      <c r="HXI786" s="92"/>
      <c r="HXJ786" s="92"/>
      <c r="HXK786" s="92"/>
      <c r="HXL786" s="92"/>
      <c r="HXM786" s="92"/>
      <c r="HXN786" s="92"/>
      <c r="HXO786" s="92"/>
      <c r="HXP786" s="92"/>
      <c r="HXQ786" s="92"/>
      <c r="HXR786" s="92"/>
      <c r="HXS786" s="92"/>
      <c r="HXT786" s="92"/>
      <c r="HXU786" s="92"/>
      <c r="HXV786" s="92"/>
      <c r="HXW786" s="92"/>
      <c r="HXX786" s="92"/>
      <c r="HXY786" s="92"/>
      <c r="HXZ786" s="92"/>
      <c r="HYA786" s="92"/>
      <c r="HYB786" s="92"/>
      <c r="HYC786" s="92"/>
      <c r="HYD786" s="92"/>
      <c r="HYE786" s="92"/>
      <c r="HYF786" s="92"/>
      <c r="HYG786" s="92"/>
      <c r="HYH786" s="92"/>
      <c r="HYI786" s="92"/>
      <c r="HYJ786" s="92"/>
      <c r="HYK786" s="92"/>
      <c r="HYL786" s="92"/>
      <c r="HYM786" s="92"/>
      <c r="HYN786" s="92"/>
      <c r="HYO786" s="92"/>
      <c r="HYP786" s="92"/>
      <c r="HYQ786" s="92"/>
      <c r="HYR786" s="92"/>
      <c r="HYS786" s="92"/>
      <c r="HYT786" s="92"/>
      <c r="HYU786" s="92"/>
      <c r="HYV786" s="92"/>
      <c r="HYW786" s="92"/>
      <c r="HYX786" s="92"/>
      <c r="HYY786" s="92"/>
      <c r="HYZ786" s="92"/>
      <c r="HZA786" s="92"/>
      <c r="HZB786" s="92"/>
      <c r="HZC786" s="92"/>
      <c r="HZD786" s="92"/>
      <c r="HZE786" s="92"/>
      <c r="HZF786" s="92"/>
      <c r="HZG786" s="92"/>
      <c r="HZH786" s="92"/>
      <c r="HZI786" s="92"/>
      <c r="HZJ786" s="92"/>
      <c r="HZK786" s="92"/>
      <c r="HZL786" s="92"/>
      <c r="HZM786" s="92"/>
      <c r="HZN786" s="92"/>
      <c r="HZO786" s="92"/>
      <c r="HZP786" s="92"/>
      <c r="HZQ786" s="92"/>
      <c r="HZR786" s="92"/>
      <c r="HZS786" s="92"/>
      <c r="HZT786" s="92"/>
      <c r="HZU786" s="92"/>
      <c r="HZV786" s="92"/>
      <c r="HZW786" s="92"/>
      <c r="HZX786" s="92"/>
      <c r="HZY786" s="92"/>
      <c r="HZZ786" s="92"/>
      <c r="IAA786" s="92"/>
      <c r="IAB786" s="92"/>
      <c r="IAC786" s="92"/>
      <c r="IAD786" s="92"/>
      <c r="IAE786" s="92"/>
      <c r="IAF786" s="92"/>
      <c r="IAG786" s="92"/>
      <c r="IAH786" s="92"/>
      <c r="IAI786" s="92"/>
      <c r="IAJ786" s="92"/>
      <c r="IAK786" s="92"/>
      <c r="IAL786" s="92"/>
      <c r="IAM786" s="92"/>
      <c r="IAN786" s="92"/>
      <c r="IAO786" s="92"/>
      <c r="IAP786" s="92"/>
      <c r="IAQ786" s="92"/>
      <c r="IAR786" s="92"/>
      <c r="IAS786" s="92"/>
      <c r="IAT786" s="92"/>
      <c r="IAU786" s="92"/>
      <c r="IAV786" s="92"/>
      <c r="IAW786" s="92"/>
      <c r="IAX786" s="92"/>
      <c r="IAY786" s="92"/>
      <c r="IAZ786" s="92"/>
      <c r="IBA786" s="92"/>
      <c r="IBB786" s="92"/>
      <c r="IBC786" s="92"/>
      <c r="IBD786" s="92"/>
      <c r="IBE786" s="92"/>
      <c r="IBF786" s="92"/>
      <c r="IBG786" s="92"/>
      <c r="IBH786" s="92"/>
      <c r="IBI786" s="92"/>
      <c r="IBJ786" s="92"/>
      <c r="IBK786" s="92"/>
      <c r="IBL786" s="92"/>
      <c r="IBM786" s="92"/>
      <c r="IBN786" s="92"/>
      <c r="IBO786" s="92"/>
      <c r="IBP786" s="92"/>
      <c r="IBQ786" s="92"/>
      <c r="IBR786" s="92"/>
      <c r="IBS786" s="92"/>
      <c r="IBT786" s="92"/>
      <c r="IBU786" s="92"/>
      <c r="IBV786" s="92"/>
      <c r="IBW786" s="92"/>
      <c r="IBX786" s="92"/>
      <c r="IBY786" s="92"/>
      <c r="IBZ786" s="92"/>
      <c r="ICA786" s="92"/>
      <c r="ICB786" s="92"/>
      <c r="ICC786" s="92"/>
      <c r="ICD786" s="92"/>
      <c r="ICE786" s="92"/>
      <c r="ICF786" s="92"/>
      <c r="ICG786" s="92"/>
      <c r="ICH786" s="92"/>
      <c r="ICI786" s="92"/>
      <c r="ICJ786" s="92"/>
      <c r="ICK786" s="92"/>
      <c r="ICL786" s="92"/>
      <c r="ICM786" s="92"/>
      <c r="ICN786" s="92"/>
      <c r="ICO786" s="92"/>
      <c r="ICP786" s="92"/>
      <c r="ICQ786" s="92"/>
      <c r="ICR786" s="92"/>
      <c r="ICS786" s="92"/>
      <c r="ICT786" s="92"/>
      <c r="ICU786" s="92"/>
      <c r="ICV786" s="92"/>
      <c r="ICW786" s="92"/>
      <c r="ICX786" s="92"/>
      <c r="ICY786" s="92"/>
      <c r="ICZ786" s="92"/>
      <c r="IDA786" s="92"/>
      <c r="IDB786" s="92"/>
      <c r="IDC786" s="92"/>
      <c r="IDD786" s="92"/>
      <c r="IDE786" s="92"/>
      <c r="IDF786" s="92"/>
      <c r="IDG786" s="92"/>
      <c r="IDH786" s="92"/>
      <c r="IDI786" s="92"/>
      <c r="IDJ786" s="92"/>
      <c r="IDK786" s="92"/>
      <c r="IDL786" s="92"/>
      <c r="IDM786" s="92"/>
      <c r="IDN786" s="92"/>
      <c r="IDO786" s="92"/>
      <c r="IDP786" s="92"/>
      <c r="IDQ786" s="92"/>
      <c r="IDR786" s="92"/>
      <c r="IDS786" s="92"/>
      <c r="IDT786" s="92"/>
      <c r="IDU786" s="92"/>
      <c r="IDV786" s="92"/>
      <c r="IDW786" s="92"/>
      <c r="IDX786" s="92"/>
      <c r="IDY786" s="92"/>
      <c r="IDZ786" s="92"/>
      <c r="IEA786" s="92"/>
      <c r="IEB786" s="92"/>
      <c r="IEC786" s="92"/>
      <c r="IED786" s="92"/>
      <c r="IEE786" s="92"/>
      <c r="IEF786" s="92"/>
      <c r="IEG786" s="92"/>
      <c r="IEH786" s="92"/>
      <c r="IEI786" s="92"/>
      <c r="IEJ786" s="92"/>
      <c r="IEK786" s="92"/>
      <c r="IEL786" s="92"/>
      <c r="IEM786" s="92"/>
      <c r="IEN786" s="92"/>
      <c r="IEO786" s="92"/>
      <c r="IEP786" s="92"/>
      <c r="IEQ786" s="92"/>
      <c r="IER786" s="92"/>
      <c r="IES786" s="92"/>
      <c r="IET786" s="92"/>
      <c r="IEU786" s="92"/>
      <c r="IEV786" s="92"/>
      <c r="IEW786" s="92"/>
      <c r="IEX786" s="92"/>
      <c r="IEY786" s="92"/>
      <c r="IEZ786" s="92"/>
      <c r="IFA786" s="92"/>
      <c r="IFB786" s="92"/>
      <c r="IFC786" s="92"/>
      <c r="IFD786" s="92"/>
      <c r="IFE786" s="92"/>
      <c r="IFF786" s="92"/>
      <c r="IFG786" s="92"/>
      <c r="IFH786" s="92"/>
      <c r="IFI786" s="92"/>
      <c r="IFJ786" s="92"/>
      <c r="IFK786" s="92"/>
      <c r="IFL786" s="92"/>
      <c r="IFM786" s="92"/>
      <c r="IFN786" s="92"/>
      <c r="IFO786" s="92"/>
      <c r="IFP786" s="92"/>
      <c r="IFQ786" s="92"/>
      <c r="IFR786" s="92"/>
      <c r="IFS786" s="92"/>
      <c r="IFT786" s="92"/>
      <c r="IFU786" s="92"/>
      <c r="IFV786" s="92"/>
      <c r="IFW786" s="92"/>
      <c r="IFX786" s="92"/>
      <c r="IFY786" s="92"/>
      <c r="IFZ786" s="92"/>
      <c r="IGA786" s="92"/>
      <c r="IGB786" s="92"/>
      <c r="IGC786" s="92"/>
      <c r="IGD786" s="92"/>
      <c r="IGE786" s="92"/>
      <c r="IGF786" s="92"/>
      <c r="IGG786" s="92"/>
      <c r="IGH786" s="92"/>
      <c r="IGI786" s="92"/>
      <c r="IGJ786" s="92"/>
      <c r="IGK786" s="92"/>
      <c r="IGL786" s="92"/>
      <c r="IGM786" s="92"/>
      <c r="IGN786" s="92"/>
      <c r="IGO786" s="92"/>
      <c r="IGP786" s="92"/>
      <c r="IGQ786" s="92"/>
      <c r="IGR786" s="92"/>
      <c r="IGS786" s="92"/>
      <c r="IGT786" s="92"/>
      <c r="IGU786" s="92"/>
      <c r="IGV786" s="92"/>
      <c r="IGW786" s="92"/>
      <c r="IGX786" s="92"/>
      <c r="IGY786" s="92"/>
      <c r="IGZ786" s="92"/>
      <c r="IHA786" s="92"/>
      <c r="IHB786" s="92"/>
      <c r="IHC786" s="92"/>
      <c r="IHD786" s="92"/>
      <c r="IHE786" s="92"/>
      <c r="IHF786" s="92"/>
      <c r="IHG786" s="92"/>
      <c r="IHH786" s="92"/>
      <c r="IHI786" s="92"/>
      <c r="IHJ786" s="92"/>
      <c r="IHK786" s="92"/>
      <c r="IHL786" s="92"/>
      <c r="IHM786" s="92"/>
      <c r="IHN786" s="92"/>
      <c r="IHO786" s="92"/>
      <c r="IHP786" s="92"/>
      <c r="IHQ786" s="92"/>
      <c r="IHR786" s="92"/>
      <c r="IHS786" s="92"/>
      <c r="IHT786" s="92"/>
      <c r="IHU786" s="92"/>
      <c r="IHV786" s="92"/>
      <c r="IHW786" s="92"/>
      <c r="IHX786" s="92"/>
      <c r="IHY786" s="92"/>
      <c r="IHZ786" s="92"/>
      <c r="IIA786" s="92"/>
      <c r="IIB786" s="92"/>
      <c r="IIC786" s="92"/>
      <c r="IID786" s="92"/>
      <c r="IIE786" s="92"/>
      <c r="IIF786" s="92"/>
      <c r="IIG786" s="92"/>
      <c r="IIH786" s="92"/>
      <c r="III786" s="92"/>
      <c r="IIJ786" s="92"/>
      <c r="IIK786" s="92"/>
      <c r="IIL786" s="92"/>
      <c r="IIM786" s="92"/>
      <c r="IIN786" s="92"/>
      <c r="IIO786" s="92"/>
      <c r="IIP786" s="92"/>
      <c r="IIQ786" s="92"/>
      <c r="IIR786" s="92"/>
      <c r="IIS786" s="92"/>
      <c r="IIT786" s="92"/>
      <c r="IIU786" s="92"/>
      <c r="IIV786" s="92"/>
      <c r="IIW786" s="92"/>
      <c r="IIX786" s="92"/>
      <c r="IIY786" s="92"/>
      <c r="IIZ786" s="92"/>
      <c r="IJA786" s="92"/>
      <c r="IJB786" s="92"/>
      <c r="IJC786" s="92"/>
      <c r="IJD786" s="92"/>
      <c r="IJE786" s="92"/>
      <c r="IJF786" s="92"/>
      <c r="IJG786" s="92"/>
      <c r="IJH786" s="92"/>
      <c r="IJI786" s="92"/>
      <c r="IJJ786" s="92"/>
      <c r="IJK786" s="92"/>
      <c r="IJL786" s="92"/>
      <c r="IJM786" s="92"/>
      <c r="IJN786" s="92"/>
      <c r="IJO786" s="92"/>
      <c r="IJP786" s="92"/>
      <c r="IJQ786" s="92"/>
      <c r="IJR786" s="92"/>
      <c r="IJS786" s="92"/>
      <c r="IJT786" s="92"/>
      <c r="IJU786" s="92"/>
      <c r="IJV786" s="92"/>
      <c r="IJW786" s="92"/>
      <c r="IJX786" s="92"/>
      <c r="IJY786" s="92"/>
      <c r="IJZ786" s="92"/>
      <c r="IKA786" s="92"/>
      <c r="IKB786" s="92"/>
      <c r="IKC786" s="92"/>
      <c r="IKD786" s="92"/>
      <c r="IKE786" s="92"/>
      <c r="IKF786" s="92"/>
      <c r="IKG786" s="92"/>
      <c r="IKH786" s="92"/>
      <c r="IKI786" s="92"/>
      <c r="IKJ786" s="92"/>
      <c r="IKK786" s="92"/>
      <c r="IKL786" s="92"/>
      <c r="IKM786" s="92"/>
      <c r="IKN786" s="92"/>
      <c r="IKO786" s="92"/>
      <c r="IKP786" s="92"/>
      <c r="IKQ786" s="92"/>
      <c r="IKR786" s="92"/>
      <c r="IKS786" s="92"/>
      <c r="IKT786" s="92"/>
      <c r="IKU786" s="92"/>
      <c r="IKV786" s="92"/>
      <c r="IKW786" s="92"/>
      <c r="IKX786" s="92"/>
      <c r="IKY786" s="92"/>
      <c r="IKZ786" s="92"/>
      <c r="ILA786" s="92"/>
      <c r="ILB786" s="92"/>
      <c r="ILC786" s="92"/>
      <c r="ILD786" s="92"/>
      <c r="ILE786" s="92"/>
      <c r="ILF786" s="92"/>
      <c r="ILG786" s="92"/>
      <c r="ILH786" s="92"/>
      <c r="ILI786" s="92"/>
      <c r="ILJ786" s="92"/>
      <c r="ILK786" s="92"/>
      <c r="ILL786" s="92"/>
      <c r="ILM786" s="92"/>
      <c r="ILN786" s="92"/>
      <c r="ILO786" s="92"/>
      <c r="ILP786" s="92"/>
      <c r="ILQ786" s="92"/>
      <c r="ILR786" s="92"/>
      <c r="ILS786" s="92"/>
      <c r="ILT786" s="92"/>
      <c r="ILU786" s="92"/>
      <c r="ILV786" s="92"/>
      <c r="ILW786" s="92"/>
      <c r="ILX786" s="92"/>
      <c r="ILY786" s="92"/>
      <c r="ILZ786" s="92"/>
      <c r="IMA786" s="92"/>
      <c r="IMB786" s="92"/>
      <c r="IMC786" s="92"/>
      <c r="IMD786" s="92"/>
      <c r="IME786" s="92"/>
      <c r="IMF786" s="92"/>
      <c r="IMG786" s="92"/>
      <c r="IMH786" s="92"/>
      <c r="IMI786" s="92"/>
      <c r="IMJ786" s="92"/>
      <c r="IMK786" s="92"/>
      <c r="IML786" s="92"/>
      <c r="IMM786" s="92"/>
      <c r="IMN786" s="92"/>
      <c r="IMO786" s="92"/>
      <c r="IMP786" s="92"/>
      <c r="IMQ786" s="92"/>
      <c r="IMR786" s="92"/>
      <c r="IMS786" s="92"/>
      <c r="IMT786" s="92"/>
      <c r="IMU786" s="92"/>
      <c r="IMV786" s="92"/>
      <c r="IMW786" s="92"/>
      <c r="IMX786" s="92"/>
      <c r="IMY786" s="92"/>
      <c r="IMZ786" s="92"/>
      <c r="INA786" s="92"/>
      <c r="INB786" s="92"/>
      <c r="INC786" s="92"/>
      <c r="IND786" s="92"/>
      <c r="INE786" s="92"/>
      <c r="INF786" s="92"/>
      <c r="ING786" s="92"/>
      <c r="INH786" s="92"/>
      <c r="INI786" s="92"/>
      <c r="INJ786" s="92"/>
      <c r="INK786" s="92"/>
      <c r="INL786" s="92"/>
      <c r="INM786" s="92"/>
      <c r="INN786" s="92"/>
      <c r="INO786" s="92"/>
      <c r="INP786" s="92"/>
      <c r="INQ786" s="92"/>
      <c r="INR786" s="92"/>
      <c r="INS786" s="92"/>
      <c r="INT786" s="92"/>
      <c r="INU786" s="92"/>
      <c r="INV786" s="92"/>
      <c r="INW786" s="92"/>
      <c r="INX786" s="92"/>
      <c r="INY786" s="92"/>
      <c r="INZ786" s="92"/>
      <c r="IOA786" s="92"/>
      <c r="IOB786" s="92"/>
      <c r="IOC786" s="92"/>
      <c r="IOD786" s="92"/>
      <c r="IOE786" s="92"/>
      <c r="IOF786" s="92"/>
      <c r="IOG786" s="92"/>
      <c r="IOH786" s="92"/>
      <c r="IOI786" s="92"/>
      <c r="IOJ786" s="92"/>
      <c r="IOK786" s="92"/>
      <c r="IOL786" s="92"/>
      <c r="IOM786" s="92"/>
      <c r="ION786" s="92"/>
      <c r="IOO786" s="92"/>
      <c r="IOP786" s="92"/>
      <c r="IOQ786" s="92"/>
      <c r="IOR786" s="92"/>
      <c r="IOS786" s="92"/>
      <c r="IOT786" s="92"/>
      <c r="IOU786" s="92"/>
      <c r="IOV786" s="92"/>
      <c r="IOW786" s="92"/>
      <c r="IOX786" s="92"/>
      <c r="IOY786" s="92"/>
      <c r="IOZ786" s="92"/>
      <c r="IPA786" s="92"/>
      <c r="IPB786" s="92"/>
      <c r="IPC786" s="92"/>
      <c r="IPD786" s="92"/>
      <c r="IPE786" s="92"/>
      <c r="IPF786" s="92"/>
      <c r="IPG786" s="92"/>
      <c r="IPH786" s="92"/>
      <c r="IPI786" s="92"/>
      <c r="IPJ786" s="92"/>
      <c r="IPK786" s="92"/>
      <c r="IPL786" s="92"/>
      <c r="IPM786" s="92"/>
      <c r="IPN786" s="92"/>
      <c r="IPO786" s="92"/>
      <c r="IPP786" s="92"/>
      <c r="IPQ786" s="92"/>
      <c r="IPR786" s="92"/>
      <c r="IPS786" s="92"/>
      <c r="IPT786" s="92"/>
      <c r="IPU786" s="92"/>
      <c r="IPV786" s="92"/>
      <c r="IPW786" s="92"/>
      <c r="IPX786" s="92"/>
      <c r="IPY786" s="92"/>
      <c r="IPZ786" s="92"/>
      <c r="IQA786" s="92"/>
      <c r="IQB786" s="92"/>
      <c r="IQC786" s="92"/>
      <c r="IQD786" s="92"/>
      <c r="IQE786" s="92"/>
      <c r="IQF786" s="92"/>
      <c r="IQG786" s="92"/>
      <c r="IQH786" s="92"/>
      <c r="IQI786" s="92"/>
      <c r="IQJ786" s="92"/>
      <c r="IQK786" s="92"/>
      <c r="IQL786" s="92"/>
      <c r="IQM786" s="92"/>
      <c r="IQN786" s="92"/>
      <c r="IQO786" s="92"/>
      <c r="IQP786" s="92"/>
      <c r="IQQ786" s="92"/>
      <c r="IQR786" s="92"/>
      <c r="IQS786" s="92"/>
      <c r="IQT786" s="92"/>
      <c r="IQU786" s="92"/>
      <c r="IQV786" s="92"/>
      <c r="IQW786" s="92"/>
      <c r="IQX786" s="92"/>
      <c r="IQY786" s="92"/>
      <c r="IQZ786" s="92"/>
      <c r="IRA786" s="92"/>
      <c r="IRB786" s="92"/>
      <c r="IRC786" s="92"/>
      <c r="IRD786" s="92"/>
      <c r="IRE786" s="92"/>
      <c r="IRF786" s="92"/>
      <c r="IRG786" s="92"/>
      <c r="IRH786" s="92"/>
      <c r="IRI786" s="92"/>
      <c r="IRJ786" s="92"/>
      <c r="IRK786" s="92"/>
      <c r="IRL786" s="92"/>
      <c r="IRM786" s="92"/>
      <c r="IRN786" s="92"/>
      <c r="IRO786" s="92"/>
      <c r="IRP786" s="92"/>
      <c r="IRQ786" s="92"/>
      <c r="IRR786" s="92"/>
      <c r="IRS786" s="92"/>
      <c r="IRT786" s="92"/>
      <c r="IRU786" s="92"/>
      <c r="IRV786" s="92"/>
      <c r="IRW786" s="92"/>
      <c r="IRX786" s="92"/>
      <c r="IRY786" s="92"/>
      <c r="IRZ786" s="92"/>
      <c r="ISA786" s="92"/>
      <c r="ISB786" s="92"/>
      <c r="ISC786" s="92"/>
      <c r="ISD786" s="92"/>
      <c r="ISE786" s="92"/>
      <c r="ISF786" s="92"/>
      <c r="ISG786" s="92"/>
      <c r="ISH786" s="92"/>
      <c r="ISI786" s="92"/>
      <c r="ISJ786" s="92"/>
      <c r="ISK786" s="92"/>
      <c r="ISL786" s="92"/>
      <c r="ISM786" s="92"/>
      <c r="ISN786" s="92"/>
      <c r="ISO786" s="92"/>
      <c r="ISP786" s="92"/>
      <c r="ISQ786" s="92"/>
      <c r="ISR786" s="92"/>
      <c r="ISS786" s="92"/>
      <c r="IST786" s="92"/>
      <c r="ISU786" s="92"/>
      <c r="ISV786" s="92"/>
      <c r="ISW786" s="92"/>
      <c r="ISX786" s="92"/>
      <c r="ISY786" s="92"/>
      <c r="ISZ786" s="92"/>
      <c r="ITA786" s="92"/>
      <c r="ITB786" s="92"/>
      <c r="ITC786" s="92"/>
      <c r="ITD786" s="92"/>
      <c r="ITE786" s="92"/>
      <c r="ITF786" s="92"/>
      <c r="ITG786" s="92"/>
      <c r="ITH786" s="92"/>
      <c r="ITI786" s="92"/>
      <c r="ITJ786" s="92"/>
      <c r="ITK786" s="92"/>
      <c r="ITL786" s="92"/>
      <c r="ITM786" s="92"/>
      <c r="ITN786" s="92"/>
      <c r="ITO786" s="92"/>
      <c r="ITP786" s="92"/>
      <c r="ITQ786" s="92"/>
      <c r="ITR786" s="92"/>
      <c r="ITS786" s="92"/>
      <c r="ITT786" s="92"/>
      <c r="ITU786" s="92"/>
      <c r="ITV786" s="92"/>
      <c r="ITW786" s="92"/>
      <c r="ITX786" s="92"/>
      <c r="ITY786" s="92"/>
      <c r="ITZ786" s="92"/>
      <c r="IUA786" s="92"/>
      <c r="IUB786" s="92"/>
      <c r="IUC786" s="92"/>
      <c r="IUD786" s="92"/>
      <c r="IUE786" s="92"/>
      <c r="IUF786" s="92"/>
      <c r="IUG786" s="92"/>
      <c r="IUH786" s="92"/>
      <c r="IUI786" s="92"/>
      <c r="IUJ786" s="92"/>
      <c r="IUK786" s="92"/>
      <c r="IUL786" s="92"/>
      <c r="IUM786" s="92"/>
      <c r="IUN786" s="92"/>
      <c r="IUO786" s="92"/>
      <c r="IUP786" s="92"/>
      <c r="IUQ786" s="92"/>
      <c r="IUR786" s="92"/>
      <c r="IUS786" s="92"/>
      <c r="IUT786" s="92"/>
      <c r="IUU786" s="92"/>
      <c r="IUV786" s="92"/>
      <c r="IUW786" s="92"/>
      <c r="IUX786" s="92"/>
      <c r="IUY786" s="92"/>
      <c r="IUZ786" s="92"/>
      <c r="IVA786" s="92"/>
      <c r="IVB786" s="92"/>
      <c r="IVC786" s="92"/>
      <c r="IVD786" s="92"/>
      <c r="IVE786" s="92"/>
      <c r="IVF786" s="92"/>
      <c r="IVG786" s="92"/>
      <c r="IVH786" s="92"/>
      <c r="IVI786" s="92"/>
      <c r="IVJ786" s="92"/>
      <c r="IVK786" s="92"/>
      <c r="IVL786" s="92"/>
      <c r="IVM786" s="92"/>
      <c r="IVN786" s="92"/>
      <c r="IVO786" s="92"/>
      <c r="IVP786" s="92"/>
      <c r="IVQ786" s="92"/>
      <c r="IVR786" s="92"/>
      <c r="IVS786" s="92"/>
      <c r="IVT786" s="92"/>
      <c r="IVU786" s="92"/>
      <c r="IVV786" s="92"/>
      <c r="IVW786" s="92"/>
      <c r="IVX786" s="92"/>
      <c r="IVY786" s="92"/>
      <c r="IVZ786" s="92"/>
      <c r="IWA786" s="92"/>
      <c r="IWB786" s="92"/>
      <c r="IWC786" s="92"/>
      <c r="IWD786" s="92"/>
      <c r="IWE786" s="92"/>
      <c r="IWF786" s="92"/>
      <c r="IWG786" s="92"/>
      <c r="IWH786" s="92"/>
      <c r="IWI786" s="92"/>
      <c r="IWJ786" s="92"/>
      <c r="IWK786" s="92"/>
      <c r="IWL786" s="92"/>
      <c r="IWM786" s="92"/>
      <c r="IWN786" s="92"/>
      <c r="IWO786" s="92"/>
      <c r="IWP786" s="92"/>
      <c r="IWQ786" s="92"/>
      <c r="IWR786" s="92"/>
      <c r="IWS786" s="92"/>
      <c r="IWT786" s="92"/>
      <c r="IWU786" s="92"/>
      <c r="IWV786" s="92"/>
      <c r="IWW786" s="92"/>
      <c r="IWX786" s="92"/>
      <c r="IWY786" s="92"/>
      <c r="IWZ786" s="92"/>
      <c r="IXA786" s="92"/>
      <c r="IXB786" s="92"/>
      <c r="IXC786" s="92"/>
      <c r="IXD786" s="92"/>
      <c r="IXE786" s="92"/>
      <c r="IXF786" s="92"/>
      <c r="IXG786" s="92"/>
      <c r="IXH786" s="92"/>
      <c r="IXI786" s="92"/>
      <c r="IXJ786" s="92"/>
      <c r="IXK786" s="92"/>
      <c r="IXL786" s="92"/>
      <c r="IXM786" s="92"/>
      <c r="IXN786" s="92"/>
      <c r="IXO786" s="92"/>
      <c r="IXP786" s="92"/>
      <c r="IXQ786" s="92"/>
      <c r="IXR786" s="92"/>
      <c r="IXS786" s="92"/>
      <c r="IXT786" s="92"/>
      <c r="IXU786" s="92"/>
      <c r="IXV786" s="92"/>
      <c r="IXW786" s="92"/>
      <c r="IXX786" s="92"/>
      <c r="IXY786" s="92"/>
      <c r="IXZ786" s="92"/>
      <c r="IYA786" s="92"/>
      <c r="IYB786" s="92"/>
      <c r="IYC786" s="92"/>
      <c r="IYD786" s="92"/>
      <c r="IYE786" s="92"/>
      <c r="IYF786" s="92"/>
      <c r="IYG786" s="92"/>
      <c r="IYH786" s="92"/>
      <c r="IYI786" s="92"/>
      <c r="IYJ786" s="92"/>
      <c r="IYK786" s="92"/>
      <c r="IYL786" s="92"/>
      <c r="IYM786" s="92"/>
      <c r="IYN786" s="92"/>
      <c r="IYO786" s="92"/>
      <c r="IYP786" s="92"/>
      <c r="IYQ786" s="92"/>
      <c r="IYR786" s="92"/>
      <c r="IYS786" s="92"/>
      <c r="IYT786" s="92"/>
      <c r="IYU786" s="92"/>
      <c r="IYV786" s="92"/>
      <c r="IYW786" s="92"/>
      <c r="IYX786" s="92"/>
      <c r="IYY786" s="92"/>
      <c r="IYZ786" s="92"/>
      <c r="IZA786" s="92"/>
      <c r="IZB786" s="92"/>
      <c r="IZC786" s="92"/>
      <c r="IZD786" s="92"/>
      <c r="IZE786" s="92"/>
      <c r="IZF786" s="92"/>
      <c r="IZG786" s="92"/>
      <c r="IZH786" s="92"/>
      <c r="IZI786" s="92"/>
      <c r="IZJ786" s="92"/>
      <c r="IZK786" s="92"/>
      <c r="IZL786" s="92"/>
      <c r="IZM786" s="92"/>
      <c r="IZN786" s="92"/>
      <c r="IZO786" s="92"/>
      <c r="IZP786" s="92"/>
      <c r="IZQ786" s="92"/>
      <c r="IZR786" s="92"/>
      <c r="IZS786" s="92"/>
      <c r="IZT786" s="92"/>
      <c r="IZU786" s="92"/>
      <c r="IZV786" s="92"/>
      <c r="IZW786" s="92"/>
      <c r="IZX786" s="92"/>
      <c r="IZY786" s="92"/>
      <c r="IZZ786" s="92"/>
      <c r="JAA786" s="92"/>
      <c r="JAB786" s="92"/>
      <c r="JAC786" s="92"/>
      <c r="JAD786" s="92"/>
      <c r="JAE786" s="92"/>
      <c r="JAF786" s="92"/>
      <c r="JAG786" s="92"/>
      <c r="JAH786" s="92"/>
      <c r="JAI786" s="92"/>
      <c r="JAJ786" s="92"/>
      <c r="JAK786" s="92"/>
      <c r="JAL786" s="92"/>
      <c r="JAM786" s="92"/>
      <c r="JAN786" s="92"/>
      <c r="JAO786" s="92"/>
      <c r="JAP786" s="92"/>
      <c r="JAQ786" s="92"/>
      <c r="JAR786" s="92"/>
      <c r="JAS786" s="92"/>
      <c r="JAT786" s="92"/>
      <c r="JAU786" s="92"/>
      <c r="JAV786" s="92"/>
      <c r="JAW786" s="92"/>
      <c r="JAX786" s="92"/>
      <c r="JAY786" s="92"/>
      <c r="JAZ786" s="92"/>
      <c r="JBA786" s="92"/>
      <c r="JBB786" s="92"/>
      <c r="JBC786" s="92"/>
      <c r="JBD786" s="92"/>
      <c r="JBE786" s="92"/>
      <c r="JBF786" s="92"/>
      <c r="JBG786" s="92"/>
      <c r="JBH786" s="92"/>
      <c r="JBI786" s="92"/>
      <c r="JBJ786" s="92"/>
      <c r="JBK786" s="92"/>
      <c r="JBL786" s="92"/>
      <c r="JBM786" s="92"/>
      <c r="JBN786" s="92"/>
      <c r="JBO786" s="92"/>
      <c r="JBP786" s="92"/>
      <c r="JBQ786" s="92"/>
      <c r="JBR786" s="92"/>
      <c r="JBS786" s="92"/>
      <c r="JBT786" s="92"/>
      <c r="JBU786" s="92"/>
      <c r="JBV786" s="92"/>
      <c r="JBW786" s="92"/>
      <c r="JBX786" s="92"/>
      <c r="JBY786" s="92"/>
      <c r="JBZ786" s="92"/>
      <c r="JCA786" s="92"/>
      <c r="JCB786" s="92"/>
      <c r="JCC786" s="92"/>
      <c r="JCD786" s="92"/>
      <c r="JCE786" s="92"/>
      <c r="JCF786" s="92"/>
      <c r="JCG786" s="92"/>
      <c r="JCH786" s="92"/>
      <c r="JCI786" s="92"/>
      <c r="JCJ786" s="92"/>
      <c r="JCK786" s="92"/>
      <c r="JCL786" s="92"/>
      <c r="JCM786" s="92"/>
      <c r="JCN786" s="92"/>
      <c r="JCO786" s="92"/>
      <c r="JCP786" s="92"/>
      <c r="JCQ786" s="92"/>
      <c r="JCR786" s="92"/>
      <c r="JCS786" s="92"/>
      <c r="JCT786" s="92"/>
      <c r="JCU786" s="92"/>
      <c r="JCV786" s="92"/>
      <c r="JCW786" s="92"/>
      <c r="JCX786" s="92"/>
      <c r="JCY786" s="92"/>
      <c r="JCZ786" s="92"/>
      <c r="JDA786" s="92"/>
      <c r="JDB786" s="92"/>
      <c r="JDC786" s="92"/>
      <c r="JDD786" s="92"/>
      <c r="JDE786" s="92"/>
      <c r="JDF786" s="92"/>
      <c r="JDG786" s="92"/>
      <c r="JDH786" s="92"/>
      <c r="JDI786" s="92"/>
      <c r="JDJ786" s="92"/>
      <c r="JDK786" s="92"/>
      <c r="JDL786" s="92"/>
      <c r="JDM786" s="92"/>
      <c r="JDN786" s="92"/>
      <c r="JDO786" s="92"/>
      <c r="JDP786" s="92"/>
      <c r="JDQ786" s="92"/>
      <c r="JDR786" s="92"/>
      <c r="JDS786" s="92"/>
      <c r="JDT786" s="92"/>
      <c r="JDU786" s="92"/>
      <c r="JDV786" s="92"/>
      <c r="JDW786" s="92"/>
      <c r="JDX786" s="92"/>
      <c r="JDY786" s="92"/>
      <c r="JDZ786" s="92"/>
      <c r="JEA786" s="92"/>
      <c r="JEB786" s="92"/>
      <c r="JEC786" s="92"/>
      <c r="JED786" s="92"/>
      <c r="JEE786" s="92"/>
      <c r="JEF786" s="92"/>
      <c r="JEG786" s="92"/>
      <c r="JEH786" s="92"/>
      <c r="JEI786" s="92"/>
      <c r="JEJ786" s="92"/>
      <c r="JEK786" s="92"/>
      <c r="JEL786" s="92"/>
      <c r="JEM786" s="92"/>
      <c r="JEN786" s="92"/>
      <c r="JEO786" s="92"/>
      <c r="JEP786" s="92"/>
      <c r="JEQ786" s="92"/>
      <c r="JER786" s="92"/>
      <c r="JES786" s="92"/>
      <c r="JET786" s="92"/>
      <c r="JEU786" s="92"/>
      <c r="JEV786" s="92"/>
      <c r="JEW786" s="92"/>
      <c r="JEX786" s="92"/>
      <c r="JEY786" s="92"/>
      <c r="JEZ786" s="92"/>
      <c r="JFA786" s="92"/>
      <c r="JFB786" s="92"/>
      <c r="JFC786" s="92"/>
      <c r="JFD786" s="92"/>
      <c r="JFE786" s="92"/>
      <c r="JFF786" s="92"/>
      <c r="JFG786" s="92"/>
      <c r="JFH786" s="92"/>
      <c r="JFI786" s="92"/>
      <c r="JFJ786" s="92"/>
      <c r="JFK786" s="92"/>
      <c r="JFL786" s="92"/>
      <c r="JFM786" s="92"/>
      <c r="JFN786" s="92"/>
      <c r="JFO786" s="92"/>
      <c r="JFP786" s="92"/>
      <c r="JFQ786" s="92"/>
      <c r="JFR786" s="92"/>
      <c r="JFS786" s="92"/>
      <c r="JFT786" s="92"/>
      <c r="JFU786" s="92"/>
      <c r="JFV786" s="92"/>
      <c r="JFW786" s="92"/>
      <c r="JFX786" s="92"/>
      <c r="JFY786" s="92"/>
      <c r="JFZ786" s="92"/>
      <c r="JGA786" s="92"/>
      <c r="JGB786" s="92"/>
      <c r="JGC786" s="92"/>
      <c r="JGD786" s="92"/>
      <c r="JGE786" s="92"/>
      <c r="JGF786" s="92"/>
      <c r="JGG786" s="92"/>
      <c r="JGH786" s="92"/>
      <c r="JGI786" s="92"/>
      <c r="JGJ786" s="92"/>
      <c r="JGK786" s="92"/>
      <c r="JGL786" s="92"/>
      <c r="JGM786" s="92"/>
      <c r="JGN786" s="92"/>
      <c r="JGO786" s="92"/>
      <c r="JGP786" s="92"/>
      <c r="JGQ786" s="92"/>
      <c r="JGR786" s="92"/>
      <c r="JGS786" s="92"/>
      <c r="JGT786" s="92"/>
      <c r="JGU786" s="92"/>
      <c r="JGV786" s="92"/>
      <c r="JGW786" s="92"/>
      <c r="JGX786" s="92"/>
      <c r="JGY786" s="92"/>
      <c r="JGZ786" s="92"/>
      <c r="JHA786" s="92"/>
      <c r="JHB786" s="92"/>
      <c r="JHC786" s="92"/>
      <c r="JHD786" s="92"/>
      <c r="JHE786" s="92"/>
      <c r="JHF786" s="92"/>
      <c r="JHG786" s="92"/>
      <c r="JHH786" s="92"/>
      <c r="JHI786" s="92"/>
      <c r="JHJ786" s="92"/>
      <c r="JHK786" s="92"/>
      <c r="JHL786" s="92"/>
      <c r="JHM786" s="92"/>
      <c r="JHN786" s="92"/>
      <c r="JHO786" s="92"/>
      <c r="JHP786" s="92"/>
      <c r="JHQ786" s="92"/>
      <c r="JHR786" s="92"/>
      <c r="JHS786" s="92"/>
      <c r="JHT786" s="92"/>
      <c r="JHU786" s="92"/>
      <c r="JHV786" s="92"/>
      <c r="JHW786" s="92"/>
      <c r="JHX786" s="92"/>
      <c r="JHY786" s="92"/>
      <c r="JHZ786" s="92"/>
      <c r="JIA786" s="92"/>
      <c r="JIB786" s="92"/>
      <c r="JIC786" s="92"/>
      <c r="JID786" s="92"/>
      <c r="JIE786" s="92"/>
      <c r="JIF786" s="92"/>
      <c r="JIG786" s="92"/>
      <c r="JIH786" s="92"/>
      <c r="JII786" s="92"/>
      <c r="JIJ786" s="92"/>
      <c r="JIK786" s="92"/>
      <c r="JIL786" s="92"/>
      <c r="JIM786" s="92"/>
      <c r="JIN786" s="92"/>
      <c r="JIO786" s="92"/>
      <c r="JIP786" s="92"/>
      <c r="JIQ786" s="92"/>
      <c r="JIR786" s="92"/>
      <c r="JIS786" s="92"/>
      <c r="JIT786" s="92"/>
      <c r="JIU786" s="92"/>
      <c r="JIV786" s="92"/>
      <c r="JIW786" s="92"/>
      <c r="JIX786" s="92"/>
      <c r="JIY786" s="92"/>
      <c r="JIZ786" s="92"/>
      <c r="JJA786" s="92"/>
      <c r="JJB786" s="92"/>
      <c r="JJC786" s="92"/>
      <c r="JJD786" s="92"/>
      <c r="JJE786" s="92"/>
      <c r="JJF786" s="92"/>
      <c r="JJG786" s="92"/>
      <c r="JJH786" s="92"/>
      <c r="JJI786" s="92"/>
      <c r="JJJ786" s="92"/>
      <c r="JJK786" s="92"/>
      <c r="JJL786" s="92"/>
      <c r="JJM786" s="92"/>
      <c r="JJN786" s="92"/>
      <c r="JJO786" s="92"/>
      <c r="JJP786" s="92"/>
      <c r="JJQ786" s="92"/>
      <c r="JJR786" s="92"/>
      <c r="JJS786" s="92"/>
      <c r="JJT786" s="92"/>
      <c r="JJU786" s="92"/>
      <c r="JJV786" s="92"/>
      <c r="JJW786" s="92"/>
      <c r="JJX786" s="92"/>
      <c r="JJY786" s="92"/>
      <c r="JJZ786" s="92"/>
      <c r="JKA786" s="92"/>
      <c r="JKB786" s="92"/>
      <c r="JKC786" s="92"/>
      <c r="JKD786" s="92"/>
      <c r="JKE786" s="92"/>
      <c r="JKF786" s="92"/>
      <c r="JKG786" s="92"/>
      <c r="JKH786" s="92"/>
      <c r="JKI786" s="92"/>
      <c r="JKJ786" s="92"/>
      <c r="JKK786" s="92"/>
      <c r="JKL786" s="92"/>
      <c r="JKM786" s="92"/>
      <c r="JKN786" s="92"/>
      <c r="JKO786" s="92"/>
      <c r="JKP786" s="92"/>
      <c r="JKQ786" s="92"/>
      <c r="JKR786" s="92"/>
      <c r="JKS786" s="92"/>
      <c r="JKT786" s="92"/>
      <c r="JKU786" s="92"/>
      <c r="JKV786" s="92"/>
      <c r="JKW786" s="92"/>
      <c r="JKX786" s="92"/>
      <c r="JKY786" s="92"/>
      <c r="JKZ786" s="92"/>
      <c r="JLA786" s="92"/>
      <c r="JLB786" s="92"/>
      <c r="JLC786" s="92"/>
      <c r="JLD786" s="92"/>
      <c r="JLE786" s="92"/>
      <c r="JLF786" s="92"/>
      <c r="JLG786" s="92"/>
      <c r="JLH786" s="92"/>
      <c r="JLI786" s="92"/>
      <c r="JLJ786" s="92"/>
      <c r="JLK786" s="92"/>
      <c r="JLL786" s="92"/>
      <c r="JLM786" s="92"/>
      <c r="JLN786" s="92"/>
      <c r="JLO786" s="92"/>
      <c r="JLP786" s="92"/>
      <c r="JLQ786" s="92"/>
      <c r="JLR786" s="92"/>
      <c r="JLS786" s="92"/>
      <c r="JLT786" s="92"/>
      <c r="JLU786" s="92"/>
      <c r="JLV786" s="92"/>
      <c r="JLW786" s="92"/>
      <c r="JLX786" s="92"/>
      <c r="JLY786" s="92"/>
      <c r="JLZ786" s="92"/>
      <c r="JMA786" s="92"/>
      <c r="JMB786" s="92"/>
      <c r="JMC786" s="92"/>
      <c r="JMD786" s="92"/>
      <c r="JME786" s="92"/>
      <c r="JMF786" s="92"/>
      <c r="JMG786" s="92"/>
      <c r="JMH786" s="92"/>
      <c r="JMI786" s="92"/>
      <c r="JMJ786" s="92"/>
      <c r="JMK786" s="92"/>
      <c r="JML786" s="92"/>
      <c r="JMM786" s="92"/>
      <c r="JMN786" s="92"/>
      <c r="JMO786" s="92"/>
      <c r="JMP786" s="92"/>
      <c r="JMQ786" s="92"/>
      <c r="JMR786" s="92"/>
      <c r="JMS786" s="92"/>
      <c r="JMT786" s="92"/>
      <c r="JMU786" s="92"/>
      <c r="JMV786" s="92"/>
      <c r="JMW786" s="92"/>
      <c r="JMX786" s="92"/>
      <c r="JMY786" s="92"/>
      <c r="JMZ786" s="92"/>
      <c r="JNA786" s="92"/>
      <c r="JNB786" s="92"/>
      <c r="JNC786" s="92"/>
      <c r="JND786" s="92"/>
      <c r="JNE786" s="92"/>
      <c r="JNF786" s="92"/>
      <c r="JNG786" s="92"/>
      <c r="JNH786" s="92"/>
      <c r="JNI786" s="92"/>
      <c r="JNJ786" s="92"/>
      <c r="JNK786" s="92"/>
      <c r="JNL786" s="92"/>
      <c r="JNM786" s="92"/>
      <c r="JNN786" s="92"/>
      <c r="JNO786" s="92"/>
      <c r="JNP786" s="92"/>
      <c r="JNQ786" s="92"/>
      <c r="JNR786" s="92"/>
      <c r="JNS786" s="92"/>
      <c r="JNT786" s="92"/>
      <c r="JNU786" s="92"/>
      <c r="JNV786" s="92"/>
      <c r="JNW786" s="92"/>
      <c r="JNX786" s="92"/>
      <c r="JNY786" s="92"/>
      <c r="JNZ786" s="92"/>
      <c r="JOA786" s="92"/>
      <c r="JOB786" s="92"/>
      <c r="JOC786" s="92"/>
      <c r="JOD786" s="92"/>
      <c r="JOE786" s="92"/>
      <c r="JOF786" s="92"/>
      <c r="JOG786" s="92"/>
      <c r="JOH786" s="92"/>
      <c r="JOI786" s="92"/>
      <c r="JOJ786" s="92"/>
      <c r="JOK786" s="92"/>
      <c r="JOL786" s="92"/>
      <c r="JOM786" s="92"/>
      <c r="JON786" s="92"/>
      <c r="JOO786" s="92"/>
      <c r="JOP786" s="92"/>
      <c r="JOQ786" s="92"/>
      <c r="JOR786" s="92"/>
      <c r="JOS786" s="92"/>
      <c r="JOT786" s="92"/>
      <c r="JOU786" s="92"/>
      <c r="JOV786" s="92"/>
      <c r="JOW786" s="92"/>
      <c r="JOX786" s="92"/>
      <c r="JOY786" s="92"/>
      <c r="JOZ786" s="92"/>
      <c r="JPA786" s="92"/>
      <c r="JPB786" s="92"/>
      <c r="JPC786" s="92"/>
      <c r="JPD786" s="92"/>
      <c r="JPE786" s="92"/>
      <c r="JPF786" s="92"/>
      <c r="JPG786" s="92"/>
      <c r="JPH786" s="92"/>
      <c r="JPI786" s="92"/>
      <c r="JPJ786" s="92"/>
      <c r="JPK786" s="92"/>
      <c r="JPL786" s="92"/>
      <c r="JPM786" s="92"/>
      <c r="JPN786" s="92"/>
      <c r="JPO786" s="92"/>
      <c r="JPP786" s="92"/>
      <c r="JPQ786" s="92"/>
      <c r="JPR786" s="92"/>
      <c r="JPS786" s="92"/>
      <c r="JPT786" s="92"/>
      <c r="JPU786" s="92"/>
      <c r="JPV786" s="92"/>
      <c r="JPW786" s="92"/>
      <c r="JPX786" s="92"/>
      <c r="JPY786" s="92"/>
      <c r="JPZ786" s="92"/>
      <c r="JQA786" s="92"/>
      <c r="JQB786" s="92"/>
      <c r="JQC786" s="92"/>
      <c r="JQD786" s="92"/>
      <c r="JQE786" s="92"/>
      <c r="JQF786" s="92"/>
      <c r="JQG786" s="92"/>
      <c r="JQH786" s="92"/>
      <c r="JQI786" s="92"/>
      <c r="JQJ786" s="92"/>
      <c r="JQK786" s="92"/>
      <c r="JQL786" s="92"/>
      <c r="JQM786" s="92"/>
      <c r="JQN786" s="92"/>
      <c r="JQO786" s="92"/>
      <c r="JQP786" s="92"/>
      <c r="JQQ786" s="92"/>
      <c r="JQR786" s="92"/>
      <c r="JQS786" s="92"/>
      <c r="JQT786" s="92"/>
      <c r="JQU786" s="92"/>
      <c r="JQV786" s="92"/>
      <c r="JQW786" s="92"/>
      <c r="JQX786" s="92"/>
      <c r="JQY786" s="92"/>
      <c r="JQZ786" s="92"/>
      <c r="JRA786" s="92"/>
      <c r="JRB786" s="92"/>
      <c r="JRC786" s="92"/>
      <c r="JRD786" s="92"/>
      <c r="JRE786" s="92"/>
      <c r="JRF786" s="92"/>
      <c r="JRG786" s="92"/>
      <c r="JRH786" s="92"/>
      <c r="JRI786" s="92"/>
      <c r="JRJ786" s="92"/>
      <c r="JRK786" s="92"/>
      <c r="JRL786" s="92"/>
      <c r="JRM786" s="92"/>
      <c r="JRN786" s="92"/>
      <c r="JRO786" s="92"/>
      <c r="JRP786" s="92"/>
      <c r="JRQ786" s="92"/>
      <c r="JRR786" s="92"/>
      <c r="JRS786" s="92"/>
      <c r="JRT786" s="92"/>
      <c r="JRU786" s="92"/>
      <c r="JRV786" s="92"/>
      <c r="JRW786" s="92"/>
      <c r="JRX786" s="92"/>
      <c r="JRY786" s="92"/>
      <c r="JRZ786" s="92"/>
      <c r="JSA786" s="92"/>
      <c r="JSB786" s="92"/>
      <c r="JSC786" s="92"/>
      <c r="JSD786" s="92"/>
      <c r="JSE786" s="92"/>
      <c r="JSF786" s="92"/>
      <c r="JSG786" s="92"/>
      <c r="JSH786" s="92"/>
      <c r="JSI786" s="92"/>
      <c r="JSJ786" s="92"/>
      <c r="JSK786" s="92"/>
      <c r="JSL786" s="92"/>
      <c r="JSM786" s="92"/>
      <c r="JSN786" s="92"/>
      <c r="JSO786" s="92"/>
      <c r="JSP786" s="92"/>
      <c r="JSQ786" s="92"/>
      <c r="JSR786" s="92"/>
      <c r="JSS786" s="92"/>
      <c r="JST786" s="92"/>
      <c r="JSU786" s="92"/>
      <c r="JSV786" s="92"/>
      <c r="JSW786" s="92"/>
      <c r="JSX786" s="92"/>
      <c r="JSY786" s="92"/>
      <c r="JSZ786" s="92"/>
      <c r="JTA786" s="92"/>
      <c r="JTB786" s="92"/>
      <c r="JTC786" s="92"/>
      <c r="JTD786" s="92"/>
      <c r="JTE786" s="92"/>
      <c r="JTF786" s="92"/>
      <c r="JTG786" s="92"/>
      <c r="JTH786" s="92"/>
      <c r="JTI786" s="92"/>
      <c r="JTJ786" s="92"/>
      <c r="JTK786" s="92"/>
      <c r="JTL786" s="92"/>
      <c r="JTM786" s="92"/>
      <c r="JTN786" s="92"/>
      <c r="JTO786" s="92"/>
      <c r="JTP786" s="92"/>
      <c r="JTQ786" s="92"/>
      <c r="JTR786" s="92"/>
      <c r="JTS786" s="92"/>
      <c r="JTT786" s="92"/>
      <c r="JTU786" s="92"/>
      <c r="JTV786" s="92"/>
      <c r="JTW786" s="92"/>
      <c r="JTX786" s="92"/>
      <c r="JTY786" s="92"/>
      <c r="JTZ786" s="92"/>
      <c r="JUA786" s="92"/>
      <c r="JUB786" s="92"/>
      <c r="JUC786" s="92"/>
      <c r="JUD786" s="92"/>
      <c r="JUE786" s="92"/>
      <c r="JUF786" s="92"/>
      <c r="JUG786" s="92"/>
      <c r="JUH786" s="92"/>
      <c r="JUI786" s="92"/>
      <c r="JUJ786" s="92"/>
      <c r="JUK786" s="92"/>
      <c r="JUL786" s="92"/>
      <c r="JUM786" s="92"/>
      <c r="JUN786" s="92"/>
      <c r="JUO786" s="92"/>
      <c r="JUP786" s="92"/>
      <c r="JUQ786" s="92"/>
      <c r="JUR786" s="92"/>
      <c r="JUS786" s="92"/>
      <c r="JUT786" s="92"/>
      <c r="JUU786" s="92"/>
      <c r="JUV786" s="92"/>
      <c r="JUW786" s="92"/>
      <c r="JUX786" s="92"/>
      <c r="JUY786" s="92"/>
      <c r="JUZ786" s="92"/>
      <c r="JVA786" s="92"/>
      <c r="JVB786" s="92"/>
      <c r="JVC786" s="92"/>
      <c r="JVD786" s="92"/>
      <c r="JVE786" s="92"/>
      <c r="JVF786" s="92"/>
      <c r="JVG786" s="92"/>
      <c r="JVH786" s="92"/>
      <c r="JVI786" s="92"/>
      <c r="JVJ786" s="92"/>
      <c r="JVK786" s="92"/>
      <c r="JVL786" s="92"/>
      <c r="JVM786" s="92"/>
      <c r="JVN786" s="92"/>
      <c r="JVO786" s="92"/>
      <c r="JVP786" s="92"/>
      <c r="JVQ786" s="92"/>
      <c r="JVR786" s="92"/>
      <c r="JVS786" s="92"/>
      <c r="JVT786" s="92"/>
      <c r="JVU786" s="92"/>
      <c r="JVV786" s="92"/>
      <c r="JVW786" s="92"/>
      <c r="JVX786" s="92"/>
      <c r="JVY786" s="92"/>
      <c r="JVZ786" s="92"/>
      <c r="JWA786" s="92"/>
      <c r="JWB786" s="92"/>
      <c r="JWC786" s="92"/>
      <c r="JWD786" s="92"/>
      <c r="JWE786" s="92"/>
      <c r="JWF786" s="92"/>
      <c r="JWG786" s="92"/>
      <c r="JWH786" s="92"/>
      <c r="JWI786" s="92"/>
      <c r="JWJ786" s="92"/>
      <c r="JWK786" s="92"/>
      <c r="JWL786" s="92"/>
      <c r="JWM786" s="92"/>
      <c r="JWN786" s="92"/>
      <c r="JWO786" s="92"/>
      <c r="JWP786" s="92"/>
      <c r="JWQ786" s="92"/>
      <c r="JWR786" s="92"/>
      <c r="JWS786" s="92"/>
      <c r="JWT786" s="92"/>
      <c r="JWU786" s="92"/>
      <c r="JWV786" s="92"/>
      <c r="JWW786" s="92"/>
      <c r="JWX786" s="92"/>
      <c r="JWY786" s="92"/>
      <c r="JWZ786" s="92"/>
      <c r="JXA786" s="92"/>
      <c r="JXB786" s="92"/>
      <c r="JXC786" s="92"/>
      <c r="JXD786" s="92"/>
      <c r="JXE786" s="92"/>
      <c r="JXF786" s="92"/>
      <c r="JXG786" s="92"/>
      <c r="JXH786" s="92"/>
      <c r="JXI786" s="92"/>
      <c r="JXJ786" s="92"/>
      <c r="JXK786" s="92"/>
      <c r="JXL786" s="92"/>
      <c r="JXM786" s="92"/>
      <c r="JXN786" s="92"/>
      <c r="JXO786" s="92"/>
      <c r="JXP786" s="92"/>
      <c r="JXQ786" s="92"/>
      <c r="JXR786" s="92"/>
      <c r="JXS786" s="92"/>
      <c r="JXT786" s="92"/>
      <c r="JXU786" s="92"/>
      <c r="JXV786" s="92"/>
      <c r="JXW786" s="92"/>
      <c r="JXX786" s="92"/>
      <c r="JXY786" s="92"/>
      <c r="JXZ786" s="92"/>
      <c r="JYA786" s="92"/>
      <c r="JYB786" s="92"/>
      <c r="JYC786" s="92"/>
      <c r="JYD786" s="92"/>
      <c r="JYE786" s="92"/>
      <c r="JYF786" s="92"/>
      <c r="JYG786" s="92"/>
      <c r="JYH786" s="92"/>
      <c r="JYI786" s="92"/>
      <c r="JYJ786" s="92"/>
      <c r="JYK786" s="92"/>
      <c r="JYL786" s="92"/>
      <c r="JYM786" s="92"/>
      <c r="JYN786" s="92"/>
      <c r="JYO786" s="92"/>
      <c r="JYP786" s="92"/>
      <c r="JYQ786" s="92"/>
      <c r="JYR786" s="92"/>
      <c r="JYS786" s="92"/>
      <c r="JYT786" s="92"/>
      <c r="JYU786" s="92"/>
      <c r="JYV786" s="92"/>
      <c r="JYW786" s="92"/>
      <c r="JYX786" s="92"/>
      <c r="JYY786" s="92"/>
      <c r="JYZ786" s="92"/>
      <c r="JZA786" s="92"/>
      <c r="JZB786" s="92"/>
      <c r="JZC786" s="92"/>
      <c r="JZD786" s="92"/>
      <c r="JZE786" s="92"/>
      <c r="JZF786" s="92"/>
      <c r="JZG786" s="92"/>
      <c r="JZH786" s="92"/>
      <c r="JZI786" s="92"/>
      <c r="JZJ786" s="92"/>
      <c r="JZK786" s="92"/>
      <c r="JZL786" s="92"/>
      <c r="JZM786" s="92"/>
      <c r="JZN786" s="92"/>
      <c r="JZO786" s="92"/>
      <c r="JZP786" s="92"/>
      <c r="JZQ786" s="92"/>
      <c r="JZR786" s="92"/>
      <c r="JZS786" s="92"/>
      <c r="JZT786" s="92"/>
      <c r="JZU786" s="92"/>
      <c r="JZV786" s="92"/>
      <c r="JZW786" s="92"/>
      <c r="JZX786" s="92"/>
      <c r="JZY786" s="92"/>
      <c r="JZZ786" s="92"/>
      <c r="KAA786" s="92"/>
      <c r="KAB786" s="92"/>
      <c r="KAC786" s="92"/>
      <c r="KAD786" s="92"/>
      <c r="KAE786" s="92"/>
      <c r="KAF786" s="92"/>
      <c r="KAG786" s="92"/>
      <c r="KAH786" s="92"/>
      <c r="KAI786" s="92"/>
      <c r="KAJ786" s="92"/>
      <c r="KAK786" s="92"/>
      <c r="KAL786" s="92"/>
      <c r="KAM786" s="92"/>
      <c r="KAN786" s="92"/>
      <c r="KAO786" s="92"/>
      <c r="KAP786" s="92"/>
      <c r="KAQ786" s="92"/>
      <c r="KAR786" s="92"/>
      <c r="KAS786" s="92"/>
      <c r="KAT786" s="92"/>
      <c r="KAU786" s="92"/>
      <c r="KAV786" s="92"/>
      <c r="KAW786" s="92"/>
      <c r="KAX786" s="92"/>
      <c r="KAY786" s="92"/>
      <c r="KAZ786" s="92"/>
      <c r="KBA786" s="92"/>
      <c r="KBB786" s="92"/>
      <c r="KBC786" s="92"/>
      <c r="KBD786" s="92"/>
      <c r="KBE786" s="92"/>
      <c r="KBF786" s="92"/>
      <c r="KBG786" s="92"/>
      <c r="KBH786" s="92"/>
      <c r="KBI786" s="92"/>
      <c r="KBJ786" s="92"/>
      <c r="KBK786" s="92"/>
      <c r="KBL786" s="92"/>
      <c r="KBM786" s="92"/>
      <c r="KBN786" s="92"/>
      <c r="KBO786" s="92"/>
      <c r="KBP786" s="92"/>
      <c r="KBQ786" s="92"/>
      <c r="KBR786" s="92"/>
      <c r="KBS786" s="92"/>
      <c r="KBT786" s="92"/>
      <c r="KBU786" s="92"/>
      <c r="KBV786" s="92"/>
      <c r="KBW786" s="92"/>
      <c r="KBX786" s="92"/>
      <c r="KBY786" s="92"/>
      <c r="KBZ786" s="92"/>
      <c r="KCA786" s="92"/>
      <c r="KCB786" s="92"/>
      <c r="KCC786" s="92"/>
      <c r="KCD786" s="92"/>
      <c r="KCE786" s="92"/>
      <c r="KCF786" s="92"/>
      <c r="KCG786" s="92"/>
      <c r="KCH786" s="92"/>
      <c r="KCI786" s="92"/>
      <c r="KCJ786" s="92"/>
      <c r="KCK786" s="92"/>
      <c r="KCL786" s="92"/>
      <c r="KCM786" s="92"/>
      <c r="KCN786" s="92"/>
      <c r="KCO786" s="92"/>
      <c r="KCP786" s="92"/>
      <c r="KCQ786" s="92"/>
      <c r="KCR786" s="92"/>
      <c r="KCS786" s="92"/>
      <c r="KCT786" s="92"/>
      <c r="KCU786" s="92"/>
      <c r="KCV786" s="92"/>
      <c r="KCW786" s="92"/>
      <c r="KCX786" s="92"/>
      <c r="KCY786" s="92"/>
      <c r="KCZ786" s="92"/>
      <c r="KDA786" s="92"/>
      <c r="KDB786" s="92"/>
      <c r="KDC786" s="92"/>
      <c r="KDD786" s="92"/>
      <c r="KDE786" s="92"/>
      <c r="KDF786" s="92"/>
      <c r="KDG786" s="92"/>
      <c r="KDH786" s="92"/>
      <c r="KDI786" s="92"/>
      <c r="KDJ786" s="92"/>
      <c r="KDK786" s="92"/>
      <c r="KDL786" s="92"/>
      <c r="KDM786" s="92"/>
      <c r="KDN786" s="92"/>
      <c r="KDO786" s="92"/>
      <c r="KDP786" s="92"/>
      <c r="KDQ786" s="92"/>
      <c r="KDR786" s="92"/>
      <c r="KDS786" s="92"/>
      <c r="KDT786" s="92"/>
      <c r="KDU786" s="92"/>
      <c r="KDV786" s="92"/>
      <c r="KDW786" s="92"/>
      <c r="KDX786" s="92"/>
      <c r="KDY786" s="92"/>
      <c r="KDZ786" s="92"/>
      <c r="KEA786" s="92"/>
      <c r="KEB786" s="92"/>
      <c r="KEC786" s="92"/>
      <c r="KED786" s="92"/>
      <c r="KEE786" s="92"/>
      <c r="KEF786" s="92"/>
      <c r="KEG786" s="92"/>
      <c r="KEH786" s="92"/>
      <c r="KEI786" s="92"/>
      <c r="KEJ786" s="92"/>
      <c r="KEK786" s="92"/>
      <c r="KEL786" s="92"/>
      <c r="KEM786" s="92"/>
      <c r="KEN786" s="92"/>
      <c r="KEO786" s="92"/>
      <c r="KEP786" s="92"/>
      <c r="KEQ786" s="92"/>
      <c r="KER786" s="92"/>
      <c r="KES786" s="92"/>
      <c r="KET786" s="92"/>
      <c r="KEU786" s="92"/>
      <c r="KEV786" s="92"/>
      <c r="KEW786" s="92"/>
      <c r="KEX786" s="92"/>
      <c r="KEY786" s="92"/>
      <c r="KEZ786" s="92"/>
      <c r="KFA786" s="92"/>
      <c r="KFB786" s="92"/>
      <c r="KFC786" s="92"/>
      <c r="KFD786" s="92"/>
      <c r="KFE786" s="92"/>
      <c r="KFF786" s="92"/>
      <c r="KFG786" s="92"/>
      <c r="KFH786" s="92"/>
      <c r="KFI786" s="92"/>
      <c r="KFJ786" s="92"/>
      <c r="KFK786" s="92"/>
      <c r="KFL786" s="92"/>
      <c r="KFM786" s="92"/>
      <c r="KFN786" s="92"/>
      <c r="KFO786" s="92"/>
      <c r="KFP786" s="92"/>
      <c r="KFQ786" s="92"/>
      <c r="KFR786" s="92"/>
      <c r="KFS786" s="92"/>
      <c r="KFT786" s="92"/>
      <c r="KFU786" s="92"/>
      <c r="KFV786" s="92"/>
      <c r="KFW786" s="92"/>
      <c r="KFX786" s="92"/>
      <c r="KFY786" s="92"/>
      <c r="KFZ786" s="92"/>
      <c r="KGA786" s="92"/>
      <c r="KGB786" s="92"/>
      <c r="KGC786" s="92"/>
      <c r="KGD786" s="92"/>
      <c r="KGE786" s="92"/>
      <c r="KGF786" s="92"/>
      <c r="KGG786" s="92"/>
      <c r="KGH786" s="92"/>
      <c r="KGI786" s="92"/>
      <c r="KGJ786" s="92"/>
      <c r="KGK786" s="92"/>
      <c r="KGL786" s="92"/>
      <c r="KGM786" s="92"/>
      <c r="KGN786" s="92"/>
      <c r="KGO786" s="92"/>
      <c r="KGP786" s="92"/>
      <c r="KGQ786" s="92"/>
      <c r="KGR786" s="92"/>
      <c r="KGS786" s="92"/>
      <c r="KGT786" s="92"/>
      <c r="KGU786" s="92"/>
      <c r="KGV786" s="92"/>
      <c r="KGW786" s="92"/>
      <c r="KGX786" s="92"/>
      <c r="KGY786" s="92"/>
      <c r="KGZ786" s="92"/>
      <c r="KHA786" s="92"/>
      <c r="KHB786" s="92"/>
      <c r="KHC786" s="92"/>
      <c r="KHD786" s="92"/>
      <c r="KHE786" s="92"/>
      <c r="KHF786" s="92"/>
      <c r="KHG786" s="92"/>
      <c r="KHH786" s="92"/>
      <c r="KHI786" s="92"/>
      <c r="KHJ786" s="92"/>
      <c r="KHK786" s="92"/>
      <c r="KHL786" s="92"/>
      <c r="KHM786" s="92"/>
      <c r="KHN786" s="92"/>
      <c r="KHO786" s="92"/>
      <c r="KHP786" s="92"/>
      <c r="KHQ786" s="92"/>
      <c r="KHR786" s="92"/>
      <c r="KHS786" s="92"/>
      <c r="KHT786" s="92"/>
      <c r="KHU786" s="92"/>
      <c r="KHV786" s="92"/>
      <c r="KHW786" s="92"/>
      <c r="KHX786" s="92"/>
      <c r="KHY786" s="92"/>
      <c r="KHZ786" s="92"/>
      <c r="KIA786" s="92"/>
      <c r="KIB786" s="92"/>
      <c r="KIC786" s="92"/>
      <c r="KID786" s="92"/>
      <c r="KIE786" s="92"/>
      <c r="KIF786" s="92"/>
      <c r="KIG786" s="92"/>
      <c r="KIH786" s="92"/>
      <c r="KII786" s="92"/>
      <c r="KIJ786" s="92"/>
      <c r="KIK786" s="92"/>
      <c r="KIL786" s="92"/>
      <c r="KIM786" s="92"/>
      <c r="KIN786" s="92"/>
      <c r="KIO786" s="92"/>
      <c r="KIP786" s="92"/>
      <c r="KIQ786" s="92"/>
      <c r="KIR786" s="92"/>
      <c r="KIS786" s="92"/>
      <c r="KIT786" s="92"/>
      <c r="KIU786" s="92"/>
      <c r="KIV786" s="92"/>
      <c r="KIW786" s="92"/>
      <c r="KIX786" s="92"/>
      <c r="KIY786" s="92"/>
      <c r="KIZ786" s="92"/>
      <c r="KJA786" s="92"/>
      <c r="KJB786" s="92"/>
      <c r="KJC786" s="92"/>
      <c r="KJD786" s="92"/>
      <c r="KJE786" s="92"/>
      <c r="KJF786" s="92"/>
      <c r="KJG786" s="92"/>
      <c r="KJH786" s="92"/>
      <c r="KJI786" s="92"/>
      <c r="KJJ786" s="92"/>
      <c r="KJK786" s="92"/>
      <c r="KJL786" s="92"/>
      <c r="KJM786" s="92"/>
      <c r="KJN786" s="92"/>
      <c r="KJO786" s="92"/>
      <c r="KJP786" s="92"/>
      <c r="KJQ786" s="92"/>
      <c r="KJR786" s="92"/>
      <c r="KJS786" s="92"/>
      <c r="KJT786" s="92"/>
      <c r="KJU786" s="92"/>
      <c r="KJV786" s="92"/>
      <c r="KJW786" s="92"/>
      <c r="KJX786" s="92"/>
      <c r="KJY786" s="92"/>
      <c r="KJZ786" s="92"/>
      <c r="KKA786" s="92"/>
      <c r="KKB786" s="92"/>
      <c r="KKC786" s="92"/>
      <c r="KKD786" s="92"/>
      <c r="KKE786" s="92"/>
      <c r="KKF786" s="92"/>
      <c r="KKG786" s="92"/>
      <c r="KKH786" s="92"/>
      <c r="KKI786" s="92"/>
      <c r="KKJ786" s="92"/>
      <c r="KKK786" s="92"/>
      <c r="KKL786" s="92"/>
      <c r="KKM786" s="92"/>
      <c r="KKN786" s="92"/>
      <c r="KKO786" s="92"/>
      <c r="KKP786" s="92"/>
      <c r="KKQ786" s="92"/>
      <c r="KKR786" s="92"/>
      <c r="KKS786" s="92"/>
      <c r="KKT786" s="92"/>
      <c r="KKU786" s="92"/>
      <c r="KKV786" s="92"/>
      <c r="KKW786" s="92"/>
      <c r="KKX786" s="92"/>
      <c r="KKY786" s="92"/>
      <c r="KKZ786" s="92"/>
      <c r="KLA786" s="92"/>
      <c r="KLB786" s="92"/>
      <c r="KLC786" s="92"/>
      <c r="KLD786" s="92"/>
      <c r="KLE786" s="92"/>
      <c r="KLF786" s="92"/>
      <c r="KLG786" s="92"/>
      <c r="KLH786" s="92"/>
      <c r="KLI786" s="92"/>
      <c r="KLJ786" s="92"/>
      <c r="KLK786" s="92"/>
      <c r="KLL786" s="92"/>
      <c r="KLM786" s="92"/>
      <c r="KLN786" s="92"/>
      <c r="KLO786" s="92"/>
      <c r="KLP786" s="92"/>
      <c r="KLQ786" s="92"/>
      <c r="KLR786" s="92"/>
      <c r="KLS786" s="92"/>
      <c r="KLT786" s="92"/>
      <c r="KLU786" s="92"/>
      <c r="KLV786" s="92"/>
      <c r="KLW786" s="92"/>
      <c r="KLX786" s="92"/>
      <c r="KLY786" s="92"/>
      <c r="KLZ786" s="92"/>
      <c r="KMA786" s="92"/>
      <c r="KMB786" s="92"/>
      <c r="KMC786" s="92"/>
      <c r="KMD786" s="92"/>
      <c r="KME786" s="92"/>
      <c r="KMF786" s="92"/>
      <c r="KMG786" s="92"/>
      <c r="KMH786" s="92"/>
      <c r="KMI786" s="92"/>
      <c r="KMJ786" s="92"/>
      <c r="KMK786" s="92"/>
      <c r="KML786" s="92"/>
      <c r="KMM786" s="92"/>
      <c r="KMN786" s="92"/>
      <c r="KMO786" s="92"/>
      <c r="KMP786" s="92"/>
      <c r="KMQ786" s="92"/>
      <c r="KMR786" s="92"/>
      <c r="KMS786" s="92"/>
      <c r="KMT786" s="92"/>
      <c r="KMU786" s="92"/>
      <c r="KMV786" s="92"/>
      <c r="KMW786" s="92"/>
      <c r="KMX786" s="92"/>
      <c r="KMY786" s="92"/>
      <c r="KMZ786" s="92"/>
      <c r="KNA786" s="92"/>
      <c r="KNB786" s="92"/>
      <c r="KNC786" s="92"/>
      <c r="KND786" s="92"/>
      <c r="KNE786" s="92"/>
      <c r="KNF786" s="92"/>
      <c r="KNG786" s="92"/>
      <c r="KNH786" s="92"/>
      <c r="KNI786" s="92"/>
      <c r="KNJ786" s="92"/>
      <c r="KNK786" s="92"/>
      <c r="KNL786" s="92"/>
      <c r="KNM786" s="92"/>
      <c r="KNN786" s="92"/>
      <c r="KNO786" s="92"/>
      <c r="KNP786" s="92"/>
      <c r="KNQ786" s="92"/>
      <c r="KNR786" s="92"/>
      <c r="KNS786" s="92"/>
      <c r="KNT786" s="92"/>
      <c r="KNU786" s="92"/>
      <c r="KNV786" s="92"/>
      <c r="KNW786" s="92"/>
      <c r="KNX786" s="92"/>
      <c r="KNY786" s="92"/>
      <c r="KNZ786" s="92"/>
      <c r="KOA786" s="92"/>
      <c r="KOB786" s="92"/>
      <c r="KOC786" s="92"/>
      <c r="KOD786" s="92"/>
      <c r="KOE786" s="92"/>
      <c r="KOF786" s="92"/>
      <c r="KOG786" s="92"/>
      <c r="KOH786" s="92"/>
      <c r="KOI786" s="92"/>
      <c r="KOJ786" s="92"/>
      <c r="KOK786" s="92"/>
      <c r="KOL786" s="92"/>
      <c r="KOM786" s="92"/>
      <c r="KON786" s="92"/>
      <c r="KOO786" s="92"/>
      <c r="KOP786" s="92"/>
      <c r="KOQ786" s="92"/>
      <c r="KOR786" s="92"/>
      <c r="KOS786" s="92"/>
      <c r="KOT786" s="92"/>
      <c r="KOU786" s="92"/>
      <c r="KOV786" s="92"/>
      <c r="KOW786" s="92"/>
      <c r="KOX786" s="92"/>
      <c r="KOY786" s="92"/>
      <c r="KOZ786" s="92"/>
      <c r="KPA786" s="92"/>
      <c r="KPB786" s="92"/>
      <c r="KPC786" s="92"/>
      <c r="KPD786" s="92"/>
      <c r="KPE786" s="92"/>
      <c r="KPF786" s="92"/>
      <c r="KPG786" s="92"/>
      <c r="KPH786" s="92"/>
      <c r="KPI786" s="92"/>
      <c r="KPJ786" s="92"/>
      <c r="KPK786" s="92"/>
      <c r="KPL786" s="92"/>
      <c r="KPM786" s="92"/>
      <c r="KPN786" s="92"/>
      <c r="KPO786" s="92"/>
      <c r="KPP786" s="92"/>
      <c r="KPQ786" s="92"/>
      <c r="KPR786" s="92"/>
      <c r="KPS786" s="92"/>
      <c r="KPT786" s="92"/>
      <c r="KPU786" s="92"/>
      <c r="KPV786" s="92"/>
      <c r="KPW786" s="92"/>
      <c r="KPX786" s="92"/>
      <c r="KPY786" s="92"/>
      <c r="KPZ786" s="92"/>
      <c r="KQA786" s="92"/>
      <c r="KQB786" s="92"/>
      <c r="KQC786" s="92"/>
      <c r="KQD786" s="92"/>
      <c r="KQE786" s="92"/>
      <c r="KQF786" s="92"/>
      <c r="KQG786" s="92"/>
      <c r="KQH786" s="92"/>
      <c r="KQI786" s="92"/>
      <c r="KQJ786" s="92"/>
      <c r="KQK786" s="92"/>
      <c r="KQL786" s="92"/>
      <c r="KQM786" s="92"/>
      <c r="KQN786" s="92"/>
      <c r="KQO786" s="92"/>
      <c r="KQP786" s="92"/>
      <c r="KQQ786" s="92"/>
      <c r="KQR786" s="92"/>
      <c r="KQS786" s="92"/>
      <c r="KQT786" s="92"/>
      <c r="KQU786" s="92"/>
      <c r="KQV786" s="92"/>
      <c r="KQW786" s="92"/>
      <c r="KQX786" s="92"/>
      <c r="KQY786" s="92"/>
      <c r="KQZ786" s="92"/>
      <c r="KRA786" s="92"/>
      <c r="KRB786" s="92"/>
      <c r="KRC786" s="92"/>
      <c r="KRD786" s="92"/>
      <c r="KRE786" s="92"/>
      <c r="KRF786" s="92"/>
      <c r="KRG786" s="92"/>
      <c r="KRH786" s="92"/>
      <c r="KRI786" s="92"/>
      <c r="KRJ786" s="92"/>
      <c r="KRK786" s="92"/>
      <c r="KRL786" s="92"/>
      <c r="KRM786" s="92"/>
      <c r="KRN786" s="92"/>
      <c r="KRO786" s="92"/>
      <c r="KRP786" s="92"/>
      <c r="KRQ786" s="92"/>
      <c r="KRR786" s="92"/>
      <c r="KRS786" s="92"/>
      <c r="KRT786" s="92"/>
      <c r="KRU786" s="92"/>
      <c r="KRV786" s="92"/>
      <c r="KRW786" s="92"/>
      <c r="KRX786" s="92"/>
      <c r="KRY786" s="92"/>
      <c r="KRZ786" s="92"/>
      <c r="KSA786" s="92"/>
      <c r="KSB786" s="92"/>
      <c r="KSC786" s="92"/>
      <c r="KSD786" s="92"/>
      <c r="KSE786" s="92"/>
      <c r="KSF786" s="92"/>
      <c r="KSG786" s="92"/>
      <c r="KSH786" s="92"/>
      <c r="KSI786" s="92"/>
      <c r="KSJ786" s="92"/>
      <c r="KSK786" s="92"/>
      <c r="KSL786" s="92"/>
      <c r="KSM786" s="92"/>
      <c r="KSN786" s="92"/>
      <c r="KSO786" s="92"/>
      <c r="KSP786" s="92"/>
      <c r="KSQ786" s="92"/>
      <c r="KSR786" s="92"/>
      <c r="KSS786" s="92"/>
      <c r="KST786" s="92"/>
      <c r="KSU786" s="92"/>
      <c r="KSV786" s="92"/>
      <c r="KSW786" s="92"/>
      <c r="KSX786" s="92"/>
      <c r="KSY786" s="92"/>
      <c r="KSZ786" s="92"/>
      <c r="KTA786" s="92"/>
      <c r="KTB786" s="92"/>
      <c r="KTC786" s="92"/>
      <c r="KTD786" s="92"/>
      <c r="KTE786" s="92"/>
      <c r="KTF786" s="92"/>
      <c r="KTG786" s="92"/>
      <c r="KTH786" s="92"/>
      <c r="KTI786" s="92"/>
      <c r="KTJ786" s="92"/>
      <c r="KTK786" s="92"/>
      <c r="KTL786" s="92"/>
      <c r="KTM786" s="92"/>
      <c r="KTN786" s="92"/>
      <c r="KTO786" s="92"/>
      <c r="KTP786" s="92"/>
      <c r="KTQ786" s="92"/>
      <c r="KTR786" s="92"/>
      <c r="KTS786" s="92"/>
      <c r="KTT786" s="92"/>
      <c r="KTU786" s="92"/>
      <c r="KTV786" s="92"/>
      <c r="KTW786" s="92"/>
      <c r="KTX786" s="92"/>
      <c r="KTY786" s="92"/>
      <c r="KTZ786" s="92"/>
      <c r="KUA786" s="92"/>
      <c r="KUB786" s="92"/>
      <c r="KUC786" s="92"/>
      <c r="KUD786" s="92"/>
      <c r="KUE786" s="92"/>
      <c r="KUF786" s="92"/>
      <c r="KUG786" s="92"/>
      <c r="KUH786" s="92"/>
      <c r="KUI786" s="92"/>
      <c r="KUJ786" s="92"/>
      <c r="KUK786" s="92"/>
      <c r="KUL786" s="92"/>
      <c r="KUM786" s="92"/>
      <c r="KUN786" s="92"/>
      <c r="KUO786" s="92"/>
      <c r="KUP786" s="92"/>
      <c r="KUQ786" s="92"/>
      <c r="KUR786" s="92"/>
      <c r="KUS786" s="92"/>
      <c r="KUT786" s="92"/>
      <c r="KUU786" s="92"/>
      <c r="KUV786" s="92"/>
      <c r="KUW786" s="92"/>
      <c r="KUX786" s="92"/>
      <c r="KUY786" s="92"/>
      <c r="KUZ786" s="92"/>
      <c r="KVA786" s="92"/>
      <c r="KVB786" s="92"/>
      <c r="KVC786" s="92"/>
      <c r="KVD786" s="92"/>
      <c r="KVE786" s="92"/>
      <c r="KVF786" s="92"/>
      <c r="KVG786" s="92"/>
      <c r="KVH786" s="92"/>
      <c r="KVI786" s="92"/>
      <c r="KVJ786" s="92"/>
      <c r="KVK786" s="92"/>
      <c r="KVL786" s="92"/>
      <c r="KVM786" s="92"/>
      <c r="KVN786" s="92"/>
      <c r="KVO786" s="92"/>
      <c r="KVP786" s="92"/>
      <c r="KVQ786" s="92"/>
      <c r="KVR786" s="92"/>
      <c r="KVS786" s="92"/>
      <c r="KVT786" s="92"/>
      <c r="KVU786" s="92"/>
      <c r="KVV786" s="92"/>
      <c r="KVW786" s="92"/>
      <c r="KVX786" s="92"/>
      <c r="KVY786" s="92"/>
      <c r="KVZ786" s="92"/>
      <c r="KWA786" s="92"/>
      <c r="KWB786" s="92"/>
      <c r="KWC786" s="92"/>
      <c r="KWD786" s="92"/>
      <c r="KWE786" s="92"/>
      <c r="KWF786" s="92"/>
      <c r="KWG786" s="92"/>
      <c r="KWH786" s="92"/>
      <c r="KWI786" s="92"/>
      <c r="KWJ786" s="92"/>
      <c r="KWK786" s="92"/>
      <c r="KWL786" s="92"/>
      <c r="KWM786" s="92"/>
      <c r="KWN786" s="92"/>
      <c r="KWO786" s="92"/>
      <c r="KWP786" s="92"/>
      <c r="KWQ786" s="92"/>
      <c r="KWR786" s="92"/>
      <c r="KWS786" s="92"/>
      <c r="KWT786" s="92"/>
      <c r="KWU786" s="92"/>
      <c r="KWV786" s="92"/>
      <c r="KWW786" s="92"/>
      <c r="KWX786" s="92"/>
      <c r="KWY786" s="92"/>
      <c r="KWZ786" s="92"/>
      <c r="KXA786" s="92"/>
      <c r="KXB786" s="92"/>
      <c r="KXC786" s="92"/>
      <c r="KXD786" s="92"/>
      <c r="KXE786" s="92"/>
      <c r="KXF786" s="92"/>
      <c r="KXG786" s="92"/>
      <c r="KXH786" s="92"/>
      <c r="KXI786" s="92"/>
      <c r="KXJ786" s="92"/>
      <c r="KXK786" s="92"/>
      <c r="KXL786" s="92"/>
      <c r="KXM786" s="92"/>
      <c r="KXN786" s="92"/>
      <c r="KXO786" s="92"/>
      <c r="KXP786" s="92"/>
      <c r="KXQ786" s="92"/>
      <c r="KXR786" s="92"/>
      <c r="KXS786" s="92"/>
      <c r="KXT786" s="92"/>
      <c r="KXU786" s="92"/>
      <c r="KXV786" s="92"/>
      <c r="KXW786" s="92"/>
      <c r="KXX786" s="92"/>
      <c r="KXY786" s="92"/>
      <c r="KXZ786" s="92"/>
      <c r="KYA786" s="92"/>
      <c r="KYB786" s="92"/>
      <c r="KYC786" s="92"/>
      <c r="KYD786" s="92"/>
      <c r="KYE786" s="92"/>
      <c r="KYF786" s="92"/>
      <c r="KYG786" s="92"/>
      <c r="KYH786" s="92"/>
      <c r="KYI786" s="92"/>
      <c r="KYJ786" s="92"/>
      <c r="KYK786" s="92"/>
      <c r="KYL786" s="92"/>
      <c r="KYM786" s="92"/>
      <c r="KYN786" s="92"/>
      <c r="KYO786" s="92"/>
      <c r="KYP786" s="92"/>
      <c r="KYQ786" s="92"/>
      <c r="KYR786" s="92"/>
      <c r="KYS786" s="92"/>
      <c r="KYT786" s="92"/>
      <c r="KYU786" s="92"/>
      <c r="KYV786" s="92"/>
      <c r="KYW786" s="92"/>
      <c r="KYX786" s="92"/>
      <c r="KYY786" s="92"/>
      <c r="KYZ786" s="92"/>
      <c r="KZA786" s="92"/>
      <c r="KZB786" s="92"/>
      <c r="KZC786" s="92"/>
      <c r="KZD786" s="92"/>
      <c r="KZE786" s="92"/>
      <c r="KZF786" s="92"/>
      <c r="KZG786" s="92"/>
      <c r="KZH786" s="92"/>
      <c r="KZI786" s="92"/>
      <c r="KZJ786" s="92"/>
      <c r="KZK786" s="92"/>
      <c r="KZL786" s="92"/>
      <c r="KZM786" s="92"/>
      <c r="KZN786" s="92"/>
      <c r="KZO786" s="92"/>
      <c r="KZP786" s="92"/>
      <c r="KZQ786" s="92"/>
      <c r="KZR786" s="92"/>
      <c r="KZS786" s="92"/>
      <c r="KZT786" s="92"/>
      <c r="KZU786" s="92"/>
      <c r="KZV786" s="92"/>
      <c r="KZW786" s="92"/>
      <c r="KZX786" s="92"/>
      <c r="KZY786" s="92"/>
      <c r="KZZ786" s="92"/>
      <c r="LAA786" s="92"/>
      <c r="LAB786" s="92"/>
      <c r="LAC786" s="92"/>
      <c r="LAD786" s="92"/>
      <c r="LAE786" s="92"/>
      <c r="LAF786" s="92"/>
      <c r="LAG786" s="92"/>
      <c r="LAH786" s="92"/>
      <c r="LAI786" s="92"/>
      <c r="LAJ786" s="92"/>
      <c r="LAK786" s="92"/>
      <c r="LAL786" s="92"/>
      <c r="LAM786" s="92"/>
      <c r="LAN786" s="92"/>
      <c r="LAO786" s="92"/>
      <c r="LAP786" s="92"/>
      <c r="LAQ786" s="92"/>
      <c r="LAR786" s="92"/>
      <c r="LAS786" s="92"/>
      <c r="LAT786" s="92"/>
      <c r="LAU786" s="92"/>
      <c r="LAV786" s="92"/>
      <c r="LAW786" s="92"/>
      <c r="LAX786" s="92"/>
      <c r="LAY786" s="92"/>
      <c r="LAZ786" s="92"/>
      <c r="LBA786" s="92"/>
      <c r="LBB786" s="92"/>
      <c r="LBC786" s="92"/>
      <c r="LBD786" s="92"/>
      <c r="LBE786" s="92"/>
      <c r="LBF786" s="92"/>
      <c r="LBG786" s="92"/>
      <c r="LBH786" s="92"/>
      <c r="LBI786" s="92"/>
      <c r="LBJ786" s="92"/>
      <c r="LBK786" s="92"/>
      <c r="LBL786" s="92"/>
      <c r="LBM786" s="92"/>
      <c r="LBN786" s="92"/>
      <c r="LBO786" s="92"/>
      <c r="LBP786" s="92"/>
      <c r="LBQ786" s="92"/>
      <c r="LBR786" s="92"/>
      <c r="LBS786" s="92"/>
      <c r="LBT786" s="92"/>
      <c r="LBU786" s="92"/>
      <c r="LBV786" s="92"/>
      <c r="LBW786" s="92"/>
      <c r="LBX786" s="92"/>
      <c r="LBY786" s="92"/>
      <c r="LBZ786" s="92"/>
      <c r="LCA786" s="92"/>
      <c r="LCB786" s="92"/>
      <c r="LCC786" s="92"/>
      <c r="LCD786" s="92"/>
      <c r="LCE786" s="92"/>
      <c r="LCF786" s="92"/>
      <c r="LCG786" s="92"/>
      <c r="LCH786" s="92"/>
      <c r="LCI786" s="92"/>
      <c r="LCJ786" s="92"/>
      <c r="LCK786" s="92"/>
      <c r="LCL786" s="92"/>
      <c r="LCM786" s="92"/>
      <c r="LCN786" s="92"/>
      <c r="LCO786" s="92"/>
      <c r="LCP786" s="92"/>
      <c r="LCQ786" s="92"/>
      <c r="LCR786" s="92"/>
      <c r="LCS786" s="92"/>
      <c r="LCT786" s="92"/>
      <c r="LCU786" s="92"/>
      <c r="LCV786" s="92"/>
      <c r="LCW786" s="92"/>
      <c r="LCX786" s="92"/>
      <c r="LCY786" s="92"/>
      <c r="LCZ786" s="92"/>
      <c r="LDA786" s="92"/>
      <c r="LDB786" s="92"/>
      <c r="LDC786" s="92"/>
      <c r="LDD786" s="92"/>
      <c r="LDE786" s="92"/>
      <c r="LDF786" s="92"/>
      <c r="LDG786" s="92"/>
      <c r="LDH786" s="92"/>
      <c r="LDI786" s="92"/>
      <c r="LDJ786" s="92"/>
      <c r="LDK786" s="92"/>
      <c r="LDL786" s="92"/>
      <c r="LDM786" s="92"/>
      <c r="LDN786" s="92"/>
      <c r="LDO786" s="92"/>
      <c r="LDP786" s="92"/>
      <c r="LDQ786" s="92"/>
      <c r="LDR786" s="92"/>
      <c r="LDS786" s="92"/>
      <c r="LDT786" s="92"/>
      <c r="LDU786" s="92"/>
      <c r="LDV786" s="92"/>
      <c r="LDW786" s="92"/>
      <c r="LDX786" s="92"/>
      <c r="LDY786" s="92"/>
      <c r="LDZ786" s="92"/>
      <c r="LEA786" s="92"/>
      <c r="LEB786" s="92"/>
      <c r="LEC786" s="92"/>
      <c r="LED786" s="92"/>
      <c r="LEE786" s="92"/>
      <c r="LEF786" s="92"/>
      <c r="LEG786" s="92"/>
      <c r="LEH786" s="92"/>
      <c r="LEI786" s="92"/>
      <c r="LEJ786" s="92"/>
      <c r="LEK786" s="92"/>
      <c r="LEL786" s="92"/>
      <c r="LEM786" s="92"/>
      <c r="LEN786" s="92"/>
      <c r="LEO786" s="92"/>
      <c r="LEP786" s="92"/>
      <c r="LEQ786" s="92"/>
      <c r="LER786" s="92"/>
      <c r="LES786" s="92"/>
      <c r="LET786" s="92"/>
      <c r="LEU786" s="92"/>
      <c r="LEV786" s="92"/>
      <c r="LEW786" s="92"/>
      <c r="LEX786" s="92"/>
      <c r="LEY786" s="92"/>
      <c r="LEZ786" s="92"/>
      <c r="LFA786" s="92"/>
      <c r="LFB786" s="92"/>
      <c r="LFC786" s="92"/>
      <c r="LFD786" s="92"/>
      <c r="LFE786" s="92"/>
      <c r="LFF786" s="92"/>
      <c r="LFG786" s="92"/>
      <c r="LFH786" s="92"/>
      <c r="LFI786" s="92"/>
      <c r="LFJ786" s="92"/>
      <c r="LFK786" s="92"/>
      <c r="LFL786" s="92"/>
      <c r="LFM786" s="92"/>
      <c r="LFN786" s="92"/>
      <c r="LFO786" s="92"/>
      <c r="LFP786" s="92"/>
      <c r="LFQ786" s="92"/>
      <c r="LFR786" s="92"/>
      <c r="LFS786" s="92"/>
      <c r="LFT786" s="92"/>
      <c r="LFU786" s="92"/>
      <c r="LFV786" s="92"/>
      <c r="LFW786" s="92"/>
      <c r="LFX786" s="92"/>
      <c r="LFY786" s="92"/>
      <c r="LFZ786" s="92"/>
      <c r="LGA786" s="92"/>
      <c r="LGB786" s="92"/>
      <c r="LGC786" s="92"/>
      <c r="LGD786" s="92"/>
      <c r="LGE786" s="92"/>
      <c r="LGF786" s="92"/>
      <c r="LGG786" s="92"/>
      <c r="LGH786" s="92"/>
      <c r="LGI786" s="92"/>
      <c r="LGJ786" s="92"/>
      <c r="LGK786" s="92"/>
      <c r="LGL786" s="92"/>
      <c r="LGM786" s="92"/>
      <c r="LGN786" s="92"/>
      <c r="LGO786" s="92"/>
      <c r="LGP786" s="92"/>
      <c r="LGQ786" s="92"/>
      <c r="LGR786" s="92"/>
      <c r="LGS786" s="92"/>
      <c r="LGT786" s="92"/>
      <c r="LGU786" s="92"/>
      <c r="LGV786" s="92"/>
      <c r="LGW786" s="92"/>
      <c r="LGX786" s="92"/>
      <c r="LGY786" s="92"/>
      <c r="LGZ786" s="92"/>
      <c r="LHA786" s="92"/>
      <c r="LHB786" s="92"/>
      <c r="LHC786" s="92"/>
      <c r="LHD786" s="92"/>
      <c r="LHE786" s="92"/>
      <c r="LHF786" s="92"/>
      <c r="LHG786" s="92"/>
      <c r="LHH786" s="92"/>
      <c r="LHI786" s="92"/>
      <c r="LHJ786" s="92"/>
      <c r="LHK786" s="92"/>
      <c r="LHL786" s="92"/>
      <c r="LHM786" s="92"/>
      <c r="LHN786" s="92"/>
      <c r="LHO786" s="92"/>
      <c r="LHP786" s="92"/>
      <c r="LHQ786" s="92"/>
      <c r="LHR786" s="92"/>
      <c r="LHS786" s="92"/>
      <c r="LHT786" s="92"/>
      <c r="LHU786" s="92"/>
      <c r="LHV786" s="92"/>
      <c r="LHW786" s="92"/>
      <c r="LHX786" s="92"/>
      <c r="LHY786" s="92"/>
      <c r="LHZ786" s="92"/>
      <c r="LIA786" s="92"/>
      <c r="LIB786" s="92"/>
      <c r="LIC786" s="92"/>
      <c r="LID786" s="92"/>
      <c r="LIE786" s="92"/>
      <c r="LIF786" s="92"/>
      <c r="LIG786" s="92"/>
      <c r="LIH786" s="92"/>
      <c r="LII786" s="92"/>
      <c r="LIJ786" s="92"/>
      <c r="LIK786" s="92"/>
      <c r="LIL786" s="92"/>
      <c r="LIM786" s="92"/>
      <c r="LIN786" s="92"/>
      <c r="LIO786" s="92"/>
      <c r="LIP786" s="92"/>
      <c r="LIQ786" s="92"/>
      <c r="LIR786" s="92"/>
      <c r="LIS786" s="92"/>
      <c r="LIT786" s="92"/>
      <c r="LIU786" s="92"/>
      <c r="LIV786" s="92"/>
      <c r="LIW786" s="92"/>
      <c r="LIX786" s="92"/>
      <c r="LIY786" s="92"/>
      <c r="LIZ786" s="92"/>
      <c r="LJA786" s="92"/>
      <c r="LJB786" s="92"/>
      <c r="LJC786" s="92"/>
      <c r="LJD786" s="92"/>
      <c r="LJE786" s="92"/>
      <c r="LJF786" s="92"/>
      <c r="LJG786" s="92"/>
      <c r="LJH786" s="92"/>
      <c r="LJI786" s="92"/>
      <c r="LJJ786" s="92"/>
      <c r="LJK786" s="92"/>
      <c r="LJL786" s="92"/>
      <c r="LJM786" s="92"/>
      <c r="LJN786" s="92"/>
      <c r="LJO786" s="92"/>
      <c r="LJP786" s="92"/>
      <c r="LJQ786" s="92"/>
      <c r="LJR786" s="92"/>
      <c r="LJS786" s="92"/>
      <c r="LJT786" s="92"/>
      <c r="LJU786" s="92"/>
      <c r="LJV786" s="92"/>
      <c r="LJW786" s="92"/>
      <c r="LJX786" s="92"/>
      <c r="LJY786" s="92"/>
      <c r="LJZ786" s="92"/>
      <c r="LKA786" s="92"/>
      <c r="LKB786" s="92"/>
      <c r="LKC786" s="92"/>
      <c r="LKD786" s="92"/>
      <c r="LKE786" s="92"/>
      <c r="LKF786" s="92"/>
      <c r="LKG786" s="92"/>
      <c r="LKH786" s="92"/>
      <c r="LKI786" s="92"/>
      <c r="LKJ786" s="92"/>
      <c r="LKK786" s="92"/>
      <c r="LKL786" s="92"/>
      <c r="LKM786" s="92"/>
      <c r="LKN786" s="92"/>
      <c r="LKO786" s="92"/>
      <c r="LKP786" s="92"/>
      <c r="LKQ786" s="92"/>
      <c r="LKR786" s="92"/>
      <c r="LKS786" s="92"/>
      <c r="LKT786" s="92"/>
      <c r="LKU786" s="92"/>
      <c r="LKV786" s="92"/>
      <c r="LKW786" s="92"/>
      <c r="LKX786" s="92"/>
      <c r="LKY786" s="92"/>
      <c r="LKZ786" s="92"/>
      <c r="LLA786" s="92"/>
      <c r="LLB786" s="92"/>
      <c r="LLC786" s="92"/>
      <c r="LLD786" s="92"/>
      <c r="LLE786" s="92"/>
      <c r="LLF786" s="92"/>
      <c r="LLG786" s="92"/>
      <c r="LLH786" s="92"/>
      <c r="LLI786" s="92"/>
      <c r="LLJ786" s="92"/>
      <c r="LLK786" s="92"/>
      <c r="LLL786" s="92"/>
      <c r="LLM786" s="92"/>
      <c r="LLN786" s="92"/>
      <c r="LLO786" s="92"/>
      <c r="LLP786" s="92"/>
      <c r="LLQ786" s="92"/>
      <c r="LLR786" s="92"/>
      <c r="LLS786" s="92"/>
      <c r="LLT786" s="92"/>
      <c r="LLU786" s="92"/>
      <c r="LLV786" s="92"/>
      <c r="LLW786" s="92"/>
      <c r="LLX786" s="92"/>
      <c r="LLY786" s="92"/>
      <c r="LLZ786" s="92"/>
      <c r="LMA786" s="92"/>
      <c r="LMB786" s="92"/>
      <c r="LMC786" s="92"/>
      <c r="LMD786" s="92"/>
      <c r="LME786" s="92"/>
      <c r="LMF786" s="92"/>
      <c r="LMG786" s="92"/>
      <c r="LMH786" s="92"/>
      <c r="LMI786" s="92"/>
      <c r="LMJ786" s="92"/>
      <c r="LMK786" s="92"/>
      <c r="LML786" s="92"/>
      <c r="LMM786" s="92"/>
      <c r="LMN786" s="92"/>
      <c r="LMO786" s="92"/>
      <c r="LMP786" s="92"/>
      <c r="LMQ786" s="92"/>
      <c r="LMR786" s="92"/>
      <c r="LMS786" s="92"/>
      <c r="LMT786" s="92"/>
      <c r="LMU786" s="92"/>
      <c r="LMV786" s="92"/>
      <c r="LMW786" s="92"/>
      <c r="LMX786" s="92"/>
      <c r="LMY786" s="92"/>
      <c r="LMZ786" s="92"/>
      <c r="LNA786" s="92"/>
      <c r="LNB786" s="92"/>
      <c r="LNC786" s="92"/>
      <c r="LND786" s="92"/>
      <c r="LNE786" s="92"/>
      <c r="LNF786" s="92"/>
      <c r="LNG786" s="92"/>
      <c r="LNH786" s="92"/>
      <c r="LNI786" s="92"/>
      <c r="LNJ786" s="92"/>
      <c r="LNK786" s="92"/>
      <c r="LNL786" s="92"/>
      <c r="LNM786" s="92"/>
      <c r="LNN786" s="92"/>
      <c r="LNO786" s="92"/>
      <c r="LNP786" s="92"/>
      <c r="LNQ786" s="92"/>
      <c r="LNR786" s="92"/>
      <c r="LNS786" s="92"/>
      <c r="LNT786" s="92"/>
      <c r="LNU786" s="92"/>
      <c r="LNV786" s="92"/>
      <c r="LNW786" s="92"/>
      <c r="LNX786" s="92"/>
      <c r="LNY786" s="92"/>
      <c r="LNZ786" s="92"/>
      <c r="LOA786" s="92"/>
      <c r="LOB786" s="92"/>
      <c r="LOC786" s="92"/>
      <c r="LOD786" s="92"/>
      <c r="LOE786" s="92"/>
      <c r="LOF786" s="92"/>
      <c r="LOG786" s="92"/>
      <c r="LOH786" s="92"/>
      <c r="LOI786" s="92"/>
      <c r="LOJ786" s="92"/>
      <c r="LOK786" s="92"/>
      <c r="LOL786" s="92"/>
      <c r="LOM786" s="92"/>
      <c r="LON786" s="92"/>
      <c r="LOO786" s="92"/>
      <c r="LOP786" s="92"/>
      <c r="LOQ786" s="92"/>
      <c r="LOR786" s="92"/>
      <c r="LOS786" s="92"/>
      <c r="LOT786" s="92"/>
      <c r="LOU786" s="92"/>
      <c r="LOV786" s="92"/>
      <c r="LOW786" s="92"/>
      <c r="LOX786" s="92"/>
      <c r="LOY786" s="92"/>
      <c r="LOZ786" s="92"/>
      <c r="LPA786" s="92"/>
      <c r="LPB786" s="92"/>
      <c r="LPC786" s="92"/>
      <c r="LPD786" s="92"/>
      <c r="LPE786" s="92"/>
      <c r="LPF786" s="92"/>
      <c r="LPG786" s="92"/>
      <c r="LPH786" s="92"/>
      <c r="LPI786" s="92"/>
      <c r="LPJ786" s="92"/>
      <c r="LPK786" s="92"/>
      <c r="LPL786" s="92"/>
      <c r="LPM786" s="92"/>
      <c r="LPN786" s="92"/>
      <c r="LPO786" s="92"/>
      <c r="LPP786" s="92"/>
      <c r="LPQ786" s="92"/>
      <c r="LPR786" s="92"/>
      <c r="LPS786" s="92"/>
      <c r="LPT786" s="92"/>
      <c r="LPU786" s="92"/>
      <c r="LPV786" s="92"/>
      <c r="LPW786" s="92"/>
      <c r="LPX786" s="92"/>
      <c r="LPY786" s="92"/>
      <c r="LPZ786" s="92"/>
      <c r="LQA786" s="92"/>
      <c r="LQB786" s="92"/>
      <c r="LQC786" s="92"/>
      <c r="LQD786" s="92"/>
      <c r="LQE786" s="92"/>
      <c r="LQF786" s="92"/>
      <c r="LQG786" s="92"/>
      <c r="LQH786" s="92"/>
      <c r="LQI786" s="92"/>
      <c r="LQJ786" s="92"/>
      <c r="LQK786" s="92"/>
      <c r="LQL786" s="92"/>
      <c r="LQM786" s="92"/>
      <c r="LQN786" s="92"/>
      <c r="LQO786" s="92"/>
      <c r="LQP786" s="92"/>
      <c r="LQQ786" s="92"/>
      <c r="LQR786" s="92"/>
      <c r="LQS786" s="92"/>
      <c r="LQT786" s="92"/>
      <c r="LQU786" s="92"/>
      <c r="LQV786" s="92"/>
      <c r="LQW786" s="92"/>
      <c r="LQX786" s="92"/>
      <c r="LQY786" s="92"/>
      <c r="LQZ786" s="92"/>
      <c r="LRA786" s="92"/>
      <c r="LRB786" s="92"/>
      <c r="LRC786" s="92"/>
      <c r="LRD786" s="92"/>
      <c r="LRE786" s="92"/>
      <c r="LRF786" s="92"/>
      <c r="LRG786" s="92"/>
      <c r="LRH786" s="92"/>
      <c r="LRI786" s="92"/>
      <c r="LRJ786" s="92"/>
      <c r="LRK786" s="92"/>
      <c r="LRL786" s="92"/>
      <c r="LRM786" s="92"/>
      <c r="LRN786" s="92"/>
      <c r="LRO786" s="92"/>
      <c r="LRP786" s="92"/>
      <c r="LRQ786" s="92"/>
      <c r="LRR786" s="92"/>
      <c r="LRS786" s="92"/>
      <c r="LRT786" s="92"/>
      <c r="LRU786" s="92"/>
      <c r="LRV786" s="92"/>
      <c r="LRW786" s="92"/>
      <c r="LRX786" s="92"/>
      <c r="LRY786" s="92"/>
      <c r="LRZ786" s="92"/>
      <c r="LSA786" s="92"/>
      <c r="LSB786" s="92"/>
      <c r="LSC786" s="92"/>
      <c r="LSD786" s="92"/>
      <c r="LSE786" s="92"/>
      <c r="LSF786" s="92"/>
      <c r="LSG786" s="92"/>
      <c r="LSH786" s="92"/>
      <c r="LSI786" s="92"/>
      <c r="LSJ786" s="92"/>
      <c r="LSK786" s="92"/>
      <c r="LSL786" s="92"/>
      <c r="LSM786" s="92"/>
      <c r="LSN786" s="92"/>
      <c r="LSO786" s="92"/>
      <c r="LSP786" s="92"/>
      <c r="LSQ786" s="92"/>
      <c r="LSR786" s="92"/>
      <c r="LSS786" s="92"/>
      <c r="LST786" s="92"/>
      <c r="LSU786" s="92"/>
      <c r="LSV786" s="92"/>
      <c r="LSW786" s="92"/>
      <c r="LSX786" s="92"/>
      <c r="LSY786" s="92"/>
      <c r="LSZ786" s="92"/>
      <c r="LTA786" s="92"/>
      <c r="LTB786" s="92"/>
      <c r="LTC786" s="92"/>
      <c r="LTD786" s="92"/>
      <c r="LTE786" s="92"/>
      <c r="LTF786" s="92"/>
      <c r="LTG786" s="92"/>
      <c r="LTH786" s="92"/>
      <c r="LTI786" s="92"/>
      <c r="LTJ786" s="92"/>
      <c r="LTK786" s="92"/>
      <c r="LTL786" s="92"/>
      <c r="LTM786" s="92"/>
      <c r="LTN786" s="92"/>
      <c r="LTO786" s="92"/>
      <c r="LTP786" s="92"/>
      <c r="LTQ786" s="92"/>
      <c r="LTR786" s="92"/>
      <c r="LTS786" s="92"/>
      <c r="LTT786" s="92"/>
      <c r="LTU786" s="92"/>
      <c r="LTV786" s="92"/>
      <c r="LTW786" s="92"/>
      <c r="LTX786" s="92"/>
      <c r="LTY786" s="92"/>
      <c r="LTZ786" s="92"/>
      <c r="LUA786" s="92"/>
      <c r="LUB786" s="92"/>
      <c r="LUC786" s="92"/>
      <c r="LUD786" s="92"/>
      <c r="LUE786" s="92"/>
      <c r="LUF786" s="92"/>
      <c r="LUG786" s="92"/>
      <c r="LUH786" s="92"/>
      <c r="LUI786" s="92"/>
      <c r="LUJ786" s="92"/>
      <c r="LUK786" s="92"/>
      <c r="LUL786" s="92"/>
      <c r="LUM786" s="92"/>
      <c r="LUN786" s="92"/>
      <c r="LUO786" s="92"/>
      <c r="LUP786" s="92"/>
      <c r="LUQ786" s="92"/>
      <c r="LUR786" s="92"/>
      <c r="LUS786" s="92"/>
      <c r="LUT786" s="92"/>
      <c r="LUU786" s="92"/>
      <c r="LUV786" s="92"/>
      <c r="LUW786" s="92"/>
      <c r="LUX786" s="92"/>
      <c r="LUY786" s="92"/>
      <c r="LUZ786" s="92"/>
      <c r="LVA786" s="92"/>
      <c r="LVB786" s="92"/>
      <c r="LVC786" s="92"/>
      <c r="LVD786" s="92"/>
      <c r="LVE786" s="92"/>
      <c r="LVF786" s="92"/>
      <c r="LVG786" s="92"/>
      <c r="LVH786" s="92"/>
      <c r="LVI786" s="92"/>
      <c r="LVJ786" s="92"/>
      <c r="LVK786" s="92"/>
      <c r="LVL786" s="92"/>
      <c r="LVM786" s="92"/>
      <c r="LVN786" s="92"/>
      <c r="LVO786" s="92"/>
      <c r="LVP786" s="92"/>
      <c r="LVQ786" s="92"/>
      <c r="LVR786" s="92"/>
      <c r="LVS786" s="92"/>
      <c r="LVT786" s="92"/>
      <c r="LVU786" s="92"/>
      <c r="LVV786" s="92"/>
      <c r="LVW786" s="92"/>
      <c r="LVX786" s="92"/>
      <c r="LVY786" s="92"/>
      <c r="LVZ786" s="92"/>
      <c r="LWA786" s="92"/>
      <c r="LWB786" s="92"/>
      <c r="LWC786" s="92"/>
      <c r="LWD786" s="92"/>
      <c r="LWE786" s="92"/>
      <c r="LWF786" s="92"/>
      <c r="LWG786" s="92"/>
      <c r="LWH786" s="92"/>
      <c r="LWI786" s="92"/>
      <c r="LWJ786" s="92"/>
      <c r="LWK786" s="92"/>
      <c r="LWL786" s="92"/>
      <c r="LWM786" s="92"/>
      <c r="LWN786" s="92"/>
      <c r="LWO786" s="92"/>
      <c r="LWP786" s="92"/>
      <c r="LWQ786" s="92"/>
      <c r="LWR786" s="92"/>
      <c r="LWS786" s="92"/>
      <c r="LWT786" s="92"/>
      <c r="LWU786" s="92"/>
      <c r="LWV786" s="92"/>
      <c r="LWW786" s="92"/>
      <c r="LWX786" s="92"/>
      <c r="LWY786" s="92"/>
      <c r="LWZ786" s="92"/>
      <c r="LXA786" s="92"/>
      <c r="LXB786" s="92"/>
      <c r="LXC786" s="92"/>
      <c r="LXD786" s="92"/>
      <c r="LXE786" s="92"/>
      <c r="LXF786" s="92"/>
      <c r="LXG786" s="92"/>
      <c r="LXH786" s="92"/>
      <c r="LXI786" s="92"/>
      <c r="LXJ786" s="92"/>
      <c r="LXK786" s="92"/>
      <c r="LXL786" s="92"/>
      <c r="LXM786" s="92"/>
      <c r="LXN786" s="92"/>
      <c r="LXO786" s="92"/>
      <c r="LXP786" s="92"/>
      <c r="LXQ786" s="92"/>
      <c r="LXR786" s="92"/>
      <c r="LXS786" s="92"/>
      <c r="LXT786" s="92"/>
      <c r="LXU786" s="92"/>
      <c r="LXV786" s="92"/>
      <c r="LXW786" s="92"/>
      <c r="LXX786" s="92"/>
      <c r="LXY786" s="92"/>
      <c r="LXZ786" s="92"/>
      <c r="LYA786" s="92"/>
      <c r="LYB786" s="92"/>
      <c r="LYC786" s="92"/>
      <c r="LYD786" s="92"/>
      <c r="LYE786" s="92"/>
      <c r="LYF786" s="92"/>
      <c r="LYG786" s="92"/>
      <c r="LYH786" s="92"/>
      <c r="LYI786" s="92"/>
      <c r="LYJ786" s="92"/>
      <c r="LYK786" s="92"/>
      <c r="LYL786" s="92"/>
      <c r="LYM786" s="92"/>
      <c r="LYN786" s="92"/>
      <c r="LYO786" s="92"/>
      <c r="LYP786" s="92"/>
      <c r="LYQ786" s="92"/>
      <c r="LYR786" s="92"/>
      <c r="LYS786" s="92"/>
      <c r="LYT786" s="92"/>
      <c r="LYU786" s="92"/>
      <c r="LYV786" s="92"/>
      <c r="LYW786" s="92"/>
      <c r="LYX786" s="92"/>
      <c r="LYY786" s="92"/>
      <c r="LYZ786" s="92"/>
      <c r="LZA786" s="92"/>
      <c r="LZB786" s="92"/>
      <c r="LZC786" s="92"/>
      <c r="LZD786" s="92"/>
      <c r="LZE786" s="92"/>
      <c r="LZF786" s="92"/>
      <c r="LZG786" s="92"/>
      <c r="LZH786" s="92"/>
      <c r="LZI786" s="92"/>
      <c r="LZJ786" s="92"/>
      <c r="LZK786" s="92"/>
      <c r="LZL786" s="92"/>
      <c r="LZM786" s="92"/>
      <c r="LZN786" s="92"/>
      <c r="LZO786" s="92"/>
      <c r="LZP786" s="92"/>
      <c r="LZQ786" s="92"/>
      <c r="LZR786" s="92"/>
      <c r="LZS786" s="92"/>
      <c r="LZT786" s="92"/>
      <c r="LZU786" s="92"/>
      <c r="LZV786" s="92"/>
      <c r="LZW786" s="92"/>
      <c r="LZX786" s="92"/>
      <c r="LZY786" s="92"/>
      <c r="LZZ786" s="92"/>
      <c r="MAA786" s="92"/>
      <c r="MAB786" s="92"/>
      <c r="MAC786" s="92"/>
      <c r="MAD786" s="92"/>
      <c r="MAE786" s="92"/>
      <c r="MAF786" s="92"/>
      <c r="MAG786" s="92"/>
      <c r="MAH786" s="92"/>
      <c r="MAI786" s="92"/>
      <c r="MAJ786" s="92"/>
      <c r="MAK786" s="92"/>
      <c r="MAL786" s="92"/>
      <c r="MAM786" s="92"/>
      <c r="MAN786" s="92"/>
      <c r="MAO786" s="92"/>
      <c r="MAP786" s="92"/>
      <c r="MAQ786" s="92"/>
      <c r="MAR786" s="92"/>
      <c r="MAS786" s="92"/>
      <c r="MAT786" s="92"/>
      <c r="MAU786" s="92"/>
      <c r="MAV786" s="92"/>
      <c r="MAW786" s="92"/>
      <c r="MAX786" s="92"/>
      <c r="MAY786" s="92"/>
      <c r="MAZ786" s="92"/>
      <c r="MBA786" s="92"/>
      <c r="MBB786" s="92"/>
      <c r="MBC786" s="92"/>
      <c r="MBD786" s="92"/>
      <c r="MBE786" s="92"/>
      <c r="MBF786" s="92"/>
      <c r="MBG786" s="92"/>
      <c r="MBH786" s="92"/>
      <c r="MBI786" s="92"/>
      <c r="MBJ786" s="92"/>
      <c r="MBK786" s="92"/>
      <c r="MBL786" s="92"/>
      <c r="MBM786" s="92"/>
      <c r="MBN786" s="92"/>
      <c r="MBO786" s="92"/>
      <c r="MBP786" s="92"/>
      <c r="MBQ786" s="92"/>
      <c r="MBR786" s="92"/>
      <c r="MBS786" s="92"/>
      <c r="MBT786" s="92"/>
      <c r="MBU786" s="92"/>
      <c r="MBV786" s="92"/>
      <c r="MBW786" s="92"/>
      <c r="MBX786" s="92"/>
      <c r="MBY786" s="92"/>
      <c r="MBZ786" s="92"/>
      <c r="MCA786" s="92"/>
      <c r="MCB786" s="92"/>
      <c r="MCC786" s="92"/>
      <c r="MCD786" s="92"/>
      <c r="MCE786" s="92"/>
      <c r="MCF786" s="92"/>
      <c r="MCG786" s="92"/>
      <c r="MCH786" s="92"/>
      <c r="MCI786" s="92"/>
      <c r="MCJ786" s="92"/>
      <c r="MCK786" s="92"/>
      <c r="MCL786" s="92"/>
      <c r="MCM786" s="92"/>
      <c r="MCN786" s="92"/>
      <c r="MCO786" s="92"/>
      <c r="MCP786" s="92"/>
      <c r="MCQ786" s="92"/>
      <c r="MCR786" s="92"/>
      <c r="MCS786" s="92"/>
      <c r="MCT786" s="92"/>
      <c r="MCU786" s="92"/>
      <c r="MCV786" s="92"/>
      <c r="MCW786" s="92"/>
      <c r="MCX786" s="92"/>
      <c r="MCY786" s="92"/>
      <c r="MCZ786" s="92"/>
      <c r="MDA786" s="92"/>
      <c r="MDB786" s="92"/>
      <c r="MDC786" s="92"/>
      <c r="MDD786" s="92"/>
      <c r="MDE786" s="92"/>
      <c r="MDF786" s="92"/>
      <c r="MDG786" s="92"/>
      <c r="MDH786" s="92"/>
      <c r="MDI786" s="92"/>
      <c r="MDJ786" s="92"/>
      <c r="MDK786" s="92"/>
      <c r="MDL786" s="92"/>
      <c r="MDM786" s="92"/>
      <c r="MDN786" s="92"/>
      <c r="MDO786" s="92"/>
      <c r="MDP786" s="92"/>
      <c r="MDQ786" s="92"/>
      <c r="MDR786" s="92"/>
      <c r="MDS786" s="92"/>
      <c r="MDT786" s="92"/>
      <c r="MDU786" s="92"/>
      <c r="MDV786" s="92"/>
      <c r="MDW786" s="92"/>
      <c r="MDX786" s="92"/>
      <c r="MDY786" s="92"/>
      <c r="MDZ786" s="92"/>
      <c r="MEA786" s="92"/>
      <c r="MEB786" s="92"/>
      <c r="MEC786" s="92"/>
      <c r="MED786" s="92"/>
      <c r="MEE786" s="92"/>
      <c r="MEF786" s="92"/>
      <c r="MEG786" s="92"/>
      <c r="MEH786" s="92"/>
      <c r="MEI786" s="92"/>
      <c r="MEJ786" s="92"/>
      <c r="MEK786" s="92"/>
      <c r="MEL786" s="92"/>
      <c r="MEM786" s="92"/>
      <c r="MEN786" s="92"/>
      <c r="MEO786" s="92"/>
      <c r="MEP786" s="92"/>
      <c r="MEQ786" s="92"/>
      <c r="MER786" s="92"/>
      <c r="MES786" s="92"/>
      <c r="MET786" s="92"/>
      <c r="MEU786" s="92"/>
      <c r="MEV786" s="92"/>
      <c r="MEW786" s="92"/>
      <c r="MEX786" s="92"/>
      <c r="MEY786" s="92"/>
      <c r="MEZ786" s="92"/>
      <c r="MFA786" s="92"/>
      <c r="MFB786" s="92"/>
      <c r="MFC786" s="92"/>
      <c r="MFD786" s="92"/>
      <c r="MFE786" s="92"/>
      <c r="MFF786" s="92"/>
      <c r="MFG786" s="92"/>
      <c r="MFH786" s="92"/>
      <c r="MFI786" s="92"/>
      <c r="MFJ786" s="92"/>
      <c r="MFK786" s="92"/>
      <c r="MFL786" s="92"/>
      <c r="MFM786" s="92"/>
      <c r="MFN786" s="92"/>
      <c r="MFO786" s="92"/>
      <c r="MFP786" s="92"/>
      <c r="MFQ786" s="92"/>
      <c r="MFR786" s="92"/>
      <c r="MFS786" s="92"/>
      <c r="MFT786" s="92"/>
      <c r="MFU786" s="92"/>
      <c r="MFV786" s="92"/>
      <c r="MFW786" s="92"/>
      <c r="MFX786" s="92"/>
      <c r="MFY786" s="92"/>
      <c r="MFZ786" s="92"/>
      <c r="MGA786" s="92"/>
      <c r="MGB786" s="92"/>
      <c r="MGC786" s="92"/>
      <c r="MGD786" s="92"/>
      <c r="MGE786" s="92"/>
      <c r="MGF786" s="92"/>
      <c r="MGG786" s="92"/>
      <c r="MGH786" s="92"/>
      <c r="MGI786" s="92"/>
      <c r="MGJ786" s="92"/>
      <c r="MGK786" s="92"/>
      <c r="MGL786" s="92"/>
      <c r="MGM786" s="92"/>
      <c r="MGN786" s="92"/>
      <c r="MGO786" s="92"/>
      <c r="MGP786" s="92"/>
      <c r="MGQ786" s="92"/>
      <c r="MGR786" s="92"/>
      <c r="MGS786" s="92"/>
      <c r="MGT786" s="92"/>
      <c r="MGU786" s="92"/>
      <c r="MGV786" s="92"/>
      <c r="MGW786" s="92"/>
      <c r="MGX786" s="92"/>
      <c r="MGY786" s="92"/>
      <c r="MGZ786" s="92"/>
      <c r="MHA786" s="92"/>
      <c r="MHB786" s="92"/>
      <c r="MHC786" s="92"/>
      <c r="MHD786" s="92"/>
      <c r="MHE786" s="92"/>
      <c r="MHF786" s="92"/>
      <c r="MHG786" s="92"/>
      <c r="MHH786" s="92"/>
      <c r="MHI786" s="92"/>
      <c r="MHJ786" s="92"/>
      <c r="MHK786" s="92"/>
      <c r="MHL786" s="92"/>
      <c r="MHM786" s="92"/>
      <c r="MHN786" s="92"/>
      <c r="MHO786" s="92"/>
      <c r="MHP786" s="92"/>
      <c r="MHQ786" s="92"/>
      <c r="MHR786" s="92"/>
      <c r="MHS786" s="92"/>
      <c r="MHT786" s="92"/>
      <c r="MHU786" s="92"/>
      <c r="MHV786" s="92"/>
      <c r="MHW786" s="92"/>
      <c r="MHX786" s="92"/>
      <c r="MHY786" s="92"/>
      <c r="MHZ786" s="92"/>
      <c r="MIA786" s="92"/>
      <c r="MIB786" s="92"/>
      <c r="MIC786" s="92"/>
      <c r="MID786" s="92"/>
      <c r="MIE786" s="92"/>
      <c r="MIF786" s="92"/>
      <c r="MIG786" s="92"/>
      <c r="MIH786" s="92"/>
      <c r="MII786" s="92"/>
      <c r="MIJ786" s="92"/>
      <c r="MIK786" s="92"/>
      <c r="MIL786" s="92"/>
      <c r="MIM786" s="92"/>
      <c r="MIN786" s="92"/>
      <c r="MIO786" s="92"/>
      <c r="MIP786" s="92"/>
      <c r="MIQ786" s="92"/>
      <c r="MIR786" s="92"/>
      <c r="MIS786" s="92"/>
      <c r="MIT786" s="92"/>
      <c r="MIU786" s="92"/>
      <c r="MIV786" s="92"/>
      <c r="MIW786" s="92"/>
      <c r="MIX786" s="92"/>
      <c r="MIY786" s="92"/>
      <c r="MIZ786" s="92"/>
      <c r="MJA786" s="92"/>
      <c r="MJB786" s="92"/>
      <c r="MJC786" s="92"/>
      <c r="MJD786" s="92"/>
      <c r="MJE786" s="92"/>
      <c r="MJF786" s="92"/>
      <c r="MJG786" s="92"/>
      <c r="MJH786" s="92"/>
      <c r="MJI786" s="92"/>
      <c r="MJJ786" s="92"/>
      <c r="MJK786" s="92"/>
      <c r="MJL786" s="92"/>
      <c r="MJM786" s="92"/>
      <c r="MJN786" s="92"/>
      <c r="MJO786" s="92"/>
      <c r="MJP786" s="92"/>
      <c r="MJQ786" s="92"/>
      <c r="MJR786" s="92"/>
      <c r="MJS786" s="92"/>
      <c r="MJT786" s="92"/>
      <c r="MJU786" s="92"/>
      <c r="MJV786" s="92"/>
      <c r="MJW786" s="92"/>
      <c r="MJX786" s="92"/>
      <c r="MJY786" s="92"/>
      <c r="MJZ786" s="92"/>
      <c r="MKA786" s="92"/>
      <c r="MKB786" s="92"/>
      <c r="MKC786" s="92"/>
      <c r="MKD786" s="92"/>
      <c r="MKE786" s="92"/>
      <c r="MKF786" s="92"/>
      <c r="MKG786" s="92"/>
      <c r="MKH786" s="92"/>
      <c r="MKI786" s="92"/>
      <c r="MKJ786" s="92"/>
      <c r="MKK786" s="92"/>
      <c r="MKL786" s="92"/>
      <c r="MKM786" s="92"/>
      <c r="MKN786" s="92"/>
      <c r="MKO786" s="92"/>
      <c r="MKP786" s="92"/>
      <c r="MKQ786" s="92"/>
      <c r="MKR786" s="92"/>
      <c r="MKS786" s="92"/>
      <c r="MKT786" s="92"/>
      <c r="MKU786" s="92"/>
      <c r="MKV786" s="92"/>
      <c r="MKW786" s="92"/>
      <c r="MKX786" s="92"/>
      <c r="MKY786" s="92"/>
      <c r="MKZ786" s="92"/>
      <c r="MLA786" s="92"/>
      <c r="MLB786" s="92"/>
      <c r="MLC786" s="92"/>
      <c r="MLD786" s="92"/>
      <c r="MLE786" s="92"/>
      <c r="MLF786" s="92"/>
      <c r="MLG786" s="92"/>
      <c r="MLH786" s="92"/>
      <c r="MLI786" s="92"/>
      <c r="MLJ786" s="92"/>
      <c r="MLK786" s="92"/>
      <c r="MLL786" s="92"/>
      <c r="MLM786" s="92"/>
      <c r="MLN786" s="92"/>
      <c r="MLO786" s="92"/>
      <c r="MLP786" s="92"/>
      <c r="MLQ786" s="92"/>
      <c r="MLR786" s="92"/>
      <c r="MLS786" s="92"/>
      <c r="MLT786" s="92"/>
      <c r="MLU786" s="92"/>
      <c r="MLV786" s="92"/>
      <c r="MLW786" s="92"/>
      <c r="MLX786" s="92"/>
      <c r="MLY786" s="92"/>
      <c r="MLZ786" s="92"/>
      <c r="MMA786" s="92"/>
      <c r="MMB786" s="92"/>
      <c r="MMC786" s="92"/>
      <c r="MMD786" s="92"/>
      <c r="MME786" s="92"/>
      <c r="MMF786" s="92"/>
      <c r="MMG786" s="92"/>
      <c r="MMH786" s="92"/>
      <c r="MMI786" s="92"/>
      <c r="MMJ786" s="92"/>
      <c r="MMK786" s="92"/>
      <c r="MML786" s="92"/>
      <c r="MMM786" s="92"/>
      <c r="MMN786" s="92"/>
      <c r="MMO786" s="92"/>
      <c r="MMP786" s="92"/>
      <c r="MMQ786" s="92"/>
      <c r="MMR786" s="92"/>
      <c r="MMS786" s="92"/>
      <c r="MMT786" s="92"/>
      <c r="MMU786" s="92"/>
      <c r="MMV786" s="92"/>
      <c r="MMW786" s="92"/>
      <c r="MMX786" s="92"/>
      <c r="MMY786" s="92"/>
      <c r="MMZ786" s="92"/>
      <c r="MNA786" s="92"/>
      <c r="MNB786" s="92"/>
      <c r="MNC786" s="92"/>
      <c r="MND786" s="92"/>
      <c r="MNE786" s="92"/>
      <c r="MNF786" s="92"/>
      <c r="MNG786" s="92"/>
      <c r="MNH786" s="92"/>
      <c r="MNI786" s="92"/>
      <c r="MNJ786" s="92"/>
      <c r="MNK786" s="92"/>
      <c r="MNL786" s="92"/>
      <c r="MNM786" s="92"/>
      <c r="MNN786" s="92"/>
      <c r="MNO786" s="92"/>
      <c r="MNP786" s="92"/>
      <c r="MNQ786" s="92"/>
      <c r="MNR786" s="92"/>
      <c r="MNS786" s="92"/>
      <c r="MNT786" s="92"/>
      <c r="MNU786" s="92"/>
      <c r="MNV786" s="92"/>
      <c r="MNW786" s="92"/>
      <c r="MNX786" s="92"/>
      <c r="MNY786" s="92"/>
      <c r="MNZ786" s="92"/>
      <c r="MOA786" s="92"/>
      <c r="MOB786" s="92"/>
      <c r="MOC786" s="92"/>
      <c r="MOD786" s="92"/>
      <c r="MOE786" s="92"/>
      <c r="MOF786" s="92"/>
      <c r="MOG786" s="92"/>
      <c r="MOH786" s="92"/>
      <c r="MOI786" s="92"/>
      <c r="MOJ786" s="92"/>
      <c r="MOK786" s="92"/>
      <c r="MOL786" s="92"/>
      <c r="MOM786" s="92"/>
      <c r="MON786" s="92"/>
      <c r="MOO786" s="92"/>
      <c r="MOP786" s="92"/>
      <c r="MOQ786" s="92"/>
      <c r="MOR786" s="92"/>
      <c r="MOS786" s="92"/>
      <c r="MOT786" s="92"/>
      <c r="MOU786" s="92"/>
      <c r="MOV786" s="92"/>
      <c r="MOW786" s="92"/>
      <c r="MOX786" s="92"/>
      <c r="MOY786" s="92"/>
      <c r="MOZ786" s="92"/>
      <c r="MPA786" s="92"/>
      <c r="MPB786" s="92"/>
      <c r="MPC786" s="92"/>
      <c r="MPD786" s="92"/>
      <c r="MPE786" s="92"/>
      <c r="MPF786" s="92"/>
      <c r="MPG786" s="92"/>
      <c r="MPH786" s="92"/>
      <c r="MPI786" s="92"/>
      <c r="MPJ786" s="92"/>
      <c r="MPK786" s="92"/>
      <c r="MPL786" s="92"/>
      <c r="MPM786" s="92"/>
      <c r="MPN786" s="92"/>
      <c r="MPO786" s="92"/>
      <c r="MPP786" s="92"/>
      <c r="MPQ786" s="92"/>
      <c r="MPR786" s="92"/>
      <c r="MPS786" s="92"/>
      <c r="MPT786" s="92"/>
      <c r="MPU786" s="92"/>
      <c r="MPV786" s="92"/>
      <c r="MPW786" s="92"/>
      <c r="MPX786" s="92"/>
      <c r="MPY786" s="92"/>
      <c r="MPZ786" s="92"/>
      <c r="MQA786" s="92"/>
      <c r="MQB786" s="92"/>
      <c r="MQC786" s="92"/>
      <c r="MQD786" s="92"/>
      <c r="MQE786" s="92"/>
      <c r="MQF786" s="92"/>
      <c r="MQG786" s="92"/>
      <c r="MQH786" s="92"/>
      <c r="MQI786" s="92"/>
      <c r="MQJ786" s="92"/>
      <c r="MQK786" s="92"/>
      <c r="MQL786" s="92"/>
      <c r="MQM786" s="92"/>
      <c r="MQN786" s="92"/>
      <c r="MQO786" s="92"/>
      <c r="MQP786" s="92"/>
      <c r="MQQ786" s="92"/>
      <c r="MQR786" s="92"/>
      <c r="MQS786" s="92"/>
      <c r="MQT786" s="92"/>
      <c r="MQU786" s="92"/>
      <c r="MQV786" s="92"/>
      <c r="MQW786" s="92"/>
      <c r="MQX786" s="92"/>
      <c r="MQY786" s="92"/>
      <c r="MQZ786" s="92"/>
      <c r="MRA786" s="92"/>
      <c r="MRB786" s="92"/>
      <c r="MRC786" s="92"/>
      <c r="MRD786" s="92"/>
      <c r="MRE786" s="92"/>
      <c r="MRF786" s="92"/>
      <c r="MRG786" s="92"/>
      <c r="MRH786" s="92"/>
      <c r="MRI786" s="92"/>
      <c r="MRJ786" s="92"/>
      <c r="MRK786" s="92"/>
      <c r="MRL786" s="92"/>
      <c r="MRM786" s="92"/>
      <c r="MRN786" s="92"/>
      <c r="MRO786" s="92"/>
      <c r="MRP786" s="92"/>
      <c r="MRQ786" s="92"/>
      <c r="MRR786" s="92"/>
      <c r="MRS786" s="92"/>
      <c r="MRT786" s="92"/>
      <c r="MRU786" s="92"/>
      <c r="MRV786" s="92"/>
      <c r="MRW786" s="92"/>
      <c r="MRX786" s="92"/>
      <c r="MRY786" s="92"/>
      <c r="MRZ786" s="92"/>
      <c r="MSA786" s="92"/>
      <c r="MSB786" s="92"/>
      <c r="MSC786" s="92"/>
      <c r="MSD786" s="92"/>
      <c r="MSE786" s="92"/>
      <c r="MSF786" s="92"/>
      <c r="MSG786" s="92"/>
      <c r="MSH786" s="92"/>
      <c r="MSI786" s="92"/>
      <c r="MSJ786" s="92"/>
      <c r="MSK786" s="92"/>
      <c r="MSL786" s="92"/>
      <c r="MSM786" s="92"/>
      <c r="MSN786" s="92"/>
      <c r="MSO786" s="92"/>
      <c r="MSP786" s="92"/>
      <c r="MSQ786" s="92"/>
      <c r="MSR786" s="92"/>
      <c r="MSS786" s="92"/>
      <c r="MST786" s="92"/>
      <c r="MSU786" s="92"/>
      <c r="MSV786" s="92"/>
      <c r="MSW786" s="92"/>
      <c r="MSX786" s="92"/>
      <c r="MSY786" s="92"/>
      <c r="MSZ786" s="92"/>
      <c r="MTA786" s="92"/>
      <c r="MTB786" s="92"/>
      <c r="MTC786" s="92"/>
      <c r="MTD786" s="92"/>
      <c r="MTE786" s="92"/>
      <c r="MTF786" s="92"/>
      <c r="MTG786" s="92"/>
      <c r="MTH786" s="92"/>
      <c r="MTI786" s="92"/>
      <c r="MTJ786" s="92"/>
      <c r="MTK786" s="92"/>
      <c r="MTL786" s="92"/>
      <c r="MTM786" s="92"/>
      <c r="MTN786" s="92"/>
      <c r="MTO786" s="92"/>
      <c r="MTP786" s="92"/>
      <c r="MTQ786" s="92"/>
      <c r="MTR786" s="92"/>
      <c r="MTS786" s="92"/>
      <c r="MTT786" s="92"/>
      <c r="MTU786" s="92"/>
      <c r="MTV786" s="92"/>
      <c r="MTW786" s="92"/>
      <c r="MTX786" s="92"/>
      <c r="MTY786" s="92"/>
      <c r="MTZ786" s="92"/>
      <c r="MUA786" s="92"/>
      <c r="MUB786" s="92"/>
      <c r="MUC786" s="92"/>
      <c r="MUD786" s="92"/>
      <c r="MUE786" s="92"/>
      <c r="MUF786" s="92"/>
      <c r="MUG786" s="92"/>
      <c r="MUH786" s="92"/>
      <c r="MUI786" s="92"/>
      <c r="MUJ786" s="92"/>
      <c r="MUK786" s="92"/>
      <c r="MUL786" s="92"/>
      <c r="MUM786" s="92"/>
      <c r="MUN786" s="92"/>
      <c r="MUO786" s="92"/>
      <c r="MUP786" s="92"/>
      <c r="MUQ786" s="92"/>
      <c r="MUR786" s="92"/>
      <c r="MUS786" s="92"/>
      <c r="MUT786" s="92"/>
      <c r="MUU786" s="92"/>
      <c r="MUV786" s="92"/>
      <c r="MUW786" s="92"/>
      <c r="MUX786" s="92"/>
      <c r="MUY786" s="92"/>
      <c r="MUZ786" s="92"/>
      <c r="MVA786" s="92"/>
      <c r="MVB786" s="92"/>
      <c r="MVC786" s="92"/>
      <c r="MVD786" s="92"/>
      <c r="MVE786" s="92"/>
      <c r="MVF786" s="92"/>
      <c r="MVG786" s="92"/>
      <c r="MVH786" s="92"/>
      <c r="MVI786" s="92"/>
      <c r="MVJ786" s="92"/>
      <c r="MVK786" s="92"/>
      <c r="MVL786" s="92"/>
      <c r="MVM786" s="92"/>
      <c r="MVN786" s="92"/>
      <c r="MVO786" s="92"/>
      <c r="MVP786" s="92"/>
      <c r="MVQ786" s="92"/>
      <c r="MVR786" s="92"/>
      <c r="MVS786" s="92"/>
      <c r="MVT786" s="92"/>
      <c r="MVU786" s="92"/>
      <c r="MVV786" s="92"/>
      <c r="MVW786" s="92"/>
      <c r="MVX786" s="92"/>
      <c r="MVY786" s="92"/>
      <c r="MVZ786" s="92"/>
      <c r="MWA786" s="92"/>
      <c r="MWB786" s="92"/>
      <c r="MWC786" s="92"/>
      <c r="MWD786" s="92"/>
      <c r="MWE786" s="92"/>
      <c r="MWF786" s="92"/>
      <c r="MWG786" s="92"/>
      <c r="MWH786" s="92"/>
      <c r="MWI786" s="92"/>
      <c r="MWJ786" s="92"/>
      <c r="MWK786" s="92"/>
      <c r="MWL786" s="92"/>
      <c r="MWM786" s="92"/>
      <c r="MWN786" s="92"/>
      <c r="MWO786" s="92"/>
      <c r="MWP786" s="92"/>
      <c r="MWQ786" s="92"/>
      <c r="MWR786" s="92"/>
      <c r="MWS786" s="92"/>
      <c r="MWT786" s="92"/>
      <c r="MWU786" s="92"/>
      <c r="MWV786" s="92"/>
      <c r="MWW786" s="92"/>
      <c r="MWX786" s="92"/>
      <c r="MWY786" s="92"/>
      <c r="MWZ786" s="92"/>
      <c r="MXA786" s="92"/>
      <c r="MXB786" s="92"/>
      <c r="MXC786" s="92"/>
      <c r="MXD786" s="92"/>
      <c r="MXE786" s="92"/>
      <c r="MXF786" s="92"/>
      <c r="MXG786" s="92"/>
      <c r="MXH786" s="92"/>
      <c r="MXI786" s="92"/>
      <c r="MXJ786" s="92"/>
      <c r="MXK786" s="92"/>
      <c r="MXL786" s="92"/>
      <c r="MXM786" s="92"/>
      <c r="MXN786" s="92"/>
      <c r="MXO786" s="92"/>
      <c r="MXP786" s="92"/>
      <c r="MXQ786" s="92"/>
      <c r="MXR786" s="92"/>
      <c r="MXS786" s="92"/>
      <c r="MXT786" s="92"/>
      <c r="MXU786" s="92"/>
      <c r="MXV786" s="92"/>
      <c r="MXW786" s="92"/>
      <c r="MXX786" s="92"/>
      <c r="MXY786" s="92"/>
      <c r="MXZ786" s="92"/>
      <c r="MYA786" s="92"/>
      <c r="MYB786" s="92"/>
      <c r="MYC786" s="92"/>
      <c r="MYD786" s="92"/>
      <c r="MYE786" s="92"/>
      <c r="MYF786" s="92"/>
      <c r="MYG786" s="92"/>
      <c r="MYH786" s="92"/>
      <c r="MYI786" s="92"/>
      <c r="MYJ786" s="92"/>
      <c r="MYK786" s="92"/>
      <c r="MYL786" s="92"/>
      <c r="MYM786" s="92"/>
      <c r="MYN786" s="92"/>
      <c r="MYO786" s="92"/>
      <c r="MYP786" s="92"/>
      <c r="MYQ786" s="92"/>
      <c r="MYR786" s="92"/>
      <c r="MYS786" s="92"/>
      <c r="MYT786" s="92"/>
      <c r="MYU786" s="92"/>
      <c r="MYV786" s="92"/>
      <c r="MYW786" s="92"/>
      <c r="MYX786" s="92"/>
      <c r="MYY786" s="92"/>
      <c r="MYZ786" s="92"/>
      <c r="MZA786" s="92"/>
      <c r="MZB786" s="92"/>
      <c r="MZC786" s="92"/>
      <c r="MZD786" s="92"/>
      <c r="MZE786" s="92"/>
      <c r="MZF786" s="92"/>
      <c r="MZG786" s="92"/>
      <c r="MZH786" s="92"/>
      <c r="MZI786" s="92"/>
      <c r="MZJ786" s="92"/>
      <c r="MZK786" s="92"/>
      <c r="MZL786" s="92"/>
      <c r="MZM786" s="92"/>
      <c r="MZN786" s="92"/>
      <c r="MZO786" s="92"/>
      <c r="MZP786" s="92"/>
      <c r="MZQ786" s="92"/>
      <c r="MZR786" s="92"/>
      <c r="MZS786" s="92"/>
      <c r="MZT786" s="92"/>
      <c r="MZU786" s="92"/>
      <c r="MZV786" s="92"/>
      <c r="MZW786" s="92"/>
      <c r="MZX786" s="92"/>
      <c r="MZY786" s="92"/>
      <c r="MZZ786" s="92"/>
      <c r="NAA786" s="92"/>
      <c r="NAB786" s="92"/>
      <c r="NAC786" s="92"/>
      <c r="NAD786" s="92"/>
      <c r="NAE786" s="92"/>
      <c r="NAF786" s="92"/>
      <c r="NAG786" s="92"/>
      <c r="NAH786" s="92"/>
      <c r="NAI786" s="92"/>
      <c r="NAJ786" s="92"/>
      <c r="NAK786" s="92"/>
      <c r="NAL786" s="92"/>
      <c r="NAM786" s="92"/>
      <c r="NAN786" s="92"/>
      <c r="NAO786" s="92"/>
      <c r="NAP786" s="92"/>
      <c r="NAQ786" s="92"/>
      <c r="NAR786" s="92"/>
      <c r="NAS786" s="92"/>
      <c r="NAT786" s="92"/>
      <c r="NAU786" s="92"/>
      <c r="NAV786" s="92"/>
      <c r="NAW786" s="92"/>
      <c r="NAX786" s="92"/>
      <c r="NAY786" s="92"/>
      <c r="NAZ786" s="92"/>
      <c r="NBA786" s="92"/>
      <c r="NBB786" s="92"/>
      <c r="NBC786" s="92"/>
      <c r="NBD786" s="92"/>
      <c r="NBE786" s="92"/>
      <c r="NBF786" s="92"/>
      <c r="NBG786" s="92"/>
      <c r="NBH786" s="92"/>
      <c r="NBI786" s="92"/>
      <c r="NBJ786" s="92"/>
      <c r="NBK786" s="92"/>
      <c r="NBL786" s="92"/>
      <c r="NBM786" s="92"/>
      <c r="NBN786" s="92"/>
      <c r="NBO786" s="92"/>
      <c r="NBP786" s="92"/>
      <c r="NBQ786" s="92"/>
      <c r="NBR786" s="92"/>
      <c r="NBS786" s="92"/>
      <c r="NBT786" s="92"/>
      <c r="NBU786" s="92"/>
      <c r="NBV786" s="92"/>
      <c r="NBW786" s="92"/>
      <c r="NBX786" s="92"/>
      <c r="NBY786" s="92"/>
      <c r="NBZ786" s="92"/>
      <c r="NCA786" s="92"/>
      <c r="NCB786" s="92"/>
      <c r="NCC786" s="92"/>
      <c r="NCD786" s="92"/>
      <c r="NCE786" s="92"/>
      <c r="NCF786" s="92"/>
      <c r="NCG786" s="92"/>
      <c r="NCH786" s="92"/>
      <c r="NCI786" s="92"/>
      <c r="NCJ786" s="92"/>
      <c r="NCK786" s="92"/>
      <c r="NCL786" s="92"/>
      <c r="NCM786" s="92"/>
      <c r="NCN786" s="92"/>
      <c r="NCO786" s="92"/>
      <c r="NCP786" s="92"/>
      <c r="NCQ786" s="92"/>
      <c r="NCR786" s="92"/>
      <c r="NCS786" s="92"/>
      <c r="NCT786" s="92"/>
      <c r="NCU786" s="92"/>
      <c r="NCV786" s="92"/>
      <c r="NCW786" s="92"/>
      <c r="NCX786" s="92"/>
      <c r="NCY786" s="92"/>
      <c r="NCZ786" s="92"/>
      <c r="NDA786" s="92"/>
      <c r="NDB786" s="92"/>
      <c r="NDC786" s="92"/>
      <c r="NDD786" s="92"/>
      <c r="NDE786" s="92"/>
      <c r="NDF786" s="92"/>
      <c r="NDG786" s="92"/>
      <c r="NDH786" s="92"/>
      <c r="NDI786" s="92"/>
      <c r="NDJ786" s="92"/>
      <c r="NDK786" s="92"/>
      <c r="NDL786" s="92"/>
      <c r="NDM786" s="92"/>
      <c r="NDN786" s="92"/>
      <c r="NDO786" s="92"/>
      <c r="NDP786" s="92"/>
      <c r="NDQ786" s="92"/>
      <c r="NDR786" s="92"/>
      <c r="NDS786" s="92"/>
      <c r="NDT786" s="92"/>
      <c r="NDU786" s="92"/>
      <c r="NDV786" s="92"/>
      <c r="NDW786" s="92"/>
      <c r="NDX786" s="92"/>
      <c r="NDY786" s="92"/>
      <c r="NDZ786" s="92"/>
      <c r="NEA786" s="92"/>
      <c r="NEB786" s="92"/>
      <c r="NEC786" s="92"/>
      <c r="NED786" s="92"/>
      <c r="NEE786" s="92"/>
      <c r="NEF786" s="92"/>
      <c r="NEG786" s="92"/>
      <c r="NEH786" s="92"/>
      <c r="NEI786" s="92"/>
      <c r="NEJ786" s="92"/>
      <c r="NEK786" s="92"/>
      <c r="NEL786" s="92"/>
      <c r="NEM786" s="92"/>
      <c r="NEN786" s="92"/>
      <c r="NEO786" s="92"/>
      <c r="NEP786" s="92"/>
      <c r="NEQ786" s="92"/>
      <c r="NER786" s="92"/>
      <c r="NES786" s="92"/>
      <c r="NET786" s="92"/>
      <c r="NEU786" s="92"/>
      <c r="NEV786" s="92"/>
      <c r="NEW786" s="92"/>
      <c r="NEX786" s="92"/>
      <c r="NEY786" s="92"/>
      <c r="NEZ786" s="92"/>
      <c r="NFA786" s="92"/>
      <c r="NFB786" s="92"/>
      <c r="NFC786" s="92"/>
      <c r="NFD786" s="92"/>
      <c r="NFE786" s="92"/>
      <c r="NFF786" s="92"/>
      <c r="NFG786" s="92"/>
      <c r="NFH786" s="92"/>
      <c r="NFI786" s="92"/>
      <c r="NFJ786" s="92"/>
      <c r="NFK786" s="92"/>
      <c r="NFL786" s="92"/>
      <c r="NFM786" s="92"/>
      <c r="NFN786" s="92"/>
      <c r="NFO786" s="92"/>
      <c r="NFP786" s="92"/>
      <c r="NFQ786" s="92"/>
      <c r="NFR786" s="92"/>
      <c r="NFS786" s="92"/>
      <c r="NFT786" s="92"/>
      <c r="NFU786" s="92"/>
      <c r="NFV786" s="92"/>
      <c r="NFW786" s="92"/>
      <c r="NFX786" s="92"/>
      <c r="NFY786" s="92"/>
      <c r="NFZ786" s="92"/>
      <c r="NGA786" s="92"/>
      <c r="NGB786" s="92"/>
      <c r="NGC786" s="92"/>
      <c r="NGD786" s="92"/>
      <c r="NGE786" s="92"/>
      <c r="NGF786" s="92"/>
      <c r="NGG786" s="92"/>
      <c r="NGH786" s="92"/>
      <c r="NGI786" s="92"/>
      <c r="NGJ786" s="92"/>
      <c r="NGK786" s="92"/>
      <c r="NGL786" s="92"/>
      <c r="NGM786" s="92"/>
      <c r="NGN786" s="92"/>
      <c r="NGO786" s="92"/>
      <c r="NGP786" s="92"/>
      <c r="NGQ786" s="92"/>
      <c r="NGR786" s="92"/>
      <c r="NGS786" s="92"/>
      <c r="NGT786" s="92"/>
      <c r="NGU786" s="92"/>
      <c r="NGV786" s="92"/>
      <c r="NGW786" s="92"/>
      <c r="NGX786" s="92"/>
      <c r="NGY786" s="92"/>
      <c r="NGZ786" s="92"/>
      <c r="NHA786" s="92"/>
      <c r="NHB786" s="92"/>
      <c r="NHC786" s="92"/>
      <c r="NHD786" s="92"/>
      <c r="NHE786" s="92"/>
      <c r="NHF786" s="92"/>
      <c r="NHG786" s="92"/>
      <c r="NHH786" s="92"/>
      <c r="NHI786" s="92"/>
      <c r="NHJ786" s="92"/>
      <c r="NHK786" s="92"/>
      <c r="NHL786" s="92"/>
      <c r="NHM786" s="92"/>
      <c r="NHN786" s="92"/>
      <c r="NHO786" s="92"/>
      <c r="NHP786" s="92"/>
      <c r="NHQ786" s="92"/>
      <c r="NHR786" s="92"/>
      <c r="NHS786" s="92"/>
      <c r="NHT786" s="92"/>
      <c r="NHU786" s="92"/>
      <c r="NHV786" s="92"/>
      <c r="NHW786" s="92"/>
      <c r="NHX786" s="92"/>
      <c r="NHY786" s="92"/>
      <c r="NHZ786" s="92"/>
      <c r="NIA786" s="92"/>
      <c r="NIB786" s="92"/>
      <c r="NIC786" s="92"/>
      <c r="NID786" s="92"/>
      <c r="NIE786" s="92"/>
      <c r="NIF786" s="92"/>
      <c r="NIG786" s="92"/>
      <c r="NIH786" s="92"/>
      <c r="NII786" s="92"/>
      <c r="NIJ786" s="92"/>
      <c r="NIK786" s="92"/>
      <c r="NIL786" s="92"/>
      <c r="NIM786" s="92"/>
      <c r="NIN786" s="92"/>
      <c r="NIO786" s="92"/>
      <c r="NIP786" s="92"/>
      <c r="NIQ786" s="92"/>
      <c r="NIR786" s="92"/>
      <c r="NIS786" s="92"/>
      <c r="NIT786" s="92"/>
      <c r="NIU786" s="92"/>
      <c r="NIV786" s="92"/>
      <c r="NIW786" s="92"/>
      <c r="NIX786" s="92"/>
      <c r="NIY786" s="92"/>
      <c r="NIZ786" s="92"/>
      <c r="NJA786" s="92"/>
      <c r="NJB786" s="92"/>
      <c r="NJC786" s="92"/>
      <c r="NJD786" s="92"/>
      <c r="NJE786" s="92"/>
      <c r="NJF786" s="92"/>
      <c r="NJG786" s="92"/>
      <c r="NJH786" s="92"/>
      <c r="NJI786" s="92"/>
      <c r="NJJ786" s="92"/>
      <c r="NJK786" s="92"/>
      <c r="NJL786" s="92"/>
      <c r="NJM786" s="92"/>
      <c r="NJN786" s="92"/>
      <c r="NJO786" s="92"/>
      <c r="NJP786" s="92"/>
      <c r="NJQ786" s="92"/>
      <c r="NJR786" s="92"/>
      <c r="NJS786" s="92"/>
      <c r="NJT786" s="92"/>
      <c r="NJU786" s="92"/>
      <c r="NJV786" s="92"/>
      <c r="NJW786" s="92"/>
      <c r="NJX786" s="92"/>
      <c r="NJY786" s="92"/>
      <c r="NJZ786" s="92"/>
      <c r="NKA786" s="92"/>
      <c r="NKB786" s="92"/>
      <c r="NKC786" s="92"/>
      <c r="NKD786" s="92"/>
      <c r="NKE786" s="92"/>
      <c r="NKF786" s="92"/>
      <c r="NKG786" s="92"/>
      <c r="NKH786" s="92"/>
      <c r="NKI786" s="92"/>
      <c r="NKJ786" s="92"/>
      <c r="NKK786" s="92"/>
      <c r="NKL786" s="92"/>
      <c r="NKM786" s="92"/>
      <c r="NKN786" s="92"/>
      <c r="NKO786" s="92"/>
      <c r="NKP786" s="92"/>
      <c r="NKQ786" s="92"/>
      <c r="NKR786" s="92"/>
      <c r="NKS786" s="92"/>
      <c r="NKT786" s="92"/>
      <c r="NKU786" s="92"/>
      <c r="NKV786" s="92"/>
      <c r="NKW786" s="92"/>
      <c r="NKX786" s="92"/>
      <c r="NKY786" s="92"/>
      <c r="NKZ786" s="92"/>
      <c r="NLA786" s="92"/>
      <c r="NLB786" s="92"/>
      <c r="NLC786" s="92"/>
      <c r="NLD786" s="92"/>
      <c r="NLE786" s="92"/>
      <c r="NLF786" s="92"/>
      <c r="NLG786" s="92"/>
      <c r="NLH786" s="92"/>
      <c r="NLI786" s="92"/>
      <c r="NLJ786" s="92"/>
      <c r="NLK786" s="92"/>
      <c r="NLL786" s="92"/>
      <c r="NLM786" s="92"/>
      <c r="NLN786" s="92"/>
      <c r="NLO786" s="92"/>
      <c r="NLP786" s="92"/>
      <c r="NLQ786" s="92"/>
      <c r="NLR786" s="92"/>
      <c r="NLS786" s="92"/>
      <c r="NLT786" s="92"/>
      <c r="NLU786" s="92"/>
      <c r="NLV786" s="92"/>
      <c r="NLW786" s="92"/>
      <c r="NLX786" s="92"/>
      <c r="NLY786" s="92"/>
      <c r="NLZ786" s="92"/>
      <c r="NMA786" s="92"/>
      <c r="NMB786" s="92"/>
      <c r="NMC786" s="92"/>
      <c r="NMD786" s="92"/>
      <c r="NME786" s="92"/>
      <c r="NMF786" s="92"/>
      <c r="NMG786" s="92"/>
      <c r="NMH786" s="92"/>
      <c r="NMI786" s="92"/>
      <c r="NMJ786" s="92"/>
      <c r="NMK786" s="92"/>
      <c r="NML786" s="92"/>
      <c r="NMM786" s="92"/>
      <c r="NMN786" s="92"/>
      <c r="NMO786" s="92"/>
      <c r="NMP786" s="92"/>
      <c r="NMQ786" s="92"/>
      <c r="NMR786" s="92"/>
      <c r="NMS786" s="92"/>
      <c r="NMT786" s="92"/>
      <c r="NMU786" s="92"/>
      <c r="NMV786" s="92"/>
      <c r="NMW786" s="92"/>
      <c r="NMX786" s="92"/>
      <c r="NMY786" s="92"/>
      <c r="NMZ786" s="92"/>
      <c r="NNA786" s="92"/>
      <c r="NNB786" s="92"/>
      <c r="NNC786" s="92"/>
      <c r="NND786" s="92"/>
      <c r="NNE786" s="92"/>
      <c r="NNF786" s="92"/>
      <c r="NNG786" s="92"/>
      <c r="NNH786" s="92"/>
      <c r="NNI786" s="92"/>
      <c r="NNJ786" s="92"/>
      <c r="NNK786" s="92"/>
      <c r="NNL786" s="92"/>
      <c r="NNM786" s="92"/>
      <c r="NNN786" s="92"/>
      <c r="NNO786" s="92"/>
      <c r="NNP786" s="92"/>
      <c r="NNQ786" s="92"/>
      <c r="NNR786" s="92"/>
      <c r="NNS786" s="92"/>
      <c r="NNT786" s="92"/>
      <c r="NNU786" s="92"/>
      <c r="NNV786" s="92"/>
      <c r="NNW786" s="92"/>
      <c r="NNX786" s="92"/>
      <c r="NNY786" s="92"/>
      <c r="NNZ786" s="92"/>
      <c r="NOA786" s="92"/>
      <c r="NOB786" s="92"/>
      <c r="NOC786" s="92"/>
      <c r="NOD786" s="92"/>
      <c r="NOE786" s="92"/>
      <c r="NOF786" s="92"/>
      <c r="NOG786" s="92"/>
      <c r="NOH786" s="92"/>
      <c r="NOI786" s="92"/>
      <c r="NOJ786" s="92"/>
      <c r="NOK786" s="92"/>
      <c r="NOL786" s="92"/>
      <c r="NOM786" s="92"/>
      <c r="NON786" s="92"/>
      <c r="NOO786" s="92"/>
      <c r="NOP786" s="92"/>
      <c r="NOQ786" s="92"/>
      <c r="NOR786" s="92"/>
      <c r="NOS786" s="92"/>
      <c r="NOT786" s="92"/>
      <c r="NOU786" s="92"/>
      <c r="NOV786" s="92"/>
      <c r="NOW786" s="92"/>
      <c r="NOX786" s="92"/>
      <c r="NOY786" s="92"/>
      <c r="NOZ786" s="92"/>
      <c r="NPA786" s="92"/>
      <c r="NPB786" s="92"/>
      <c r="NPC786" s="92"/>
      <c r="NPD786" s="92"/>
      <c r="NPE786" s="92"/>
      <c r="NPF786" s="92"/>
      <c r="NPG786" s="92"/>
      <c r="NPH786" s="92"/>
      <c r="NPI786" s="92"/>
      <c r="NPJ786" s="92"/>
      <c r="NPK786" s="92"/>
      <c r="NPL786" s="92"/>
      <c r="NPM786" s="92"/>
      <c r="NPN786" s="92"/>
      <c r="NPO786" s="92"/>
      <c r="NPP786" s="92"/>
      <c r="NPQ786" s="92"/>
      <c r="NPR786" s="92"/>
      <c r="NPS786" s="92"/>
      <c r="NPT786" s="92"/>
      <c r="NPU786" s="92"/>
      <c r="NPV786" s="92"/>
      <c r="NPW786" s="92"/>
      <c r="NPX786" s="92"/>
      <c r="NPY786" s="92"/>
      <c r="NPZ786" s="92"/>
      <c r="NQA786" s="92"/>
      <c r="NQB786" s="92"/>
      <c r="NQC786" s="92"/>
      <c r="NQD786" s="92"/>
      <c r="NQE786" s="92"/>
      <c r="NQF786" s="92"/>
      <c r="NQG786" s="92"/>
      <c r="NQH786" s="92"/>
      <c r="NQI786" s="92"/>
      <c r="NQJ786" s="92"/>
      <c r="NQK786" s="92"/>
      <c r="NQL786" s="92"/>
      <c r="NQM786" s="92"/>
      <c r="NQN786" s="92"/>
      <c r="NQO786" s="92"/>
      <c r="NQP786" s="92"/>
      <c r="NQQ786" s="92"/>
      <c r="NQR786" s="92"/>
      <c r="NQS786" s="92"/>
      <c r="NQT786" s="92"/>
      <c r="NQU786" s="92"/>
      <c r="NQV786" s="92"/>
      <c r="NQW786" s="92"/>
      <c r="NQX786" s="92"/>
      <c r="NQY786" s="92"/>
      <c r="NQZ786" s="92"/>
      <c r="NRA786" s="92"/>
      <c r="NRB786" s="92"/>
      <c r="NRC786" s="92"/>
      <c r="NRD786" s="92"/>
      <c r="NRE786" s="92"/>
      <c r="NRF786" s="92"/>
      <c r="NRG786" s="92"/>
      <c r="NRH786" s="92"/>
      <c r="NRI786" s="92"/>
      <c r="NRJ786" s="92"/>
      <c r="NRK786" s="92"/>
      <c r="NRL786" s="92"/>
      <c r="NRM786" s="92"/>
      <c r="NRN786" s="92"/>
      <c r="NRO786" s="92"/>
      <c r="NRP786" s="92"/>
      <c r="NRQ786" s="92"/>
      <c r="NRR786" s="92"/>
      <c r="NRS786" s="92"/>
      <c r="NRT786" s="92"/>
      <c r="NRU786" s="92"/>
      <c r="NRV786" s="92"/>
      <c r="NRW786" s="92"/>
      <c r="NRX786" s="92"/>
      <c r="NRY786" s="92"/>
      <c r="NRZ786" s="92"/>
      <c r="NSA786" s="92"/>
      <c r="NSB786" s="92"/>
      <c r="NSC786" s="92"/>
      <c r="NSD786" s="92"/>
      <c r="NSE786" s="92"/>
      <c r="NSF786" s="92"/>
      <c r="NSG786" s="92"/>
      <c r="NSH786" s="92"/>
      <c r="NSI786" s="92"/>
      <c r="NSJ786" s="92"/>
      <c r="NSK786" s="92"/>
      <c r="NSL786" s="92"/>
      <c r="NSM786" s="92"/>
      <c r="NSN786" s="92"/>
      <c r="NSO786" s="92"/>
      <c r="NSP786" s="92"/>
      <c r="NSQ786" s="92"/>
      <c r="NSR786" s="92"/>
      <c r="NSS786" s="92"/>
      <c r="NST786" s="92"/>
      <c r="NSU786" s="92"/>
      <c r="NSV786" s="92"/>
      <c r="NSW786" s="92"/>
      <c r="NSX786" s="92"/>
      <c r="NSY786" s="92"/>
      <c r="NSZ786" s="92"/>
      <c r="NTA786" s="92"/>
      <c r="NTB786" s="92"/>
      <c r="NTC786" s="92"/>
      <c r="NTD786" s="92"/>
      <c r="NTE786" s="92"/>
      <c r="NTF786" s="92"/>
      <c r="NTG786" s="92"/>
      <c r="NTH786" s="92"/>
      <c r="NTI786" s="92"/>
      <c r="NTJ786" s="92"/>
      <c r="NTK786" s="92"/>
      <c r="NTL786" s="92"/>
      <c r="NTM786" s="92"/>
      <c r="NTN786" s="92"/>
      <c r="NTO786" s="92"/>
      <c r="NTP786" s="92"/>
      <c r="NTQ786" s="92"/>
      <c r="NTR786" s="92"/>
      <c r="NTS786" s="92"/>
      <c r="NTT786" s="92"/>
      <c r="NTU786" s="92"/>
      <c r="NTV786" s="92"/>
      <c r="NTW786" s="92"/>
      <c r="NTX786" s="92"/>
      <c r="NTY786" s="92"/>
      <c r="NTZ786" s="92"/>
      <c r="NUA786" s="92"/>
      <c r="NUB786" s="92"/>
      <c r="NUC786" s="92"/>
      <c r="NUD786" s="92"/>
      <c r="NUE786" s="92"/>
      <c r="NUF786" s="92"/>
      <c r="NUG786" s="92"/>
      <c r="NUH786" s="92"/>
      <c r="NUI786" s="92"/>
      <c r="NUJ786" s="92"/>
      <c r="NUK786" s="92"/>
      <c r="NUL786" s="92"/>
      <c r="NUM786" s="92"/>
      <c r="NUN786" s="92"/>
      <c r="NUO786" s="92"/>
      <c r="NUP786" s="92"/>
      <c r="NUQ786" s="92"/>
      <c r="NUR786" s="92"/>
      <c r="NUS786" s="92"/>
      <c r="NUT786" s="92"/>
      <c r="NUU786" s="92"/>
      <c r="NUV786" s="92"/>
      <c r="NUW786" s="92"/>
      <c r="NUX786" s="92"/>
      <c r="NUY786" s="92"/>
      <c r="NUZ786" s="92"/>
      <c r="NVA786" s="92"/>
      <c r="NVB786" s="92"/>
      <c r="NVC786" s="92"/>
      <c r="NVD786" s="92"/>
      <c r="NVE786" s="92"/>
      <c r="NVF786" s="92"/>
      <c r="NVG786" s="92"/>
      <c r="NVH786" s="92"/>
      <c r="NVI786" s="92"/>
      <c r="NVJ786" s="92"/>
      <c r="NVK786" s="92"/>
      <c r="NVL786" s="92"/>
      <c r="NVM786" s="92"/>
      <c r="NVN786" s="92"/>
      <c r="NVO786" s="92"/>
      <c r="NVP786" s="92"/>
      <c r="NVQ786" s="92"/>
      <c r="NVR786" s="92"/>
      <c r="NVS786" s="92"/>
      <c r="NVT786" s="92"/>
      <c r="NVU786" s="92"/>
      <c r="NVV786" s="92"/>
      <c r="NVW786" s="92"/>
      <c r="NVX786" s="92"/>
      <c r="NVY786" s="92"/>
      <c r="NVZ786" s="92"/>
      <c r="NWA786" s="92"/>
      <c r="NWB786" s="92"/>
      <c r="NWC786" s="92"/>
      <c r="NWD786" s="92"/>
      <c r="NWE786" s="92"/>
      <c r="NWF786" s="92"/>
      <c r="NWG786" s="92"/>
      <c r="NWH786" s="92"/>
      <c r="NWI786" s="92"/>
      <c r="NWJ786" s="92"/>
      <c r="NWK786" s="92"/>
      <c r="NWL786" s="92"/>
      <c r="NWM786" s="92"/>
      <c r="NWN786" s="92"/>
      <c r="NWO786" s="92"/>
      <c r="NWP786" s="92"/>
      <c r="NWQ786" s="92"/>
      <c r="NWR786" s="92"/>
      <c r="NWS786" s="92"/>
      <c r="NWT786" s="92"/>
      <c r="NWU786" s="92"/>
      <c r="NWV786" s="92"/>
      <c r="NWW786" s="92"/>
      <c r="NWX786" s="92"/>
      <c r="NWY786" s="92"/>
      <c r="NWZ786" s="92"/>
      <c r="NXA786" s="92"/>
      <c r="NXB786" s="92"/>
      <c r="NXC786" s="92"/>
      <c r="NXD786" s="92"/>
      <c r="NXE786" s="92"/>
      <c r="NXF786" s="92"/>
      <c r="NXG786" s="92"/>
      <c r="NXH786" s="92"/>
      <c r="NXI786" s="92"/>
      <c r="NXJ786" s="92"/>
      <c r="NXK786" s="92"/>
      <c r="NXL786" s="92"/>
      <c r="NXM786" s="92"/>
      <c r="NXN786" s="92"/>
      <c r="NXO786" s="92"/>
      <c r="NXP786" s="92"/>
      <c r="NXQ786" s="92"/>
      <c r="NXR786" s="92"/>
      <c r="NXS786" s="92"/>
      <c r="NXT786" s="92"/>
      <c r="NXU786" s="92"/>
      <c r="NXV786" s="92"/>
      <c r="NXW786" s="92"/>
      <c r="NXX786" s="92"/>
      <c r="NXY786" s="92"/>
      <c r="NXZ786" s="92"/>
      <c r="NYA786" s="92"/>
      <c r="NYB786" s="92"/>
      <c r="NYC786" s="92"/>
      <c r="NYD786" s="92"/>
      <c r="NYE786" s="92"/>
      <c r="NYF786" s="92"/>
      <c r="NYG786" s="92"/>
      <c r="NYH786" s="92"/>
      <c r="NYI786" s="92"/>
      <c r="NYJ786" s="92"/>
      <c r="NYK786" s="92"/>
      <c r="NYL786" s="92"/>
      <c r="NYM786" s="92"/>
      <c r="NYN786" s="92"/>
      <c r="NYO786" s="92"/>
      <c r="NYP786" s="92"/>
      <c r="NYQ786" s="92"/>
      <c r="NYR786" s="92"/>
      <c r="NYS786" s="92"/>
      <c r="NYT786" s="92"/>
      <c r="NYU786" s="92"/>
      <c r="NYV786" s="92"/>
      <c r="NYW786" s="92"/>
      <c r="NYX786" s="92"/>
      <c r="NYY786" s="92"/>
      <c r="NYZ786" s="92"/>
      <c r="NZA786" s="92"/>
      <c r="NZB786" s="92"/>
      <c r="NZC786" s="92"/>
      <c r="NZD786" s="92"/>
      <c r="NZE786" s="92"/>
      <c r="NZF786" s="92"/>
      <c r="NZG786" s="92"/>
      <c r="NZH786" s="92"/>
      <c r="NZI786" s="92"/>
      <c r="NZJ786" s="92"/>
      <c r="NZK786" s="92"/>
      <c r="NZL786" s="92"/>
      <c r="NZM786" s="92"/>
      <c r="NZN786" s="92"/>
      <c r="NZO786" s="92"/>
      <c r="NZP786" s="92"/>
      <c r="NZQ786" s="92"/>
      <c r="NZR786" s="92"/>
      <c r="NZS786" s="92"/>
      <c r="NZT786" s="92"/>
      <c r="NZU786" s="92"/>
      <c r="NZV786" s="92"/>
      <c r="NZW786" s="92"/>
      <c r="NZX786" s="92"/>
      <c r="NZY786" s="92"/>
      <c r="NZZ786" s="92"/>
      <c r="OAA786" s="92"/>
      <c r="OAB786" s="92"/>
      <c r="OAC786" s="92"/>
      <c r="OAD786" s="92"/>
      <c r="OAE786" s="92"/>
      <c r="OAF786" s="92"/>
      <c r="OAG786" s="92"/>
      <c r="OAH786" s="92"/>
      <c r="OAI786" s="92"/>
      <c r="OAJ786" s="92"/>
      <c r="OAK786" s="92"/>
      <c r="OAL786" s="92"/>
      <c r="OAM786" s="92"/>
      <c r="OAN786" s="92"/>
      <c r="OAO786" s="92"/>
      <c r="OAP786" s="92"/>
      <c r="OAQ786" s="92"/>
      <c r="OAR786" s="92"/>
      <c r="OAS786" s="92"/>
      <c r="OAT786" s="92"/>
      <c r="OAU786" s="92"/>
      <c r="OAV786" s="92"/>
      <c r="OAW786" s="92"/>
      <c r="OAX786" s="92"/>
      <c r="OAY786" s="92"/>
      <c r="OAZ786" s="92"/>
      <c r="OBA786" s="92"/>
      <c r="OBB786" s="92"/>
      <c r="OBC786" s="92"/>
      <c r="OBD786" s="92"/>
      <c r="OBE786" s="92"/>
      <c r="OBF786" s="92"/>
      <c r="OBG786" s="92"/>
      <c r="OBH786" s="92"/>
      <c r="OBI786" s="92"/>
      <c r="OBJ786" s="92"/>
      <c r="OBK786" s="92"/>
      <c r="OBL786" s="92"/>
      <c r="OBM786" s="92"/>
      <c r="OBN786" s="92"/>
      <c r="OBO786" s="92"/>
      <c r="OBP786" s="92"/>
      <c r="OBQ786" s="92"/>
      <c r="OBR786" s="92"/>
      <c r="OBS786" s="92"/>
      <c r="OBT786" s="92"/>
      <c r="OBU786" s="92"/>
      <c r="OBV786" s="92"/>
      <c r="OBW786" s="92"/>
      <c r="OBX786" s="92"/>
      <c r="OBY786" s="92"/>
      <c r="OBZ786" s="92"/>
      <c r="OCA786" s="92"/>
      <c r="OCB786" s="92"/>
      <c r="OCC786" s="92"/>
      <c r="OCD786" s="92"/>
      <c r="OCE786" s="92"/>
      <c r="OCF786" s="92"/>
      <c r="OCG786" s="92"/>
      <c r="OCH786" s="92"/>
      <c r="OCI786" s="92"/>
      <c r="OCJ786" s="92"/>
      <c r="OCK786" s="92"/>
      <c r="OCL786" s="92"/>
      <c r="OCM786" s="92"/>
      <c r="OCN786" s="92"/>
      <c r="OCO786" s="92"/>
      <c r="OCP786" s="92"/>
      <c r="OCQ786" s="92"/>
      <c r="OCR786" s="92"/>
      <c r="OCS786" s="92"/>
      <c r="OCT786" s="92"/>
      <c r="OCU786" s="92"/>
      <c r="OCV786" s="92"/>
      <c r="OCW786" s="92"/>
      <c r="OCX786" s="92"/>
      <c r="OCY786" s="92"/>
      <c r="OCZ786" s="92"/>
      <c r="ODA786" s="92"/>
      <c r="ODB786" s="92"/>
      <c r="ODC786" s="92"/>
      <c r="ODD786" s="92"/>
      <c r="ODE786" s="92"/>
      <c r="ODF786" s="92"/>
      <c r="ODG786" s="92"/>
      <c r="ODH786" s="92"/>
      <c r="ODI786" s="92"/>
      <c r="ODJ786" s="92"/>
      <c r="ODK786" s="92"/>
      <c r="ODL786" s="92"/>
      <c r="ODM786" s="92"/>
      <c r="ODN786" s="92"/>
      <c r="ODO786" s="92"/>
      <c r="ODP786" s="92"/>
      <c r="ODQ786" s="92"/>
      <c r="ODR786" s="92"/>
      <c r="ODS786" s="92"/>
      <c r="ODT786" s="92"/>
      <c r="ODU786" s="92"/>
      <c r="ODV786" s="92"/>
      <c r="ODW786" s="92"/>
      <c r="ODX786" s="92"/>
      <c r="ODY786" s="92"/>
      <c r="ODZ786" s="92"/>
      <c r="OEA786" s="92"/>
      <c r="OEB786" s="92"/>
      <c r="OEC786" s="92"/>
      <c r="OED786" s="92"/>
      <c r="OEE786" s="92"/>
      <c r="OEF786" s="92"/>
      <c r="OEG786" s="92"/>
      <c r="OEH786" s="92"/>
      <c r="OEI786" s="92"/>
      <c r="OEJ786" s="92"/>
      <c r="OEK786" s="92"/>
      <c r="OEL786" s="92"/>
      <c r="OEM786" s="92"/>
      <c r="OEN786" s="92"/>
      <c r="OEO786" s="92"/>
      <c r="OEP786" s="92"/>
      <c r="OEQ786" s="92"/>
      <c r="OER786" s="92"/>
      <c r="OES786" s="92"/>
      <c r="OET786" s="92"/>
      <c r="OEU786" s="92"/>
      <c r="OEV786" s="92"/>
      <c r="OEW786" s="92"/>
      <c r="OEX786" s="92"/>
      <c r="OEY786" s="92"/>
      <c r="OEZ786" s="92"/>
      <c r="OFA786" s="92"/>
      <c r="OFB786" s="92"/>
      <c r="OFC786" s="92"/>
      <c r="OFD786" s="92"/>
      <c r="OFE786" s="92"/>
      <c r="OFF786" s="92"/>
      <c r="OFG786" s="92"/>
      <c r="OFH786" s="92"/>
      <c r="OFI786" s="92"/>
      <c r="OFJ786" s="92"/>
      <c r="OFK786" s="92"/>
      <c r="OFL786" s="92"/>
      <c r="OFM786" s="92"/>
      <c r="OFN786" s="92"/>
      <c r="OFO786" s="92"/>
      <c r="OFP786" s="92"/>
      <c r="OFQ786" s="92"/>
      <c r="OFR786" s="92"/>
      <c r="OFS786" s="92"/>
      <c r="OFT786" s="92"/>
      <c r="OFU786" s="92"/>
      <c r="OFV786" s="92"/>
      <c r="OFW786" s="92"/>
      <c r="OFX786" s="92"/>
      <c r="OFY786" s="92"/>
      <c r="OFZ786" s="92"/>
      <c r="OGA786" s="92"/>
      <c r="OGB786" s="92"/>
      <c r="OGC786" s="92"/>
      <c r="OGD786" s="92"/>
      <c r="OGE786" s="92"/>
      <c r="OGF786" s="92"/>
      <c r="OGG786" s="92"/>
      <c r="OGH786" s="92"/>
      <c r="OGI786" s="92"/>
      <c r="OGJ786" s="92"/>
      <c r="OGK786" s="92"/>
      <c r="OGL786" s="92"/>
      <c r="OGM786" s="92"/>
      <c r="OGN786" s="92"/>
      <c r="OGO786" s="92"/>
      <c r="OGP786" s="92"/>
      <c r="OGQ786" s="92"/>
      <c r="OGR786" s="92"/>
      <c r="OGS786" s="92"/>
      <c r="OGT786" s="92"/>
      <c r="OGU786" s="92"/>
      <c r="OGV786" s="92"/>
      <c r="OGW786" s="92"/>
      <c r="OGX786" s="92"/>
      <c r="OGY786" s="92"/>
      <c r="OGZ786" s="92"/>
      <c r="OHA786" s="92"/>
      <c r="OHB786" s="92"/>
      <c r="OHC786" s="92"/>
      <c r="OHD786" s="92"/>
      <c r="OHE786" s="92"/>
      <c r="OHF786" s="92"/>
      <c r="OHG786" s="92"/>
      <c r="OHH786" s="92"/>
      <c r="OHI786" s="92"/>
      <c r="OHJ786" s="92"/>
      <c r="OHK786" s="92"/>
      <c r="OHL786" s="92"/>
      <c r="OHM786" s="92"/>
      <c r="OHN786" s="92"/>
      <c r="OHO786" s="92"/>
      <c r="OHP786" s="92"/>
      <c r="OHQ786" s="92"/>
      <c r="OHR786" s="92"/>
      <c r="OHS786" s="92"/>
      <c r="OHT786" s="92"/>
      <c r="OHU786" s="92"/>
      <c r="OHV786" s="92"/>
      <c r="OHW786" s="92"/>
      <c r="OHX786" s="92"/>
      <c r="OHY786" s="92"/>
      <c r="OHZ786" s="92"/>
      <c r="OIA786" s="92"/>
      <c r="OIB786" s="92"/>
      <c r="OIC786" s="92"/>
      <c r="OID786" s="92"/>
      <c r="OIE786" s="92"/>
      <c r="OIF786" s="92"/>
      <c r="OIG786" s="92"/>
      <c r="OIH786" s="92"/>
      <c r="OII786" s="92"/>
      <c r="OIJ786" s="92"/>
      <c r="OIK786" s="92"/>
      <c r="OIL786" s="92"/>
      <c r="OIM786" s="92"/>
      <c r="OIN786" s="92"/>
      <c r="OIO786" s="92"/>
      <c r="OIP786" s="92"/>
      <c r="OIQ786" s="92"/>
      <c r="OIR786" s="92"/>
      <c r="OIS786" s="92"/>
      <c r="OIT786" s="92"/>
      <c r="OIU786" s="92"/>
      <c r="OIV786" s="92"/>
      <c r="OIW786" s="92"/>
      <c r="OIX786" s="92"/>
      <c r="OIY786" s="92"/>
      <c r="OIZ786" s="92"/>
      <c r="OJA786" s="92"/>
      <c r="OJB786" s="92"/>
      <c r="OJC786" s="92"/>
      <c r="OJD786" s="92"/>
      <c r="OJE786" s="92"/>
      <c r="OJF786" s="92"/>
      <c r="OJG786" s="92"/>
      <c r="OJH786" s="92"/>
      <c r="OJI786" s="92"/>
      <c r="OJJ786" s="92"/>
      <c r="OJK786" s="92"/>
      <c r="OJL786" s="92"/>
      <c r="OJM786" s="92"/>
      <c r="OJN786" s="92"/>
      <c r="OJO786" s="92"/>
      <c r="OJP786" s="92"/>
      <c r="OJQ786" s="92"/>
      <c r="OJR786" s="92"/>
      <c r="OJS786" s="92"/>
      <c r="OJT786" s="92"/>
      <c r="OJU786" s="92"/>
      <c r="OJV786" s="92"/>
      <c r="OJW786" s="92"/>
      <c r="OJX786" s="92"/>
      <c r="OJY786" s="92"/>
      <c r="OJZ786" s="92"/>
      <c r="OKA786" s="92"/>
      <c r="OKB786" s="92"/>
      <c r="OKC786" s="92"/>
      <c r="OKD786" s="92"/>
      <c r="OKE786" s="92"/>
      <c r="OKF786" s="92"/>
      <c r="OKG786" s="92"/>
      <c r="OKH786" s="92"/>
      <c r="OKI786" s="92"/>
      <c r="OKJ786" s="92"/>
      <c r="OKK786" s="92"/>
      <c r="OKL786" s="92"/>
      <c r="OKM786" s="92"/>
      <c r="OKN786" s="92"/>
      <c r="OKO786" s="92"/>
      <c r="OKP786" s="92"/>
      <c r="OKQ786" s="92"/>
      <c r="OKR786" s="92"/>
      <c r="OKS786" s="92"/>
      <c r="OKT786" s="92"/>
      <c r="OKU786" s="92"/>
      <c r="OKV786" s="92"/>
      <c r="OKW786" s="92"/>
      <c r="OKX786" s="92"/>
      <c r="OKY786" s="92"/>
      <c r="OKZ786" s="92"/>
      <c r="OLA786" s="92"/>
      <c r="OLB786" s="92"/>
      <c r="OLC786" s="92"/>
      <c r="OLD786" s="92"/>
      <c r="OLE786" s="92"/>
      <c r="OLF786" s="92"/>
      <c r="OLG786" s="92"/>
      <c r="OLH786" s="92"/>
      <c r="OLI786" s="92"/>
      <c r="OLJ786" s="92"/>
      <c r="OLK786" s="92"/>
      <c r="OLL786" s="92"/>
      <c r="OLM786" s="92"/>
      <c r="OLN786" s="92"/>
      <c r="OLO786" s="92"/>
      <c r="OLP786" s="92"/>
      <c r="OLQ786" s="92"/>
      <c r="OLR786" s="92"/>
      <c r="OLS786" s="92"/>
      <c r="OLT786" s="92"/>
      <c r="OLU786" s="92"/>
      <c r="OLV786" s="92"/>
      <c r="OLW786" s="92"/>
      <c r="OLX786" s="92"/>
      <c r="OLY786" s="92"/>
      <c r="OLZ786" s="92"/>
      <c r="OMA786" s="92"/>
      <c r="OMB786" s="92"/>
      <c r="OMC786" s="92"/>
      <c r="OMD786" s="92"/>
      <c r="OME786" s="92"/>
      <c r="OMF786" s="92"/>
      <c r="OMG786" s="92"/>
      <c r="OMH786" s="92"/>
      <c r="OMI786" s="92"/>
      <c r="OMJ786" s="92"/>
      <c r="OMK786" s="92"/>
      <c r="OML786" s="92"/>
      <c r="OMM786" s="92"/>
      <c r="OMN786" s="92"/>
      <c r="OMO786" s="92"/>
      <c r="OMP786" s="92"/>
      <c r="OMQ786" s="92"/>
      <c r="OMR786" s="92"/>
      <c r="OMS786" s="92"/>
      <c r="OMT786" s="92"/>
      <c r="OMU786" s="92"/>
      <c r="OMV786" s="92"/>
      <c r="OMW786" s="92"/>
      <c r="OMX786" s="92"/>
      <c r="OMY786" s="92"/>
      <c r="OMZ786" s="92"/>
      <c r="ONA786" s="92"/>
      <c r="ONB786" s="92"/>
      <c r="ONC786" s="92"/>
      <c r="OND786" s="92"/>
      <c r="ONE786" s="92"/>
      <c r="ONF786" s="92"/>
      <c r="ONG786" s="92"/>
      <c r="ONH786" s="92"/>
      <c r="ONI786" s="92"/>
      <c r="ONJ786" s="92"/>
      <c r="ONK786" s="92"/>
      <c r="ONL786" s="92"/>
      <c r="ONM786" s="92"/>
      <c r="ONN786" s="92"/>
      <c r="ONO786" s="92"/>
      <c r="ONP786" s="92"/>
      <c r="ONQ786" s="92"/>
      <c r="ONR786" s="92"/>
      <c r="ONS786" s="92"/>
      <c r="ONT786" s="92"/>
      <c r="ONU786" s="92"/>
      <c r="ONV786" s="92"/>
      <c r="ONW786" s="92"/>
      <c r="ONX786" s="92"/>
      <c r="ONY786" s="92"/>
      <c r="ONZ786" s="92"/>
      <c r="OOA786" s="92"/>
      <c r="OOB786" s="92"/>
      <c r="OOC786" s="92"/>
      <c r="OOD786" s="92"/>
      <c r="OOE786" s="92"/>
      <c r="OOF786" s="92"/>
      <c r="OOG786" s="92"/>
      <c r="OOH786" s="92"/>
      <c r="OOI786" s="92"/>
      <c r="OOJ786" s="92"/>
      <c r="OOK786" s="92"/>
      <c r="OOL786" s="92"/>
      <c r="OOM786" s="92"/>
      <c r="OON786" s="92"/>
      <c r="OOO786" s="92"/>
      <c r="OOP786" s="92"/>
      <c r="OOQ786" s="92"/>
      <c r="OOR786" s="92"/>
      <c r="OOS786" s="92"/>
      <c r="OOT786" s="92"/>
      <c r="OOU786" s="92"/>
      <c r="OOV786" s="92"/>
      <c r="OOW786" s="92"/>
      <c r="OOX786" s="92"/>
      <c r="OOY786" s="92"/>
      <c r="OOZ786" s="92"/>
      <c r="OPA786" s="92"/>
      <c r="OPB786" s="92"/>
      <c r="OPC786" s="92"/>
      <c r="OPD786" s="92"/>
      <c r="OPE786" s="92"/>
      <c r="OPF786" s="92"/>
      <c r="OPG786" s="92"/>
      <c r="OPH786" s="92"/>
      <c r="OPI786" s="92"/>
      <c r="OPJ786" s="92"/>
      <c r="OPK786" s="92"/>
      <c r="OPL786" s="92"/>
      <c r="OPM786" s="92"/>
      <c r="OPN786" s="92"/>
      <c r="OPO786" s="92"/>
      <c r="OPP786" s="92"/>
      <c r="OPQ786" s="92"/>
      <c r="OPR786" s="92"/>
      <c r="OPS786" s="92"/>
      <c r="OPT786" s="92"/>
      <c r="OPU786" s="92"/>
      <c r="OPV786" s="92"/>
      <c r="OPW786" s="92"/>
      <c r="OPX786" s="92"/>
      <c r="OPY786" s="92"/>
      <c r="OPZ786" s="92"/>
      <c r="OQA786" s="92"/>
      <c r="OQB786" s="92"/>
      <c r="OQC786" s="92"/>
      <c r="OQD786" s="92"/>
      <c r="OQE786" s="92"/>
      <c r="OQF786" s="92"/>
      <c r="OQG786" s="92"/>
      <c r="OQH786" s="92"/>
      <c r="OQI786" s="92"/>
      <c r="OQJ786" s="92"/>
      <c r="OQK786" s="92"/>
      <c r="OQL786" s="92"/>
      <c r="OQM786" s="92"/>
      <c r="OQN786" s="92"/>
      <c r="OQO786" s="92"/>
      <c r="OQP786" s="92"/>
      <c r="OQQ786" s="92"/>
      <c r="OQR786" s="92"/>
      <c r="OQS786" s="92"/>
      <c r="OQT786" s="92"/>
      <c r="OQU786" s="92"/>
      <c r="OQV786" s="92"/>
      <c r="OQW786" s="92"/>
      <c r="OQX786" s="92"/>
      <c r="OQY786" s="92"/>
      <c r="OQZ786" s="92"/>
      <c r="ORA786" s="92"/>
      <c r="ORB786" s="92"/>
      <c r="ORC786" s="92"/>
      <c r="ORD786" s="92"/>
      <c r="ORE786" s="92"/>
      <c r="ORF786" s="92"/>
      <c r="ORG786" s="92"/>
      <c r="ORH786" s="92"/>
      <c r="ORI786" s="92"/>
      <c r="ORJ786" s="92"/>
      <c r="ORK786" s="92"/>
      <c r="ORL786" s="92"/>
      <c r="ORM786" s="92"/>
      <c r="ORN786" s="92"/>
      <c r="ORO786" s="92"/>
      <c r="ORP786" s="92"/>
      <c r="ORQ786" s="92"/>
      <c r="ORR786" s="92"/>
      <c r="ORS786" s="92"/>
      <c r="ORT786" s="92"/>
      <c r="ORU786" s="92"/>
      <c r="ORV786" s="92"/>
      <c r="ORW786" s="92"/>
      <c r="ORX786" s="92"/>
      <c r="ORY786" s="92"/>
      <c r="ORZ786" s="92"/>
      <c r="OSA786" s="92"/>
      <c r="OSB786" s="92"/>
      <c r="OSC786" s="92"/>
      <c r="OSD786" s="92"/>
      <c r="OSE786" s="92"/>
      <c r="OSF786" s="92"/>
      <c r="OSG786" s="92"/>
      <c r="OSH786" s="92"/>
      <c r="OSI786" s="92"/>
      <c r="OSJ786" s="92"/>
      <c r="OSK786" s="92"/>
      <c r="OSL786" s="92"/>
      <c r="OSM786" s="92"/>
      <c r="OSN786" s="92"/>
      <c r="OSO786" s="92"/>
      <c r="OSP786" s="92"/>
      <c r="OSQ786" s="92"/>
      <c r="OSR786" s="92"/>
      <c r="OSS786" s="92"/>
      <c r="OST786" s="92"/>
      <c r="OSU786" s="92"/>
      <c r="OSV786" s="92"/>
      <c r="OSW786" s="92"/>
      <c r="OSX786" s="92"/>
      <c r="OSY786" s="92"/>
      <c r="OSZ786" s="92"/>
      <c r="OTA786" s="92"/>
      <c r="OTB786" s="92"/>
      <c r="OTC786" s="92"/>
      <c r="OTD786" s="92"/>
      <c r="OTE786" s="92"/>
      <c r="OTF786" s="92"/>
      <c r="OTG786" s="92"/>
      <c r="OTH786" s="92"/>
      <c r="OTI786" s="92"/>
      <c r="OTJ786" s="92"/>
      <c r="OTK786" s="92"/>
      <c r="OTL786" s="92"/>
      <c r="OTM786" s="92"/>
      <c r="OTN786" s="92"/>
      <c r="OTO786" s="92"/>
      <c r="OTP786" s="92"/>
      <c r="OTQ786" s="92"/>
      <c r="OTR786" s="92"/>
      <c r="OTS786" s="92"/>
      <c r="OTT786" s="92"/>
      <c r="OTU786" s="92"/>
      <c r="OTV786" s="92"/>
      <c r="OTW786" s="92"/>
      <c r="OTX786" s="92"/>
      <c r="OTY786" s="92"/>
      <c r="OTZ786" s="92"/>
      <c r="OUA786" s="92"/>
      <c r="OUB786" s="92"/>
      <c r="OUC786" s="92"/>
      <c r="OUD786" s="92"/>
      <c r="OUE786" s="92"/>
      <c r="OUF786" s="92"/>
      <c r="OUG786" s="92"/>
      <c r="OUH786" s="92"/>
      <c r="OUI786" s="92"/>
      <c r="OUJ786" s="92"/>
      <c r="OUK786" s="92"/>
      <c r="OUL786" s="92"/>
      <c r="OUM786" s="92"/>
      <c r="OUN786" s="92"/>
      <c r="OUO786" s="92"/>
      <c r="OUP786" s="92"/>
      <c r="OUQ786" s="92"/>
      <c r="OUR786" s="92"/>
      <c r="OUS786" s="92"/>
      <c r="OUT786" s="92"/>
      <c r="OUU786" s="92"/>
      <c r="OUV786" s="92"/>
      <c r="OUW786" s="92"/>
      <c r="OUX786" s="92"/>
      <c r="OUY786" s="92"/>
      <c r="OUZ786" s="92"/>
      <c r="OVA786" s="92"/>
      <c r="OVB786" s="92"/>
      <c r="OVC786" s="92"/>
      <c r="OVD786" s="92"/>
      <c r="OVE786" s="92"/>
      <c r="OVF786" s="92"/>
      <c r="OVG786" s="92"/>
      <c r="OVH786" s="92"/>
      <c r="OVI786" s="92"/>
      <c r="OVJ786" s="92"/>
      <c r="OVK786" s="92"/>
      <c r="OVL786" s="92"/>
      <c r="OVM786" s="92"/>
      <c r="OVN786" s="92"/>
      <c r="OVO786" s="92"/>
      <c r="OVP786" s="92"/>
      <c r="OVQ786" s="92"/>
      <c r="OVR786" s="92"/>
      <c r="OVS786" s="92"/>
      <c r="OVT786" s="92"/>
      <c r="OVU786" s="92"/>
      <c r="OVV786" s="92"/>
      <c r="OVW786" s="92"/>
      <c r="OVX786" s="92"/>
      <c r="OVY786" s="92"/>
      <c r="OVZ786" s="92"/>
      <c r="OWA786" s="92"/>
      <c r="OWB786" s="92"/>
      <c r="OWC786" s="92"/>
      <c r="OWD786" s="92"/>
      <c r="OWE786" s="92"/>
      <c r="OWF786" s="92"/>
      <c r="OWG786" s="92"/>
      <c r="OWH786" s="92"/>
      <c r="OWI786" s="92"/>
      <c r="OWJ786" s="92"/>
      <c r="OWK786" s="92"/>
      <c r="OWL786" s="92"/>
      <c r="OWM786" s="92"/>
      <c r="OWN786" s="92"/>
      <c r="OWO786" s="92"/>
      <c r="OWP786" s="92"/>
      <c r="OWQ786" s="92"/>
      <c r="OWR786" s="92"/>
      <c r="OWS786" s="92"/>
      <c r="OWT786" s="92"/>
      <c r="OWU786" s="92"/>
      <c r="OWV786" s="92"/>
      <c r="OWW786" s="92"/>
      <c r="OWX786" s="92"/>
      <c r="OWY786" s="92"/>
      <c r="OWZ786" s="92"/>
      <c r="OXA786" s="92"/>
      <c r="OXB786" s="92"/>
      <c r="OXC786" s="92"/>
      <c r="OXD786" s="92"/>
      <c r="OXE786" s="92"/>
      <c r="OXF786" s="92"/>
      <c r="OXG786" s="92"/>
      <c r="OXH786" s="92"/>
      <c r="OXI786" s="92"/>
      <c r="OXJ786" s="92"/>
      <c r="OXK786" s="92"/>
      <c r="OXL786" s="92"/>
      <c r="OXM786" s="92"/>
      <c r="OXN786" s="92"/>
      <c r="OXO786" s="92"/>
      <c r="OXP786" s="92"/>
      <c r="OXQ786" s="92"/>
      <c r="OXR786" s="92"/>
      <c r="OXS786" s="92"/>
      <c r="OXT786" s="92"/>
      <c r="OXU786" s="92"/>
      <c r="OXV786" s="92"/>
      <c r="OXW786" s="92"/>
      <c r="OXX786" s="92"/>
      <c r="OXY786" s="92"/>
      <c r="OXZ786" s="92"/>
      <c r="OYA786" s="92"/>
      <c r="OYB786" s="92"/>
      <c r="OYC786" s="92"/>
      <c r="OYD786" s="92"/>
      <c r="OYE786" s="92"/>
      <c r="OYF786" s="92"/>
      <c r="OYG786" s="92"/>
      <c r="OYH786" s="92"/>
      <c r="OYI786" s="92"/>
      <c r="OYJ786" s="92"/>
      <c r="OYK786" s="92"/>
      <c r="OYL786" s="92"/>
      <c r="OYM786" s="92"/>
      <c r="OYN786" s="92"/>
      <c r="OYO786" s="92"/>
      <c r="OYP786" s="92"/>
      <c r="OYQ786" s="92"/>
      <c r="OYR786" s="92"/>
      <c r="OYS786" s="92"/>
      <c r="OYT786" s="92"/>
      <c r="OYU786" s="92"/>
      <c r="OYV786" s="92"/>
      <c r="OYW786" s="92"/>
      <c r="OYX786" s="92"/>
      <c r="OYY786" s="92"/>
      <c r="OYZ786" s="92"/>
      <c r="OZA786" s="92"/>
      <c r="OZB786" s="92"/>
      <c r="OZC786" s="92"/>
      <c r="OZD786" s="92"/>
      <c r="OZE786" s="92"/>
      <c r="OZF786" s="92"/>
      <c r="OZG786" s="92"/>
      <c r="OZH786" s="92"/>
      <c r="OZI786" s="92"/>
      <c r="OZJ786" s="92"/>
      <c r="OZK786" s="92"/>
      <c r="OZL786" s="92"/>
      <c r="OZM786" s="92"/>
      <c r="OZN786" s="92"/>
      <c r="OZO786" s="92"/>
      <c r="OZP786" s="92"/>
      <c r="OZQ786" s="92"/>
      <c r="OZR786" s="92"/>
      <c r="OZS786" s="92"/>
      <c r="OZT786" s="92"/>
      <c r="OZU786" s="92"/>
      <c r="OZV786" s="92"/>
      <c r="OZW786" s="92"/>
      <c r="OZX786" s="92"/>
      <c r="OZY786" s="92"/>
      <c r="OZZ786" s="92"/>
      <c r="PAA786" s="92"/>
      <c r="PAB786" s="92"/>
      <c r="PAC786" s="92"/>
      <c r="PAD786" s="92"/>
      <c r="PAE786" s="92"/>
      <c r="PAF786" s="92"/>
      <c r="PAG786" s="92"/>
      <c r="PAH786" s="92"/>
      <c r="PAI786" s="92"/>
      <c r="PAJ786" s="92"/>
      <c r="PAK786" s="92"/>
      <c r="PAL786" s="92"/>
      <c r="PAM786" s="92"/>
      <c r="PAN786" s="92"/>
      <c r="PAO786" s="92"/>
      <c r="PAP786" s="92"/>
      <c r="PAQ786" s="92"/>
      <c r="PAR786" s="92"/>
      <c r="PAS786" s="92"/>
      <c r="PAT786" s="92"/>
      <c r="PAU786" s="92"/>
      <c r="PAV786" s="92"/>
      <c r="PAW786" s="92"/>
      <c r="PAX786" s="92"/>
      <c r="PAY786" s="92"/>
      <c r="PAZ786" s="92"/>
      <c r="PBA786" s="92"/>
      <c r="PBB786" s="92"/>
      <c r="PBC786" s="92"/>
      <c r="PBD786" s="92"/>
      <c r="PBE786" s="92"/>
      <c r="PBF786" s="92"/>
      <c r="PBG786" s="92"/>
      <c r="PBH786" s="92"/>
      <c r="PBI786" s="92"/>
      <c r="PBJ786" s="92"/>
      <c r="PBK786" s="92"/>
      <c r="PBL786" s="92"/>
      <c r="PBM786" s="92"/>
      <c r="PBN786" s="92"/>
      <c r="PBO786" s="92"/>
      <c r="PBP786" s="92"/>
      <c r="PBQ786" s="92"/>
      <c r="PBR786" s="92"/>
      <c r="PBS786" s="92"/>
      <c r="PBT786" s="92"/>
      <c r="PBU786" s="92"/>
      <c r="PBV786" s="92"/>
      <c r="PBW786" s="92"/>
      <c r="PBX786" s="92"/>
      <c r="PBY786" s="92"/>
      <c r="PBZ786" s="92"/>
      <c r="PCA786" s="92"/>
      <c r="PCB786" s="92"/>
      <c r="PCC786" s="92"/>
      <c r="PCD786" s="92"/>
      <c r="PCE786" s="92"/>
      <c r="PCF786" s="92"/>
      <c r="PCG786" s="92"/>
      <c r="PCH786" s="92"/>
      <c r="PCI786" s="92"/>
      <c r="PCJ786" s="92"/>
      <c r="PCK786" s="92"/>
      <c r="PCL786" s="92"/>
      <c r="PCM786" s="92"/>
      <c r="PCN786" s="92"/>
      <c r="PCO786" s="92"/>
      <c r="PCP786" s="92"/>
      <c r="PCQ786" s="92"/>
      <c r="PCR786" s="92"/>
      <c r="PCS786" s="92"/>
      <c r="PCT786" s="92"/>
      <c r="PCU786" s="92"/>
      <c r="PCV786" s="92"/>
      <c r="PCW786" s="92"/>
      <c r="PCX786" s="92"/>
      <c r="PCY786" s="92"/>
      <c r="PCZ786" s="92"/>
      <c r="PDA786" s="92"/>
      <c r="PDB786" s="92"/>
      <c r="PDC786" s="92"/>
      <c r="PDD786" s="92"/>
      <c r="PDE786" s="92"/>
      <c r="PDF786" s="92"/>
      <c r="PDG786" s="92"/>
      <c r="PDH786" s="92"/>
      <c r="PDI786" s="92"/>
      <c r="PDJ786" s="92"/>
      <c r="PDK786" s="92"/>
      <c r="PDL786" s="92"/>
      <c r="PDM786" s="92"/>
      <c r="PDN786" s="92"/>
      <c r="PDO786" s="92"/>
      <c r="PDP786" s="92"/>
      <c r="PDQ786" s="92"/>
      <c r="PDR786" s="92"/>
      <c r="PDS786" s="92"/>
      <c r="PDT786" s="92"/>
      <c r="PDU786" s="92"/>
      <c r="PDV786" s="92"/>
      <c r="PDW786" s="92"/>
      <c r="PDX786" s="92"/>
      <c r="PDY786" s="92"/>
      <c r="PDZ786" s="92"/>
      <c r="PEA786" s="92"/>
      <c r="PEB786" s="92"/>
      <c r="PEC786" s="92"/>
      <c r="PED786" s="92"/>
      <c r="PEE786" s="92"/>
      <c r="PEF786" s="92"/>
      <c r="PEG786" s="92"/>
      <c r="PEH786" s="92"/>
      <c r="PEI786" s="92"/>
      <c r="PEJ786" s="92"/>
      <c r="PEK786" s="92"/>
      <c r="PEL786" s="92"/>
      <c r="PEM786" s="92"/>
      <c r="PEN786" s="92"/>
      <c r="PEO786" s="92"/>
      <c r="PEP786" s="92"/>
      <c r="PEQ786" s="92"/>
      <c r="PER786" s="92"/>
      <c r="PES786" s="92"/>
      <c r="PET786" s="92"/>
      <c r="PEU786" s="92"/>
      <c r="PEV786" s="92"/>
      <c r="PEW786" s="92"/>
      <c r="PEX786" s="92"/>
      <c r="PEY786" s="92"/>
      <c r="PEZ786" s="92"/>
      <c r="PFA786" s="92"/>
      <c r="PFB786" s="92"/>
      <c r="PFC786" s="92"/>
      <c r="PFD786" s="92"/>
      <c r="PFE786" s="92"/>
      <c r="PFF786" s="92"/>
      <c r="PFG786" s="92"/>
      <c r="PFH786" s="92"/>
      <c r="PFI786" s="92"/>
      <c r="PFJ786" s="92"/>
      <c r="PFK786" s="92"/>
      <c r="PFL786" s="92"/>
      <c r="PFM786" s="92"/>
      <c r="PFN786" s="92"/>
      <c r="PFO786" s="92"/>
      <c r="PFP786" s="92"/>
      <c r="PFQ786" s="92"/>
      <c r="PFR786" s="92"/>
      <c r="PFS786" s="92"/>
      <c r="PFT786" s="92"/>
      <c r="PFU786" s="92"/>
      <c r="PFV786" s="92"/>
      <c r="PFW786" s="92"/>
      <c r="PFX786" s="92"/>
      <c r="PFY786" s="92"/>
      <c r="PFZ786" s="92"/>
      <c r="PGA786" s="92"/>
      <c r="PGB786" s="92"/>
      <c r="PGC786" s="92"/>
      <c r="PGD786" s="92"/>
      <c r="PGE786" s="92"/>
      <c r="PGF786" s="92"/>
      <c r="PGG786" s="92"/>
      <c r="PGH786" s="92"/>
      <c r="PGI786" s="92"/>
      <c r="PGJ786" s="92"/>
      <c r="PGK786" s="92"/>
      <c r="PGL786" s="92"/>
      <c r="PGM786" s="92"/>
      <c r="PGN786" s="92"/>
      <c r="PGO786" s="92"/>
      <c r="PGP786" s="92"/>
      <c r="PGQ786" s="92"/>
      <c r="PGR786" s="92"/>
      <c r="PGS786" s="92"/>
      <c r="PGT786" s="92"/>
      <c r="PGU786" s="92"/>
      <c r="PGV786" s="92"/>
      <c r="PGW786" s="92"/>
      <c r="PGX786" s="92"/>
      <c r="PGY786" s="92"/>
      <c r="PGZ786" s="92"/>
      <c r="PHA786" s="92"/>
      <c r="PHB786" s="92"/>
      <c r="PHC786" s="92"/>
      <c r="PHD786" s="92"/>
      <c r="PHE786" s="92"/>
      <c r="PHF786" s="92"/>
      <c r="PHG786" s="92"/>
      <c r="PHH786" s="92"/>
      <c r="PHI786" s="92"/>
      <c r="PHJ786" s="92"/>
      <c r="PHK786" s="92"/>
      <c r="PHL786" s="92"/>
      <c r="PHM786" s="92"/>
      <c r="PHN786" s="92"/>
      <c r="PHO786" s="92"/>
      <c r="PHP786" s="92"/>
      <c r="PHQ786" s="92"/>
      <c r="PHR786" s="92"/>
      <c r="PHS786" s="92"/>
      <c r="PHT786" s="92"/>
      <c r="PHU786" s="92"/>
      <c r="PHV786" s="92"/>
      <c r="PHW786" s="92"/>
      <c r="PHX786" s="92"/>
      <c r="PHY786" s="92"/>
      <c r="PHZ786" s="92"/>
      <c r="PIA786" s="92"/>
      <c r="PIB786" s="92"/>
      <c r="PIC786" s="92"/>
      <c r="PID786" s="92"/>
      <c r="PIE786" s="92"/>
      <c r="PIF786" s="92"/>
      <c r="PIG786" s="92"/>
      <c r="PIH786" s="92"/>
      <c r="PII786" s="92"/>
      <c r="PIJ786" s="92"/>
      <c r="PIK786" s="92"/>
      <c r="PIL786" s="92"/>
      <c r="PIM786" s="92"/>
      <c r="PIN786" s="92"/>
      <c r="PIO786" s="92"/>
      <c r="PIP786" s="92"/>
      <c r="PIQ786" s="92"/>
      <c r="PIR786" s="92"/>
      <c r="PIS786" s="92"/>
      <c r="PIT786" s="92"/>
      <c r="PIU786" s="92"/>
      <c r="PIV786" s="92"/>
      <c r="PIW786" s="92"/>
      <c r="PIX786" s="92"/>
      <c r="PIY786" s="92"/>
      <c r="PIZ786" s="92"/>
      <c r="PJA786" s="92"/>
      <c r="PJB786" s="92"/>
      <c r="PJC786" s="92"/>
      <c r="PJD786" s="92"/>
      <c r="PJE786" s="92"/>
      <c r="PJF786" s="92"/>
      <c r="PJG786" s="92"/>
      <c r="PJH786" s="92"/>
      <c r="PJI786" s="92"/>
      <c r="PJJ786" s="92"/>
      <c r="PJK786" s="92"/>
      <c r="PJL786" s="92"/>
      <c r="PJM786" s="92"/>
      <c r="PJN786" s="92"/>
      <c r="PJO786" s="92"/>
      <c r="PJP786" s="92"/>
      <c r="PJQ786" s="92"/>
      <c r="PJR786" s="92"/>
      <c r="PJS786" s="92"/>
      <c r="PJT786" s="92"/>
      <c r="PJU786" s="92"/>
      <c r="PJV786" s="92"/>
      <c r="PJW786" s="92"/>
      <c r="PJX786" s="92"/>
      <c r="PJY786" s="92"/>
      <c r="PJZ786" s="92"/>
      <c r="PKA786" s="92"/>
      <c r="PKB786" s="92"/>
      <c r="PKC786" s="92"/>
      <c r="PKD786" s="92"/>
      <c r="PKE786" s="92"/>
      <c r="PKF786" s="92"/>
      <c r="PKG786" s="92"/>
      <c r="PKH786" s="92"/>
      <c r="PKI786" s="92"/>
      <c r="PKJ786" s="92"/>
      <c r="PKK786" s="92"/>
      <c r="PKL786" s="92"/>
      <c r="PKM786" s="92"/>
      <c r="PKN786" s="92"/>
      <c r="PKO786" s="92"/>
      <c r="PKP786" s="92"/>
      <c r="PKQ786" s="92"/>
      <c r="PKR786" s="92"/>
      <c r="PKS786" s="92"/>
      <c r="PKT786" s="92"/>
      <c r="PKU786" s="92"/>
      <c r="PKV786" s="92"/>
      <c r="PKW786" s="92"/>
      <c r="PKX786" s="92"/>
      <c r="PKY786" s="92"/>
      <c r="PKZ786" s="92"/>
      <c r="PLA786" s="92"/>
      <c r="PLB786" s="92"/>
      <c r="PLC786" s="92"/>
      <c r="PLD786" s="92"/>
      <c r="PLE786" s="92"/>
      <c r="PLF786" s="92"/>
      <c r="PLG786" s="92"/>
      <c r="PLH786" s="92"/>
      <c r="PLI786" s="92"/>
      <c r="PLJ786" s="92"/>
      <c r="PLK786" s="92"/>
      <c r="PLL786" s="92"/>
      <c r="PLM786" s="92"/>
      <c r="PLN786" s="92"/>
      <c r="PLO786" s="92"/>
      <c r="PLP786" s="92"/>
      <c r="PLQ786" s="92"/>
      <c r="PLR786" s="92"/>
      <c r="PLS786" s="92"/>
      <c r="PLT786" s="92"/>
      <c r="PLU786" s="92"/>
      <c r="PLV786" s="92"/>
      <c r="PLW786" s="92"/>
      <c r="PLX786" s="92"/>
      <c r="PLY786" s="92"/>
      <c r="PLZ786" s="92"/>
      <c r="PMA786" s="92"/>
      <c r="PMB786" s="92"/>
      <c r="PMC786" s="92"/>
      <c r="PMD786" s="92"/>
      <c r="PME786" s="92"/>
      <c r="PMF786" s="92"/>
      <c r="PMG786" s="92"/>
      <c r="PMH786" s="92"/>
      <c r="PMI786" s="92"/>
      <c r="PMJ786" s="92"/>
      <c r="PMK786" s="92"/>
      <c r="PML786" s="92"/>
      <c r="PMM786" s="92"/>
      <c r="PMN786" s="92"/>
      <c r="PMO786" s="92"/>
      <c r="PMP786" s="92"/>
      <c r="PMQ786" s="92"/>
      <c r="PMR786" s="92"/>
      <c r="PMS786" s="92"/>
      <c r="PMT786" s="92"/>
      <c r="PMU786" s="92"/>
      <c r="PMV786" s="92"/>
      <c r="PMW786" s="92"/>
      <c r="PMX786" s="92"/>
      <c r="PMY786" s="92"/>
      <c r="PMZ786" s="92"/>
      <c r="PNA786" s="92"/>
      <c r="PNB786" s="92"/>
      <c r="PNC786" s="92"/>
      <c r="PND786" s="92"/>
      <c r="PNE786" s="92"/>
      <c r="PNF786" s="92"/>
      <c r="PNG786" s="92"/>
      <c r="PNH786" s="92"/>
      <c r="PNI786" s="92"/>
      <c r="PNJ786" s="92"/>
      <c r="PNK786" s="92"/>
      <c r="PNL786" s="92"/>
      <c r="PNM786" s="92"/>
      <c r="PNN786" s="92"/>
      <c r="PNO786" s="92"/>
      <c r="PNP786" s="92"/>
      <c r="PNQ786" s="92"/>
      <c r="PNR786" s="92"/>
      <c r="PNS786" s="92"/>
      <c r="PNT786" s="92"/>
      <c r="PNU786" s="92"/>
      <c r="PNV786" s="92"/>
      <c r="PNW786" s="92"/>
      <c r="PNX786" s="92"/>
      <c r="PNY786" s="92"/>
      <c r="PNZ786" s="92"/>
      <c r="POA786" s="92"/>
      <c r="POB786" s="92"/>
      <c r="POC786" s="92"/>
      <c r="POD786" s="92"/>
      <c r="POE786" s="92"/>
      <c r="POF786" s="92"/>
      <c r="POG786" s="92"/>
      <c r="POH786" s="92"/>
      <c r="POI786" s="92"/>
      <c r="POJ786" s="92"/>
      <c r="POK786" s="92"/>
      <c r="POL786" s="92"/>
      <c r="POM786" s="92"/>
      <c r="PON786" s="92"/>
      <c r="POO786" s="92"/>
      <c r="POP786" s="92"/>
      <c r="POQ786" s="92"/>
      <c r="POR786" s="92"/>
      <c r="POS786" s="92"/>
      <c r="POT786" s="92"/>
      <c r="POU786" s="92"/>
      <c r="POV786" s="92"/>
      <c r="POW786" s="92"/>
      <c r="POX786" s="92"/>
      <c r="POY786" s="92"/>
      <c r="POZ786" s="92"/>
      <c r="PPA786" s="92"/>
      <c r="PPB786" s="92"/>
      <c r="PPC786" s="92"/>
      <c r="PPD786" s="92"/>
      <c r="PPE786" s="92"/>
      <c r="PPF786" s="92"/>
      <c r="PPG786" s="92"/>
      <c r="PPH786" s="92"/>
      <c r="PPI786" s="92"/>
      <c r="PPJ786" s="92"/>
      <c r="PPK786" s="92"/>
      <c r="PPL786" s="92"/>
      <c r="PPM786" s="92"/>
      <c r="PPN786" s="92"/>
      <c r="PPO786" s="92"/>
      <c r="PPP786" s="92"/>
      <c r="PPQ786" s="92"/>
      <c r="PPR786" s="92"/>
      <c r="PPS786" s="92"/>
      <c r="PPT786" s="92"/>
      <c r="PPU786" s="92"/>
      <c r="PPV786" s="92"/>
      <c r="PPW786" s="92"/>
      <c r="PPX786" s="92"/>
      <c r="PPY786" s="92"/>
      <c r="PPZ786" s="92"/>
      <c r="PQA786" s="92"/>
      <c r="PQB786" s="92"/>
      <c r="PQC786" s="92"/>
      <c r="PQD786" s="92"/>
      <c r="PQE786" s="92"/>
      <c r="PQF786" s="92"/>
      <c r="PQG786" s="92"/>
      <c r="PQH786" s="92"/>
      <c r="PQI786" s="92"/>
      <c r="PQJ786" s="92"/>
      <c r="PQK786" s="92"/>
      <c r="PQL786" s="92"/>
      <c r="PQM786" s="92"/>
      <c r="PQN786" s="92"/>
      <c r="PQO786" s="92"/>
      <c r="PQP786" s="92"/>
      <c r="PQQ786" s="92"/>
      <c r="PQR786" s="92"/>
      <c r="PQS786" s="92"/>
      <c r="PQT786" s="92"/>
      <c r="PQU786" s="92"/>
      <c r="PQV786" s="92"/>
      <c r="PQW786" s="92"/>
      <c r="PQX786" s="92"/>
      <c r="PQY786" s="92"/>
      <c r="PQZ786" s="92"/>
      <c r="PRA786" s="92"/>
      <c r="PRB786" s="92"/>
      <c r="PRC786" s="92"/>
      <c r="PRD786" s="92"/>
      <c r="PRE786" s="92"/>
      <c r="PRF786" s="92"/>
      <c r="PRG786" s="92"/>
      <c r="PRH786" s="92"/>
      <c r="PRI786" s="92"/>
      <c r="PRJ786" s="92"/>
      <c r="PRK786" s="92"/>
      <c r="PRL786" s="92"/>
      <c r="PRM786" s="92"/>
      <c r="PRN786" s="92"/>
      <c r="PRO786" s="92"/>
      <c r="PRP786" s="92"/>
      <c r="PRQ786" s="92"/>
      <c r="PRR786" s="92"/>
      <c r="PRS786" s="92"/>
      <c r="PRT786" s="92"/>
      <c r="PRU786" s="92"/>
      <c r="PRV786" s="92"/>
      <c r="PRW786" s="92"/>
      <c r="PRX786" s="92"/>
      <c r="PRY786" s="92"/>
      <c r="PRZ786" s="92"/>
      <c r="PSA786" s="92"/>
      <c r="PSB786" s="92"/>
      <c r="PSC786" s="92"/>
      <c r="PSD786" s="92"/>
      <c r="PSE786" s="92"/>
      <c r="PSF786" s="92"/>
      <c r="PSG786" s="92"/>
      <c r="PSH786" s="92"/>
      <c r="PSI786" s="92"/>
      <c r="PSJ786" s="92"/>
      <c r="PSK786" s="92"/>
      <c r="PSL786" s="92"/>
      <c r="PSM786" s="92"/>
      <c r="PSN786" s="92"/>
      <c r="PSO786" s="92"/>
      <c r="PSP786" s="92"/>
      <c r="PSQ786" s="92"/>
      <c r="PSR786" s="92"/>
      <c r="PSS786" s="92"/>
      <c r="PST786" s="92"/>
      <c r="PSU786" s="92"/>
      <c r="PSV786" s="92"/>
      <c r="PSW786" s="92"/>
      <c r="PSX786" s="92"/>
      <c r="PSY786" s="92"/>
      <c r="PSZ786" s="92"/>
      <c r="PTA786" s="92"/>
      <c r="PTB786" s="92"/>
      <c r="PTC786" s="92"/>
      <c r="PTD786" s="92"/>
      <c r="PTE786" s="92"/>
      <c r="PTF786" s="92"/>
      <c r="PTG786" s="92"/>
      <c r="PTH786" s="92"/>
      <c r="PTI786" s="92"/>
      <c r="PTJ786" s="92"/>
      <c r="PTK786" s="92"/>
      <c r="PTL786" s="92"/>
      <c r="PTM786" s="92"/>
      <c r="PTN786" s="92"/>
      <c r="PTO786" s="92"/>
      <c r="PTP786" s="92"/>
      <c r="PTQ786" s="92"/>
      <c r="PTR786" s="92"/>
      <c r="PTS786" s="92"/>
      <c r="PTT786" s="92"/>
      <c r="PTU786" s="92"/>
      <c r="PTV786" s="92"/>
      <c r="PTW786" s="92"/>
      <c r="PTX786" s="92"/>
      <c r="PTY786" s="92"/>
      <c r="PTZ786" s="92"/>
      <c r="PUA786" s="92"/>
      <c r="PUB786" s="92"/>
      <c r="PUC786" s="92"/>
      <c r="PUD786" s="92"/>
      <c r="PUE786" s="92"/>
      <c r="PUF786" s="92"/>
      <c r="PUG786" s="92"/>
      <c r="PUH786" s="92"/>
      <c r="PUI786" s="92"/>
      <c r="PUJ786" s="92"/>
      <c r="PUK786" s="92"/>
      <c r="PUL786" s="92"/>
      <c r="PUM786" s="92"/>
      <c r="PUN786" s="92"/>
      <c r="PUO786" s="92"/>
      <c r="PUP786" s="92"/>
      <c r="PUQ786" s="92"/>
      <c r="PUR786" s="92"/>
      <c r="PUS786" s="92"/>
      <c r="PUT786" s="92"/>
      <c r="PUU786" s="92"/>
      <c r="PUV786" s="92"/>
      <c r="PUW786" s="92"/>
      <c r="PUX786" s="92"/>
      <c r="PUY786" s="92"/>
      <c r="PUZ786" s="92"/>
      <c r="PVA786" s="92"/>
      <c r="PVB786" s="92"/>
      <c r="PVC786" s="92"/>
      <c r="PVD786" s="92"/>
      <c r="PVE786" s="92"/>
      <c r="PVF786" s="92"/>
      <c r="PVG786" s="92"/>
      <c r="PVH786" s="92"/>
      <c r="PVI786" s="92"/>
      <c r="PVJ786" s="92"/>
      <c r="PVK786" s="92"/>
      <c r="PVL786" s="92"/>
      <c r="PVM786" s="92"/>
      <c r="PVN786" s="92"/>
      <c r="PVO786" s="92"/>
      <c r="PVP786" s="92"/>
      <c r="PVQ786" s="92"/>
      <c r="PVR786" s="92"/>
      <c r="PVS786" s="92"/>
      <c r="PVT786" s="92"/>
      <c r="PVU786" s="92"/>
      <c r="PVV786" s="92"/>
      <c r="PVW786" s="92"/>
      <c r="PVX786" s="92"/>
      <c r="PVY786" s="92"/>
      <c r="PVZ786" s="92"/>
      <c r="PWA786" s="92"/>
      <c r="PWB786" s="92"/>
      <c r="PWC786" s="92"/>
      <c r="PWD786" s="92"/>
      <c r="PWE786" s="92"/>
      <c r="PWF786" s="92"/>
      <c r="PWG786" s="92"/>
      <c r="PWH786" s="92"/>
      <c r="PWI786" s="92"/>
      <c r="PWJ786" s="92"/>
      <c r="PWK786" s="92"/>
      <c r="PWL786" s="92"/>
      <c r="PWM786" s="92"/>
      <c r="PWN786" s="92"/>
      <c r="PWO786" s="92"/>
      <c r="PWP786" s="92"/>
      <c r="PWQ786" s="92"/>
      <c r="PWR786" s="92"/>
      <c r="PWS786" s="92"/>
      <c r="PWT786" s="92"/>
      <c r="PWU786" s="92"/>
      <c r="PWV786" s="92"/>
      <c r="PWW786" s="92"/>
      <c r="PWX786" s="92"/>
      <c r="PWY786" s="92"/>
      <c r="PWZ786" s="92"/>
      <c r="PXA786" s="92"/>
      <c r="PXB786" s="92"/>
      <c r="PXC786" s="92"/>
      <c r="PXD786" s="92"/>
      <c r="PXE786" s="92"/>
      <c r="PXF786" s="92"/>
      <c r="PXG786" s="92"/>
      <c r="PXH786" s="92"/>
      <c r="PXI786" s="92"/>
      <c r="PXJ786" s="92"/>
      <c r="PXK786" s="92"/>
      <c r="PXL786" s="92"/>
      <c r="PXM786" s="92"/>
      <c r="PXN786" s="92"/>
      <c r="PXO786" s="92"/>
      <c r="PXP786" s="92"/>
      <c r="PXQ786" s="92"/>
      <c r="PXR786" s="92"/>
      <c r="PXS786" s="92"/>
      <c r="PXT786" s="92"/>
      <c r="PXU786" s="92"/>
      <c r="PXV786" s="92"/>
      <c r="PXW786" s="92"/>
      <c r="PXX786" s="92"/>
      <c r="PXY786" s="92"/>
      <c r="PXZ786" s="92"/>
      <c r="PYA786" s="92"/>
      <c r="PYB786" s="92"/>
      <c r="PYC786" s="92"/>
      <c r="PYD786" s="92"/>
      <c r="PYE786" s="92"/>
      <c r="PYF786" s="92"/>
      <c r="PYG786" s="92"/>
      <c r="PYH786" s="92"/>
      <c r="PYI786" s="92"/>
      <c r="PYJ786" s="92"/>
      <c r="PYK786" s="92"/>
      <c r="PYL786" s="92"/>
      <c r="PYM786" s="92"/>
      <c r="PYN786" s="92"/>
      <c r="PYO786" s="92"/>
      <c r="PYP786" s="92"/>
      <c r="PYQ786" s="92"/>
      <c r="PYR786" s="92"/>
      <c r="PYS786" s="92"/>
      <c r="PYT786" s="92"/>
      <c r="PYU786" s="92"/>
      <c r="PYV786" s="92"/>
      <c r="PYW786" s="92"/>
      <c r="PYX786" s="92"/>
      <c r="PYY786" s="92"/>
      <c r="PYZ786" s="92"/>
      <c r="PZA786" s="92"/>
      <c r="PZB786" s="92"/>
      <c r="PZC786" s="92"/>
      <c r="PZD786" s="92"/>
      <c r="PZE786" s="92"/>
      <c r="PZF786" s="92"/>
      <c r="PZG786" s="92"/>
      <c r="PZH786" s="92"/>
      <c r="PZI786" s="92"/>
      <c r="PZJ786" s="92"/>
      <c r="PZK786" s="92"/>
      <c r="PZL786" s="92"/>
      <c r="PZM786" s="92"/>
      <c r="PZN786" s="92"/>
      <c r="PZO786" s="92"/>
      <c r="PZP786" s="92"/>
      <c r="PZQ786" s="92"/>
      <c r="PZR786" s="92"/>
      <c r="PZS786" s="92"/>
      <c r="PZT786" s="92"/>
      <c r="PZU786" s="92"/>
      <c r="PZV786" s="92"/>
      <c r="PZW786" s="92"/>
      <c r="PZX786" s="92"/>
      <c r="PZY786" s="92"/>
      <c r="PZZ786" s="92"/>
      <c r="QAA786" s="92"/>
      <c r="QAB786" s="92"/>
      <c r="QAC786" s="92"/>
      <c r="QAD786" s="92"/>
      <c r="QAE786" s="92"/>
      <c r="QAF786" s="92"/>
      <c r="QAG786" s="92"/>
      <c r="QAH786" s="92"/>
      <c r="QAI786" s="92"/>
      <c r="QAJ786" s="92"/>
      <c r="QAK786" s="92"/>
      <c r="QAL786" s="92"/>
      <c r="QAM786" s="92"/>
      <c r="QAN786" s="92"/>
      <c r="QAO786" s="92"/>
      <c r="QAP786" s="92"/>
      <c r="QAQ786" s="92"/>
      <c r="QAR786" s="92"/>
      <c r="QAS786" s="92"/>
      <c r="QAT786" s="92"/>
      <c r="QAU786" s="92"/>
      <c r="QAV786" s="92"/>
      <c r="QAW786" s="92"/>
      <c r="QAX786" s="92"/>
      <c r="QAY786" s="92"/>
      <c r="QAZ786" s="92"/>
      <c r="QBA786" s="92"/>
      <c r="QBB786" s="92"/>
      <c r="QBC786" s="92"/>
      <c r="QBD786" s="92"/>
      <c r="QBE786" s="92"/>
      <c r="QBF786" s="92"/>
      <c r="QBG786" s="92"/>
      <c r="QBH786" s="92"/>
      <c r="QBI786" s="92"/>
      <c r="QBJ786" s="92"/>
      <c r="QBK786" s="92"/>
      <c r="QBL786" s="92"/>
      <c r="QBM786" s="92"/>
      <c r="QBN786" s="92"/>
      <c r="QBO786" s="92"/>
      <c r="QBP786" s="92"/>
      <c r="QBQ786" s="92"/>
      <c r="QBR786" s="92"/>
      <c r="QBS786" s="92"/>
      <c r="QBT786" s="92"/>
      <c r="QBU786" s="92"/>
      <c r="QBV786" s="92"/>
      <c r="QBW786" s="92"/>
      <c r="QBX786" s="92"/>
      <c r="QBY786" s="92"/>
      <c r="QBZ786" s="92"/>
      <c r="QCA786" s="92"/>
      <c r="QCB786" s="92"/>
      <c r="QCC786" s="92"/>
      <c r="QCD786" s="92"/>
      <c r="QCE786" s="92"/>
      <c r="QCF786" s="92"/>
      <c r="QCG786" s="92"/>
      <c r="QCH786" s="92"/>
      <c r="QCI786" s="92"/>
      <c r="QCJ786" s="92"/>
      <c r="QCK786" s="92"/>
      <c r="QCL786" s="92"/>
      <c r="QCM786" s="92"/>
      <c r="QCN786" s="92"/>
      <c r="QCO786" s="92"/>
      <c r="QCP786" s="92"/>
      <c r="QCQ786" s="92"/>
      <c r="QCR786" s="92"/>
      <c r="QCS786" s="92"/>
      <c r="QCT786" s="92"/>
      <c r="QCU786" s="92"/>
      <c r="QCV786" s="92"/>
      <c r="QCW786" s="92"/>
      <c r="QCX786" s="92"/>
      <c r="QCY786" s="92"/>
      <c r="QCZ786" s="92"/>
      <c r="QDA786" s="92"/>
      <c r="QDB786" s="92"/>
      <c r="QDC786" s="92"/>
      <c r="QDD786" s="92"/>
      <c r="QDE786" s="92"/>
      <c r="QDF786" s="92"/>
      <c r="QDG786" s="92"/>
      <c r="QDH786" s="92"/>
      <c r="QDI786" s="92"/>
      <c r="QDJ786" s="92"/>
      <c r="QDK786" s="92"/>
      <c r="QDL786" s="92"/>
      <c r="QDM786" s="92"/>
      <c r="QDN786" s="92"/>
      <c r="QDO786" s="92"/>
      <c r="QDP786" s="92"/>
      <c r="QDQ786" s="92"/>
      <c r="QDR786" s="92"/>
      <c r="QDS786" s="92"/>
      <c r="QDT786" s="92"/>
      <c r="QDU786" s="92"/>
      <c r="QDV786" s="92"/>
      <c r="QDW786" s="92"/>
      <c r="QDX786" s="92"/>
      <c r="QDY786" s="92"/>
      <c r="QDZ786" s="92"/>
      <c r="QEA786" s="92"/>
      <c r="QEB786" s="92"/>
      <c r="QEC786" s="92"/>
      <c r="QED786" s="92"/>
      <c r="QEE786" s="92"/>
      <c r="QEF786" s="92"/>
      <c r="QEG786" s="92"/>
      <c r="QEH786" s="92"/>
      <c r="QEI786" s="92"/>
      <c r="QEJ786" s="92"/>
      <c r="QEK786" s="92"/>
      <c r="QEL786" s="92"/>
      <c r="QEM786" s="92"/>
      <c r="QEN786" s="92"/>
      <c r="QEO786" s="92"/>
      <c r="QEP786" s="92"/>
      <c r="QEQ786" s="92"/>
      <c r="QER786" s="92"/>
      <c r="QES786" s="92"/>
      <c r="QET786" s="92"/>
      <c r="QEU786" s="92"/>
      <c r="QEV786" s="92"/>
      <c r="QEW786" s="92"/>
      <c r="QEX786" s="92"/>
      <c r="QEY786" s="92"/>
      <c r="QEZ786" s="92"/>
      <c r="QFA786" s="92"/>
      <c r="QFB786" s="92"/>
      <c r="QFC786" s="92"/>
      <c r="QFD786" s="92"/>
      <c r="QFE786" s="92"/>
      <c r="QFF786" s="92"/>
      <c r="QFG786" s="92"/>
      <c r="QFH786" s="92"/>
      <c r="QFI786" s="92"/>
      <c r="QFJ786" s="92"/>
      <c r="QFK786" s="92"/>
      <c r="QFL786" s="92"/>
      <c r="QFM786" s="92"/>
      <c r="QFN786" s="92"/>
      <c r="QFO786" s="92"/>
      <c r="QFP786" s="92"/>
      <c r="QFQ786" s="92"/>
      <c r="QFR786" s="92"/>
      <c r="QFS786" s="92"/>
      <c r="QFT786" s="92"/>
      <c r="QFU786" s="92"/>
      <c r="QFV786" s="92"/>
      <c r="QFW786" s="92"/>
      <c r="QFX786" s="92"/>
      <c r="QFY786" s="92"/>
      <c r="QFZ786" s="92"/>
      <c r="QGA786" s="92"/>
      <c r="QGB786" s="92"/>
      <c r="QGC786" s="92"/>
      <c r="QGD786" s="92"/>
      <c r="QGE786" s="92"/>
      <c r="QGF786" s="92"/>
      <c r="QGG786" s="92"/>
      <c r="QGH786" s="92"/>
      <c r="QGI786" s="92"/>
      <c r="QGJ786" s="92"/>
      <c r="QGK786" s="92"/>
      <c r="QGL786" s="92"/>
      <c r="QGM786" s="92"/>
      <c r="QGN786" s="92"/>
      <c r="QGO786" s="92"/>
      <c r="QGP786" s="92"/>
      <c r="QGQ786" s="92"/>
      <c r="QGR786" s="92"/>
      <c r="QGS786" s="92"/>
      <c r="QGT786" s="92"/>
      <c r="QGU786" s="92"/>
      <c r="QGV786" s="92"/>
      <c r="QGW786" s="92"/>
      <c r="QGX786" s="92"/>
      <c r="QGY786" s="92"/>
      <c r="QGZ786" s="92"/>
      <c r="QHA786" s="92"/>
      <c r="QHB786" s="92"/>
      <c r="QHC786" s="92"/>
      <c r="QHD786" s="92"/>
      <c r="QHE786" s="92"/>
      <c r="QHF786" s="92"/>
      <c r="QHG786" s="92"/>
      <c r="QHH786" s="92"/>
      <c r="QHI786" s="92"/>
      <c r="QHJ786" s="92"/>
      <c r="QHK786" s="92"/>
      <c r="QHL786" s="92"/>
      <c r="QHM786" s="92"/>
      <c r="QHN786" s="92"/>
      <c r="QHO786" s="92"/>
      <c r="QHP786" s="92"/>
      <c r="QHQ786" s="92"/>
      <c r="QHR786" s="92"/>
      <c r="QHS786" s="92"/>
      <c r="QHT786" s="92"/>
      <c r="QHU786" s="92"/>
      <c r="QHV786" s="92"/>
      <c r="QHW786" s="92"/>
      <c r="QHX786" s="92"/>
      <c r="QHY786" s="92"/>
      <c r="QHZ786" s="92"/>
      <c r="QIA786" s="92"/>
      <c r="QIB786" s="92"/>
      <c r="QIC786" s="92"/>
      <c r="QID786" s="92"/>
      <c r="QIE786" s="92"/>
      <c r="QIF786" s="92"/>
      <c r="QIG786" s="92"/>
      <c r="QIH786" s="92"/>
      <c r="QII786" s="92"/>
      <c r="QIJ786" s="92"/>
      <c r="QIK786" s="92"/>
      <c r="QIL786" s="92"/>
      <c r="QIM786" s="92"/>
      <c r="QIN786" s="92"/>
      <c r="QIO786" s="92"/>
      <c r="QIP786" s="92"/>
      <c r="QIQ786" s="92"/>
      <c r="QIR786" s="92"/>
      <c r="QIS786" s="92"/>
      <c r="QIT786" s="92"/>
      <c r="QIU786" s="92"/>
      <c r="QIV786" s="92"/>
      <c r="QIW786" s="92"/>
      <c r="QIX786" s="92"/>
      <c r="QIY786" s="92"/>
      <c r="QIZ786" s="92"/>
      <c r="QJA786" s="92"/>
      <c r="QJB786" s="92"/>
      <c r="QJC786" s="92"/>
      <c r="QJD786" s="92"/>
      <c r="QJE786" s="92"/>
      <c r="QJF786" s="92"/>
      <c r="QJG786" s="92"/>
      <c r="QJH786" s="92"/>
      <c r="QJI786" s="92"/>
      <c r="QJJ786" s="92"/>
      <c r="QJK786" s="92"/>
      <c r="QJL786" s="92"/>
      <c r="QJM786" s="92"/>
      <c r="QJN786" s="92"/>
      <c r="QJO786" s="92"/>
      <c r="QJP786" s="92"/>
      <c r="QJQ786" s="92"/>
      <c r="QJR786" s="92"/>
      <c r="QJS786" s="92"/>
      <c r="QJT786" s="92"/>
      <c r="QJU786" s="92"/>
      <c r="QJV786" s="92"/>
      <c r="QJW786" s="92"/>
      <c r="QJX786" s="92"/>
      <c r="QJY786" s="92"/>
      <c r="QJZ786" s="92"/>
      <c r="QKA786" s="92"/>
      <c r="QKB786" s="92"/>
      <c r="QKC786" s="92"/>
      <c r="QKD786" s="92"/>
      <c r="QKE786" s="92"/>
      <c r="QKF786" s="92"/>
      <c r="QKG786" s="92"/>
      <c r="QKH786" s="92"/>
      <c r="QKI786" s="92"/>
      <c r="QKJ786" s="92"/>
      <c r="QKK786" s="92"/>
      <c r="QKL786" s="92"/>
      <c r="QKM786" s="92"/>
      <c r="QKN786" s="92"/>
      <c r="QKO786" s="92"/>
      <c r="QKP786" s="92"/>
      <c r="QKQ786" s="92"/>
      <c r="QKR786" s="92"/>
      <c r="QKS786" s="92"/>
      <c r="QKT786" s="92"/>
      <c r="QKU786" s="92"/>
      <c r="QKV786" s="92"/>
      <c r="QKW786" s="92"/>
      <c r="QKX786" s="92"/>
      <c r="QKY786" s="92"/>
      <c r="QKZ786" s="92"/>
      <c r="QLA786" s="92"/>
      <c r="QLB786" s="92"/>
      <c r="QLC786" s="92"/>
      <c r="QLD786" s="92"/>
      <c r="QLE786" s="92"/>
      <c r="QLF786" s="92"/>
      <c r="QLG786" s="92"/>
      <c r="QLH786" s="92"/>
      <c r="QLI786" s="92"/>
      <c r="QLJ786" s="92"/>
      <c r="QLK786" s="92"/>
      <c r="QLL786" s="92"/>
      <c r="QLM786" s="92"/>
      <c r="QLN786" s="92"/>
      <c r="QLO786" s="92"/>
      <c r="QLP786" s="92"/>
      <c r="QLQ786" s="92"/>
      <c r="QLR786" s="92"/>
      <c r="QLS786" s="92"/>
      <c r="QLT786" s="92"/>
      <c r="QLU786" s="92"/>
      <c r="QLV786" s="92"/>
      <c r="QLW786" s="92"/>
      <c r="QLX786" s="92"/>
      <c r="QLY786" s="92"/>
      <c r="QLZ786" s="92"/>
      <c r="QMA786" s="92"/>
      <c r="QMB786" s="92"/>
      <c r="QMC786" s="92"/>
      <c r="QMD786" s="92"/>
      <c r="QME786" s="92"/>
      <c r="QMF786" s="92"/>
      <c r="QMG786" s="92"/>
      <c r="QMH786" s="92"/>
      <c r="QMI786" s="92"/>
      <c r="QMJ786" s="92"/>
      <c r="QMK786" s="92"/>
      <c r="QML786" s="92"/>
      <c r="QMM786" s="92"/>
      <c r="QMN786" s="92"/>
      <c r="QMO786" s="92"/>
      <c r="QMP786" s="92"/>
      <c r="QMQ786" s="92"/>
      <c r="QMR786" s="92"/>
      <c r="QMS786" s="92"/>
      <c r="QMT786" s="92"/>
      <c r="QMU786" s="92"/>
      <c r="QMV786" s="92"/>
      <c r="QMW786" s="92"/>
      <c r="QMX786" s="92"/>
      <c r="QMY786" s="92"/>
      <c r="QMZ786" s="92"/>
      <c r="QNA786" s="92"/>
      <c r="QNB786" s="92"/>
      <c r="QNC786" s="92"/>
      <c r="QND786" s="92"/>
      <c r="QNE786" s="92"/>
      <c r="QNF786" s="92"/>
      <c r="QNG786" s="92"/>
      <c r="QNH786" s="92"/>
      <c r="QNI786" s="92"/>
      <c r="QNJ786" s="92"/>
      <c r="QNK786" s="92"/>
      <c r="QNL786" s="92"/>
      <c r="QNM786" s="92"/>
      <c r="QNN786" s="92"/>
      <c r="QNO786" s="92"/>
      <c r="QNP786" s="92"/>
      <c r="QNQ786" s="92"/>
      <c r="QNR786" s="92"/>
      <c r="QNS786" s="92"/>
      <c r="QNT786" s="92"/>
      <c r="QNU786" s="92"/>
      <c r="QNV786" s="92"/>
      <c r="QNW786" s="92"/>
      <c r="QNX786" s="92"/>
      <c r="QNY786" s="92"/>
      <c r="QNZ786" s="92"/>
      <c r="QOA786" s="92"/>
      <c r="QOB786" s="92"/>
      <c r="QOC786" s="92"/>
      <c r="QOD786" s="92"/>
      <c r="QOE786" s="92"/>
      <c r="QOF786" s="92"/>
      <c r="QOG786" s="92"/>
      <c r="QOH786" s="92"/>
      <c r="QOI786" s="92"/>
      <c r="QOJ786" s="92"/>
      <c r="QOK786" s="92"/>
      <c r="QOL786" s="92"/>
      <c r="QOM786" s="92"/>
      <c r="QON786" s="92"/>
      <c r="QOO786" s="92"/>
      <c r="QOP786" s="92"/>
      <c r="QOQ786" s="92"/>
      <c r="QOR786" s="92"/>
      <c r="QOS786" s="92"/>
      <c r="QOT786" s="92"/>
      <c r="QOU786" s="92"/>
      <c r="QOV786" s="92"/>
      <c r="QOW786" s="92"/>
      <c r="QOX786" s="92"/>
      <c r="QOY786" s="92"/>
      <c r="QOZ786" s="92"/>
      <c r="QPA786" s="92"/>
      <c r="QPB786" s="92"/>
      <c r="QPC786" s="92"/>
      <c r="QPD786" s="92"/>
      <c r="QPE786" s="92"/>
      <c r="QPF786" s="92"/>
      <c r="QPG786" s="92"/>
      <c r="QPH786" s="92"/>
      <c r="QPI786" s="92"/>
      <c r="QPJ786" s="92"/>
      <c r="QPK786" s="92"/>
      <c r="QPL786" s="92"/>
      <c r="QPM786" s="92"/>
      <c r="QPN786" s="92"/>
      <c r="QPO786" s="92"/>
      <c r="QPP786" s="92"/>
      <c r="QPQ786" s="92"/>
      <c r="QPR786" s="92"/>
      <c r="QPS786" s="92"/>
      <c r="QPT786" s="92"/>
      <c r="QPU786" s="92"/>
      <c r="QPV786" s="92"/>
      <c r="QPW786" s="92"/>
      <c r="QPX786" s="92"/>
      <c r="QPY786" s="92"/>
      <c r="QPZ786" s="92"/>
      <c r="QQA786" s="92"/>
      <c r="QQB786" s="92"/>
      <c r="QQC786" s="92"/>
      <c r="QQD786" s="92"/>
      <c r="QQE786" s="92"/>
      <c r="QQF786" s="92"/>
      <c r="QQG786" s="92"/>
      <c r="QQH786" s="92"/>
      <c r="QQI786" s="92"/>
      <c r="QQJ786" s="92"/>
      <c r="QQK786" s="92"/>
      <c r="QQL786" s="92"/>
      <c r="QQM786" s="92"/>
      <c r="QQN786" s="92"/>
      <c r="QQO786" s="92"/>
      <c r="QQP786" s="92"/>
      <c r="QQQ786" s="92"/>
      <c r="QQR786" s="92"/>
      <c r="QQS786" s="92"/>
      <c r="QQT786" s="92"/>
      <c r="QQU786" s="92"/>
      <c r="QQV786" s="92"/>
      <c r="QQW786" s="92"/>
      <c r="QQX786" s="92"/>
      <c r="QQY786" s="92"/>
      <c r="QQZ786" s="92"/>
      <c r="QRA786" s="92"/>
      <c r="QRB786" s="92"/>
      <c r="QRC786" s="92"/>
      <c r="QRD786" s="92"/>
      <c r="QRE786" s="92"/>
      <c r="QRF786" s="92"/>
      <c r="QRG786" s="92"/>
      <c r="QRH786" s="92"/>
      <c r="QRI786" s="92"/>
      <c r="QRJ786" s="92"/>
      <c r="QRK786" s="92"/>
      <c r="QRL786" s="92"/>
      <c r="QRM786" s="92"/>
      <c r="QRN786" s="92"/>
      <c r="QRO786" s="92"/>
      <c r="QRP786" s="92"/>
      <c r="QRQ786" s="92"/>
      <c r="QRR786" s="92"/>
      <c r="QRS786" s="92"/>
      <c r="QRT786" s="92"/>
      <c r="QRU786" s="92"/>
      <c r="QRV786" s="92"/>
      <c r="QRW786" s="92"/>
      <c r="QRX786" s="92"/>
      <c r="QRY786" s="92"/>
      <c r="QRZ786" s="92"/>
      <c r="QSA786" s="92"/>
      <c r="QSB786" s="92"/>
      <c r="QSC786" s="92"/>
      <c r="QSD786" s="92"/>
      <c r="QSE786" s="92"/>
      <c r="QSF786" s="92"/>
      <c r="QSG786" s="92"/>
      <c r="QSH786" s="92"/>
      <c r="QSI786" s="92"/>
      <c r="QSJ786" s="92"/>
      <c r="QSK786" s="92"/>
      <c r="QSL786" s="92"/>
      <c r="QSM786" s="92"/>
      <c r="QSN786" s="92"/>
      <c r="QSO786" s="92"/>
      <c r="QSP786" s="92"/>
      <c r="QSQ786" s="92"/>
      <c r="QSR786" s="92"/>
      <c r="QSS786" s="92"/>
      <c r="QST786" s="92"/>
      <c r="QSU786" s="92"/>
      <c r="QSV786" s="92"/>
      <c r="QSW786" s="92"/>
      <c r="QSX786" s="92"/>
      <c r="QSY786" s="92"/>
      <c r="QSZ786" s="92"/>
      <c r="QTA786" s="92"/>
      <c r="QTB786" s="92"/>
      <c r="QTC786" s="92"/>
      <c r="QTD786" s="92"/>
      <c r="QTE786" s="92"/>
      <c r="QTF786" s="92"/>
      <c r="QTG786" s="92"/>
      <c r="QTH786" s="92"/>
      <c r="QTI786" s="92"/>
      <c r="QTJ786" s="92"/>
      <c r="QTK786" s="92"/>
      <c r="QTL786" s="92"/>
      <c r="QTM786" s="92"/>
      <c r="QTN786" s="92"/>
      <c r="QTO786" s="92"/>
      <c r="QTP786" s="92"/>
      <c r="QTQ786" s="92"/>
      <c r="QTR786" s="92"/>
      <c r="QTS786" s="92"/>
      <c r="QTT786" s="92"/>
      <c r="QTU786" s="92"/>
      <c r="QTV786" s="92"/>
      <c r="QTW786" s="92"/>
      <c r="QTX786" s="92"/>
      <c r="QTY786" s="92"/>
      <c r="QTZ786" s="92"/>
      <c r="QUA786" s="92"/>
      <c r="QUB786" s="92"/>
      <c r="QUC786" s="92"/>
      <c r="QUD786" s="92"/>
      <c r="QUE786" s="92"/>
      <c r="QUF786" s="92"/>
      <c r="QUG786" s="92"/>
      <c r="QUH786" s="92"/>
      <c r="QUI786" s="92"/>
      <c r="QUJ786" s="92"/>
      <c r="QUK786" s="92"/>
      <c r="QUL786" s="92"/>
      <c r="QUM786" s="92"/>
      <c r="QUN786" s="92"/>
      <c r="QUO786" s="92"/>
      <c r="QUP786" s="92"/>
      <c r="QUQ786" s="92"/>
      <c r="QUR786" s="92"/>
      <c r="QUS786" s="92"/>
      <c r="QUT786" s="92"/>
      <c r="QUU786" s="92"/>
      <c r="QUV786" s="92"/>
      <c r="QUW786" s="92"/>
      <c r="QUX786" s="92"/>
      <c r="QUY786" s="92"/>
      <c r="QUZ786" s="92"/>
      <c r="QVA786" s="92"/>
      <c r="QVB786" s="92"/>
      <c r="QVC786" s="92"/>
      <c r="QVD786" s="92"/>
      <c r="QVE786" s="92"/>
      <c r="QVF786" s="92"/>
      <c r="QVG786" s="92"/>
      <c r="QVH786" s="92"/>
      <c r="QVI786" s="92"/>
      <c r="QVJ786" s="92"/>
      <c r="QVK786" s="92"/>
      <c r="QVL786" s="92"/>
      <c r="QVM786" s="92"/>
      <c r="QVN786" s="92"/>
      <c r="QVO786" s="92"/>
      <c r="QVP786" s="92"/>
      <c r="QVQ786" s="92"/>
      <c r="QVR786" s="92"/>
      <c r="QVS786" s="92"/>
      <c r="QVT786" s="92"/>
      <c r="QVU786" s="92"/>
      <c r="QVV786" s="92"/>
      <c r="QVW786" s="92"/>
      <c r="QVX786" s="92"/>
      <c r="QVY786" s="92"/>
      <c r="QVZ786" s="92"/>
      <c r="QWA786" s="92"/>
      <c r="QWB786" s="92"/>
      <c r="QWC786" s="92"/>
      <c r="QWD786" s="92"/>
      <c r="QWE786" s="92"/>
      <c r="QWF786" s="92"/>
      <c r="QWG786" s="92"/>
      <c r="QWH786" s="92"/>
      <c r="QWI786" s="92"/>
      <c r="QWJ786" s="92"/>
      <c r="QWK786" s="92"/>
      <c r="QWL786" s="92"/>
      <c r="QWM786" s="92"/>
      <c r="QWN786" s="92"/>
      <c r="QWO786" s="92"/>
      <c r="QWP786" s="92"/>
      <c r="QWQ786" s="92"/>
      <c r="QWR786" s="92"/>
      <c r="QWS786" s="92"/>
      <c r="QWT786" s="92"/>
      <c r="QWU786" s="92"/>
      <c r="QWV786" s="92"/>
      <c r="QWW786" s="92"/>
      <c r="QWX786" s="92"/>
      <c r="QWY786" s="92"/>
      <c r="QWZ786" s="92"/>
      <c r="QXA786" s="92"/>
      <c r="QXB786" s="92"/>
      <c r="QXC786" s="92"/>
      <c r="QXD786" s="92"/>
      <c r="QXE786" s="92"/>
      <c r="QXF786" s="92"/>
      <c r="QXG786" s="92"/>
      <c r="QXH786" s="92"/>
      <c r="QXI786" s="92"/>
      <c r="QXJ786" s="92"/>
      <c r="QXK786" s="92"/>
      <c r="QXL786" s="92"/>
      <c r="QXM786" s="92"/>
      <c r="QXN786" s="92"/>
      <c r="QXO786" s="92"/>
      <c r="QXP786" s="92"/>
      <c r="QXQ786" s="92"/>
      <c r="QXR786" s="92"/>
      <c r="QXS786" s="92"/>
      <c r="QXT786" s="92"/>
      <c r="QXU786" s="92"/>
      <c r="QXV786" s="92"/>
      <c r="QXW786" s="92"/>
      <c r="QXX786" s="92"/>
      <c r="QXY786" s="92"/>
      <c r="QXZ786" s="92"/>
      <c r="QYA786" s="92"/>
      <c r="QYB786" s="92"/>
      <c r="QYC786" s="92"/>
      <c r="QYD786" s="92"/>
      <c r="QYE786" s="92"/>
      <c r="QYF786" s="92"/>
      <c r="QYG786" s="92"/>
      <c r="QYH786" s="92"/>
      <c r="QYI786" s="92"/>
      <c r="QYJ786" s="92"/>
      <c r="QYK786" s="92"/>
      <c r="QYL786" s="92"/>
      <c r="QYM786" s="92"/>
      <c r="QYN786" s="92"/>
      <c r="QYO786" s="92"/>
      <c r="QYP786" s="92"/>
      <c r="QYQ786" s="92"/>
      <c r="QYR786" s="92"/>
      <c r="QYS786" s="92"/>
      <c r="QYT786" s="92"/>
      <c r="QYU786" s="92"/>
      <c r="QYV786" s="92"/>
      <c r="QYW786" s="92"/>
      <c r="QYX786" s="92"/>
      <c r="QYY786" s="92"/>
      <c r="QYZ786" s="92"/>
      <c r="QZA786" s="92"/>
      <c r="QZB786" s="92"/>
      <c r="QZC786" s="92"/>
      <c r="QZD786" s="92"/>
      <c r="QZE786" s="92"/>
      <c r="QZF786" s="92"/>
      <c r="QZG786" s="92"/>
      <c r="QZH786" s="92"/>
      <c r="QZI786" s="92"/>
      <c r="QZJ786" s="92"/>
      <c r="QZK786" s="92"/>
      <c r="QZL786" s="92"/>
      <c r="QZM786" s="92"/>
      <c r="QZN786" s="92"/>
      <c r="QZO786" s="92"/>
      <c r="QZP786" s="92"/>
      <c r="QZQ786" s="92"/>
      <c r="QZR786" s="92"/>
      <c r="QZS786" s="92"/>
      <c r="QZT786" s="92"/>
      <c r="QZU786" s="92"/>
      <c r="QZV786" s="92"/>
      <c r="QZW786" s="92"/>
      <c r="QZX786" s="92"/>
      <c r="QZY786" s="92"/>
      <c r="QZZ786" s="92"/>
      <c r="RAA786" s="92"/>
      <c r="RAB786" s="92"/>
      <c r="RAC786" s="92"/>
      <c r="RAD786" s="92"/>
      <c r="RAE786" s="92"/>
      <c r="RAF786" s="92"/>
      <c r="RAG786" s="92"/>
      <c r="RAH786" s="92"/>
      <c r="RAI786" s="92"/>
      <c r="RAJ786" s="92"/>
      <c r="RAK786" s="92"/>
      <c r="RAL786" s="92"/>
      <c r="RAM786" s="92"/>
      <c r="RAN786" s="92"/>
      <c r="RAO786" s="92"/>
      <c r="RAP786" s="92"/>
      <c r="RAQ786" s="92"/>
      <c r="RAR786" s="92"/>
      <c r="RAS786" s="92"/>
      <c r="RAT786" s="92"/>
      <c r="RAU786" s="92"/>
      <c r="RAV786" s="92"/>
      <c r="RAW786" s="92"/>
      <c r="RAX786" s="92"/>
      <c r="RAY786" s="92"/>
      <c r="RAZ786" s="92"/>
      <c r="RBA786" s="92"/>
      <c r="RBB786" s="92"/>
      <c r="RBC786" s="92"/>
      <c r="RBD786" s="92"/>
      <c r="RBE786" s="92"/>
      <c r="RBF786" s="92"/>
      <c r="RBG786" s="92"/>
      <c r="RBH786" s="92"/>
      <c r="RBI786" s="92"/>
      <c r="RBJ786" s="92"/>
      <c r="RBK786" s="92"/>
      <c r="RBL786" s="92"/>
      <c r="RBM786" s="92"/>
      <c r="RBN786" s="92"/>
      <c r="RBO786" s="92"/>
      <c r="RBP786" s="92"/>
      <c r="RBQ786" s="92"/>
      <c r="RBR786" s="92"/>
      <c r="RBS786" s="92"/>
      <c r="RBT786" s="92"/>
      <c r="RBU786" s="92"/>
      <c r="RBV786" s="92"/>
      <c r="RBW786" s="92"/>
      <c r="RBX786" s="92"/>
      <c r="RBY786" s="92"/>
      <c r="RBZ786" s="92"/>
      <c r="RCA786" s="92"/>
      <c r="RCB786" s="92"/>
      <c r="RCC786" s="92"/>
      <c r="RCD786" s="92"/>
      <c r="RCE786" s="92"/>
      <c r="RCF786" s="92"/>
      <c r="RCG786" s="92"/>
      <c r="RCH786" s="92"/>
      <c r="RCI786" s="92"/>
      <c r="RCJ786" s="92"/>
      <c r="RCK786" s="92"/>
      <c r="RCL786" s="92"/>
      <c r="RCM786" s="92"/>
      <c r="RCN786" s="92"/>
      <c r="RCO786" s="92"/>
      <c r="RCP786" s="92"/>
      <c r="RCQ786" s="92"/>
      <c r="RCR786" s="92"/>
      <c r="RCS786" s="92"/>
      <c r="RCT786" s="92"/>
      <c r="RCU786" s="92"/>
      <c r="RCV786" s="92"/>
      <c r="RCW786" s="92"/>
      <c r="RCX786" s="92"/>
      <c r="RCY786" s="92"/>
      <c r="RCZ786" s="92"/>
      <c r="RDA786" s="92"/>
      <c r="RDB786" s="92"/>
      <c r="RDC786" s="92"/>
      <c r="RDD786" s="92"/>
      <c r="RDE786" s="92"/>
      <c r="RDF786" s="92"/>
      <c r="RDG786" s="92"/>
      <c r="RDH786" s="92"/>
      <c r="RDI786" s="92"/>
      <c r="RDJ786" s="92"/>
      <c r="RDK786" s="92"/>
      <c r="RDL786" s="92"/>
      <c r="RDM786" s="92"/>
      <c r="RDN786" s="92"/>
      <c r="RDO786" s="92"/>
      <c r="RDP786" s="92"/>
      <c r="RDQ786" s="92"/>
      <c r="RDR786" s="92"/>
      <c r="RDS786" s="92"/>
      <c r="RDT786" s="92"/>
      <c r="RDU786" s="92"/>
      <c r="RDV786" s="92"/>
      <c r="RDW786" s="92"/>
      <c r="RDX786" s="92"/>
      <c r="RDY786" s="92"/>
      <c r="RDZ786" s="92"/>
      <c r="REA786" s="92"/>
      <c r="REB786" s="92"/>
      <c r="REC786" s="92"/>
      <c r="RED786" s="92"/>
      <c r="REE786" s="92"/>
      <c r="REF786" s="92"/>
      <c r="REG786" s="92"/>
      <c r="REH786" s="92"/>
      <c r="REI786" s="92"/>
      <c r="REJ786" s="92"/>
      <c r="REK786" s="92"/>
      <c r="REL786" s="92"/>
      <c r="REM786" s="92"/>
      <c r="REN786" s="92"/>
      <c r="REO786" s="92"/>
      <c r="REP786" s="92"/>
      <c r="REQ786" s="92"/>
      <c r="RER786" s="92"/>
      <c r="RES786" s="92"/>
      <c r="RET786" s="92"/>
      <c r="REU786" s="92"/>
      <c r="REV786" s="92"/>
      <c r="REW786" s="92"/>
      <c r="REX786" s="92"/>
      <c r="REY786" s="92"/>
      <c r="REZ786" s="92"/>
      <c r="RFA786" s="92"/>
      <c r="RFB786" s="92"/>
      <c r="RFC786" s="92"/>
      <c r="RFD786" s="92"/>
      <c r="RFE786" s="92"/>
      <c r="RFF786" s="92"/>
      <c r="RFG786" s="92"/>
      <c r="RFH786" s="92"/>
      <c r="RFI786" s="92"/>
      <c r="RFJ786" s="92"/>
      <c r="RFK786" s="92"/>
      <c r="RFL786" s="92"/>
      <c r="RFM786" s="92"/>
      <c r="RFN786" s="92"/>
      <c r="RFO786" s="92"/>
      <c r="RFP786" s="92"/>
      <c r="RFQ786" s="92"/>
      <c r="RFR786" s="92"/>
      <c r="RFS786" s="92"/>
      <c r="RFT786" s="92"/>
      <c r="RFU786" s="92"/>
      <c r="RFV786" s="92"/>
      <c r="RFW786" s="92"/>
      <c r="RFX786" s="92"/>
      <c r="RFY786" s="92"/>
      <c r="RFZ786" s="92"/>
      <c r="RGA786" s="92"/>
      <c r="RGB786" s="92"/>
      <c r="RGC786" s="92"/>
      <c r="RGD786" s="92"/>
      <c r="RGE786" s="92"/>
      <c r="RGF786" s="92"/>
      <c r="RGG786" s="92"/>
      <c r="RGH786" s="92"/>
      <c r="RGI786" s="92"/>
      <c r="RGJ786" s="92"/>
      <c r="RGK786" s="92"/>
      <c r="RGL786" s="92"/>
      <c r="RGM786" s="92"/>
      <c r="RGN786" s="92"/>
      <c r="RGO786" s="92"/>
      <c r="RGP786" s="92"/>
      <c r="RGQ786" s="92"/>
      <c r="RGR786" s="92"/>
      <c r="RGS786" s="92"/>
      <c r="RGT786" s="92"/>
      <c r="RGU786" s="92"/>
      <c r="RGV786" s="92"/>
      <c r="RGW786" s="92"/>
      <c r="RGX786" s="92"/>
      <c r="RGY786" s="92"/>
      <c r="RGZ786" s="92"/>
      <c r="RHA786" s="92"/>
      <c r="RHB786" s="92"/>
      <c r="RHC786" s="92"/>
      <c r="RHD786" s="92"/>
      <c r="RHE786" s="92"/>
      <c r="RHF786" s="92"/>
      <c r="RHG786" s="92"/>
      <c r="RHH786" s="92"/>
      <c r="RHI786" s="92"/>
      <c r="RHJ786" s="92"/>
      <c r="RHK786" s="92"/>
      <c r="RHL786" s="92"/>
      <c r="RHM786" s="92"/>
      <c r="RHN786" s="92"/>
      <c r="RHO786" s="92"/>
      <c r="RHP786" s="92"/>
      <c r="RHQ786" s="92"/>
      <c r="RHR786" s="92"/>
      <c r="RHS786" s="92"/>
      <c r="RHT786" s="92"/>
      <c r="RHU786" s="92"/>
      <c r="RHV786" s="92"/>
      <c r="RHW786" s="92"/>
      <c r="RHX786" s="92"/>
      <c r="RHY786" s="92"/>
      <c r="RHZ786" s="92"/>
      <c r="RIA786" s="92"/>
      <c r="RIB786" s="92"/>
      <c r="RIC786" s="92"/>
      <c r="RID786" s="92"/>
      <c r="RIE786" s="92"/>
      <c r="RIF786" s="92"/>
      <c r="RIG786" s="92"/>
      <c r="RIH786" s="92"/>
      <c r="RII786" s="92"/>
      <c r="RIJ786" s="92"/>
      <c r="RIK786" s="92"/>
      <c r="RIL786" s="92"/>
      <c r="RIM786" s="92"/>
      <c r="RIN786" s="92"/>
      <c r="RIO786" s="92"/>
      <c r="RIP786" s="92"/>
      <c r="RIQ786" s="92"/>
      <c r="RIR786" s="92"/>
      <c r="RIS786" s="92"/>
      <c r="RIT786" s="92"/>
      <c r="RIU786" s="92"/>
      <c r="RIV786" s="92"/>
      <c r="RIW786" s="92"/>
      <c r="RIX786" s="92"/>
      <c r="RIY786" s="92"/>
      <c r="RIZ786" s="92"/>
      <c r="RJA786" s="92"/>
      <c r="RJB786" s="92"/>
      <c r="RJC786" s="92"/>
      <c r="RJD786" s="92"/>
      <c r="RJE786" s="92"/>
      <c r="RJF786" s="92"/>
      <c r="RJG786" s="92"/>
      <c r="RJH786" s="92"/>
      <c r="RJI786" s="92"/>
      <c r="RJJ786" s="92"/>
      <c r="RJK786" s="92"/>
      <c r="RJL786" s="92"/>
      <c r="RJM786" s="92"/>
      <c r="RJN786" s="92"/>
      <c r="RJO786" s="92"/>
      <c r="RJP786" s="92"/>
      <c r="RJQ786" s="92"/>
      <c r="RJR786" s="92"/>
      <c r="RJS786" s="92"/>
      <c r="RJT786" s="92"/>
      <c r="RJU786" s="92"/>
      <c r="RJV786" s="92"/>
      <c r="RJW786" s="92"/>
      <c r="RJX786" s="92"/>
      <c r="RJY786" s="92"/>
      <c r="RJZ786" s="92"/>
      <c r="RKA786" s="92"/>
      <c r="RKB786" s="92"/>
      <c r="RKC786" s="92"/>
      <c r="RKD786" s="92"/>
      <c r="RKE786" s="92"/>
      <c r="RKF786" s="92"/>
      <c r="RKG786" s="92"/>
      <c r="RKH786" s="92"/>
      <c r="RKI786" s="92"/>
      <c r="RKJ786" s="92"/>
      <c r="RKK786" s="92"/>
      <c r="RKL786" s="92"/>
      <c r="RKM786" s="92"/>
      <c r="RKN786" s="92"/>
      <c r="RKO786" s="92"/>
      <c r="RKP786" s="92"/>
      <c r="RKQ786" s="92"/>
      <c r="RKR786" s="92"/>
      <c r="RKS786" s="92"/>
      <c r="RKT786" s="92"/>
      <c r="RKU786" s="92"/>
      <c r="RKV786" s="92"/>
      <c r="RKW786" s="92"/>
      <c r="RKX786" s="92"/>
      <c r="RKY786" s="92"/>
      <c r="RKZ786" s="92"/>
      <c r="RLA786" s="92"/>
      <c r="RLB786" s="92"/>
      <c r="RLC786" s="92"/>
      <c r="RLD786" s="92"/>
      <c r="RLE786" s="92"/>
      <c r="RLF786" s="92"/>
      <c r="RLG786" s="92"/>
      <c r="RLH786" s="92"/>
      <c r="RLI786" s="92"/>
      <c r="RLJ786" s="92"/>
      <c r="RLK786" s="92"/>
      <c r="RLL786" s="92"/>
      <c r="RLM786" s="92"/>
      <c r="RLN786" s="92"/>
      <c r="RLO786" s="92"/>
      <c r="RLP786" s="92"/>
      <c r="RLQ786" s="92"/>
      <c r="RLR786" s="92"/>
      <c r="RLS786" s="92"/>
      <c r="RLT786" s="92"/>
      <c r="RLU786" s="92"/>
      <c r="RLV786" s="92"/>
      <c r="RLW786" s="92"/>
      <c r="RLX786" s="92"/>
      <c r="RLY786" s="92"/>
      <c r="RLZ786" s="92"/>
      <c r="RMA786" s="92"/>
      <c r="RMB786" s="92"/>
      <c r="RMC786" s="92"/>
      <c r="RMD786" s="92"/>
      <c r="RME786" s="92"/>
      <c r="RMF786" s="92"/>
      <c r="RMG786" s="92"/>
      <c r="RMH786" s="92"/>
      <c r="RMI786" s="92"/>
      <c r="RMJ786" s="92"/>
      <c r="RMK786" s="92"/>
      <c r="RML786" s="92"/>
      <c r="RMM786" s="92"/>
      <c r="RMN786" s="92"/>
      <c r="RMO786" s="92"/>
      <c r="RMP786" s="92"/>
      <c r="RMQ786" s="92"/>
      <c r="RMR786" s="92"/>
      <c r="RMS786" s="92"/>
      <c r="RMT786" s="92"/>
      <c r="RMU786" s="92"/>
      <c r="RMV786" s="92"/>
      <c r="RMW786" s="92"/>
      <c r="RMX786" s="92"/>
      <c r="RMY786" s="92"/>
      <c r="RMZ786" s="92"/>
      <c r="RNA786" s="92"/>
      <c r="RNB786" s="92"/>
      <c r="RNC786" s="92"/>
      <c r="RND786" s="92"/>
      <c r="RNE786" s="92"/>
      <c r="RNF786" s="92"/>
      <c r="RNG786" s="92"/>
      <c r="RNH786" s="92"/>
      <c r="RNI786" s="92"/>
      <c r="RNJ786" s="92"/>
      <c r="RNK786" s="92"/>
      <c r="RNL786" s="92"/>
      <c r="RNM786" s="92"/>
      <c r="RNN786" s="92"/>
      <c r="RNO786" s="92"/>
      <c r="RNP786" s="92"/>
      <c r="RNQ786" s="92"/>
      <c r="RNR786" s="92"/>
      <c r="RNS786" s="92"/>
      <c r="RNT786" s="92"/>
      <c r="RNU786" s="92"/>
      <c r="RNV786" s="92"/>
      <c r="RNW786" s="92"/>
      <c r="RNX786" s="92"/>
      <c r="RNY786" s="92"/>
      <c r="RNZ786" s="92"/>
      <c r="ROA786" s="92"/>
      <c r="ROB786" s="92"/>
      <c r="ROC786" s="92"/>
      <c r="ROD786" s="92"/>
      <c r="ROE786" s="92"/>
      <c r="ROF786" s="92"/>
      <c r="ROG786" s="92"/>
      <c r="ROH786" s="92"/>
      <c r="ROI786" s="92"/>
      <c r="ROJ786" s="92"/>
      <c r="ROK786" s="92"/>
      <c r="ROL786" s="92"/>
      <c r="ROM786" s="92"/>
      <c r="RON786" s="92"/>
      <c r="ROO786" s="92"/>
      <c r="ROP786" s="92"/>
      <c r="ROQ786" s="92"/>
      <c r="ROR786" s="92"/>
      <c r="ROS786" s="92"/>
      <c r="ROT786" s="92"/>
      <c r="ROU786" s="92"/>
      <c r="ROV786" s="92"/>
      <c r="ROW786" s="92"/>
      <c r="ROX786" s="92"/>
      <c r="ROY786" s="92"/>
      <c r="ROZ786" s="92"/>
      <c r="RPA786" s="92"/>
      <c r="RPB786" s="92"/>
      <c r="RPC786" s="92"/>
      <c r="RPD786" s="92"/>
      <c r="RPE786" s="92"/>
      <c r="RPF786" s="92"/>
      <c r="RPG786" s="92"/>
      <c r="RPH786" s="92"/>
      <c r="RPI786" s="92"/>
      <c r="RPJ786" s="92"/>
      <c r="RPK786" s="92"/>
      <c r="RPL786" s="92"/>
      <c r="RPM786" s="92"/>
      <c r="RPN786" s="92"/>
      <c r="RPO786" s="92"/>
      <c r="RPP786" s="92"/>
      <c r="RPQ786" s="92"/>
      <c r="RPR786" s="92"/>
      <c r="RPS786" s="92"/>
      <c r="RPT786" s="92"/>
      <c r="RPU786" s="92"/>
      <c r="RPV786" s="92"/>
      <c r="RPW786" s="92"/>
      <c r="RPX786" s="92"/>
      <c r="RPY786" s="92"/>
      <c r="RPZ786" s="92"/>
      <c r="RQA786" s="92"/>
      <c r="RQB786" s="92"/>
      <c r="RQC786" s="92"/>
      <c r="RQD786" s="92"/>
      <c r="RQE786" s="92"/>
      <c r="RQF786" s="92"/>
      <c r="RQG786" s="92"/>
      <c r="RQH786" s="92"/>
      <c r="RQI786" s="92"/>
      <c r="RQJ786" s="92"/>
      <c r="RQK786" s="92"/>
      <c r="RQL786" s="92"/>
      <c r="RQM786" s="92"/>
      <c r="RQN786" s="92"/>
      <c r="RQO786" s="92"/>
      <c r="RQP786" s="92"/>
      <c r="RQQ786" s="92"/>
      <c r="RQR786" s="92"/>
      <c r="RQS786" s="92"/>
      <c r="RQT786" s="92"/>
      <c r="RQU786" s="92"/>
      <c r="RQV786" s="92"/>
      <c r="RQW786" s="92"/>
      <c r="RQX786" s="92"/>
      <c r="RQY786" s="92"/>
      <c r="RQZ786" s="92"/>
      <c r="RRA786" s="92"/>
      <c r="RRB786" s="92"/>
      <c r="RRC786" s="92"/>
      <c r="RRD786" s="92"/>
      <c r="RRE786" s="92"/>
      <c r="RRF786" s="92"/>
      <c r="RRG786" s="92"/>
      <c r="RRH786" s="92"/>
      <c r="RRI786" s="92"/>
      <c r="RRJ786" s="92"/>
      <c r="RRK786" s="92"/>
      <c r="RRL786" s="92"/>
      <c r="RRM786" s="92"/>
      <c r="RRN786" s="92"/>
      <c r="RRO786" s="92"/>
      <c r="RRP786" s="92"/>
      <c r="RRQ786" s="92"/>
      <c r="RRR786" s="92"/>
      <c r="RRS786" s="92"/>
      <c r="RRT786" s="92"/>
      <c r="RRU786" s="92"/>
      <c r="RRV786" s="92"/>
      <c r="RRW786" s="92"/>
      <c r="RRX786" s="92"/>
      <c r="RRY786" s="92"/>
      <c r="RRZ786" s="92"/>
      <c r="RSA786" s="92"/>
      <c r="RSB786" s="92"/>
      <c r="RSC786" s="92"/>
      <c r="RSD786" s="92"/>
      <c r="RSE786" s="92"/>
      <c r="RSF786" s="92"/>
      <c r="RSG786" s="92"/>
      <c r="RSH786" s="92"/>
      <c r="RSI786" s="92"/>
      <c r="RSJ786" s="92"/>
      <c r="RSK786" s="92"/>
      <c r="RSL786" s="92"/>
      <c r="RSM786" s="92"/>
      <c r="RSN786" s="92"/>
      <c r="RSO786" s="92"/>
      <c r="RSP786" s="92"/>
      <c r="RSQ786" s="92"/>
      <c r="RSR786" s="92"/>
      <c r="RSS786" s="92"/>
      <c r="RST786" s="92"/>
      <c r="RSU786" s="92"/>
      <c r="RSV786" s="92"/>
      <c r="RSW786" s="92"/>
      <c r="RSX786" s="92"/>
      <c r="RSY786" s="92"/>
      <c r="RSZ786" s="92"/>
      <c r="RTA786" s="92"/>
      <c r="RTB786" s="92"/>
      <c r="RTC786" s="92"/>
      <c r="RTD786" s="92"/>
      <c r="RTE786" s="92"/>
      <c r="RTF786" s="92"/>
      <c r="RTG786" s="92"/>
      <c r="RTH786" s="92"/>
      <c r="RTI786" s="92"/>
      <c r="RTJ786" s="92"/>
      <c r="RTK786" s="92"/>
      <c r="RTL786" s="92"/>
      <c r="RTM786" s="92"/>
      <c r="RTN786" s="92"/>
      <c r="RTO786" s="92"/>
      <c r="RTP786" s="92"/>
      <c r="RTQ786" s="92"/>
      <c r="RTR786" s="92"/>
      <c r="RTS786" s="92"/>
      <c r="RTT786" s="92"/>
      <c r="RTU786" s="92"/>
      <c r="RTV786" s="92"/>
      <c r="RTW786" s="92"/>
      <c r="RTX786" s="92"/>
      <c r="RTY786" s="92"/>
      <c r="RTZ786" s="92"/>
      <c r="RUA786" s="92"/>
      <c r="RUB786" s="92"/>
      <c r="RUC786" s="92"/>
      <c r="RUD786" s="92"/>
      <c r="RUE786" s="92"/>
      <c r="RUF786" s="92"/>
      <c r="RUG786" s="92"/>
      <c r="RUH786" s="92"/>
      <c r="RUI786" s="92"/>
      <c r="RUJ786" s="92"/>
      <c r="RUK786" s="92"/>
      <c r="RUL786" s="92"/>
      <c r="RUM786" s="92"/>
      <c r="RUN786" s="92"/>
      <c r="RUO786" s="92"/>
      <c r="RUP786" s="92"/>
      <c r="RUQ786" s="92"/>
      <c r="RUR786" s="92"/>
      <c r="RUS786" s="92"/>
      <c r="RUT786" s="92"/>
      <c r="RUU786" s="92"/>
      <c r="RUV786" s="92"/>
      <c r="RUW786" s="92"/>
      <c r="RUX786" s="92"/>
      <c r="RUY786" s="92"/>
      <c r="RUZ786" s="92"/>
      <c r="RVA786" s="92"/>
      <c r="RVB786" s="92"/>
      <c r="RVC786" s="92"/>
      <c r="RVD786" s="92"/>
      <c r="RVE786" s="92"/>
      <c r="RVF786" s="92"/>
      <c r="RVG786" s="92"/>
      <c r="RVH786" s="92"/>
      <c r="RVI786" s="92"/>
      <c r="RVJ786" s="92"/>
      <c r="RVK786" s="92"/>
      <c r="RVL786" s="92"/>
      <c r="RVM786" s="92"/>
      <c r="RVN786" s="92"/>
      <c r="RVO786" s="92"/>
      <c r="RVP786" s="92"/>
      <c r="RVQ786" s="92"/>
      <c r="RVR786" s="92"/>
      <c r="RVS786" s="92"/>
      <c r="RVT786" s="92"/>
      <c r="RVU786" s="92"/>
      <c r="RVV786" s="92"/>
      <c r="RVW786" s="92"/>
      <c r="RVX786" s="92"/>
      <c r="RVY786" s="92"/>
      <c r="RVZ786" s="92"/>
      <c r="RWA786" s="92"/>
      <c r="RWB786" s="92"/>
      <c r="RWC786" s="92"/>
      <c r="RWD786" s="92"/>
      <c r="RWE786" s="92"/>
      <c r="RWF786" s="92"/>
      <c r="RWG786" s="92"/>
      <c r="RWH786" s="92"/>
      <c r="RWI786" s="92"/>
      <c r="RWJ786" s="92"/>
      <c r="RWK786" s="92"/>
      <c r="RWL786" s="92"/>
      <c r="RWM786" s="92"/>
      <c r="RWN786" s="92"/>
      <c r="RWO786" s="92"/>
      <c r="RWP786" s="92"/>
      <c r="RWQ786" s="92"/>
      <c r="RWR786" s="92"/>
      <c r="RWS786" s="92"/>
      <c r="RWT786" s="92"/>
      <c r="RWU786" s="92"/>
      <c r="RWV786" s="92"/>
      <c r="RWW786" s="92"/>
      <c r="RWX786" s="92"/>
      <c r="RWY786" s="92"/>
      <c r="RWZ786" s="92"/>
      <c r="RXA786" s="92"/>
      <c r="RXB786" s="92"/>
      <c r="RXC786" s="92"/>
      <c r="RXD786" s="92"/>
      <c r="RXE786" s="92"/>
      <c r="RXF786" s="92"/>
      <c r="RXG786" s="92"/>
      <c r="RXH786" s="92"/>
      <c r="RXI786" s="92"/>
      <c r="RXJ786" s="92"/>
      <c r="RXK786" s="92"/>
      <c r="RXL786" s="92"/>
      <c r="RXM786" s="92"/>
      <c r="RXN786" s="92"/>
      <c r="RXO786" s="92"/>
      <c r="RXP786" s="92"/>
      <c r="RXQ786" s="92"/>
      <c r="RXR786" s="92"/>
      <c r="RXS786" s="92"/>
      <c r="RXT786" s="92"/>
      <c r="RXU786" s="92"/>
      <c r="RXV786" s="92"/>
      <c r="RXW786" s="92"/>
      <c r="RXX786" s="92"/>
      <c r="RXY786" s="92"/>
      <c r="RXZ786" s="92"/>
      <c r="RYA786" s="92"/>
      <c r="RYB786" s="92"/>
      <c r="RYC786" s="92"/>
      <c r="RYD786" s="92"/>
      <c r="RYE786" s="92"/>
      <c r="RYF786" s="92"/>
      <c r="RYG786" s="92"/>
      <c r="RYH786" s="92"/>
      <c r="RYI786" s="92"/>
      <c r="RYJ786" s="92"/>
      <c r="RYK786" s="92"/>
      <c r="RYL786" s="92"/>
      <c r="RYM786" s="92"/>
      <c r="RYN786" s="92"/>
      <c r="RYO786" s="92"/>
      <c r="RYP786" s="92"/>
      <c r="RYQ786" s="92"/>
      <c r="RYR786" s="92"/>
      <c r="RYS786" s="92"/>
      <c r="RYT786" s="92"/>
      <c r="RYU786" s="92"/>
      <c r="RYV786" s="92"/>
      <c r="RYW786" s="92"/>
      <c r="RYX786" s="92"/>
      <c r="RYY786" s="92"/>
      <c r="RYZ786" s="92"/>
      <c r="RZA786" s="92"/>
      <c r="RZB786" s="92"/>
      <c r="RZC786" s="92"/>
      <c r="RZD786" s="92"/>
      <c r="RZE786" s="92"/>
      <c r="RZF786" s="92"/>
      <c r="RZG786" s="92"/>
      <c r="RZH786" s="92"/>
      <c r="RZI786" s="92"/>
      <c r="RZJ786" s="92"/>
      <c r="RZK786" s="92"/>
      <c r="RZL786" s="92"/>
      <c r="RZM786" s="92"/>
      <c r="RZN786" s="92"/>
      <c r="RZO786" s="92"/>
      <c r="RZP786" s="92"/>
      <c r="RZQ786" s="92"/>
      <c r="RZR786" s="92"/>
      <c r="RZS786" s="92"/>
      <c r="RZT786" s="92"/>
      <c r="RZU786" s="92"/>
      <c r="RZV786" s="92"/>
      <c r="RZW786" s="92"/>
      <c r="RZX786" s="92"/>
      <c r="RZY786" s="92"/>
      <c r="RZZ786" s="92"/>
      <c r="SAA786" s="92"/>
      <c r="SAB786" s="92"/>
      <c r="SAC786" s="92"/>
      <c r="SAD786" s="92"/>
      <c r="SAE786" s="92"/>
      <c r="SAF786" s="92"/>
      <c r="SAG786" s="92"/>
      <c r="SAH786" s="92"/>
      <c r="SAI786" s="92"/>
      <c r="SAJ786" s="92"/>
      <c r="SAK786" s="92"/>
      <c r="SAL786" s="92"/>
      <c r="SAM786" s="92"/>
      <c r="SAN786" s="92"/>
      <c r="SAO786" s="92"/>
      <c r="SAP786" s="92"/>
      <c r="SAQ786" s="92"/>
      <c r="SAR786" s="92"/>
      <c r="SAS786" s="92"/>
      <c r="SAT786" s="92"/>
      <c r="SAU786" s="92"/>
      <c r="SAV786" s="92"/>
      <c r="SAW786" s="92"/>
      <c r="SAX786" s="92"/>
      <c r="SAY786" s="92"/>
      <c r="SAZ786" s="92"/>
      <c r="SBA786" s="92"/>
      <c r="SBB786" s="92"/>
      <c r="SBC786" s="92"/>
      <c r="SBD786" s="92"/>
      <c r="SBE786" s="92"/>
      <c r="SBF786" s="92"/>
      <c r="SBG786" s="92"/>
      <c r="SBH786" s="92"/>
      <c r="SBI786" s="92"/>
      <c r="SBJ786" s="92"/>
      <c r="SBK786" s="92"/>
      <c r="SBL786" s="92"/>
      <c r="SBM786" s="92"/>
      <c r="SBN786" s="92"/>
      <c r="SBO786" s="92"/>
      <c r="SBP786" s="92"/>
      <c r="SBQ786" s="92"/>
      <c r="SBR786" s="92"/>
      <c r="SBS786" s="92"/>
      <c r="SBT786" s="92"/>
      <c r="SBU786" s="92"/>
      <c r="SBV786" s="92"/>
      <c r="SBW786" s="92"/>
      <c r="SBX786" s="92"/>
      <c r="SBY786" s="92"/>
      <c r="SBZ786" s="92"/>
      <c r="SCA786" s="92"/>
      <c r="SCB786" s="92"/>
      <c r="SCC786" s="92"/>
      <c r="SCD786" s="92"/>
      <c r="SCE786" s="92"/>
      <c r="SCF786" s="92"/>
      <c r="SCG786" s="92"/>
      <c r="SCH786" s="92"/>
      <c r="SCI786" s="92"/>
      <c r="SCJ786" s="92"/>
      <c r="SCK786" s="92"/>
      <c r="SCL786" s="92"/>
      <c r="SCM786" s="92"/>
      <c r="SCN786" s="92"/>
      <c r="SCO786" s="92"/>
      <c r="SCP786" s="92"/>
      <c r="SCQ786" s="92"/>
      <c r="SCR786" s="92"/>
      <c r="SCS786" s="92"/>
      <c r="SCT786" s="92"/>
      <c r="SCU786" s="92"/>
      <c r="SCV786" s="92"/>
      <c r="SCW786" s="92"/>
      <c r="SCX786" s="92"/>
      <c r="SCY786" s="92"/>
      <c r="SCZ786" s="92"/>
      <c r="SDA786" s="92"/>
      <c r="SDB786" s="92"/>
      <c r="SDC786" s="92"/>
      <c r="SDD786" s="92"/>
      <c r="SDE786" s="92"/>
      <c r="SDF786" s="92"/>
      <c r="SDG786" s="92"/>
      <c r="SDH786" s="92"/>
      <c r="SDI786" s="92"/>
      <c r="SDJ786" s="92"/>
      <c r="SDK786" s="92"/>
      <c r="SDL786" s="92"/>
      <c r="SDM786" s="92"/>
      <c r="SDN786" s="92"/>
      <c r="SDO786" s="92"/>
      <c r="SDP786" s="92"/>
      <c r="SDQ786" s="92"/>
      <c r="SDR786" s="92"/>
      <c r="SDS786" s="92"/>
      <c r="SDT786" s="92"/>
      <c r="SDU786" s="92"/>
      <c r="SDV786" s="92"/>
      <c r="SDW786" s="92"/>
      <c r="SDX786" s="92"/>
      <c r="SDY786" s="92"/>
      <c r="SDZ786" s="92"/>
      <c r="SEA786" s="92"/>
      <c r="SEB786" s="92"/>
      <c r="SEC786" s="92"/>
      <c r="SED786" s="92"/>
      <c r="SEE786" s="92"/>
      <c r="SEF786" s="92"/>
      <c r="SEG786" s="92"/>
      <c r="SEH786" s="92"/>
      <c r="SEI786" s="92"/>
      <c r="SEJ786" s="92"/>
      <c r="SEK786" s="92"/>
      <c r="SEL786" s="92"/>
      <c r="SEM786" s="92"/>
      <c r="SEN786" s="92"/>
      <c r="SEO786" s="92"/>
      <c r="SEP786" s="92"/>
      <c r="SEQ786" s="92"/>
      <c r="SER786" s="92"/>
      <c r="SES786" s="92"/>
      <c r="SET786" s="92"/>
      <c r="SEU786" s="92"/>
      <c r="SEV786" s="92"/>
      <c r="SEW786" s="92"/>
      <c r="SEX786" s="92"/>
      <c r="SEY786" s="92"/>
      <c r="SEZ786" s="92"/>
      <c r="SFA786" s="92"/>
      <c r="SFB786" s="92"/>
      <c r="SFC786" s="92"/>
      <c r="SFD786" s="92"/>
      <c r="SFE786" s="92"/>
      <c r="SFF786" s="92"/>
      <c r="SFG786" s="92"/>
      <c r="SFH786" s="92"/>
      <c r="SFI786" s="92"/>
      <c r="SFJ786" s="92"/>
      <c r="SFK786" s="92"/>
      <c r="SFL786" s="92"/>
      <c r="SFM786" s="92"/>
      <c r="SFN786" s="92"/>
      <c r="SFO786" s="92"/>
      <c r="SFP786" s="92"/>
      <c r="SFQ786" s="92"/>
      <c r="SFR786" s="92"/>
      <c r="SFS786" s="92"/>
      <c r="SFT786" s="92"/>
      <c r="SFU786" s="92"/>
      <c r="SFV786" s="92"/>
      <c r="SFW786" s="92"/>
      <c r="SFX786" s="92"/>
      <c r="SFY786" s="92"/>
      <c r="SFZ786" s="92"/>
      <c r="SGA786" s="92"/>
      <c r="SGB786" s="92"/>
      <c r="SGC786" s="92"/>
      <c r="SGD786" s="92"/>
      <c r="SGE786" s="92"/>
      <c r="SGF786" s="92"/>
      <c r="SGG786" s="92"/>
      <c r="SGH786" s="92"/>
      <c r="SGI786" s="92"/>
      <c r="SGJ786" s="92"/>
      <c r="SGK786" s="92"/>
      <c r="SGL786" s="92"/>
      <c r="SGM786" s="92"/>
      <c r="SGN786" s="92"/>
      <c r="SGO786" s="92"/>
      <c r="SGP786" s="92"/>
      <c r="SGQ786" s="92"/>
      <c r="SGR786" s="92"/>
      <c r="SGS786" s="92"/>
      <c r="SGT786" s="92"/>
      <c r="SGU786" s="92"/>
      <c r="SGV786" s="92"/>
      <c r="SGW786" s="92"/>
      <c r="SGX786" s="92"/>
      <c r="SGY786" s="92"/>
      <c r="SGZ786" s="92"/>
      <c r="SHA786" s="92"/>
      <c r="SHB786" s="92"/>
      <c r="SHC786" s="92"/>
      <c r="SHD786" s="92"/>
      <c r="SHE786" s="92"/>
      <c r="SHF786" s="92"/>
      <c r="SHG786" s="92"/>
      <c r="SHH786" s="92"/>
      <c r="SHI786" s="92"/>
      <c r="SHJ786" s="92"/>
      <c r="SHK786" s="92"/>
      <c r="SHL786" s="92"/>
      <c r="SHM786" s="92"/>
      <c r="SHN786" s="92"/>
      <c r="SHO786" s="92"/>
      <c r="SHP786" s="92"/>
      <c r="SHQ786" s="92"/>
      <c r="SHR786" s="92"/>
      <c r="SHS786" s="92"/>
      <c r="SHT786" s="92"/>
      <c r="SHU786" s="92"/>
      <c r="SHV786" s="92"/>
      <c r="SHW786" s="92"/>
      <c r="SHX786" s="92"/>
      <c r="SHY786" s="92"/>
      <c r="SHZ786" s="92"/>
      <c r="SIA786" s="92"/>
      <c r="SIB786" s="92"/>
      <c r="SIC786" s="92"/>
      <c r="SID786" s="92"/>
      <c r="SIE786" s="92"/>
      <c r="SIF786" s="92"/>
      <c r="SIG786" s="92"/>
      <c r="SIH786" s="92"/>
      <c r="SII786" s="92"/>
      <c r="SIJ786" s="92"/>
      <c r="SIK786" s="92"/>
      <c r="SIL786" s="92"/>
      <c r="SIM786" s="92"/>
      <c r="SIN786" s="92"/>
      <c r="SIO786" s="92"/>
      <c r="SIP786" s="92"/>
      <c r="SIQ786" s="92"/>
      <c r="SIR786" s="92"/>
      <c r="SIS786" s="92"/>
      <c r="SIT786" s="92"/>
      <c r="SIU786" s="92"/>
      <c r="SIV786" s="92"/>
      <c r="SIW786" s="92"/>
      <c r="SIX786" s="92"/>
      <c r="SIY786" s="92"/>
      <c r="SIZ786" s="92"/>
      <c r="SJA786" s="92"/>
      <c r="SJB786" s="92"/>
      <c r="SJC786" s="92"/>
      <c r="SJD786" s="92"/>
      <c r="SJE786" s="92"/>
      <c r="SJF786" s="92"/>
      <c r="SJG786" s="92"/>
      <c r="SJH786" s="92"/>
      <c r="SJI786" s="92"/>
      <c r="SJJ786" s="92"/>
      <c r="SJK786" s="92"/>
      <c r="SJL786" s="92"/>
      <c r="SJM786" s="92"/>
      <c r="SJN786" s="92"/>
      <c r="SJO786" s="92"/>
      <c r="SJP786" s="92"/>
      <c r="SJQ786" s="92"/>
      <c r="SJR786" s="92"/>
      <c r="SJS786" s="92"/>
      <c r="SJT786" s="92"/>
      <c r="SJU786" s="92"/>
      <c r="SJV786" s="92"/>
      <c r="SJW786" s="92"/>
      <c r="SJX786" s="92"/>
      <c r="SJY786" s="92"/>
      <c r="SJZ786" s="92"/>
      <c r="SKA786" s="92"/>
      <c r="SKB786" s="92"/>
      <c r="SKC786" s="92"/>
      <c r="SKD786" s="92"/>
      <c r="SKE786" s="92"/>
      <c r="SKF786" s="92"/>
      <c r="SKG786" s="92"/>
      <c r="SKH786" s="92"/>
      <c r="SKI786" s="92"/>
      <c r="SKJ786" s="92"/>
      <c r="SKK786" s="92"/>
      <c r="SKL786" s="92"/>
      <c r="SKM786" s="92"/>
      <c r="SKN786" s="92"/>
      <c r="SKO786" s="92"/>
      <c r="SKP786" s="92"/>
      <c r="SKQ786" s="92"/>
      <c r="SKR786" s="92"/>
      <c r="SKS786" s="92"/>
      <c r="SKT786" s="92"/>
      <c r="SKU786" s="92"/>
      <c r="SKV786" s="92"/>
      <c r="SKW786" s="92"/>
      <c r="SKX786" s="92"/>
      <c r="SKY786" s="92"/>
      <c r="SKZ786" s="92"/>
      <c r="SLA786" s="92"/>
      <c r="SLB786" s="92"/>
      <c r="SLC786" s="92"/>
      <c r="SLD786" s="92"/>
      <c r="SLE786" s="92"/>
      <c r="SLF786" s="92"/>
      <c r="SLG786" s="92"/>
      <c r="SLH786" s="92"/>
      <c r="SLI786" s="92"/>
      <c r="SLJ786" s="92"/>
      <c r="SLK786" s="92"/>
      <c r="SLL786" s="92"/>
      <c r="SLM786" s="92"/>
      <c r="SLN786" s="92"/>
      <c r="SLO786" s="92"/>
      <c r="SLP786" s="92"/>
      <c r="SLQ786" s="92"/>
      <c r="SLR786" s="92"/>
      <c r="SLS786" s="92"/>
      <c r="SLT786" s="92"/>
      <c r="SLU786" s="92"/>
      <c r="SLV786" s="92"/>
      <c r="SLW786" s="92"/>
      <c r="SLX786" s="92"/>
      <c r="SLY786" s="92"/>
      <c r="SLZ786" s="92"/>
      <c r="SMA786" s="92"/>
      <c r="SMB786" s="92"/>
      <c r="SMC786" s="92"/>
      <c r="SMD786" s="92"/>
      <c r="SME786" s="92"/>
      <c r="SMF786" s="92"/>
      <c r="SMG786" s="92"/>
      <c r="SMH786" s="92"/>
      <c r="SMI786" s="92"/>
      <c r="SMJ786" s="92"/>
      <c r="SMK786" s="92"/>
      <c r="SML786" s="92"/>
      <c r="SMM786" s="92"/>
      <c r="SMN786" s="92"/>
      <c r="SMO786" s="92"/>
      <c r="SMP786" s="92"/>
      <c r="SMQ786" s="92"/>
      <c r="SMR786" s="92"/>
      <c r="SMS786" s="92"/>
      <c r="SMT786" s="92"/>
      <c r="SMU786" s="92"/>
      <c r="SMV786" s="92"/>
      <c r="SMW786" s="92"/>
      <c r="SMX786" s="92"/>
      <c r="SMY786" s="92"/>
      <c r="SMZ786" s="92"/>
      <c r="SNA786" s="92"/>
      <c r="SNB786" s="92"/>
      <c r="SNC786" s="92"/>
      <c r="SND786" s="92"/>
      <c r="SNE786" s="92"/>
      <c r="SNF786" s="92"/>
      <c r="SNG786" s="92"/>
      <c r="SNH786" s="92"/>
      <c r="SNI786" s="92"/>
      <c r="SNJ786" s="92"/>
      <c r="SNK786" s="92"/>
      <c r="SNL786" s="92"/>
      <c r="SNM786" s="92"/>
      <c r="SNN786" s="92"/>
      <c r="SNO786" s="92"/>
      <c r="SNP786" s="92"/>
      <c r="SNQ786" s="92"/>
      <c r="SNR786" s="92"/>
      <c r="SNS786" s="92"/>
      <c r="SNT786" s="92"/>
      <c r="SNU786" s="92"/>
      <c r="SNV786" s="92"/>
      <c r="SNW786" s="92"/>
      <c r="SNX786" s="92"/>
      <c r="SNY786" s="92"/>
      <c r="SNZ786" s="92"/>
      <c r="SOA786" s="92"/>
      <c r="SOB786" s="92"/>
      <c r="SOC786" s="92"/>
      <c r="SOD786" s="92"/>
      <c r="SOE786" s="92"/>
      <c r="SOF786" s="92"/>
      <c r="SOG786" s="92"/>
      <c r="SOH786" s="92"/>
      <c r="SOI786" s="92"/>
      <c r="SOJ786" s="92"/>
      <c r="SOK786" s="92"/>
      <c r="SOL786" s="92"/>
      <c r="SOM786" s="92"/>
      <c r="SON786" s="92"/>
      <c r="SOO786" s="92"/>
      <c r="SOP786" s="92"/>
      <c r="SOQ786" s="92"/>
      <c r="SOR786" s="92"/>
      <c r="SOS786" s="92"/>
      <c r="SOT786" s="92"/>
      <c r="SOU786" s="92"/>
      <c r="SOV786" s="92"/>
      <c r="SOW786" s="92"/>
      <c r="SOX786" s="92"/>
      <c r="SOY786" s="92"/>
      <c r="SOZ786" s="92"/>
      <c r="SPA786" s="92"/>
      <c r="SPB786" s="92"/>
      <c r="SPC786" s="92"/>
      <c r="SPD786" s="92"/>
      <c r="SPE786" s="92"/>
      <c r="SPF786" s="92"/>
      <c r="SPG786" s="92"/>
      <c r="SPH786" s="92"/>
      <c r="SPI786" s="92"/>
      <c r="SPJ786" s="92"/>
      <c r="SPK786" s="92"/>
      <c r="SPL786" s="92"/>
      <c r="SPM786" s="92"/>
      <c r="SPN786" s="92"/>
      <c r="SPO786" s="92"/>
      <c r="SPP786" s="92"/>
      <c r="SPQ786" s="92"/>
      <c r="SPR786" s="92"/>
      <c r="SPS786" s="92"/>
      <c r="SPT786" s="92"/>
      <c r="SPU786" s="92"/>
      <c r="SPV786" s="92"/>
      <c r="SPW786" s="92"/>
      <c r="SPX786" s="92"/>
      <c r="SPY786" s="92"/>
      <c r="SPZ786" s="92"/>
      <c r="SQA786" s="92"/>
      <c r="SQB786" s="92"/>
      <c r="SQC786" s="92"/>
      <c r="SQD786" s="92"/>
      <c r="SQE786" s="92"/>
      <c r="SQF786" s="92"/>
      <c r="SQG786" s="92"/>
      <c r="SQH786" s="92"/>
      <c r="SQI786" s="92"/>
      <c r="SQJ786" s="92"/>
      <c r="SQK786" s="92"/>
      <c r="SQL786" s="92"/>
      <c r="SQM786" s="92"/>
      <c r="SQN786" s="92"/>
      <c r="SQO786" s="92"/>
      <c r="SQP786" s="92"/>
      <c r="SQQ786" s="92"/>
      <c r="SQR786" s="92"/>
      <c r="SQS786" s="92"/>
      <c r="SQT786" s="92"/>
      <c r="SQU786" s="92"/>
      <c r="SQV786" s="92"/>
      <c r="SQW786" s="92"/>
      <c r="SQX786" s="92"/>
      <c r="SQY786" s="92"/>
      <c r="SQZ786" s="92"/>
      <c r="SRA786" s="92"/>
      <c r="SRB786" s="92"/>
      <c r="SRC786" s="92"/>
      <c r="SRD786" s="92"/>
      <c r="SRE786" s="92"/>
      <c r="SRF786" s="92"/>
      <c r="SRG786" s="92"/>
      <c r="SRH786" s="92"/>
      <c r="SRI786" s="92"/>
      <c r="SRJ786" s="92"/>
      <c r="SRK786" s="92"/>
      <c r="SRL786" s="92"/>
      <c r="SRM786" s="92"/>
      <c r="SRN786" s="92"/>
      <c r="SRO786" s="92"/>
      <c r="SRP786" s="92"/>
      <c r="SRQ786" s="92"/>
      <c r="SRR786" s="92"/>
      <c r="SRS786" s="92"/>
      <c r="SRT786" s="92"/>
      <c r="SRU786" s="92"/>
      <c r="SRV786" s="92"/>
      <c r="SRW786" s="92"/>
      <c r="SRX786" s="92"/>
      <c r="SRY786" s="92"/>
      <c r="SRZ786" s="92"/>
      <c r="SSA786" s="92"/>
      <c r="SSB786" s="92"/>
      <c r="SSC786" s="92"/>
      <c r="SSD786" s="92"/>
      <c r="SSE786" s="92"/>
      <c r="SSF786" s="92"/>
      <c r="SSG786" s="92"/>
      <c r="SSH786" s="92"/>
      <c r="SSI786" s="92"/>
      <c r="SSJ786" s="92"/>
      <c r="SSK786" s="92"/>
      <c r="SSL786" s="92"/>
      <c r="SSM786" s="92"/>
      <c r="SSN786" s="92"/>
      <c r="SSO786" s="92"/>
      <c r="SSP786" s="92"/>
      <c r="SSQ786" s="92"/>
      <c r="SSR786" s="92"/>
      <c r="SSS786" s="92"/>
      <c r="SST786" s="92"/>
      <c r="SSU786" s="92"/>
      <c r="SSV786" s="92"/>
      <c r="SSW786" s="92"/>
      <c r="SSX786" s="92"/>
      <c r="SSY786" s="92"/>
      <c r="SSZ786" s="92"/>
      <c r="STA786" s="92"/>
      <c r="STB786" s="92"/>
      <c r="STC786" s="92"/>
      <c r="STD786" s="92"/>
      <c r="STE786" s="92"/>
      <c r="STF786" s="92"/>
      <c r="STG786" s="92"/>
      <c r="STH786" s="92"/>
      <c r="STI786" s="92"/>
      <c r="STJ786" s="92"/>
      <c r="STK786" s="92"/>
      <c r="STL786" s="92"/>
      <c r="STM786" s="92"/>
      <c r="STN786" s="92"/>
      <c r="STO786" s="92"/>
      <c r="STP786" s="92"/>
      <c r="STQ786" s="92"/>
      <c r="STR786" s="92"/>
      <c r="STS786" s="92"/>
      <c r="STT786" s="92"/>
      <c r="STU786" s="92"/>
      <c r="STV786" s="92"/>
      <c r="STW786" s="92"/>
      <c r="STX786" s="92"/>
      <c r="STY786" s="92"/>
      <c r="STZ786" s="92"/>
      <c r="SUA786" s="92"/>
      <c r="SUB786" s="92"/>
      <c r="SUC786" s="92"/>
      <c r="SUD786" s="92"/>
      <c r="SUE786" s="92"/>
      <c r="SUF786" s="92"/>
      <c r="SUG786" s="92"/>
      <c r="SUH786" s="92"/>
      <c r="SUI786" s="92"/>
      <c r="SUJ786" s="92"/>
      <c r="SUK786" s="92"/>
      <c r="SUL786" s="92"/>
      <c r="SUM786" s="92"/>
      <c r="SUN786" s="92"/>
      <c r="SUO786" s="92"/>
      <c r="SUP786" s="92"/>
      <c r="SUQ786" s="92"/>
      <c r="SUR786" s="92"/>
      <c r="SUS786" s="92"/>
      <c r="SUT786" s="92"/>
      <c r="SUU786" s="92"/>
      <c r="SUV786" s="92"/>
      <c r="SUW786" s="92"/>
      <c r="SUX786" s="92"/>
      <c r="SUY786" s="92"/>
      <c r="SUZ786" s="92"/>
      <c r="SVA786" s="92"/>
      <c r="SVB786" s="92"/>
      <c r="SVC786" s="92"/>
      <c r="SVD786" s="92"/>
      <c r="SVE786" s="92"/>
      <c r="SVF786" s="92"/>
      <c r="SVG786" s="92"/>
      <c r="SVH786" s="92"/>
      <c r="SVI786" s="92"/>
      <c r="SVJ786" s="92"/>
      <c r="SVK786" s="92"/>
      <c r="SVL786" s="92"/>
      <c r="SVM786" s="92"/>
      <c r="SVN786" s="92"/>
      <c r="SVO786" s="92"/>
      <c r="SVP786" s="92"/>
      <c r="SVQ786" s="92"/>
      <c r="SVR786" s="92"/>
      <c r="SVS786" s="92"/>
      <c r="SVT786" s="92"/>
      <c r="SVU786" s="92"/>
      <c r="SVV786" s="92"/>
      <c r="SVW786" s="92"/>
      <c r="SVX786" s="92"/>
      <c r="SVY786" s="92"/>
      <c r="SVZ786" s="92"/>
      <c r="SWA786" s="92"/>
      <c r="SWB786" s="92"/>
      <c r="SWC786" s="92"/>
      <c r="SWD786" s="92"/>
      <c r="SWE786" s="92"/>
      <c r="SWF786" s="92"/>
      <c r="SWG786" s="92"/>
      <c r="SWH786" s="92"/>
      <c r="SWI786" s="92"/>
      <c r="SWJ786" s="92"/>
      <c r="SWK786" s="92"/>
      <c r="SWL786" s="92"/>
      <c r="SWM786" s="92"/>
      <c r="SWN786" s="92"/>
      <c r="SWO786" s="92"/>
      <c r="SWP786" s="92"/>
      <c r="SWQ786" s="92"/>
      <c r="SWR786" s="92"/>
      <c r="SWS786" s="92"/>
      <c r="SWT786" s="92"/>
      <c r="SWU786" s="92"/>
      <c r="SWV786" s="92"/>
      <c r="SWW786" s="92"/>
      <c r="SWX786" s="92"/>
      <c r="SWY786" s="92"/>
      <c r="SWZ786" s="92"/>
      <c r="SXA786" s="92"/>
      <c r="SXB786" s="92"/>
      <c r="SXC786" s="92"/>
      <c r="SXD786" s="92"/>
      <c r="SXE786" s="92"/>
      <c r="SXF786" s="92"/>
      <c r="SXG786" s="92"/>
      <c r="SXH786" s="92"/>
      <c r="SXI786" s="92"/>
      <c r="SXJ786" s="92"/>
      <c r="SXK786" s="92"/>
      <c r="SXL786" s="92"/>
      <c r="SXM786" s="92"/>
      <c r="SXN786" s="92"/>
      <c r="SXO786" s="92"/>
      <c r="SXP786" s="92"/>
      <c r="SXQ786" s="92"/>
      <c r="SXR786" s="92"/>
      <c r="SXS786" s="92"/>
      <c r="SXT786" s="92"/>
      <c r="SXU786" s="92"/>
      <c r="SXV786" s="92"/>
      <c r="SXW786" s="92"/>
      <c r="SXX786" s="92"/>
      <c r="SXY786" s="92"/>
      <c r="SXZ786" s="92"/>
      <c r="SYA786" s="92"/>
      <c r="SYB786" s="92"/>
      <c r="SYC786" s="92"/>
      <c r="SYD786" s="92"/>
      <c r="SYE786" s="92"/>
      <c r="SYF786" s="92"/>
      <c r="SYG786" s="92"/>
      <c r="SYH786" s="92"/>
      <c r="SYI786" s="92"/>
      <c r="SYJ786" s="92"/>
      <c r="SYK786" s="92"/>
      <c r="SYL786" s="92"/>
      <c r="SYM786" s="92"/>
      <c r="SYN786" s="92"/>
      <c r="SYO786" s="92"/>
      <c r="SYP786" s="92"/>
      <c r="SYQ786" s="92"/>
      <c r="SYR786" s="92"/>
      <c r="SYS786" s="92"/>
      <c r="SYT786" s="92"/>
      <c r="SYU786" s="92"/>
      <c r="SYV786" s="92"/>
      <c r="SYW786" s="92"/>
      <c r="SYX786" s="92"/>
      <c r="SYY786" s="92"/>
      <c r="SYZ786" s="92"/>
      <c r="SZA786" s="92"/>
      <c r="SZB786" s="92"/>
      <c r="SZC786" s="92"/>
      <c r="SZD786" s="92"/>
      <c r="SZE786" s="92"/>
      <c r="SZF786" s="92"/>
      <c r="SZG786" s="92"/>
      <c r="SZH786" s="92"/>
      <c r="SZI786" s="92"/>
      <c r="SZJ786" s="92"/>
      <c r="SZK786" s="92"/>
      <c r="SZL786" s="92"/>
      <c r="SZM786" s="92"/>
      <c r="SZN786" s="92"/>
      <c r="SZO786" s="92"/>
      <c r="SZP786" s="92"/>
      <c r="SZQ786" s="92"/>
      <c r="SZR786" s="92"/>
      <c r="SZS786" s="92"/>
      <c r="SZT786" s="92"/>
      <c r="SZU786" s="92"/>
      <c r="SZV786" s="92"/>
      <c r="SZW786" s="92"/>
      <c r="SZX786" s="92"/>
      <c r="SZY786" s="92"/>
      <c r="SZZ786" s="92"/>
      <c r="TAA786" s="92"/>
      <c r="TAB786" s="92"/>
      <c r="TAC786" s="92"/>
      <c r="TAD786" s="92"/>
      <c r="TAE786" s="92"/>
      <c r="TAF786" s="92"/>
      <c r="TAG786" s="92"/>
      <c r="TAH786" s="92"/>
      <c r="TAI786" s="92"/>
      <c r="TAJ786" s="92"/>
      <c r="TAK786" s="92"/>
      <c r="TAL786" s="92"/>
      <c r="TAM786" s="92"/>
      <c r="TAN786" s="92"/>
      <c r="TAO786" s="92"/>
      <c r="TAP786" s="92"/>
      <c r="TAQ786" s="92"/>
      <c r="TAR786" s="92"/>
      <c r="TAS786" s="92"/>
      <c r="TAT786" s="92"/>
      <c r="TAU786" s="92"/>
      <c r="TAV786" s="92"/>
      <c r="TAW786" s="92"/>
      <c r="TAX786" s="92"/>
      <c r="TAY786" s="92"/>
      <c r="TAZ786" s="92"/>
      <c r="TBA786" s="92"/>
      <c r="TBB786" s="92"/>
      <c r="TBC786" s="92"/>
      <c r="TBD786" s="92"/>
      <c r="TBE786" s="92"/>
      <c r="TBF786" s="92"/>
      <c r="TBG786" s="92"/>
      <c r="TBH786" s="92"/>
      <c r="TBI786" s="92"/>
      <c r="TBJ786" s="92"/>
      <c r="TBK786" s="92"/>
      <c r="TBL786" s="92"/>
      <c r="TBM786" s="92"/>
      <c r="TBN786" s="92"/>
      <c r="TBO786" s="92"/>
      <c r="TBP786" s="92"/>
      <c r="TBQ786" s="92"/>
      <c r="TBR786" s="92"/>
      <c r="TBS786" s="92"/>
      <c r="TBT786" s="92"/>
      <c r="TBU786" s="92"/>
      <c r="TBV786" s="92"/>
      <c r="TBW786" s="92"/>
      <c r="TBX786" s="92"/>
      <c r="TBY786" s="92"/>
      <c r="TBZ786" s="92"/>
      <c r="TCA786" s="92"/>
      <c r="TCB786" s="92"/>
      <c r="TCC786" s="92"/>
      <c r="TCD786" s="92"/>
      <c r="TCE786" s="92"/>
      <c r="TCF786" s="92"/>
      <c r="TCG786" s="92"/>
      <c r="TCH786" s="92"/>
      <c r="TCI786" s="92"/>
      <c r="TCJ786" s="92"/>
      <c r="TCK786" s="92"/>
      <c r="TCL786" s="92"/>
      <c r="TCM786" s="92"/>
      <c r="TCN786" s="92"/>
      <c r="TCO786" s="92"/>
      <c r="TCP786" s="92"/>
      <c r="TCQ786" s="92"/>
      <c r="TCR786" s="92"/>
      <c r="TCS786" s="92"/>
      <c r="TCT786" s="92"/>
      <c r="TCU786" s="92"/>
      <c r="TCV786" s="92"/>
      <c r="TCW786" s="92"/>
      <c r="TCX786" s="92"/>
      <c r="TCY786" s="92"/>
      <c r="TCZ786" s="92"/>
      <c r="TDA786" s="92"/>
      <c r="TDB786" s="92"/>
      <c r="TDC786" s="92"/>
      <c r="TDD786" s="92"/>
      <c r="TDE786" s="92"/>
      <c r="TDF786" s="92"/>
      <c r="TDG786" s="92"/>
      <c r="TDH786" s="92"/>
      <c r="TDI786" s="92"/>
      <c r="TDJ786" s="92"/>
      <c r="TDK786" s="92"/>
      <c r="TDL786" s="92"/>
      <c r="TDM786" s="92"/>
      <c r="TDN786" s="92"/>
      <c r="TDO786" s="92"/>
      <c r="TDP786" s="92"/>
      <c r="TDQ786" s="92"/>
      <c r="TDR786" s="92"/>
      <c r="TDS786" s="92"/>
      <c r="TDT786" s="92"/>
      <c r="TDU786" s="92"/>
      <c r="TDV786" s="92"/>
      <c r="TDW786" s="92"/>
      <c r="TDX786" s="92"/>
      <c r="TDY786" s="92"/>
      <c r="TDZ786" s="92"/>
      <c r="TEA786" s="92"/>
      <c r="TEB786" s="92"/>
      <c r="TEC786" s="92"/>
      <c r="TED786" s="92"/>
      <c r="TEE786" s="92"/>
      <c r="TEF786" s="92"/>
      <c r="TEG786" s="92"/>
      <c r="TEH786" s="92"/>
      <c r="TEI786" s="92"/>
      <c r="TEJ786" s="92"/>
      <c r="TEK786" s="92"/>
      <c r="TEL786" s="92"/>
      <c r="TEM786" s="92"/>
      <c r="TEN786" s="92"/>
      <c r="TEO786" s="92"/>
      <c r="TEP786" s="92"/>
      <c r="TEQ786" s="92"/>
      <c r="TER786" s="92"/>
      <c r="TES786" s="92"/>
      <c r="TET786" s="92"/>
      <c r="TEU786" s="92"/>
      <c r="TEV786" s="92"/>
      <c r="TEW786" s="92"/>
      <c r="TEX786" s="92"/>
      <c r="TEY786" s="92"/>
      <c r="TEZ786" s="92"/>
      <c r="TFA786" s="92"/>
      <c r="TFB786" s="92"/>
      <c r="TFC786" s="92"/>
      <c r="TFD786" s="92"/>
      <c r="TFE786" s="92"/>
      <c r="TFF786" s="92"/>
      <c r="TFG786" s="92"/>
      <c r="TFH786" s="92"/>
      <c r="TFI786" s="92"/>
      <c r="TFJ786" s="92"/>
      <c r="TFK786" s="92"/>
      <c r="TFL786" s="92"/>
      <c r="TFM786" s="92"/>
      <c r="TFN786" s="92"/>
      <c r="TFO786" s="92"/>
      <c r="TFP786" s="92"/>
      <c r="TFQ786" s="92"/>
      <c r="TFR786" s="92"/>
      <c r="TFS786" s="92"/>
      <c r="TFT786" s="92"/>
      <c r="TFU786" s="92"/>
      <c r="TFV786" s="92"/>
      <c r="TFW786" s="92"/>
      <c r="TFX786" s="92"/>
      <c r="TFY786" s="92"/>
      <c r="TFZ786" s="92"/>
      <c r="TGA786" s="92"/>
      <c r="TGB786" s="92"/>
      <c r="TGC786" s="92"/>
      <c r="TGD786" s="92"/>
      <c r="TGE786" s="92"/>
      <c r="TGF786" s="92"/>
      <c r="TGG786" s="92"/>
      <c r="TGH786" s="92"/>
      <c r="TGI786" s="92"/>
      <c r="TGJ786" s="92"/>
      <c r="TGK786" s="92"/>
      <c r="TGL786" s="92"/>
      <c r="TGM786" s="92"/>
      <c r="TGN786" s="92"/>
      <c r="TGO786" s="92"/>
      <c r="TGP786" s="92"/>
      <c r="TGQ786" s="92"/>
      <c r="TGR786" s="92"/>
      <c r="TGS786" s="92"/>
      <c r="TGT786" s="92"/>
      <c r="TGU786" s="92"/>
      <c r="TGV786" s="92"/>
      <c r="TGW786" s="92"/>
      <c r="TGX786" s="92"/>
      <c r="TGY786" s="92"/>
      <c r="TGZ786" s="92"/>
      <c r="THA786" s="92"/>
      <c r="THB786" s="92"/>
      <c r="THC786" s="92"/>
      <c r="THD786" s="92"/>
      <c r="THE786" s="92"/>
      <c r="THF786" s="92"/>
      <c r="THG786" s="92"/>
      <c r="THH786" s="92"/>
      <c r="THI786" s="92"/>
      <c r="THJ786" s="92"/>
      <c r="THK786" s="92"/>
      <c r="THL786" s="92"/>
      <c r="THM786" s="92"/>
      <c r="THN786" s="92"/>
      <c r="THO786" s="92"/>
      <c r="THP786" s="92"/>
      <c r="THQ786" s="92"/>
      <c r="THR786" s="92"/>
      <c r="THS786" s="92"/>
      <c r="THT786" s="92"/>
      <c r="THU786" s="92"/>
      <c r="THV786" s="92"/>
      <c r="THW786" s="92"/>
      <c r="THX786" s="92"/>
      <c r="THY786" s="92"/>
      <c r="THZ786" s="92"/>
      <c r="TIA786" s="92"/>
      <c r="TIB786" s="92"/>
      <c r="TIC786" s="92"/>
      <c r="TID786" s="92"/>
      <c r="TIE786" s="92"/>
      <c r="TIF786" s="92"/>
      <c r="TIG786" s="92"/>
      <c r="TIH786" s="92"/>
      <c r="TII786" s="92"/>
      <c r="TIJ786" s="92"/>
      <c r="TIK786" s="92"/>
      <c r="TIL786" s="92"/>
      <c r="TIM786" s="92"/>
      <c r="TIN786" s="92"/>
      <c r="TIO786" s="92"/>
      <c r="TIP786" s="92"/>
      <c r="TIQ786" s="92"/>
      <c r="TIR786" s="92"/>
      <c r="TIS786" s="92"/>
      <c r="TIT786" s="92"/>
      <c r="TIU786" s="92"/>
      <c r="TIV786" s="92"/>
      <c r="TIW786" s="92"/>
      <c r="TIX786" s="92"/>
      <c r="TIY786" s="92"/>
      <c r="TIZ786" s="92"/>
      <c r="TJA786" s="92"/>
      <c r="TJB786" s="92"/>
      <c r="TJC786" s="92"/>
      <c r="TJD786" s="92"/>
      <c r="TJE786" s="92"/>
      <c r="TJF786" s="92"/>
      <c r="TJG786" s="92"/>
      <c r="TJH786" s="92"/>
      <c r="TJI786" s="92"/>
      <c r="TJJ786" s="92"/>
      <c r="TJK786" s="92"/>
      <c r="TJL786" s="92"/>
      <c r="TJM786" s="92"/>
      <c r="TJN786" s="92"/>
      <c r="TJO786" s="92"/>
      <c r="TJP786" s="92"/>
      <c r="TJQ786" s="92"/>
      <c r="TJR786" s="92"/>
      <c r="TJS786" s="92"/>
      <c r="TJT786" s="92"/>
      <c r="TJU786" s="92"/>
      <c r="TJV786" s="92"/>
      <c r="TJW786" s="92"/>
      <c r="TJX786" s="92"/>
      <c r="TJY786" s="92"/>
      <c r="TJZ786" s="92"/>
      <c r="TKA786" s="92"/>
      <c r="TKB786" s="92"/>
      <c r="TKC786" s="92"/>
      <c r="TKD786" s="92"/>
      <c r="TKE786" s="92"/>
      <c r="TKF786" s="92"/>
      <c r="TKG786" s="92"/>
      <c r="TKH786" s="92"/>
      <c r="TKI786" s="92"/>
      <c r="TKJ786" s="92"/>
      <c r="TKK786" s="92"/>
      <c r="TKL786" s="92"/>
      <c r="TKM786" s="92"/>
      <c r="TKN786" s="92"/>
      <c r="TKO786" s="92"/>
      <c r="TKP786" s="92"/>
      <c r="TKQ786" s="92"/>
      <c r="TKR786" s="92"/>
      <c r="TKS786" s="92"/>
      <c r="TKT786" s="92"/>
      <c r="TKU786" s="92"/>
      <c r="TKV786" s="92"/>
      <c r="TKW786" s="92"/>
      <c r="TKX786" s="92"/>
      <c r="TKY786" s="92"/>
      <c r="TKZ786" s="92"/>
      <c r="TLA786" s="92"/>
      <c r="TLB786" s="92"/>
      <c r="TLC786" s="92"/>
      <c r="TLD786" s="92"/>
      <c r="TLE786" s="92"/>
      <c r="TLF786" s="92"/>
      <c r="TLG786" s="92"/>
      <c r="TLH786" s="92"/>
      <c r="TLI786" s="92"/>
      <c r="TLJ786" s="92"/>
      <c r="TLK786" s="92"/>
      <c r="TLL786" s="92"/>
      <c r="TLM786" s="92"/>
      <c r="TLN786" s="92"/>
      <c r="TLO786" s="92"/>
      <c r="TLP786" s="92"/>
      <c r="TLQ786" s="92"/>
      <c r="TLR786" s="92"/>
      <c r="TLS786" s="92"/>
      <c r="TLT786" s="92"/>
      <c r="TLU786" s="92"/>
      <c r="TLV786" s="92"/>
      <c r="TLW786" s="92"/>
      <c r="TLX786" s="92"/>
      <c r="TLY786" s="92"/>
      <c r="TLZ786" s="92"/>
      <c r="TMA786" s="92"/>
      <c r="TMB786" s="92"/>
      <c r="TMC786" s="92"/>
      <c r="TMD786" s="92"/>
      <c r="TME786" s="92"/>
      <c r="TMF786" s="92"/>
      <c r="TMG786" s="92"/>
      <c r="TMH786" s="92"/>
      <c r="TMI786" s="92"/>
      <c r="TMJ786" s="92"/>
      <c r="TMK786" s="92"/>
      <c r="TML786" s="92"/>
      <c r="TMM786" s="92"/>
      <c r="TMN786" s="92"/>
      <c r="TMO786" s="92"/>
      <c r="TMP786" s="92"/>
      <c r="TMQ786" s="92"/>
      <c r="TMR786" s="92"/>
      <c r="TMS786" s="92"/>
      <c r="TMT786" s="92"/>
      <c r="TMU786" s="92"/>
      <c r="TMV786" s="92"/>
      <c r="TMW786" s="92"/>
      <c r="TMX786" s="92"/>
      <c r="TMY786" s="92"/>
      <c r="TMZ786" s="92"/>
      <c r="TNA786" s="92"/>
      <c r="TNB786" s="92"/>
      <c r="TNC786" s="92"/>
      <c r="TND786" s="92"/>
      <c r="TNE786" s="92"/>
      <c r="TNF786" s="92"/>
      <c r="TNG786" s="92"/>
      <c r="TNH786" s="92"/>
      <c r="TNI786" s="92"/>
      <c r="TNJ786" s="92"/>
      <c r="TNK786" s="92"/>
      <c r="TNL786" s="92"/>
      <c r="TNM786" s="92"/>
      <c r="TNN786" s="92"/>
      <c r="TNO786" s="92"/>
      <c r="TNP786" s="92"/>
      <c r="TNQ786" s="92"/>
      <c r="TNR786" s="92"/>
      <c r="TNS786" s="92"/>
      <c r="TNT786" s="92"/>
      <c r="TNU786" s="92"/>
      <c r="TNV786" s="92"/>
      <c r="TNW786" s="92"/>
      <c r="TNX786" s="92"/>
      <c r="TNY786" s="92"/>
      <c r="TNZ786" s="92"/>
      <c r="TOA786" s="92"/>
      <c r="TOB786" s="92"/>
      <c r="TOC786" s="92"/>
      <c r="TOD786" s="92"/>
      <c r="TOE786" s="92"/>
      <c r="TOF786" s="92"/>
      <c r="TOG786" s="92"/>
      <c r="TOH786" s="92"/>
      <c r="TOI786" s="92"/>
      <c r="TOJ786" s="92"/>
      <c r="TOK786" s="92"/>
      <c r="TOL786" s="92"/>
      <c r="TOM786" s="92"/>
      <c r="TON786" s="92"/>
      <c r="TOO786" s="92"/>
      <c r="TOP786" s="92"/>
      <c r="TOQ786" s="92"/>
      <c r="TOR786" s="92"/>
      <c r="TOS786" s="92"/>
      <c r="TOT786" s="92"/>
      <c r="TOU786" s="92"/>
      <c r="TOV786" s="92"/>
      <c r="TOW786" s="92"/>
      <c r="TOX786" s="92"/>
      <c r="TOY786" s="92"/>
      <c r="TOZ786" s="92"/>
      <c r="TPA786" s="92"/>
      <c r="TPB786" s="92"/>
      <c r="TPC786" s="92"/>
      <c r="TPD786" s="92"/>
      <c r="TPE786" s="92"/>
      <c r="TPF786" s="92"/>
      <c r="TPG786" s="92"/>
      <c r="TPH786" s="92"/>
      <c r="TPI786" s="92"/>
      <c r="TPJ786" s="92"/>
      <c r="TPK786" s="92"/>
      <c r="TPL786" s="92"/>
      <c r="TPM786" s="92"/>
      <c r="TPN786" s="92"/>
      <c r="TPO786" s="92"/>
      <c r="TPP786" s="92"/>
      <c r="TPQ786" s="92"/>
      <c r="TPR786" s="92"/>
      <c r="TPS786" s="92"/>
      <c r="TPT786" s="92"/>
      <c r="TPU786" s="92"/>
      <c r="TPV786" s="92"/>
      <c r="TPW786" s="92"/>
      <c r="TPX786" s="92"/>
      <c r="TPY786" s="92"/>
      <c r="TPZ786" s="92"/>
      <c r="TQA786" s="92"/>
      <c r="TQB786" s="92"/>
      <c r="TQC786" s="92"/>
      <c r="TQD786" s="92"/>
      <c r="TQE786" s="92"/>
      <c r="TQF786" s="92"/>
      <c r="TQG786" s="92"/>
      <c r="TQH786" s="92"/>
      <c r="TQI786" s="92"/>
      <c r="TQJ786" s="92"/>
      <c r="TQK786" s="92"/>
      <c r="TQL786" s="92"/>
      <c r="TQM786" s="92"/>
      <c r="TQN786" s="92"/>
      <c r="TQO786" s="92"/>
      <c r="TQP786" s="92"/>
      <c r="TQQ786" s="92"/>
      <c r="TQR786" s="92"/>
      <c r="TQS786" s="92"/>
      <c r="TQT786" s="92"/>
      <c r="TQU786" s="92"/>
      <c r="TQV786" s="92"/>
      <c r="TQW786" s="92"/>
      <c r="TQX786" s="92"/>
      <c r="TQY786" s="92"/>
      <c r="TQZ786" s="92"/>
      <c r="TRA786" s="92"/>
      <c r="TRB786" s="92"/>
      <c r="TRC786" s="92"/>
      <c r="TRD786" s="92"/>
      <c r="TRE786" s="92"/>
      <c r="TRF786" s="92"/>
      <c r="TRG786" s="92"/>
      <c r="TRH786" s="92"/>
      <c r="TRI786" s="92"/>
      <c r="TRJ786" s="92"/>
      <c r="TRK786" s="92"/>
      <c r="TRL786" s="92"/>
      <c r="TRM786" s="92"/>
      <c r="TRN786" s="92"/>
      <c r="TRO786" s="92"/>
      <c r="TRP786" s="92"/>
      <c r="TRQ786" s="92"/>
      <c r="TRR786" s="92"/>
      <c r="TRS786" s="92"/>
      <c r="TRT786" s="92"/>
      <c r="TRU786" s="92"/>
      <c r="TRV786" s="92"/>
      <c r="TRW786" s="92"/>
      <c r="TRX786" s="92"/>
      <c r="TRY786" s="92"/>
      <c r="TRZ786" s="92"/>
      <c r="TSA786" s="92"/>
      <c r="TSB786" s="92"/>
      <c r="TSC786" s="92"/>
      <c r="TSD786" s="92"/>
      <c r="TSE786" s="92"/>
      <c r="TSF786" s="92"/>
      <c r="TSG786" s="92"/>
      <c r="TSH786" s="92"/>
      <c r="TSI786" s="92"/>
      <c r="TSJ786" s="92"/>
      <c r="TSK786" s="92"/>
      <c r="TSL786" s="92"/>
      <c r="TSM786" s="92"/>
      <c r="TSN786" s="92"/>
      <c r="TSO786" s="92"/>
      <c r="TSP786" s="92"/>
      <c r="TSQ786" s="92"/>
      <c r="TSR786" s="92"/>
      <c r="TSS786" s="92"/>
      <c r="TST786" s="92"/>
      <c r="TSU786" s="92"/>
      <c r="TSV786" s="92"/>
      <c r="TSW786" s="92"/>
      <c r="TSX786" s="92"/>
      <c r="TSY786" s="92"/>
      <c r="TSZ786" s="92"/>
      <c r="TTA786" s="92"/>
      <c r="TTB786" s="92"/>
      <c r="TTC786" s="92"/>
      <c r="TTD786" s="92"/>
      <c r="TTE786" s="92"/>
      <c r="TTF786" s="92"/>
      <c r="TTG786" s="92"/>
      <c r="TTH786" s="92"/>
      <c r="TTI786" s="92"/>
      <c r="TTJ786" s="92"/>
      <c r="TTK786" s="92"/>
      <c r="TTL786" s="92"/>
      <c r="TTM786" s="92"/>
      <c r="TTN786" s="92"/>
      <c r="TTO786" s="92"/>
      <c r="TTP786" s="92"/>
      <c r="TTQ786" s="92"/>
      <c r="TTR786" s="92"/>
      <c r="TTS786" s="92"/>
      <c r="TTT786" s="92"/>
      <c r="TTU786" s="92"/>
      <c r="TTV786" s="92"/>
      <c r="TTW786" s="92"/>
      <c r="TTX786" s="92"/>
      <c r="TTY786" s="92"/>
      <c r="TTZ786" s="92"/>
      <c r="TUA786" s="92"/>
      <c r="TUB786" s="92"/>
      <c r="TUC786" s="92"/>
      <c r="TUD786" s="92"/>
      <c r="TUE786" s="92"/>
      <c r="TUF786" s="92"/>
      <c r="TUG786" s="92"/>
      <c r="TUH786" s="92"/>
      <c r="TUI786" s="92"/>
      <c r="TUJ786" s="92"/>
      <c r="TUK786" s="92"/>
      <c r="TUL786" s="92"/>
      <c r="TUM786" s="92"/>
      <c r="TUN786" s="92"/>
      <c r="TUO786" s="92"/>
      <c r="TUP786" s="92"/>
      <c r="TUQ786" s="92"/>
      <c r="TUR786" s="92"/>
      <c r="TUS786" s="92"/>
      <c r="TUT786" s="92"/>
      <c r="TUU786" s="92"/>
      <c r="TUV786" s="92"/>
      <c r="TUW786" s="92"/>
      <c r="TUX786" s="92"/>
      <c r="TUY786" s="92"/>
      <c r="TUZ786" s="92"/>
      <c r="TVA786" s="92"/>
      <c r="TVB786" s="92"/>
      <c r="TVC786" s="92"/>
      <c r="TVD786" s="92"/>
      <c r="TVE786" s="92"/>
      <c r="TVF786" s="92"/>
      <c r="TVG786" s="92"/>
      <c r="TVH786" s="92"/>
      <c r="TVI786" s="92"/>
      <c r="TVJ786" s="92"/>
      <c r="TVK786" s="92"/>
      <c r="TVL786" s="92"/>
      <c r="TVM786" s="92"/>
      <c r="TVN786" s="92"/>
      <c r="TVO786" s="92"/>
      <c r="TVP786" s="92"/>
      <c r="TVQ786" s="92"/>
      <c r="TVR786" s="92"/>
      <c r="TVS786" s="92"/>
      <c r="TVT786" s="92"/>
      <c r="TVU786" s="92"/>
      <c r="TVV786" s="92"/>
      <c r="TVW786" s="92"/>
      <c r="TVX786" s="92"/>
      <c r="TVY786" s="92"/>
      <c r="TVZ786" s="92"/>
      <c r="TWA786" s="92"/>
      <c r="TWB786" s="92"/>
      <c r="TWC786" s="92"/>
      <c r="TWD786" s="92"/>
      <c r="TWE786" s="92"/>
      <c r="TWF786" s="92"/>
      <c r="TWG786" s="92"/>
      <c r="TWH786" s="92"/>
      <c r="TWI786" s="92"/>
      <c r="TWJ786" s="92"/>
      <c r="TWK786" s="92"/>
      <c r="TWL786" s="92"/>
      <c r="TWM786" s="92"/>
      <c r="TWN786" s="92"/>
      <c r="TWO786" s="92"/>
      <c r="TWP786" s="92"/>
      <c r="TWQ786" s="92"/>
      <c r="TWR786" s="92"/>
      <c r="TWS786" s="92"/>
      <c r="TWT786" s="92"/>
      <c r="TWU786" s="92"/>
      <c r="TWV786" s="92"/>
      <c r="TWW786" s="92"/>
      <c r="TWX786" s="92"/>
      <c r="TWY786" s="92"/>
      <c r="TWZ786" s="92"/>
      <c r="TXA786" s="92"/>
      <c r="TXB786" s="92"/>
      <c r="TXC786" s="92"/>
      <c r="TXD786" s="92"/>
      <c r="TXE786" s="92"/>
      <c r="TXF786" s="92"/>
      <c r="TXG786" s="92"/>
      <c r="TXH786" s="92"/>
      <c r="TXI786" s="92"/>
      <c r="TXJ786" s="92"/>
      <c r="TXK786" s="92"/>
      <c r="TXL786" s="92"/>
      <c r="TXM786" s="92"/>
      <c r="TXN786" s="92"/>
      <c r="TXO786" s="92"/>
      <c r="TXP786" s="92"/>
      <c r="TXQ786" s="92"/>
      <c r="TXR786" s="92"/>
      <c r="TXS786" s="92"/>
      <c r="TXT786" s="92"/>
      <c r="TXU786" s="92"/>
      <c r="TXV786" s="92"/>
      <c r="TXW786" s="92"/>
      <c r="TXX786" s="92"/>
      <c r="TXY786" s="92"/>
      <c r="TXZ786" s="92"/>
      <c r="TYA786" s="92"/>
      <c r="TYB786" s="92"/>
      <c r="TYC786" s="92"/>
      <c r="TYD786" s="92"/>
      <c r="TYE786" s="92"/>
      <c r="TYF786" s="92"/>
      <c r="TYG786" s="92"/>
      <c r="TYH786" s="92"/>
      <c r="TYI786" s="92"/>
      <c r="TYJ786" s="92"/>
      <c r="TYK786" s="92"/>
      <c r="TYL786" s="92"/>
      <c r="TYM786" s="92"/>
      <c r="TYN786" s="92"/>
      <c r="TYO786" s="92"/>
      <c r="TYP786" s="92"/>
      <c r="TYQ786" s="92"/>
      <c r="TYR786" s="92"/>
      <c r="TYS786" s="92"/>
      <c r="TYT786" s="92"/>
      <c r="TYU786" s="92"/>
      <c r="TYV786" s="92"/>
      <c r="TYW786" s="92"/>
      <c r="TYX786" s="92"/>
      <c r="TYY786" s="92"/>
      <c r="TYZ786" s="92"/>
      <c r="TZA786" s="92"/>
      <c r="TZB786" s="92"/>
      <c r="TZC786" s="92"/>
      <c r="TZD786" s="92"/>
      <c r="TZE786" s="92"/>
      <c r="TZF786" s="92"/>
      <c r="TZG786" s="92"/>
      <c r="TZH786" s="92"/>
      <c r="TZI786" s="92"/>
      <c r="TZJ786" s="92"/>
      <c r="TZK786" s="92"/>
      <c r="TZL786" s="92"/>
      <c r="TZM786" s="92"/>
      <c r="TZN786" s="92"/>
      <c r="TZO786" s="92"/>
      <c r="TZP786" s="92"/>
      <c r="TZQ786" s="92"/>
      <c r="TZR786" s="92"/>
      <c r="TZS786" s="92"/>
      <c r="TZT786" s="92"/>
      <c r="TZU786" s="92"/>
      <c r="TZV786" s="92"/>
      <c r="TZW786" s="92"/>
      <c r="TZX786" s="92"/>
      <c r="TZY786" s="92"/>
      <c r="TZZ786" s="92"/>
      <c r="UAA786" s="92"/>
      <c r="UAB786" s="92"/>
      <c r="UAC786" s="92"/>
      <c r="UAD786" s="92"/>
      <c r="UAE786" s="92"/>
      <c r="UAF786" s="92"/>
      <c r="UAG786" s="92"/>
      <c r="UAH786" s="92"/>
      <c r="UAI786" s="92"/>
      <c r="UAJ786" s="92"/>
      <c r="UAK786" s="92"/>
      <c r="UAL786" s="92"/>
      <c r="UAM786" s="92"/>
      <c r="UAN786" s="92"/>
      <c r="UAO786" s="92"/>
      <c r="UAP786" s="92"/>
      <c r="UAQ786" s="92"/>
      <c r="UAR786" s="92"/>
      <c r="UAS786" s="92"/>
      <c r="UAT786" s="92"/>
      <c r="UAU786" s="92"/>
      <c r="UAV786" s="92"/>
      <c r="UAW786" s="92"/>
      <c r="UAX786" s="92"/>
      <c r="UAY786" s="92"/>
      <c r="UAZ786" s="92"/>
      <c r="UBA786" s="92"/>
      <c r="UBB786" s="92"/>
      <c r="UBC786" s="92"/>
      <c r="UBD786" s="92"/>
      <c r="UBE786" s="92"/>
      <c r="UBF786" s="92"/>
      <c r="UBG786" s="92"/>
      <c r="UBH786" s="92"/>
      <c r="UBI786" s="92"/>
      <c r="UBJ786" s="92"/>
      <c r="UBK786" s="92"/>
      <c r="UBL786" s="92"/>
      <c r="UBM786" s="92"/>
      <c r="UBN786" s="92"/>
      <c r="UBO786" s="92"/>
      <c r="UBP786" s="92"/>
      <c r="UBQ786" s="92"/>
      <c r="UBR786" s="92"/>
      <c r="UBS786" s="92"/>
      <c r="UBT786" s="92"/>
      <c r="UBU786" s="92"/>
      <c r="UBV786" s="92"/>
      <c r="UBW786" s="92"/>
      <c r="UBX786" s="92"/>
      <c r="UBY786" s="92"/>
      <c r="UBZ786" s="92"/>
      <c r="UCA786" s="92"/>
      <c r="UCB786" s="92"/>
      <c r="UCC786" s="92"/>
      <c r="UCD786" s="92"/>
      <c r="UCE786" s="92"/>
      <c r="UCF786" s="92"/>
      <c r="UCG786" s="92"/>
      <c r="UCH786" s="92"/>
      <c r="UCI786" s="92"/>
      <c r="UCJ786" s="92"/>
      <c r="UCK786" s="92"/>
      <c r="UCL786" s="92"/>
      <c r="UCM786" s="92"/>
      <c r="UCN786" s="92"/>
      <c r="UCO786" s="92"/>
      <c r="UCP786" s="92"/>
      <c r="UCQ786" s="92"/>
      <c r="UCR786" s="92"/>
      <c r="UCS786" s="92"/>
      <c r="UCT786" s="92"/>
      <c r="UCU786" s="92"/>
      <c r="UCV786" s="92"/>
      <c r="UCW786" s="92"/>
      <c r="UCX786" s="92"/>
      <c r="UCY786" s="92"/>
      <c r="UCZ786" s="92"/>
      <c r="UDA786" s="92"/>
      <c r="UDB786" s="92"/>
      <c r="UDC786" s="92"/>
      <c r="UDD786" s="92"/>
      <c r="UDE786" s="92"/>
      <c r="UDF786" s="92"/>
      <c r="UDG786" s="92"/>
      <c r="UDH786" s="92"/>
      <c r="UDI786" s="92"/>
      <c r="UDJ786" s="92"/>
      <c r="UDK786" s="92"/>
      <c r="UDL786" s="92"/>
      <c r="UDM786" s="92"/>
      <c r="UDN786" s="92"/>
      <c r="UDO786" s="92"/>
      <c r="UDP786" s="92"/>
      <c r="UDQ786" s="92"/>
      <c r="UDR786" s="92"/>
      <c r="UDS786" s="92"/>
      <c r="UDT786" s="92"/>
      <c r="UDU786" s="92"/>
      <c r="UDV786" s="92"/>
      <c r="UDW786" s="92"/>
      <c r="UDX786" s="92"/>
      <c r="UDY786" s="92"/>
      <c r="UDZ786" s="92"/>
      <c r="UEA786" s="92"/>
      <c r="UEB786" s="92"/>
      <c r="UEC786" s="92"/>
      <c r="UED786" s="92"/>
      <c r="UEE786" s="92"/>
      <c r="UEF786" s="92"/>
      <c r="UEG786" s="92"/>
      <c r="UEH786" s="92"/>
      <c r="UEI786" s="92"/>
      <c r="UEJ786" s="92"/>
      <c r="UEK786" s="92"/>
      <c r="UEL786" s="92"/>
      <c r="UEM786" s="92"/>
      <c r="UEN786" s="92"/>
      <c r="UEO786" s="92"/>
      <c r="UEP786" s="92"/>
      <c r="UEQ786" s="92"/>
      <c r="UER786" s="92"/>
      <c r="UES786" s="92"/>
      <c r="UET786" s="92"/>
      <c r="UEU786" s="92"/>
      <c r="UEV786" s="92"/>
      <c r="UEW786" s="92"/>
      <c r="UEX786" s="92"/>
      <c r="UEY786" s="92"/>
      <c r="UEZ786" s="92"/>
      <c r="UFA786" s="92"/>
      <c r="UFB786" s="92"/>
      <c r="UFC786" s="92"/>
      <c r="UFD786" s="92"/>
      <c r="UFE786" s="92"/>
      <c r="UFF786" s="92"/>
      <c r="UFG786" s="92"/>
      <c r="UFH786" s="92"/>
      <c r="UFI786" s="92"/>
      <c r="UFJ786" s="92"/>
      <c r="UFK786" s="92"/>
      <c r="UFL786" s="92"/>
      <c r="UFM786" s="92"/>
      <c r="UFN786" s="92"/>
      <c r="UFO786" s="92"/>
      <c r="UFP786" s="92"/>
      <c r="UFQ786" s="92"/>
      <c r="UFR786" s="92"/>
      <c r="UFS786" s="92"/>
      <c r="UFT786" s="92"/>
      <c r="UFU786" s="92"/>
      <c r="UFV786" s="92"/>
      <c r="UFW786" s="92"/>
      <c r="UFX786" s="92"/>
      <c r="UFY786" s="92"/>
      <c r="UFZ786" s="92"/>
      <c r="UGA786" s="92"/>
      <c r="UGB786" s="92"/>
      <c r="UGC786" s="92"/>
      <c r="UGD786" s="92"/>
      <c r="UGE786" s="92"/>
      <c r="UGF786" s="92"/>
      <c r="UGG786" s="92"/>
      <c r="UGH786" s="92"/>
      <c r="UGI786" s="92"/>
      <c r="UGJ786" s="92"/>
      <c r="UGK786" s="92"/>
      <c r="UGL786" s="92"/>
      <c r="UGM786" s="92"/>
      <c r="UGN786" s="92"/>
      <c r="UGO786" s="92"/>
      <c r="UGP786" s="92"/>
      <c r="UGQ786" s="92"/>
      <c r="UGR786" s="92"/>
      <c r="UGS786" s="92"/>
      <c r="UGT786" s="92"/>
      <c r="UGU786" s="92"/>
      <c r="UGV786" s="92"/>
      <c r="UGW786" s="92"/>
      <c r="UGX786" s="92"/>
      <c r="UGY786" s="92"/>
      <c r="UGZ786" s="92"/>
      <c r="UHA786" s="92"/>
      <c r="UHB786" s="92"/>
      <c r="UHC786" s="92"/>
      <c r="UHD786" s="92"/>
      <c r="UHE786" s="92"/>
      <c r="UHF786" s="92"/>
      <c r="UHG786" s="92"/>
      <c r="UHH786" s="92"/>
      <c r="UHI786" s="92"/>
      <c r="UHJ786" s="92"/>
      <c r="UHK786" s="92"/>
      <c r="UHL786" s="92"/>
      <c r="UHM786" s="92"/>
      <c r="UHN786" s="92"/>
      <c r="UHO786" s="92"/>
      <c r="UHP786" s="92"/>
      <c r="UHQ786" s="92"/>
      <c r="UHR786" s="92"/>
      <c r="UHS786" s="92"/>
      <c r="UHT786" s="92"/>
      <c r="UHU786" s="92"/>
      <c r="UHV786" s="92"/>
      <c r="UHW786" s="92"/>
      <c r="UHX786" s="92"/>
      <c r="UHY786" s="92"/>
      <c r="UHZ786" s="92"/>
      <c r="UIA786" s="92"/>
      <c r="UIB786" s="92"/>
      <c r="UIC786" s="92"/>
      <c r="UID786" s="92"/>
      <c r="UIE786" s="92"/>
      <c r="UIF786" s="92"/>
      <c r="UIG786" s="92"/>
      <c r="UIH786" s="92"/>
      <c r="UII786" s="92"/>
      <c r="UIJ786" s="92"/>
      <c r="UIK786" s="92"/>
      <c r="UIL786" s="92"/>
      <c r="UIM786" s="92"/>
      <c r="UIN786" s="92"/>
      <c r="UIO786" s="92"/>
      <c r="UIP786" s="92"/>
      <c r="UIQ786" s="92"/>
      <c r="UIR786" s="92"/>
      <c r="UIS786" s="92"/>
      <c r="UIT786" s="92"/>
      <c r="UIU786" s="92"/>
      <c r="UIV786" s="92"/>
      <c r="UIW786" s="92"/>
      <c r="UIX786" s="92"/>
      <c r="UIY786" s="92"/>
      <c r="UIZ786" s="92"/>
      <c r="UJA786" s="92"/>
      <c r="UJB786" s="92"/>
      <c r="UJC786" s="92"/>
      <c r="UJD786" s="92"/>
      <c r="UJE786" s="92"/>
      <c r="UJF786" s="92"/>
      <c r="UJG786" s="92"/>
      <c r="UJH786" s="92"/>
      <c r="UJI786" s="92"/>
      <c r="UJJ786" s="92"/>
      <c r="UJK786" s="92"/>
      <c r="UJL786" s="92"/>
      <c r="UJM786" s="92"/>
      <c r="UJN786" s="92"/>
      <c r="UJO786" s="92"/>
      <c r="UJP786" s="92"/>
      <c r="UJQ786" s="92"/>
      <c r="UJR786" s="92"/>
      <c r="UJS786" s="92"/>
      <c r="UJT786" s="92"/>
      <c r="UJU786" s="92"/>
      <c r="UJV786" s="92"/>
      <c r="UJW786" s="92"/>
      <c r="UJX786" s="92"/>
      <c r="UJY786" s="92"/>
      <c r="UJZ786" s="92"/>
      <c r="UKA786" s="92"/>
      <c r="UKB786" s="92"/>
      <c r="UKC786" s="92"/>
      <c r="UKD786" s="92"/>
      <c r="UKE786" s="92"/>
      <c r="UKF786" s="92"/>
      <c r="UKG786" s="92"/>
      <c r="UKH786" s="92"/>
      <c r="UKI786" s="92"/>
      <c r="UKJ786" s="92"/>
      <c r="UKK786" s="92"/>
      <c r="UKL786" s="92"/>
      <c r="UKM786" s="92"/>
      <c r="UKN786" s="92"/>
      <c r="UKO786" s="92"/>
      <c r="UKP786" s="92"/>
      <c r="UKQ786" s="92"/>
      <c r="UKR786" s="92"/>
      <c r="UKS786" s="92"/>
      <c r="UKT786" s="92"/>
      <c r="UKU786" s="92"/>
      <c r="UKV786" s="92"/>
      <c r="UKW786" s="92"/>
      <c r="UKX786" s="92"/>
      <c r="UKY786" s="92"/>
      <c r="UKZ786" s="92"/>
      <c r="ULA786" s="92"/>
      <c r="ULB786" s="92"/>
      <c r="ULC786" s="92"/>
      <c r="ULD786" s="92"/>
      <c r="ULE786" s="92"/>
      <c r="ULF786" s="92"/>
      <c r="ULG786" s="92"/>
      <c r="ULH786" s="92"/>
      <c r="ULI786" s="92"/>
      <c r="ULJ786" s="92"/>
      <c r="ULK786" s="92"/>
      <c r="ULL786" s="92"/>
      <c r="ULM786" s="92"/>
      <c r="ULN786" s="92"/>
      <c r="ULO786" s="92"/>
      <c r="ULP786" s="92"/>
      <c r="ULQ786" s="92"/>
      <c r="ULR786" s="92"/>
      <c r="ULS786" s="92"/>
      <c r="ULT786" s="92"/>
      <c r="ULU786" s="92"/>
      <c r="ULV786" s="92"/>
      <c r="ULW786" s="92"/>
      <c r="ULX786" s="92"/>
      <c r="ULY786" s="92"/>
      <c r="ULZ786" s="92"/>
      <c r="UMA786" s="92"/>
      <c r="UMB786" s="92"/>
      <c r="UMC786" s="92"/>
      <c r="UMD786" s="92"/>
      <c r="UME786" s="92"/>
      <c r="UMF786" s="92"/>
      <c r="UMG786" s="92"/>
      <c r="UMH786" s="92"/>
      <c r="UMI786" s="92"/>
      <c r="UMJ786" s="92"/>
      <c r="UMK786" s="92"/>
      <c r="UML786" s="92"/>
      <c r="UMM786" s="92"/>
      <c r="UMN786" s="92"/>
      <c r="UMO786" s="92"/>
      <c r="UMP786" s="92"/>
      <c r="UMQ786" s="92"/>
      <c r="UMR786" s="92"/>
      <c r="UMS786" s="92"/>
      <c r="UMT786" s="92"/>
      <c r="UMU786" s="92"/>
      <c r="UMV786" s="92"/>
      <c r="UMW786" s="92"/>
      <c r="UMX786" s="92"/>
      <c r="UMY786" s="92"/>
      <c r="UMZ786" s="92"/>
      <c r="UNA786" s="92"/>
      <c r="UNB786" s="92"/>
      <c r="UNC786" s="92"/>
      <c r="UND786" s="92"/>
      <c r="UNE786" s="92"/>
      <c r="UNF786" s="92"/>
      <c r="UNG786" s="92"/>
      <c r="UNH786" s="92"/>
      <c r="UNI786" s="92"/>
      <c r="UNJ786" s="92"/>
      <c r="UNK786" s="92"/>
      <c r="UNL786" s="92"/>
      <c r="UNM786" s="92"/>
      <c r="UNN786" s="92"/>
      <c r="UNO786" s="92"/>
      <c r="UNP786" s="92"/>
      <c r="UNQ786" s="92"/>
      <c r="UNR786" s="92"/>
      <c r="UNS786" s="92"/>
      <c r="UNT786" s="92"/>
      <c r="UNU786" s="92"/>
      <c r="UNV786" s="92"/>
      <c r="UNW786" s="92"/>
      <c r="UNX786" s="92"/>
      <c r="UNY786" s="92"/>
      <c r="UNZ786" s="92"/>
      <c r="UOA786" s="92"/>
      <c r="UOB786" s="92"/>
      <c r="UOC786" s="92"/>
      <c r="UOD786" s="92"/>
      <c r="UOE786" s="92"/>
      <c r="UOF786" s="92"/>
      <c r="UOG786" s="92"/>
      <c r="UOH786" s="92"/>
      <c r="UOI786" s="92"/>
      <c r="UOJ786" s="92"/>
      <c r="UOK786" s="92"/>
      <c r="UOL786" s="92"/>
      <c r="UOM786" s="92"/>
      <c r="UON786" s="92"/>
      <c r="UOO786" s="92"/>
      <c r="UOP786" s="92"/>
      <c r="UOQ786" s="92"/>
      <c r="UOR786" s="92"/>
      <c r="UOS786" s="92"/>
      <c r="UOT786" s="92"/>
      <c r="UOU786" s="92"/>
      <c r="UOV786" s="92"/>
      <c r="UOW786" s="92"/>
      <c r="UOX786" s="92"/>
      <c r="UOY786" s="92"/>
      <c r="UOZ786" s="92"/>
      <c r="UPA786" s="92"/>
      <c r="UPB786" s="92"/>
      <c r="UPC786" s="92"/>
      <c r="UPD786" s="92"/>
      <c r="UPE786" s="92"/>
      <c r="UPF786" s="92"/>
      <c r="UPG786" s="92"/>
      <c r="UPH786" s="92"/>
      <c r="UPI786" s="92"/>
      <c r="UPJ786" s="92"/>
      <c r="UPK786" s="92"/>
      <c r="UPL786" s="92"/>
      <c r="UPM786" s="92"/>
      <c r="UPN786" s="92"/>
      <c r="UPO786" s="92"/>
      <c r="UPP786" s="92"/>
      <c r="UPQ786" s="92"/>
      <c r="UPR786" s="92"/>
      <c r="UPS786" s="92"/>
      <c r="UPT786" s="92"/>
      <c r="UPU786" s="92"/>
      <c r="UPV786" s="92"/>
      <c r="UPW786" s="92"/>
      <c r="UPX786" s="92"/>
      <c r="UPY786" s="92"/>
      <c r="UPZ786" s="92"/>
      <c r="UQA786" s="92"/>
      <c r="UQB786" s="92"/>
      <c r="UQC786" s="92"/>
      <c r="UQD786" s="92"/>
      <c r="UQE786" s="92"/>
      <c r="UQF786" s="92"/>
      <c r="UQG786" s="92"/>
      <c r="UQH786" s="92"/>
      <c r="UQI786" s="92"/>
      <c r="UQJ786" s="92"/>
      <c r="UQK786" s="92"/>
      <c r="UQL786" s="92"/>
      <c r="UQM786" s="92"/>
      <c r="UQN786" s="92"/>
      <c r="UQO786" s="92"/>
      <c r="UQP786" s="92"/>
      <c r="UQQ786" s="92"/>
      <c r="UQR786" s="92"/>
      <c r="UQS786" s="92"/>
      <c r="UQT786" s="92"/>
      <c r="UQU786" s="92"/>
      <c r="UQV786" s="92"/>
      <c r="UQW786" s="92"/>
      <c r="UQX786" s="92"/>
      <c r="UQY786" s="92"/>
      <c r="UQZ786" s="92"/>
      <c r="URA786" s="92"/>
      <c r="URB786" s="92"/>
      <c r="URC786" s="92"/>
      <c r="URD786" s="92"/>
      <c r="URE786" s="92"/>
      <c r="URF786" s="92"/>
      <c r="URG786" s="92"/>
      <c r="URH786" s="92"/>
      <c r="URI786" s="92"/>
      <c r="URJ786" s="92"/>
      <c r="URK786" s="92"/>
      <c r="URL786" s="92"/>
      <c r="URM786" s="92"/>
      <c r="URN786" s="92"/>
      <c r="URO786" s="92"/>
      <c r="URP786" s="92"/>
      <c r="URQ786" s="92"/>
      <c r="URR786" s="92"/>
      <c r="URS786" s="92"/>
      <c r="URT786" s="92"/>
      <c r="URU786" s="92"/>
      <c r="URV786" s="92"/>
      <c r="URW786" s="92"/>
      <c r="URX786" s="92"/>
      <c r="URY786" s="92"/>
      <c r="URZ786" s="92"/>
      <c r="USA786" s="92"/>
      <c r="USB786" s="92"/>
      <c r="USC786" s="92"/>
      <c r="USD786" s="92"/>
      <c r="USE786" s="92"/>
      <c r="USF786" s="92"/>
      <c r="USG786" s="92"/>
      <c r="USH786" s="92"/>
      <c r="USI786" s="92"/>
      <c r="USJ786" s="92"/>
      <c r="USK786" s="92"/>
      <c r="USL786" s="92"/>
      <c r="USM786" s="92"/>
      <c r="USN786" s="92"/>
      <c r="USO786" s="92"/>
      <c r="USP786" s="92"/>
      <c r="USQ786" s="92"/>
      <c r="USR786" s="92"/>
      <c r="USS786" s="92"/>
      <c r="UST786" s="92"/>
      <c r="USU786" s="92"/>
      <c r="USV786" s="92"/>
      <c r="USW786" s="92"/>
      <c r="USX786" s="92"/>
      <c r="USY786" s="92"/>
      <c r="USZ786" s="92"/>
      <c r="UTA786" s="92"/>
      <c r="UTB786" s="92"/>
      <c r="UTC786" s="92"/>
      <c r="UTD786" s="92"/>
      <c r="UTE786" s="92"/>
      <c r="UTF786" s="92"/>
      <c r="UTG786" s="92"/>
      <c r="UTH786" s="92"/>
      <c r="UTI786" s="92"/>
      <c r="UTJ786" s="92"/>
      <c r="UTK786" s="92"/>
      <c r="UTL786" s="92"/>
      <c r="UTM786" s="92"/>
      <c r="UTN786" s="92"/>
      <c r="UTO786" s="92"/>
      <c r="UTP786" s="92"/>
      <c r="UTQ786" s="92"/>
      <c r="UTR786" s="92"/>
      <c r="UTS786" s="92"/>
      <c r="UTT786" s="92"/>
      <c r="UTU786" s="92"/>
      <c r="UTV786" s="92"/>
      <c r="UTW786" s="92"/>
      <c r="UTX786" s="92"/>
      <c r="UTY786" s="92"/>
      <c r="UTZ786" s="92"/>
      <c r="UUA786" s="92"/>
      <c r="UUB786" s="92"/>
      <c r="UUC786" s="92"/>
      <c r="UUD786" s="92"/>
      <c r="UUE786" s="92"/>
      <c r="UUF786" s="92"/>
      <c r="UUG786" s="92"/>
      <c r="UUH786" s="92"/>
      <c r="UUI786" s="92"/>
      <c r="UUJ786" s="92"/>
      <c r="UUK786" s="92"/>
      <c r="UUL786" s="92"/>
      <c r="UUM786" s="92"/>
      <c r="UUN786" s="92"/>
      <c r="UUO786" s="92"/>
      <c r="UUP786" s="92"/>
      <c r="UUQ786" s="92"/>
      <c r="UUR786" s="92"/>
      <c r="UUS786" s="92"/>
      <c r="UUT786" s="92"/>
      <c r="UUU786" s="92"/>
      <c r="UUV786" s="92"/>
      <c r="UUW786" s="92"/>
      <c r="UUX786" s="92"/>
      <c r="UUY786" s="92"/>
      <c r="UUZ786" s="92"/>
      <c r="UVA786" s="92"/>
      <c r="UVB786" s="92"/>
      <c r="UVC786" s="92"/>
      <c r="UVD786" s="92"/>
      <c r="UVE786" s="92"/>
      <c r="UVF786" s="92"/>
      <c r="UVG786" s="92"/>
      <c r="UVH786" s="92"/>
      <c r="UVI786" s="92"/>
      <c r="UVJ786" s="92"/>
      <c r="UVK786" s="92"/>
      <c r="UVL786" s="92"/>
      <c r="UVM786" s="92"/>
      <c r="UVN786" s="92"/>
      <c r="UVO786" s="92"/>
      <c r="UVP786" s="92"/>
      <c r="UVQ786" s="92"/>
      <c r="UVR786" s="92"/>
      <c r="UVS786" s="92"/>
      <c r="UVT786" s="92"/>
      <c r="UVU786" s="92"/>
      <c r="UVV786" s="92"/>
      <c r="UVW786" s="92"/>
      <c r="UVX786" s="92"/>
      <c r="UVY786" s="92"/>
      <c r="UVZ786" s="92"/>
      <c r="UWA786" s="92"/>
      <c r="UWB786" s="92"/>
      <c r="UWC786" s="92"/>
      <c r="UWD786" s="92"/>
      <c r="UWE786" s="92"/>
      <c r="UWF786" s="92"/>
      <c r="UWG786" s="92"/>
      <c r="UWH786" s="92"/>
      <c r="UWI786" s="92"/>
      <c r="UWJ786" s="92"/>
      <c r="UWK786" s="92"/>
      <c r="UWL786" s="92"/>
      <c r="UWM786" s="92"/>
      <c r="UWN786" s="92"/>
      <c r="UWO786" s="92"/>
      <c r="UWP786" s="92"/>
      <c r="UWQ786" s="92"/>
      <c r="UWR786" s="92"/>
      <c r="UWS786" s="92"/>
      <c r="UWT786" s="92"/>
      <c r="UWU786" s="92"/>
      <c r="UWV786" s="92"/>
      <c r="UWW786" s="92"/>
      <c r="UWX786" s="92"/>
      <c r="UWY786" s="92"/>
      <c r="UWZ786" s="92"/>
      <c r="UXA786" s="92"/>
      <c r="UXB786" s="92"/>
      <c r="UXC786" s="92"/>
      <c r="UXD786" s="92"/>
      <c r="UXE786" s="92"/>
      <c r="UXF786" s="92"/>
      <c r="UXG786" s="92"/>
      <c r="UXH786" s="92"/>
      <c r="UXI786" s="92"/>
      <c r="UXJ786" s="92"/>
      <c r="UXK786" s="92"/>
      <c r="UXL786" s="92"/>
      <c r="UXM786" s="92"/>
      <c r="UXN786" s="92"/>
      <c r="UXO786" s="92"/>
      <c r="UXP786" s="92"/>
      <c r="UXQ786" s="92"/>
      <c r="UXR786" s="92"/>
      <c r="UXS786" s="92"/>
      <c r="UXT786" s="92"/>
      <c r="UXU786" s="92"/>
      <c r="UXV786" s="92"/>
      <c r="UXW786" s="92"/>
      <c r="UXX786" s="92"/>
      <c r="UXY786" s="92"/>
      <c r="UXZ786" s="92"/>
      <c r="UYA786" s="92"/>
      <c r="UYB786" s="92"/>
      <c r="UYC786" s="92"/>
      <c r="UYD786" s="92"/>
      <c r="UYE786" s="92"/>
      <c r="UYF786" s="92"/>
      <c r="UYG786" s="92"/>
      <c r="UYH786" s="92"/>
      <c r="UYI786" s="92"/>
      <c r="UYJ786" s="92"/>
      <c r="UYK786" s="92"/>
      <c r="UYL786" s="92"/>
      <c r="UYM786" s="92"/>
      <c r="UYN786" s="92"/>
      <c r="UYO786" s="92"/>
      <c r="UYP786" s="92"/>
      <c r="UYQ786" s="92"/>
      <c r="UYR786" s="92"/>
      <c r="UYS786" s="92"/>
      <c r="UYT786" s="92"/>
      <c r="UYU786" s="92"/>
      <c r="UYV786" s="92"/>
      <c r="UYW786" s="92"/>
      <c r="UYX786" s="92"/>
      <c r="UYY786" s="92"/>
      <c r="UYZ786" s="92"/>
      <c r="UZA786" s="92"/>
      <c r="UZB786" s="92"/>
      <c r="UZC786" s="92"/>
      <c r="UZD786" s="92"/>
      <c r="UZE786" s="92"/>
      <c r="UZF786" s="92"/>
      <c r="UZG786" s="92"/>
      <c r="UZH786" s="92"/>
      <c r="UZI786" s="92"/>
      <c r="UZJ786" s="92"/>
      <c r="UZK786" s="92"/>
      <c r="UZL786" s="92"/>
      <c r="UZM786" s="92"/>
      <c r="UZN786" s="92"/>
      <c r="UZO786" s="92"/>
      <c r="UZP786" s="92"/>
      <c r="UZQ786" s="92"/>
      <c r="UZR786" s="92"/>
      <c r="UZS786" s="92"/>
      <c r="UZT786" s="92"/>
      <c r="UZU786" s="92"/>
      <c r="UZV786" s="92"/>
      <c r="UZW786" s="92"/>
      <c r="UZX786" s="92"/>
      <c r="UZY786" s="92"/>
      <c r="UZZ786" s="92"/>
      <c r="VAA786" s="92"/>
      <c r="VAB786" s="92"/>
      <c r="VAC786" s="92"/>
      <c r="VAD786" s="92"/>
      <c r="VAE786" s="92"/>
      <c r="VAF786" s="92"/>
      <c r="VAG786" s="92"/>
      <c r="VAH786" s="92"/>
      <c r="VAI786" s="92"/>
      <c r="VAJ786" s="92"/>
      <c r="VAK786" s="92"/>
      <c r="VAL786" s="92"/>
      <c r="VAM786" s="92"/>
      <c r="VAN786" s="92"/>
      <c r="VAO786" s="92"/>
      <c r="VAP786" s="92"/>
      <c r="VAQ786" s="92"/>
      <c r="VAR786" s="92"/>
      <c r="VAS786" s="92"/>
      <c r="VAT786" s="92"/>
      <c r="VAU786" s="92"/>
      <c r="VAV786" s="92"/>
      <c r="VAW786" s="92"/>
      <c r="VAX786" s="92"/>
      <c r="VAY786" s="92"/>
      <c r="VAZ786" s="92"/>
      <c r="VBA786" s="92"/>
      <c r="VBB786" s="92"/>
      <c r="VBC786" s="92"/>
      <c r="VBD786" s="92"/>
      <c r="VBE786" s="92"/>
      <c r="VBF786" s="92"/>
      <c r="VBG786" s="92"/>
      <c r="VBH786" s="92"/>
      <c r="VBI786" s="92"/>
      <c r="VBJ786" s="92"/>
      <c r="VBK786" s="92"/>
      <c r="VBL786" s="92"/>
      <c r="VBM786" s="92"/>
      <c r="VBN786" s="92"/>
      <c r="VBO786" s="92"/>
      <c r="VBP786" s="92"/>
      <c r="VBQ786" s="92"/>
      <c r="VBR786" s="92"/>
      <c r="VBS786" s="92"/>
      <c r="VBT786" s="92"/>
      <c r="VBU786" s="92"/>
      <c r="VBV786" s="92"/>
      <c r="VBW786" s="92"/>
      <c r="VBX786" s="92"/>
      <c r="VBY786" s="92"/>
      <c r="VBZ786" s="92"/>
      <c r="VCA786" s="92"/>
      <c r="VCB786" s="92"/>
      <c r="VCC786" s="92"/>
      <c r="VCD786" s="92"/>
      <c r="VCE786" s="92"/>
      <c r="VCF786" s="92"/>
      <c r="VCG786" s="92"/>
      <c r="VCH786" s="92"/>
      <c r="VCI786" s="92"/>
      <c r="VCJ786" s="92"/>
      <c r="VCK786" s="92"/>
      <c r="VCL786" s="92"/>
      <c r="VCM786" s="92"/>
      <c r="VCN786" s="92"/>
      <c r="VCO786" s="92"/>
      <c r="VCP786" s="92"/>
      <c r="VCQ786" s="92"/>
      <c r="VCR786" s="92"/>
      <c r="VCS786" s="92"/>
      <c r="VCT786" s="92"/>
      <c r="VCU786" s="92"/>
      <c r="VCV786" s="92"/>
      <c r="VCW786" s="92"/>
      <c r="VCX786" s="92"/>
      <c r="VCY786" s="92"/>
      <c r="VCZ786" s="92"/>
      <c r="VDA786" s="92"/>
      <c r="VDB786" s="92"/>
      <c r="VDC786" s="92"/>
      <c r="VDD786" s="92"/>
      <c r="VDE786" s="92"/>
      <c r="VDF786" s="92"/>
      <c r="VDG786" s="92"/>
      <c r="VDH786" s="92"/>
      <c r="VDI786" s="92"/>
      <c r="VDJ786" s="92"/>
      <c r="VDK786" s="92"/>
      <c r="VDL786" s="92"/>
      <c r="VDM786" s="92"/>
      <c r="VDN786" s="92"/>
      <c r="VDO786" s="92"/>
      <c r="VDP786" s="92"/>
      <c r="VDQ786" s="92"/>
      <c r="VDR786" s="92"/>
      <c r="VDS786" s="92"/>
      <c r="VDT786" s="92"/>
      <c r="VDU786" s="92"/>
      <c r="VDV786" s="92"/>
      <c r="VDW786" s="92"/>
      <c r="VDX786" s="92"/>
      <c r="VDY786" s="92"/>
      <c r="VDZ786" s="92"/>
      <c r="VEA786" s="92"/>
      <c r="VEB786" s="92"/>
      <c r="VEC786" s="92"/>
      <c r="VED786" s="92"/>
      <c r="VEE786" s="92"/>
      <c r="VEF786" s="92"/>
      <c r="VEG786" s="92"/>
      <c r="VEH786" s="92"/>
      <c r="VEI786" s="92"/>
      <c r="VEJ786" s="92"/>
      <c r="VEK786" s="92"/>
      <c r="VEL786" s="92"/>
      <c r="VEM786" s="92"/>
      <c r="VEN786" s="92"/>
      <c r="VEO786" s="92"/>
      <c r="VEP786" s="92"/>
      <c r="VEQ786" s="92"/>
      <c r="VER786" s="92"/>
      <c r="VES786" s="92"/>
      <c r="VET786" s="92"/>
      <c r="VEU786" s="92"/>
      <c r="VEV786" s="92"/>
      <c r="VEW786" s="92"/>
      <c r="VEX786" s="92"/>
      <c r="VEY786" s="92"/>
      <c r="VEZ786" s="92"/>
      <c r="VFA786" s="92"/>
      <c r="VFB786" s="92"/>
      <c r="VFC786" s="92"/>
      <c r="VFD786" s="92"/>
      <c r="VFE786" s="92"/>
      <c r="VFF786" s="92"/>
      <c r="VFG786" s="92"/>
      <c r="VFH786" s="92"/>
      <c r="VFI786" s="92"/>
      <c r="VFJ786" s="92"/>
      <c r="VFK786" s="92"/>
      <c r="VFL786" s="92"/>
      <c r="VFM786" s="92"/>
      <c r="VFN786" s="92"/>
      <c r="VFO786" s="92"/>
      <c r="VFP786" s="92"/>
      <c r="VFQ786" s="92"/>
      <c r="VFR786" s="92"/>
      <c r="VFS786" s="92"/>
      <c r="VFT786" s="92"/>
      <c r="VFU786" s="92"/>
      <c r="VFV786" s="92"/>
      <c r="VFW786" s="92"/>
      <c r="VFX786" s="92"/>
      <c r="VFY786" s="92"/>
      <c r="VFZ786" s="92"/>
      <c r="VGA786" s="92"/>
      <c r="VGB786" s="92"/>
      <c r="VGC786" s="92"/>
      <c r="VGD786" s="92"/>
      <c r="VGE786" s="92"/>
      <c r="VGF786" s="92"/>
      <c r="VGG786" s="92"/>
      <c r="VGH786" s="92"/>
      <c r="VGI786" s="92"/>
      <c r="VGJ786" s="92"/>
      <c r="VGK786" s="92"/>
      <c r="VGL786" s="92"/>
      <c r="VGM786" s="92"/>
      <c r="VGN786" s="92"/>
      <c r="VGO786" s="92"/>
      <c r="VGP786" s="92"/>
      <c r="VGQ786" s="92"/>
      <c r="VGR786" s="92"/>
      <c r="VGS786" s="92"/>
      <c r="VGT786" s="92"/>
      <c r="VGU786" s="92"/>
      <c r="VGV786" s="92"/>
      <c r="VGW786" s="92"/>
      <c r="VGX786" s="92"/>
      <c r="VGY786" s="92"/>
      <c r="VGZ786" s="92"/>
      <c r="VHA786" s="92"/>
      <c r="VHB786" s="92"/>
      <c r="VHC786" s="92"/>
      <c r="VHD786" s="92"/>
      <c r="VHE786" s="92"/>
      <c r="VHF786" s="92"/>
      <c r="VHG786" s="92"/>
      <c r="VHH786" s="92"/>
      <c r="VHI786" s="92"/>
      <c r="VHJ786" s="92"/>
      <c r="VHK786" s="92"/>
      <c r="VHL786" s="92"/>
      <c r="VHM786" s="92"/>
      <c r="VHN786" s="92"/>
      <c r="VHO786" s="92"/>
      <c r="VHP786" s="92"/>
      <c r="VHQ786" s="92"/>
      <c r="VHR786" s="92"/>
      <c r="VHS786" s="92"/>
      <c r="VHT786" s="92"/>
      <c r="VHU786" s="92"/>
      <c r="VHV786" s="92"/>
      <c r="VHW786" s="92"/>
      <c r="VHX786" s="92"/>
      <c r="VHY786" s="92"/>
      <c r="VHZ786" s="92"/>
      <c r="VIA786" s="92"/>
      <c r="VIB786" s="92"/>
      <c r="VIC786" s="92"/>
      <c r="VID786" s="92"/>
      <c r="VIE786" s="92"/>
      <c r="VIF786" s="92"/>
      <c r="VIG786" s="92"/>
      <c r="VIH786" s="92"/>
      <c r="VII786" s="92"/>
      <c r="VIJ786" s="92"/>
      <c r="VIK786" s="92"/>
      <c r="VIL786" s="92"/>
      <c r="VIM786" s="92"/>
      <c r="VIN786" s="92"/>
      <c r="VIO786" s="92"/>
      <c r="VIP786" s="92"/>
      <c r="VIQ786" s="92"/>
      <c r="VIR786" s="92"/>
      <c r="VIS786" s="92"/>
      <c r="VIT786" s="92"/>
      <c r="VIU786" s="92"/>
      <c r="VIV786" s="92"/>
      <c r="VIW786" s="92"/>
      <c r="VIX786" s="92"/>
      <c r="VIY786" s="92"/>
      <c r="VIZ786" s="92"/>
      <c r="VJA786" s="92"/>
      <c r="VJB786" s="92"/>
      <c r="VJC786" s="92"/>
      <c r="VJD786" s="92"/>
      <c r="VJE786" s="92"/>
      <c r="VJF786" s="92"/>
      <c r="VJG786" s="92"/>
      <c r="VJH786" s="92"/>
      <c r="VJI786" s="92"/>
      <c r="VJJ786" s="92"/>
      <c r="VJK786" s="92"/>
      <c r="VJL786" s="92"/>
      <c r="VJM786" s="92"/>
      <c r="VJN786" s="92"/>
      <c r="VJO786" s="92"/>
      <c r="VJP786" s="92"/>
      <c r="VJQ786" s="92"/>
      <c r="VJR786" s="92"/>
      <c r="VJS786" s="92"/>
      <c r="VJT786" s="92"/>
      <c r="VJU786" s="92"/>
      <c r="VJV786" s="92"/>
      <c r="VJW786" s="92"/>
      <c r="VJX786" s="92"/>
      <c r="VJY786" s="92"/>
      <c r="VJZ786" s="92"/>
      <c r="VKA786" s="92"/>
      <c r="VKB786" s="92"/>
      <c r="VKC786" s="92"/>
      <c r="VKD786" s="92"/>
      <c r="VKE786" s="92"/>
      <c r="VKF786" s="92"/>
      <c r="VKG786" s="92"/>
      <c r="VKH786" s="92"/>
      <c r="VKI786" s="92"/>
      <c r="VKJ786" s="92"/>
      <c r="VKK786" s="92"/>
      <c r="VKL786" s="92"/>
      <c r="VKM786" s="92"/>
      <c r="VKN786" s="92"/>
      <c r="VKO786" s="92"/>
      <c r="VKP786" s="92"/>
      <c r="VKQ786" s="92"/>
      <c r="VKR786" s="92"/>
      <c r="VKS786" s="92"/>
      <c r="VKT786" s="92"/>
      <c r="VKU786" s="92"/>
      <c r="VKV786" s="92"/>
      <c r="VKW786" s="92"/>
      <c r="VKX786" s="92"/>
      <c r="VKY786" s="92"/>
      <c r="VKZ786" s="92"/>
      <c r="VLA786" s="92"/>
      <c r="VLB786" s="92"/>
      <c r="VLC786" s="92"/>
      <c r="VLD786" s="92"/>
      <c r="VLE786" s="92"/>
      <c r="VLF786" s="92"/>
      <c r="VLG786" s="92"/>
      <c r="VLH786" s="92"/>
      <c r="VLI786" s="92"/>
      <c r="VLJ786" s="92"/>
      <c r="VLK786" s="92"/>
      <c r="VLL786" s="92"/>
      <c r="VLM786" s="92"/>
      <c r="VLN786" s="92"/>
      <c r="VLO786" s="92"/>
      <c r="VLP786" s="92"/>
      <c r="VLQ786" s="92"/>
      <c r="VLR786" s="92"/>
      <c r="VLS786" s="92"/>
      <c r="VLT786" s="92"/>
      <c r="VLU786" s="92"/>
      <c r="VLV786" s="92"/>
      <c r="VLW786" s="92"/>
      <c r="VLX786" s="92"/>
      <c r="VLY786" s="92"/>
      <c r="VLZ786" s="92"/>
      <c r="VMA786" s="92"/>
      <c r="VMB786" s="92"/>
      <c r="VMC786" s="92"/>
      <c r="VMD786" s="92"/>
      <c r="VME786" s="92"/>
      <c r="VMF786" s="92"/>
      <c r="VMG786" s="92"/>
      <c r="VMH786" s="92"/>
      <c r="VMI786" s="92"/>
      <c r="VMJ786" s="92"/>
      <c r="VMK786" s="92"/>
      <c r="VML786" s="92"/>
      <c r="VMM786" s="92"/>
      <c r="VMN786" s="92"/>
      <c r="VMO786" s="92"/>
      <c r="VMP786" s="92"/>
      <c r="VMQ786" s="92"/>
      <c r="VMR786" s="92"/>
      <c r="VMS786" s="92"/>
      <c r="VMT786" s="92"/>
      <c r="VMU786" s="92"/>
      <c r="VMV786" s="92"/>
      <c r="VMW786" s="92"/>
      <c r="VMX786" s="92"/>
      <c r="VMY786" s="92"/>
      <c r="VMZ786" s="92"/>
      <c r="VNA786" s="92"/>
      <c r="VNB786" s="92"/>
      <c r="VNC786" s="92"/>
      <c r="VND786" s="92"/>
      <c r="VNE786" s="92"/>
      <c r="VNF786" s="92"/>
      <c r="VNG786" s="92"/>
      <c r="VNH786" s="92"/>
      <c r="VNI786" s="92"/>
      <c r="VNJ786" s="92"/>
      <c r="VNK786" s="92"/>
      <c r="VNL786" s="92"/>
      <c r="VNM786" s="92"/>
      <c r="VNN786" s="92"/>
      <c r="VNO786" s="92"/>
      <c r="VNP786" s="92"/>
      <c r="VNQ786" s="92"/>
      <c r="VNR786" s="92"/>
      <c r="VNS786" s="92"/>
      <c r="VNT786" s="92"/>
      <c r="VNU786" s="92"/>
      <c r="VNV786" s="92"/>
      <c r="VNW786" s="92"/>
      <c r="VNX786" s="92"/>
      <c r="VNY786" s="92"/>
      <c r="VNZ786" s="92"/>
      <c r="VOA786" s="92"/>
      <c r="VOB786" s="92"/>
      <c r="VOC786" s="92"/>
      <c r="VOD786" s="92"/>
      <c r="VOE786" s="92"/>
      <c r="VOF786" s="92"/>
      <c r="VOG786" s="92"/>
      <c r="VOH786" s="92"/>
      <c r="VOI786" s="92"/>
      <c r="VOJ786" s="92"/>
      <c r="VOK786" s="92"/>
      <c r="VOL786" s="92"/>
      <c r="VOM786" s="92"/>
      <c r="VON786" s="92"/>
      <c r="VOO786" s="92"/>
      <c r="VOP786" s="92"/>
      <c r="VOQ786" s="92"/>
      <c r="VOR786" s="92"/>
      <c r="VOS786" s="92"/>
      <c r="VOT786" s="92"/>
      <c r="VOU786" s="92"/>
      <c r="VOV786" s="92"/>
      <c r="VOW786" s="92"/>
      <c r="VOX786" s="92"/>
      <c r="VOY786" s="92"/>
      <c r="VOZ786" s="92"/>
      <c r="VPA786" s="92"/>
      <c r="VPB786" s="92"/>
      <c r="VPC786" s="92"/>
      <c r="VPD786" s="92"/>
      <c r="VPE786" s="92"/>
      <c r="VPF786" s="92"/>
      <c r="VPG786" s="92"/>
      <c r="VPH786" s="92"/>
      <c r="VPI786" s="92"/>
      <c r="VPJ786" s="92"/>
      <c r="VPK786" s="92"/>
      <c r="VPL786" s="92"/>
      <c r="VPM786" s="92"/>
      <c r="VPN786" s="92"/>
      <c r="VPO786" s="92"/>
      <c r="VPP786" s="92"/>
      <c r="VPQ786" s="92"/>
      <c r="VPR786" s="92"/>
      <c r="VPS786" s="92"/>
      <c r="VPT786" s="92"/>
      <c r="VPU786" s="92"/>
      <c r="VPV786" s="92"/>
      <c r="VPW786" s="92"/>
      <c r="VPX786" s="92"/>
      <c r="VPY786" s="92"/>
      <c r="VPZ786" s="92"/>
      <c r="VQA786" s="92"/>
      <c r="VQB786" s="92"/>
      <c r="VQC786" s="92"/>
      <c r="VQD786" s="92"/>
      <c r="VQE786" s="92"/>
      <c r="VQF786" s="92"/>
      <c r="VQG786" s="92"/>
      <c r="VQH786" s="92"/>
      <c r="VQI786" s="92"/>
      <c r="VQJ786" s="92"/>
      <c r="VQK786" s="92"/>
      <c r="VQL786" s="92"/>
      <c r="VQM786" s="92"/>
      <c r="VQN786" s="92"/>
      <c r="VQO786" s="92"/>
      <c r="VQP786" s="92"/>
      <c r="VQQ786" s="92"/>
      <c r="VQR786" s="92"/>
      <c r="VQS786" s="92"/>
      <c r="VQT786" s="92"/>
      <c r="VQU786" s="92"/>
      <c r="VQV786" s="92"/>
      <c r="VQW786" s="92"/>
      <c r="VQX786" s="92"/>
      <c r="VQY786" s="92"/>
      <c r="VQZ786" s="92"/>
      <c r="VRA786" s="92"/>
      <c r="VRB786" s="92"/>
      <c r="VRC786" s="92"/>
      <c r="VRD786" s="92"/>
      <c r="VRE786" s="92"/>
      <c r="VRF786" s="92"/>
      <c r="VRG786" s="92"/>
      <c r="VRH786" s="92"/>
      <c r="VRI786" s="92"/>
      <c r="VRJ786" s="92"/>
      <c r="VRK786" s="92"/>
      <c r="VRL786" s="92"/>
      <c r="VRM786" s="92"/>
      <c r="VRN786" s="92"/>
      <c r="VRO786" s="92"/>
      <c r="VRP786" s="92"/>
      <c r="VRQ786" s="92"/>
      <c r="VRR786" s="92"/>
      <c r="VRS786" s="92"/>
      <c r="VRT786" s="92"/>
      <c r="VRU786" s="92"/>
      <c r="VRV786" s="92"/>
      <c r="VRW786" s="92"/>
      <c r="VRX786" s="92"/>
      <c r="VRY786" s="92"/>
      <c r="VRZ786" s="92"/>
      <c r="VSA786" s="92"/>
      <c r="VSB786" s="92"/>
      <c r="VSC786" s="92"/>
      <c r="VSD786" s="92"/>
      <c r="VSE786" s="92"/>
      <c r="VSF786" s="92"/>
      <c r="VSG786" s="92"/>
      <c r="VSH786" s="92"/>
      <c r="VSI786" s="92"/>
      <c r="VSJ786" s="92"/>
      <c r="VSK786" s="92"/>
      <c r="VSL786" s="92"/>
      <c r="VSM786" s="92"/>
      <c r="VSN786" s="92"/>
      <c r="VSO786" s="92"/>
      <c r="VSP786" s="92"/>
      <c r="VSQ786" s="92"/>
      <c r="VSR786" s="92"/>
      <c r="VSS786" s="92"/>
      <c r="VST786" s="92"/>
      <c r="VSU786" s="92"/>
      <c r="VSV786" s="92"/>
      <c r="VSW786" s="92"/>
      <c r="VSX786" s="92"/>
      <c r="VSY786" s="92"/>
      <c r="VSZ786" s="92"/>
      <c r="VTA786" s="92"/>
      <c r="VTB786" s="92"/>
      <c r="VTC786" s="92"/>
      <c r="VTD786" s="92"/>
      <c r="VTE786" s="92"/>
      <c r="VTF786" s="92"/>
      <c r="VTG786" s="92"/>
      <c r="VTH786" s="92"/>
      <c r="VTI786" s="92"/>
      <c r="VTJ786" s="92"/>
      <c r="VTK786" s="92"/>
      <c r="VTL786" s="92"/>
      <c r="VTM786" s="92"/>
      <c r="VTN786" s="92"/>
      <c r="VTO786" s="92"/>
      <c r="VTP786" s="92"/>
      <c r="VTQ786" s="92"/>
      <c r="VTR786" s="92"/>
      <c r="VTS786" s="92"/>
      <c r="VTT786" s="92"/>
      <c r="VTU786" s="92"/>
      <c r="VTV786" s="92"/>
      <c r="VTW786" s="92"/>
      <c r="VTX786" s="92"/>
      <c r="VTY786" s="92"/>
      <c r="VTZ786" s="92"/>
      <c r="VUA786" s="92"/>
      <c r="VUB786" s="92"/>
      <c r="VUC786" s="92"/>
      <c r="VUD786" s="92"/>
      <c r="VUE786" s="92"/>
      <c r="VUF786" s="92"/>
      <c r="VUG786" s="92"/>
      <c r="VUH786" s="92"/>
      <c r="VUI786" s="92"/>
      <c r="VUJ786" s="92"/>
      <c r="VUK786" s="92"/>
      <c r="VUL786" s="92"/>
      <c r="VUM786" s="92"/>
      <c r="VUN786" s="92"/>
      <c r="VUO786" s="92"/>
      <c r="VUP786" s="92"/>
      <c r="VUQ786" s="92"/>
      <c r="VUR786" s="92"/>
      <c r="VUS786" s="92"/>
      <c r="VUT786" s="92"/>
      <c r="VUU786" s="92"/>
      <c r="VUV786" s="92"/>
      <c r="VUW786" s="92"/>
      <c r="VUX786" s="92"/>
      <c r="VUY786" s="92"/>
      <c r="VUZ786" s="92"/>
      <c r="VVA786" s="92"/>
      <c r="VVB786" s="92"/>
      <c r="VVC786" s="92"/>
      <c r="VVD786" s="92"/>
      <c r="VVE786" s="92"/>
      <c r="VVF786" s="92"/>
      <c r="VVG786" s="92"/>
      <c r="VVH786" s="92"/>
      <c r="VVI786" s="92"/>
      <c r="VVJ786" s="92"/>
      <c r="VVK786" s="92"/>
      <c r="VVL786" s="92"/>
      <c r="VVM786" s="92"/>
      <c r="VVN786" s="92"/>
      <c r="VVO786" s="92"/>
      <c r="VVP786" s="92"/>
      <c r="VVQ786" s="92"/>
      <c r="VVR786" s="92"/>
      <c r="VVS786" s="92"/>
      <c r="VVT786" s="92"/>
      <c r="VVU786" s="92"/>
      <c r="VVV786" s="92"/>
      <c r="VVW786" s="92"/>
      <c r="VVX786" s="92"/>
      <c r="VVY786" s="92"/>
      <c r="VVZ786" s="92"/>
      <c r="VWA786" s="92"/>
      <c r="VWB786" s="92"/>
      <c r="VWC786" s="92"/>
      <c r="VWD786" s="92"/>
      <c r="VWE786" s="92"/>
      <c r="VWF786" s="92"/>
      <c r="VWG786" s="92"/>
      <c r="VWH786" s="92"/>
      <c r="VWI786" s="92"/>
      <c r="VWJ786" s="92"/>
      <c r="VWK786" s="92"/>
      <c r="VWL786" s="92"/>
      <c r="VWM786" s="92"/>
      <c r="VWN786" s="92"/>
      <c r="VWO786" s="92"/>
      <c r="VWP786" s="92"/>
      <c r="VWQ786" s="92"/>
      <c r="VWR786" s="92"/>
      <c r="VWS786" s="92"/>
      <c r="VWT786" s="92"/>
      <c r="VWU786" s="92"/>
      <c r="VWV786" s="92"/>
      <c r="VWW786" s="92"/>
      <c r="VWX786" s="92"/>
      <c r="VWY786" s="92"/>
      <c r="VWZ786" s="92"/>
      <c r="VXA786" s="92"/>
      <c r="VXB786" s="92"/>
      <c r="VXC786" s="92"/>
      <c r="VXD786" s="92"/>
      <c r="VXE786" s="92"/>
      <c r="VXF786" s="92"/>
      <c r="VXG786" s="92"/>
      <c r="VXH786" s="92"/>
      <c r="VXI786" s="92"/>
      <c r="VXJ786" s="92"/>
      <c r="VXK786" s="92"/>
      <c r="VXL786" s="92"/>
      <c r="VXM786" s="92"/>
      <c r="VXN786" s="92"/>
      <c r="VXO786" s="92"/>
      <c r="VXP786" s="92"/>
      <c r="VXQ786" s="92"/>
      <c r="VXR786" s="92"/>
      <c r="VXS786" s="92"/>
      <c r="VXT786" s="92"/>
      <c r="VXU786" s="92"/>
      <c r="VXV786" s="92"/>
      <c r="VXW786" s="92"/>
      <c r="VXX786" s="92"/>
      <c r="VXY786" s="92"/>
      <c r="VXZ786" s="92"/>
      <c r="VYA786" s="92"/>
      <c r="VYB786" s="92"/>
      <c r="VYC786" s="92"/>
      <c r="VYD786" s="92"/>
      <c r="VYE786" s="92"/>
      <c r="VYF786" s="92"/>
      <c r="VYG786" s="92"/>
      <c r="VYH786" s="92"/>
      <c r="VYI786" s="92"/>
      <c r="VYJ786" s="92"/>
      <c r="VYK786" s="92"/>
      <c r="VYL786" s="92"/>
      <c r="VYM786" s="92"/>
      <c r="VYN786" s="92"/>
      <c r="VYO786" s="92"/>
      <c r="VYP786" s="92"/>
      <c r="VYQ786" s="92"/>
      <c r="VYR786" s="92"/>
      <c r="VYS786" s="92"/>
      <c r="VYT786" s="92"/>
      <c r="VYU786" s="92"/>
      <c r="VYV786" s="92"/>
      <c r="VYW786" s="92"/>
      <c r="VYX786" s="92"/>
      <c r="VYY786" s="92"/>
      <c r="VYZ786" s="92"/>
      <c r="VZA786" s="92"/>
      <c r="VZB786" s="92"/>
      <c r="VZC786" s="92"/>
      <c r="VZD786" s="92"/>
      <c r="VZE786" s="92"/>
      <c r="VZF786" s="92"/>
      <c r="VZG786" s="92"/>
      <c r="VZH786" s="92"/>
      <c r="VZI786" s="92"/>
      <c r="VZJ786" s="92"/>
      <c r="VZK786" s="92"/>
      <c r="VZL786" s="92"/>
      <c r="VZM786" s="92"/>
      <c r="VZN786" s="92"/>
      <c r="VZO786" s="92"/>
      <c r="VZP786" s="92"/>
      <c r="VZQ786" s="92"/>
      <c r="VZR786" s="92"/>
      <c r="VZS786" s="92"/>
      <c r="VZT786" s="92"/>
      <c r="VZU786" s="92"/>
      <c r="VZV786" s="92"/>
      <c r="VZW786" s="92"/>
      <c r="VZX786" s="92"/>
      <c r="VZY786" s="92"/>
      <c r="VZZ786" s="92"/>
      <c r="WAA786" s="92"/>
      <c r="WAB786" s="92"/>
      <c r="WAC786" s="92"/>
      <c r="WAD786" s="92"/>
      <c r="WAE786" s="92"/>
      <c r="WAF786" s="92"/>
      <c r="WAG786" s="92"/>
      <c r="WAH786" s="92"/>
      <c r="WAI786" s="92"/>
      <c r="WAJ786" s="92"/>
      <c r="WAK786" s="92"/>
      <c r="WAL786" s="92"/>
      <c r="WAM786" s="92"/>
      <c r="WAN786" s="92"/>
      <c r="WAO786" s="92"/>
      <c r="WAP786" s="92"/>
      <c r="WAQ786" s="92"/>
      <c r="WAR786" s="92"/>
      <c r="WAS786" s="92"/>
      <c r="WAT786" s="92"/>
      <c r="WAU786" s="92"/>
      <c r="WAV786" s="92"/>
      <c r="WAW786" s="92"/>
      <c r="WAX786" s="92"/>
      <c r="WAY786" s="92"/>
      <c r="WAZ786" s="92"/>
      <c r="WBA786" s="92"/>
      <c r="WBB786" s="92"/>
      <c r="WBC786" s="92"/>
      <c r="WBD786" s="92"/>
      <c r="WBE786" s="92"/>
      <c r="WBF786" s="92"/>
      <c r="WBG786" s="92"/>
      <c r="WBH786" s="92"/>
      <c r="WBI786" s="92"/>
      <c r="WBJ786" s="92"/>
      <c r="WBK786" s="92"/>
      <c r="WBL786" s="92"/>
      <c r="WBM786" s="92"/>
      <c r="WBN786" s="92"/>
      <c r="WBO786" s="92"/>
      <c r="WBP786" s="92"/>
      <c r="WBQ786" s="92"/>
      <c r="WBR786" s="92"/>
      <c r="WBS786" s="92"/>
      <c r="WBT786" s="92"/>
      <c r="WBU786" s="92"/>
      <c r="WBV786" s="92"/>
      <c r="WBW786" s="92"/>
      <c r="WBX786" s="92"/>
      <c r="WBY786" s="92"/>
      <c r="WBZ786" s="92"/>
      <c r="WCA786" s="92"/>
      <c r="WCB786" s="92"/>
      <c r="WCC786" s="92"/>
      <c r="WCD786" s="92"/>
      <c r="WCE786" s="92"/>
      <c r="WCF786" s="92"/>
      <c r="WCG786" s="92"/>
      <c r="WCH786" s="92"/>
      <c r="WCI786" s="92"/>
      <c r="WCJ786" s="92"/>
      <c r="WCK786" s="92"/>
      <c r="WCL786" s="92"/>
      <c r="WCM786" s="92"/>
      <c r="WCN786" s="92"/>
      <c r="WCO786" s="92"/>
      <c r="WCP786" s="92"/>
      <c r="WCQ786" s="92"/>
      <c r="WCR786" s="92"/>
      <c r="WCS786" s="92"/>
      <c r="WCT786" s="92"/>
      <c r="WCU786" s="92"/>
      <c r="WCV786" s="92"/>
      <c r="WCW786" s="92"/>
      <c r="WCX786" s="92"/>
      <c r="WCY786" s="92"/>
      <c r="WCZ786" s="92"/>
      <c r="WDA786" s="92"/>
      <c r="WDB786" s="92"/>
      <c r="WDC786" s="92"/>
      <c r="WDD786" s="92"/>
      <c r="WDE786" s="92"/>
      <c r="WDF786" s="92"/>
      <c r="WDG786" s="92"/>
      <c r="WDH786" s="92"/>
      <c r="WDI786" s="92"/>
      <c r="WDJ786" s="92"/>
      <c r="WDK786" s="92"/>
      <c r="WDL786" s="92"/>
      <c r="WDM786" s="92"/>
      <c r="WDN786" s="92"/>
      <c r="WDO786" s="92"/>
      <c r="WDP786" s="92"/>
      <c r="WDQ786" s="92"/>
      <c r="WDR786" s="92"/>
      <c r="WDS786" s="92"/>
      <c r="WDT786" s="92"/>
      <c r="WDU786" s="92"/>
      <c r="WDV786" s="92"/>
      <c r="WDW786" s="92"/>
      <c r="WDX786" s="92"/>
      <c r="WDY786" s="92"/>
      <c r="WDZ786" s="92"/>
      <c r="WEA786" s="92"/>
      <c r="WEB786" s="92"/>
      <c r="WEC786" s="92"/>
      <c r="WED786" s="92"/>
      <c r="WEE786" s="92"/>
      <c r="WEF786" s="92"/>
      <c r="WEG786" s="92"/>
      <c r="WEH786" s="92"/>
      <c r="WEI786" s="92"/>
      <c r="WEJ786" s="92"/>
      <c r="WEK786" s="92"/>
      <c r="WEL786" s="92"/>
      <c r="WEM786" s="92"/>
      <c r="WEN786" s="92"/>
      <c r="WEO786" s="92"/>
      <c r="WEP786" s="92"/>
      <c r="WEQ786" s="92"/>
      <c r="WER786" s="92"/>
      <c r="WES786" s="92"/>
      <c r="WET786" s="92"/>
      <c r="WEU786" s="92"/>
      <c r="WEV786" s="92"/>
      <c r="WEW786" s="92"/>
      <c r="WEX786" s="92"/>
      <c r="WEY786" s="92"/>
      <c r="WEZ786" s="92"/>
      <c r="WFA786" s="92"/>
      <c r="WFB786" s="92"/>
      <c r="WFC786" s="92"/>
      <c r="WFD786" s="92"/>
      <c r="WFE786" s="92"/>
      <c r="WFF786" s="92"/>
      <c r="WFG786" s="92"/>
      <c r="WFH786" s="92"/>
      <c r="WFI786" s="92"/>
      <c r="WFJ786" s="92"/>
      <c r="WFK786" s="92"/>
      <c r="WFL786" s="92"/>
      <c r="WFM786" s="92"/>
      <c r="WFN786" s="92"/>
      <c r="WFO786" s="92"/>
      <c r="WFP786" s="92"/>
      <c r="WFQ786" s="92"/>
      <c r="WFR786" s="92"/>
      <c r="WFS786" s="92"/>
      <c r="WFT786" s="92"/>
      <c r="WFU786" s="92"/>
      <c r="WFV786" s="92"/>
      <c r="WFW786" s="92"/>
      <c r="WFX786" s="92"/>
      <c r="WFY786" s="92"/>
      <c r="WFZ786" s="92"/>
      <c r="WGA786" s="92"/>
      <c r="WGB786" s="92"/>
      <c r="WGC786" s="92"/>
      <c r="WGD786" s="92"/>
      <c r="WGE786" s="92"/>
      <c r="WGF786" s="92"/>
      <c r="WGG786" s="92"/>
      <c r="WGH786" s="92"/>
      <c r="WGI786" s="92"/>
      <c r="WGJ786" s="92"/>
      <c r="WGK786" s="92"/>
      <c r="WGL786" s="92"/>
      <c r="WGM786" s="92"/>
      <c r="WGN786" s="92"/>
      <c r="WGO786" s="92"/>
      <c r="WGP786" s="92"/>
      <c r="WGQ786" s="92"/>
      <c r="WGR786" s="92"/>
      <c r="WGS786" s="92"/>
      <c r="WGT786" s="92"/>
      <c r="WGU786" s="92"/>
      <c r="WGV786" s="92"/>
      <c r="WGW786" s="92"/>
      <c r="WGX786" s="92"/>
      <c r="WGY786" s="92"/>
      <c r="WGZ786" s="92"/>
      <c r="WHA786" s="92"/>
      <c r="WHB786" s="92"/>
      <c r="WHC786" s="92"/>
      <c r="WHD786" s="92"/>
      <c r="WHE786" s="92"/>
      <c r="WHF786" s="92"/>
      <c r="WHG786" s="92"/>
      <c r="WHH786" s="92"/>
      <c r="WHI786" s="92"/>
      <c r="WHJ786" s="92"/>
      <c r="WHK786" s="92"/>
      <c r="WHL786" s="92"/>
      <c r="WHM786" s="92"/>
      <c r="WHN786" s="92"/>
      <c r="WHO786" s="92"/>
      <c r="WHP786" s="92"/>
      <c r="WHQ786" s="92"/>
      <c r="WHR786" s="92"/>
      <c r="WHS786" s="92"/>
      <c r="WHT786" s="92"/>
      <c r="WHU786" s="92"/>
      <c r="WHV786" s="92"/>
      <c r="WHW786" s="92"/>
      <c r="WHX786" s="92"/>
      <c r="WHY786" s="92"/>
      <c r="WHZ786" s="92"/>
      <c r="WIA786" s="92"/>
      <c r="WIB786" s="92"/>
      <c r="WIC786" s="92"/>
      <c r="WID786" s="92"/>
      <c r="WIE786" s="92"/>
      <c r="WIF786" s="92"/>
      <c r="WIG786" s="92"/>
      <c r="WIH786" s="92"/>
      <c r="WII786" s="92"/>
      <c r="WIJ786" s="92"/>
      <c r="WIK786" s="92"/>
      <c r="WIL786" s="92"/>
      <c r="WIM786" s="92"/>
      <c r="WIN786" s="92"/>
      <c r="WIO786" s="92"/>
      <c r="WIP786" s="92"/>
      <c r="WIQ786" s="92"/>
      <c r="WIR786" s="92"/>
      <c r="WIS786" s="92"/>
      <c r="WIT786" s="92"/>
      <c r="WIU786" s="92"/>
      <c r="WIV786" s="92"/>
      <c r="WIW786" s="92"/>
      <c r="WIX786" s="92"/>
      <c r="WIY786" s="92"/>
      <c r="WIZ786" s="92"/>
      <c r="WJA786" s="92"/>
      <c r="WJB786" s="92"/>
      <c r="WJC786" s="92"/>
      <c r="WJD786" s="92"/>
      <c r="WJE786" s="92"/>
      <c r="WJF786" s="92"/>
      <c r="WJG786" s="92"/>
      <c r="WJH786" s="92"/>
      <c r="WJI786" s="92"/>
      <c r="WJJ786" s="92"/>
      <c r="WJK786" s="92"/>
      <c r="WJL786" s="92"/>
      <c r="WJM786" s="92"/>
      <c r="WJN786" s="92"/>
      <c r="WJO786" s="92"/>
      <c r="WJP786" s="92"/>
      <c r="WJQ786" s="92"/>
      <c r="WJR786" s="92"/>
      <c r="WJS786" s="92"/>
      <c r="WJT786" s="92"/>
      <c r="WJU786" s="92"/>
      <c r="WJV786" s="92"/>
      <c r="WJW786" s="92"/>
      <c r="WJX786" s="92"/>
      <c r="WJY786" s="92"/>
      <c r="WJZ786" s="92"/>
      <c r="WKA786" s="92"/>
      <c r="WKB786" s="92"/>
      <c r="WKC786" s="92"/>
      <c r="WKD786" s="92"/>
      <c r="WKE786" s="92"/>
      <c r="WKF786" s="92"/>
      <c r="WKG786" s="92"/>
      <c r="WKH786" s="92"/>
      <c r="WKI786" s="92"/>
      <c r="WKJ786" s="92"/>
      <c r="WKK786" s="92"/>
      <c r="WKL786" s="92"/>
      <c r="WKM786" s="92"/>
      <c r="WKN786" s="92"/>
      <c r="WKO786" s="92"/>
      <c r="WKP786" s="92"/>
      <c r="WKQ786" s="92"/>
      <c r="WKR786" s="92"/>
      <c r="WKS786" s="92"/>
      <c r="WKT786" s="92"/>
      <c r="WKU786" s="92"/>
      <c r="WKV786" s="92"/>
      <c r="WKW786" s="92"/>
      <c r="WKX786" s="92"/>
      <c r="WKY786" s="92"/>
      <c r="WKZ786" s="92"/>
      <c r="WLA786" s="92"/>
      <c r="WLB786" s="92"/>
      <c r="WLC786" s="92"/>
      <c r="WLD786" s="92"/>
      <c r="WLE786" s="92"/>
      <c r="WLF786" s="92"/>
      <c r="WLG786" s="92"/>
      <c r="WLH786" s="92"/>
      <c r="WLI786" s="92"/>
      <c r="WLJ786" s="92"/>
      <c r="WLK786" s="92"/>
      <c r="WLL786" s="92"/>
      <c r="WLM786" s="92"/>
      <c r="WLN786" s="92"/>
      <c r="WLO786" s="92"/>
      <c r="WLP786" s="92"/>
      <c r="WLQ786" s="92"/>
      <c r="WLR786" s="92"/>
      <c r="WLS786" s="92"/>
      <c r="WLT786" s="92"/>
      <c r="WLU786" s="92"/>
      <c r="WLV786" s="92"/>
      <c r="WLW786" s="92"/>
      <c r="WLX786" s="92"/>
      <c r="WLY786" s="92"/>
      <c r="WLZ786" s="92"/>
      <c r="WMA786" s="92"/>
      <c r="WMB786" s="92"/>
      <c r="WMC786" s="92"/>
      <c r="WMD786" s="92"/>
      <c r="WME786" s="92"/>
      <c r="WMF786" s="92"/>
      <c r="WMG786" s="92"/>
      <c r="WMH786" s="92"/>
      <c r="WMI786" s="92"/>
      <c r="WMJ786" s="92"/>
      <c r="WMK786" s="92"/>
      <c r="WML786" s="92"/>
      <c r="WMM786" s="92"/>
      <c r="WMN786" s="92"/>
      <c r="WMO786" s="92"/>
      <c r="WMP786" s="92"/>
      <c r="WMQ786" s="92"/>
      <c r="WMR786" s="92"/>
      <c r="WMS786" s="92"/>
      <c r="WMT786" s="92"/>
      <c r="WMU786" s="92"/>
      <c r="WMV786" s="92"/>
      <c r="WMW786" s="92"/>
      <c r="WMX786" s="92"/>
      <c r="WMY786" s="92"/>
      <c r="WMZ786" s="92"/>
      <c r="WNA786" s="92"/>
      <c r="WNB786" s="92"/>
      <c r="WNC786" s="92"/>
      <c r="WND786" s="92"/>
      <c r="WNE786" s="92"/>
      <c r="WNF786" s="92"/>
      <c r="WNG786" s="92"/>
      <c r="WNH786" s="92"/>
      <c r="WNI786" s="92"/>
      <c r="WNJ786" s="92"/>
      <c r="WNK786" s="92"/>
      <c r="WNL786" s="92"/>
      <c r="WNM786" s="92"/>
      <c r="WNN786" s="92"/>
      <c r="WNO786" s="92"/>
      <c r="WNP786" s="92"/>
      <c r="WNQ786" s="92"/>
      <c r="WNR786" s="92"/>
      <c r="WNS786" s="92"/>
      <c r="WNT786" s="92"/>
      <c r="WNU786" s="92"/>
      <c r="WNV786" s="92"/>
      <c r="WNW786" s="92"/>
      <c r="WNX786" s="92"/>
      <c r="WNY786" s="92"/>
      <c r="WNZ786" s="92"/>
      <c r="WOA786" s="92"/>
      <c r="WOB786" s="92"/>
      <c r="WOC786" s="92"/>
      <c r="WOD786" s="92"/>
      <c r="WOE786" s="92"/>
      <c r="WOF786" s="92"/>
      <c r="WOG786" s="92"/>
      <c r="WOH786" s="92"/>
      <c r="WOI786" s="92"/>
      <c r="WOJ786" s="92"/>
      <c r="WOK786" s="92"/>
      <c r="WOL786" s="92"/>
      <c r="WOM786" s="92"/>
      <c r="WON786" s="92"/>
      <c r="WOO786" s="92"/>
      <c r="WOP786" s="92"/>
      <c r="WOQ786" s="92"/>
      <c r="WOR786" s="92"/>
      <c r="WOS786" s="92"/>
      <c r="WOT786" s="92"/>
      <c r="WOU786" s="92"/>
      <c r="WOV786" s="92"/>
      <c r="WOW786" s="92"/>
      <c r="WOX786" s="92"/>
      <c r="WOY786" s="92"/>
      <c r="WOZ786" s="92"/>
      <c r="WPA786" s="92"/>
      <c r="WPB786" s="92"/>
      <c r="WPC786" s="92"/>
      <c r="WPD786" s="92"/>
      <c r="WPE786" s="92"/>
      <c r="WPF786" s="92"/>
      <c r="WPG786" s="92"/>
      <c r="WPH786" s="92"/>
      <c r="WPI786" s="92"/>
      <c r="WPJ786" s="92"/>
      <c r="WPK786" s="92"/>
      <c r="WPL786" s="92"/>
      <c r="WPM786" s="92"/>
      <c r="WPN786" s="92"/>
      <c r="WPO786" s="92"/>
      <c r="WPP786" s="92"/>
      <c r="WPQ786" s="92"/>
      <c r="WPR786" s="92"/>
      <c r="WPS786" s="92"/>
      <c r="WPT786" s="92"/>
      <c r="WPU786" s="92"/>
      <c r="WPV786" s="92"/>
      <c r="WPW786" s="92"/>
      <c r="WPX786" s="92"/>
      <c r="WPY786" s="92"/>
      <c r="WPZ786" s="92"/>
      <c r="WQA786" s="92"/>
      <c r="WQB786" s="92"/>
      <c r="WQC786" s="92"/>
      <c r="WQD786" s="92"/>
      <c r="WQE786" s="92"/>
      <c r="WQF786" s="92"/>
      <c r="WQG786" s="92"/>
      <c r="WQH786" s="92"/>
      <c r="WQI786" s="92"/>
      <c r="WQJ786" s="92"/>
      <c r="WQK786" s="92"/>
      <c r="WQL786" s="92"/>
      <c r="WQM786" s="92"/>
      <c r="WQN786" s="92"/>
      <c r="WQO786" s="92"/>
      <c r="WQP786" s="92"/>
      <c r="WQQ786" s="92"/>
      <c r="WQR786" s="92"/>
      <c r="WQS786" s="92"/>
      <c r="WQT786" s="92"/>
      <c r="WQU786" s="92"/>
      <c r="WQV786" s="92"/>
      <c r="WQW786" s="92"/>
      <c r="WQX786" s="92"/>
      <c r="WQY786" s="92"/>
      <c r="WQZ786" s="92"/>
      <c r="WRA786" s="92"/>
      <c r="WRB786" s="92"/>
      <c r="WRC786" s="92"/>
      <c r="WRD786" s="92"/>
      <c r="WRE786" s="92"/>
      <c r="WRF786" s="92"/>
      <c r="WRG786" s="92"/>
      <c r="WRH786" s="92"/>
      <c r="WRI786" s="92"/>
      <c r="WRJ786" s="92"/>
      <c r="WRK786" s="92"/>
      <c r="WRL786" s="92"/>
      <c r="WRM786" s="92"/>
      <c r="WRN786" s="92"/>
      <c r="WRO786" s="92"/>
      <c r="WRP786" s="92"/>
      <c r="WRQ786" s="92"/>
      <c r="WRR786" s="92"/>
      <c r="WRS786" s="92"/>
      <c r="WRT786" s="92"/>
      <c r="WRU786" s="92"/>
      <c r="WRV786" s="92"/>
      <c r="WRW786" s="92"/>
      <c r="WRX786" s="92"/>
      <c r="WRY786" s="92"/>
      <c r="WRZ786" s="92"/>
      <c r="WSA786" s="92"/>
      <c r="WSB786" s="92"/>
      <c r="WSC786" s="92"/>
      <c r="WSD786" s="92"/>
      <c r="WSE786" s="92"/>
      <c r="WSF786" s="92"/>
      <c r="WSG786" s="92"/>
      <c r="WSH786" s="92"/>
      <c r="WSI786" s="92"/>
      <c r="WSJ786" s="92"/>
      <c r="WSK786" s="92"/>
      <c r="WSL786" s="92"/>
      <c r="WSM786" s="92"/>
      <c r="WSN786" s="92"/>
      <c r="WSO786" s="92"/>
      <c r="WSP786" s="92"/>
      <c r="WSQ786" s="92"/>
      <c r="WSR786" s="92"/>
      <c r="WSS786" s="92"/>
      <c r="WST786" s="92"/>
      <c r="WSU786" s="92"/>
      <c r="WSV786" s="92"/>
      <c r="WSW786" s="92"/>
      <c r="WSX786" s="92"/>
      <c r="WSY786" s="92"/>
      <c r="WSZ786" s="92"/>
      <c r="WTA786" s="92"/>
      <c r="WTB786" s="92"/>
      <c r="WTC786" s="92"/>
      <c r="WTD786" s="92"/>
      <c r="WTE786" s="92"/>
      <c r="WTF786" s="92"/>
      <c r="WTG786" s="92"/>
      <c r="WTH786" s="92"/>
      <c r="WTI786" s="92"/>
      <c r="WTJ786" s="92"/>
      <c r="WTK786" s="92"/>
      <c r="WTL786" s="92"/>
      <c r="WTM786" s="92"/>
      <c r="WTN786" s="92"/>
      <c r="WTO786" s="92"/>
      <c r="WTP786" s="92"/>
      <c r="WTQ786" s="92"/>
      <c r="WTR786" s="92"/>
      <c r="WTS786" s="92"/>
      <c r="WTT786" s="92"/>
      <c r="WTU786" s="92"/>
      <c r="WTV786" s="92"/>
      <c r="WTW786" s="92"/>
      <c r="WTX786" s="92"/>
      <c r="WTY786" s="92"/>
      <c r="WTZ786" s="92"/>
      <c r="WUA786" s="92"/>
      <c r="WUB786" s="92"/>
      <c r="WUC786" s="92"/>
      <c r="WUD786" s="92"/>
      <c r="WUE786" s="92"/>
      <c r="WUF786" s="92"/>
      <c r="WUG786" s="92"/>
      <c r="WUH786" s="92"/>
      <c r="WUI786" s="92"/>
      <c r="WUJ786" s="92"/>
      <c r="WUK786" s="92"/>
      <c r="WUL786" s="92"/>
      <c r="WUM786" s="92"/>
      <c r="WUN786" s="92"/>
      <c r="WUO786" s="92"/>
      <c r="WUP786" s="92"/>
      <c r="WUQ786" s="92"/>
      <c r="WUR786" s="92"/>
      <c r="WUS786" s="92"/>
      <c r="WUT786" s="92"/>
      <c r="WUU786" s="92"/>
      <c r="WUV786" s="92"/>
      <c r="WUW786" s="92"/>
      <c r="WUX786" s="92"/>
      <c r="WUY786" s="92"/>
      <c r="WUZ786" s="92"/>
      <c r="WVA786" s="92"/>
      <c r="WVB786" s="92"/>
      <c r="WVC786" s="92"/>
      <c r="WVD786" s="92"/>
      <c r="WVE786" s="92"/>
      <c r="WVF786" s="92"/>
      <c r="WVG786" s="92"/>
      <c r="WVH786" s="92"/>
      <c r="WVI786" s="92"/>
      <c r="WVJ786" s="92"/>
      <c r="WVK786" s="92"/>
      <c r="WVL786" s="92"/>
      <c r="WVM786" s="92"/>
      <c r="WVN786" s="92"/>
      <c r="WVO786" s="92"/>
      <c r="WVP786" s="92"/>
      <c r="WVQ786" s="92"/>
      <c r="WVR786" s="92"/>
      <c r="WVS786" s="92"/>
      <c r="WVT786" s="92"/>
      <c r="WVU786" s="92"/>
      <c r="WVV786" s="92"/>
      <c r="WVW786" s="92"/>
      <c r="WVX786" s="92"/>
      <c r="WVY786" s="92"/>
      <c r="WVZ786" s="92"/>
      <c r="WWA786" s="92"/>
      <c r="WWB786" s="92"/>
      <c r="WWC786" s="92"/>
      <c r="WWD786" s="92"/>
      <c r="WWE786" s="92"/>
      <c r="WWF786" s="92"/>
      <c r="WWG786" s="92"/>
      <c r="WWH786" s="92"/>
      <c r="WWI786" s="92"/>
      <c r="WWJ786" s="92"/>
      <c r="WWK786" s="92"/>
      <c r="WWL786" s="92"/>
      <c r="WWM786" s="92"/>
      <c r="WWN786" s="92"/>
      <c r="WWO786" s="92"/>
      <c r="WWP786" s="92"/>
      <c r="WWQ786" s="92"/>
      <c r="WWR786" s="92"/>
      <c r="WWS786" s="92"/>
      <c r="WWT786" s="92"/>
      <c r="WWU786" s="92"/>
      <c r="WWV786" s="92"/>
      <c r="WWW786" s="92"/>
      <c r="WWX786" s="92"/>
      <c r="WWY786" s="92"/>
      <c r="WWZ786" s="92"/>
      <c r="WXA786" s="92"/>
      <c r="WXB786" s="92"/>
      <c r="WXC786" s="92"/>
      <c r="WXD786" s="92"/>
      <c r="WXE786" s="92"/>
      <c r="WXF786" s="92"/>
      <c r="WXG786" s="92"/>
      <c r="WXH786" s="92"/>
      <c r="WXI786" s="92"/>
      <c r="WXJ786" s="92"/>
      <c r="WXK786" s="92"/>
      <c r="WXL786" s="92"/>
      <c r="WXM786" s="92"/>
      <c r="WXN786" s="92"/>
      <c r="WXO786" s="92"/>
      <c r="WXP786" s="92"/>
      <c r="WXQ786" s="92"/>
      <c r="WXR786" s="92"/>
      <c r="WXS786" s="92"/>
      <c r="WXT786" s="92"/>
      <c r="WXU786" s="92"/>
      <c r="WXV786" s="92"/>
      <c r="WXW786" s="92"/>
      <c r="WXX786" s="92"/>
      <c r="WXY786" s="92"/>
      <c r="WXZ786" s="92"/>
      <c r="WYA786" s="92"/>
      <c r="WYB786" s="92"/>
      <c r="WYC786" s="92"/>
      <c r="WYD786" s="92"/>
      <c r="WYE786" s="92"/>
      <c r="WYF786" s="92"/>
      <c r="WYG786" s="92"/>
      <c r="WYH786" s="92"/>
      <c r="WYI786" s="92"/>
      <c r="WYJ786" s="92"/>
      <c r="WYK786" s="92"/>
      <c r="WYL786" s="92"/>
      <c r="WYM786" s="92"/>
      <c r="WYN786" s="92"/>
      <c r="WYO786" s="92"/>
      <c r="WYP786" s="92"/>
      <c r="WYQ786" s="92"/>
      <c r="WYR786" s="92"/>
      <c r="WYS786" s="92"/>
      <c r="WYT786" s="92"/>
      <c r="WYU786" s="92"/>
      <c r="WYV786" s="92"/>
      <c r="WYW786" s="92"/>
      <c r="WYX786" s="92"/>
      <c r="WYY786" s="92"/>
      <c r="WYZ786" s="92"/>
      <c r="WZA786" s="92"/>
      <c r="WZB786" s="92"/>
      <c r="WZC786" s="92"/>
      <c r="WZD786" s="92"/>
      <c r="WZE786" s="92"/>
      <c r="WZF786" s="92"/>
      <c r="WZG786" s="92"/>
      <c r="WZH786" s="92"/>
      <c r="WZI786" s="92"/>
      <c r="WZJ786" s="92"/>
      <c r="WZK786" s="92"/>
      <c r="WZL786" s="92"/>
      <c r="WZM786" s="92"/>
      <c r="WZN786" s="92"/>
      <c r="WZO786" s="92"/>
      <c r="WZP786" s="92"/>
      <c r="WZQ786" s="92"/>
      <c r="WZR786" s="92"/>
      <c r="WZS786" s="92"/>
      <c r="WZT786" s="92"/>
      <c r="WZU786" s="92"/>
      <c r="WZV786" s="92"/>
      <c r="WZW786" s="92"/>
      <c r="WZX786" s="92"/>
      <c r="WZY786" s="92"/>
      <c r="WZZ786" s="92"/>
      <c r="XAA786" s="92"/>
      <c r="XAB786" s="92"/>
      <c r="XAC786" s="92"/>
      <c r="XAD786" s="92"/>
      <c r="XAE786" s="92"/>
      <c r="XAF786" s="92"/>
      <c r="XAG786" s="92"/>
      <c r="XAH786" s="92"/>
      <c r="XAI786" s="92"/>
      <c r="XAJ786" s="92"/>
      <c r="XAK786" s="92"/>
      <c r="XAL786" s="92"/>
      <c r="XAM786" s="92"/>
      <c r="XAN786" s="92"/>
      <c r="XAO786" s="92"/>
      <c r="XAP786" s="92"/>
      <c r="XAQ786" s="92"/>
      <c r="XAR786" s="92"/>
      <c r="XAS786" s="92"/>
      <c r="XAT786" s="92"/>
      <c r="XAU786" s="92"/>
      <c r="XAV786" s="92"/>
      <c r="XAW786" s="92"/>
      <c r="XAX786" s="92"/>
      <c r="XAY786" s="92"/>
      <c r="XAZ786" s="92"/>
      <c r="XBA786" s="92"/>
      <c r="XBB786" s="92"/>
      <c r="XBC786" s="92"/>
      <c r="XBD786" s="92"/>
      <c r="XBE786" s="92"/>
      <c r="XBF786" s="92"/>
      <c r="XBG786" s="92"/>
      <c r="XBH786" s="92"/>
      <c r="XBI786" s="92"/>
      <c r="XBJ786" s="92"/>
      <c r="XBK786" s="92"/>
      <c r="XBL786" s="92"/>
      <c r="XBM786" s="92"/>
      <c r="XBN786" s="92"/>
      <c r="XBO786" s="92"/>
      <c r="XBP786" s="92"/>
      <c r="XBQ786" s="92"/>
      <c r="XBR786" s="92"/>
      <c r="XBS786" s="92"/>
      <c r="XBT786" s="92"/>
      <c r="XBU786" s="92"/>
      <c r="XBV786" s="92"/>
    </row>
    <row r="787" spans="1:16298" s="2" customFormat="1" ht="15" hidden="1" customHeight="1" x14ac:dyDescent="0.25">
      <c r="A787" s="348">
        <v>5311</v>
      </c>
      <c r="B787" s="348">
        <v>5361</v>
      </c>
      <c r="C787" s="203"/>
      <c r="D787" s="339"/>
      <c r="E787" s="46"/>
      <c r="F787" s="329" t="s">
        <v>152</v>
      </c>
      <c r="G787" s="343">
        <v>10</v>
      </c>
      <c r="H787" s="343">
        <v>10</v>
      </c>
      <c r="I787" s="343">
        <v>1.4</v>
      </c>
      <c r="J787" s="343">
        <f>Tabulka54246[[#This Row],[Skutečnost k 31.12.2019                    v tis. Kč]]/Tabulka54246[[#This Row],[Upravený rozpočet k 31.12.2019         v tis. Kč]]*100</f>
        <v>13.999999999999998</v>
      </c>
    </row>
    <row r="788" spans="1:16298" ht="15" hidden="1" customHeight="1" x14ac:dyDescent="0.25">
      <c r="A788" s="348">
        <v>5311</v>
      </c>
      <c r="B788" s="348">
        <v>5362</v>
      </c>
      <c r="C788" s="203"/>
      <c r="D788" s="339"/>
      <c r="E788" s="46"/>
      <c r="F788" s="329" t="s">
        <v>201</v>
      </c>
      <c r="G788" s="343">
        <v>1</v>
      </c>
      <c r="H788" s="343">
        <v>1</v>
      </c>
      <c r="I788" s="343">
        <v>0.44</v>
      </c>
      <c r="J788" s="343">
        <f>Tabulka54246[[#This Row],[Skutečnost k 31.12.2019                    v tis. Kč]]/Tabulka54246[[#This Row],[Upravený rozpočet k 31.12.2019         v tis. Kč]]*100</f>
        <v>44</v>
      </c>
    </row>
    <row r="789" spans="1:16298" ht="15" hidden="1" customHeight="1" x14ac:dyDescent="0.25">
      <c r="A789" s="348">
        <v>5311</v>
      </c>
      <c r="B789" s="348">
        <v>5424</v>
      </c>
      <c r="C789" s="203"/>
      <c r="D789" s="339"/>
      <c r="E789" s="46"/>
      <c r="F789" s="329" t="s">
        <v>202</v>
      </c>
      <c r="G789" s="343">
        <v>30</v>
      </c>
      <c r="H789" s="343">
        <v>30</v>
      </c>
      <c r="I789" s="343">
        <v>23.98</v>
      </c>
      <c r="J789" s="343">
        <f>Tabulka54246[[#This Row],[Skutečnost k 31.12.2019                    v tis. Kč]]/Tabulka54246[[#This Row],[Upravený rozpočet k 31.12.2019         v tis. Kč]]*100</f>
        <v>79.933333333333337</v>
      </c>
    </row>
    <row r="790" spans="1:16298" s="55" customFormat="1" ht="15" hidden="1" customHeight="1" x14ac:dyDescent="0.25">
      <c r="A790" s="450">
        <v>5311</v>
      </c>
      <c r="B790" s="450">
        <v>6122</v>
      </c>
      <c r="C790" s="192"/>
      <c r="D790" s="16"/>
      <c r="E790" s="46"/>
      <c r="F790" s="364" t="s">
        <v>893</v>
      </c>
      <c r="G790" s="449">
        <v>0</v>
      </c>
      <c r="H790" s="449">
        <v>41.99</v>
      </c>
      <c r="I790" s="449">
        <v>41.99</v>
      </c>
      <c r="J790" s="449">
        <f>Tabulka54246[[#This Row],[Skutečnost k 31.12.2019                    v tis. Kč]]/Tabulka54246[[#This Row],[Upravený rozpočet k 31.12.2019         v tis. Kč]]*100</f>
        <v>100</v>
      </c>
    </row>
    <row r="791" spans="1:16298" ht="15" hidden="1" customHeight="1" x14ac:dyDescent="0.25">
      <c r="A791" s="45">
        <v>5311</v>
      </c>
      <c r="B791" s="45"/>
      <c r="C791" s="266"/>
      <c r="D791" s="45"/>
      <c r="E791" s="46"/>
      <c r="F791" s="364" t="s">
        <v>203</v>
      </c>
      <c r="G791" s="264">
        <f>SUBTOTAL(109,G764:G790)</f>
        <v>40</v>
      </c>
      <c r="H791" s="264">
        <f>SUBTOTAL(109,H764:H790)</f>
        <v>140</v>
      </c>
      <c r="I791" s="264">
        <f>SUBTOTAL(109,I764:I790)</f>
        <v>133.03</v>
      </c>
      <c r="J791" s="264">
        <f>Tabulka54246[[#This Row],[Skutečnost k 31.12.2019                    v tis. Kč]]/Tabulka54246[[#This Row],[Upravený rozpočet k 31.12.2019         v tis. Kč]]*100</f>
        <v>95.021428571428572</v>
      </c>
    </row>
    <row r="792" spans="1:16298" ht="15" hidden="1" customHeight="1" x14ac:dyDescent="0.25">
      <c r="A792" s="344"/>
      <c r="B792" s="344"/>
      <c r="C792" s="251"/>
      <c r="D792" s="688"/>
      <c r="E792" s="46"/>
      <c r="F792" s="364"/>
      <c r="G792" s="347"/>
      <c r="H792" s="347"/>
      <c r="I792" s="347"/>
      <c r="J792" s="347"/>
    </row>
    <row r="793" spans="1:16298" ht="15" hidden="1" customHeight="1" x14ac:dyDescent="0.25">
      <c r="A793" s="344"/>
      <c r="B793" s="344"/>
      <c r="C793" s="251"/>
      <c r="D793" s="688"/>
      <c r="E793" s="46"/>
      <c r="F793" s="364" t="s">
        <v>204</v>
      </c>
      <c r="G793" s="347"/>
      <c r="H793" s="347"/>
      <c r="I793" s="347"/>
      <c r="J793" s="347"/>
    </row>
    <row r="794" spans="1:16298" ht="15" hidden="1" customHeight="1" x14ac:dyDescent="0.25">
      <c r="A794" s="348">
        <v>5512</v>
      </c>
      <c r="B794" s="348">
        <v>5019</v>
      </c>
      <c r="C794" s="203"/>
      <c r="D794" s="383"/>
      <c r="E794" s="46"/>
      <c r="F794" s="364" t="s">
        <v>205</v>
      </c>
      <c r="G794" s="343">
        <v>35</v>
      </c>
      <c r="H794" s="343">
        <v>29.33</v>
      </c>
      <c r="I794" s="343">
        <v>11.38</v>
      </c>
      <c r="J794" s="343">
        <f>Tabulka54246[[#This Row],[Skutečnost k 31.12.2019                    v tis. Kč]]/Tabulka54246[[#This Row],[Upravený rozpočet k 31.12.2019         v tis. Kč]]*100</f>
        <v>38.799863620866013</v>
      </c>
    </row>
    <row r="795" spans="1:16298" ht="15" hidden="1" customHeight="1" x14ac:dyDescent="0.25">
      <c r="A795" s="348">
        <v>5512</v>
      </c>
      <c r="B795" s="348">
        <v>5021</v>
      </c>
      <c r="C795" s="203"/>
      <c r="D795" s="383"/>
      <c r="E795" s="46"/>
      <c r="F795" s="364" t="s">
        <v>93</v>
      </c>
      <c r="G795" s="343">
        <v>5</v>
      </c>
      <c r="H795" s="343">
        <v>5</v>
      </c>
      <c r="I795" s="343">
        <v>0</v>
      </c>
      <c r="J795" s="343">
        <f>Tabulka54246[[#This Row],[Skutečnost k 31.12.2019                    v tis. Kč]]/Tabulka54246[[#This Row],[Upravený rozpočet k 31.12.2019         v tis. Kč]]*100</f>
        <v>0</v>
      </c>
    </row>
    <row r="796" spans="1:16298" ht="15" hidden="1" customHeight="1" x14ac:dyDescent="0.25">
      <c r="A796" s="348">
        <v>5512</v>
      </c>
      <c r="B796" s="348">
        <v>5031</v>
      </c>
      <c r="C796" s="203"/>
      <c r="D796" s="383"/>
      <c r="E796" s="46"/>
      <c r="F796" s="364" t="s">
        <v>173</v>
      </c>
      <c r="G796" s="343">
        <v>0</v>
      </c>
      <c r="H796" s="343">
        <v>0</v>
      </c>
      <c r="I796" s="343">
        <v>0</v>
      </c>
      <c r="J796" s="343">
        <v>0</v>
      </c>
    </row>
    <row r="797" spans="1:16298" ht="15" hidden="1" customHeight="1" x14ac:dyDescent="0.25">
      <c r="A797" s="348">
        <v>5512</v>
      </c>
      <c r="B797" s="348">
        <v>5032</v>
      </c>
      <c r="C797" s="203"/>
      <c r="D797" s="383"/>
      <c r="E797" s="46"/>
      <c r="F797" s="364" t="s">
        <v>115</v>
      </c>
      <c r="G797" s="343">
        <v>0</v>
      </c>
      <c r="H797" s="343">
        <v>0</v>
      </c>
      <c r="I797" s="343">
        <v>0</v>
      </c>
      <c r="J797" s="343">
        <v>0</v>
      </c>
    </row>
    <row r="798" spans="1:16298" hidden="1" x14ac:dyDescent="0.25">
      <c r="A798" s="348">
        <v>5512</v>
      </c>
      <c r="B798" s="348">
        <v>5038</v>
      </c>
      <c r="C798" s="203"/>
      <c r="D798" s="383"/>
      <c r="E798" s="46"/>
      <c r="F798" s="364" t="s">
        <v>119</v>
      </c>
      <c r="G798" s="343">
        <v>30</v>
      </c>
      <c r="H798" s="343">
        <v>30</v>
      </c>
      <c r="I798" s="343">
        <v>25.74</v>
      </c>
      <c r="J798" s="343">
        <f>Tabulka54246[[#This Row],[Skutečnost k 31.12.2019                    v tis. Kč]]/Tabulka54246[[#This Row],[Upravený rozpočet k 31.12.2019         v tis. Kč]]*100</f>
        <v>85.8</v>
      </c>
    </row>
    <row r="799" spans="1:16298" ht="15" hidden="1" customHeight="1" x14ac:dyDescent="0.25">
      <c r="A799" s="348">
        <v>5512</v>
      </c>
      <c r="B799" s="348">
        <v>5039</v>
      </c>
      <c r="C799" s="203"/>
      <c r="D799" s="383"/>
      <c r="E799" s="46"/>
      <c r="F799" s="364" t="s">
        <v>206</v>
      </c>
      <c r="G799" s="343">
        <v>11</v>
      </c>
      <c r="H799" s="343">
        <v>11</v>
      </c>
      <c r="I799" s="343">
        <v>6.62</v>
      </c>
      <c r="J799" s="343">
        <f>Tabulka54246[[#This Row],[Skutečnost k 31.12.2019                    v tis. Kč]]/Tabulka54246[[#This Row],[Upravený rozpočet k 31.12.2019         v tis. Kč]]*100</f>
        <v>60.18181818181818</v>
      </c>
    </row>
    <row r="800" spans="1:16298" ht="15" hidden="1" customHeight="1" x14ac:dyDescent="0.25">
      <c r="A800" s="348">
        <v>5512</v>
      </c>
      <c r="B800" s="348">
        <v>5131</v>
      </c>
      <c r="C800" s="203"/>
      <c r="D800" s="383"/>
      <c r="E800" s="46"/>
      <c r="F800" s="364" t="s">
        <v>207</v>
      </c>
      <c r="G800" s="343">
        <v>10</v>
      </c>
      <c r="H800" s="343">
        <v>10</v>
      </c>
      <c r="I800" s="343">
        <v>0</v>
      </c>
      <c r="J800" s="343">
        <f>Tabulka54246[[#This Row],[Skutečnost k 31.12.2019                    v tis. Kč]]/Tabulka54246[[#This Row],[Upravený rozpočet k 31.12.2019         v tis. Kč]]*100</f>
        <v>0</v>
      </c>
    </row>
    <row r="801" spans="1:10" ht="15" hidden="1" customHeight="1" x14ac:dyDescent="0.25">
      <c r="A801" s="348">
        <v>5512</v>
      </c>
      <c r="B801" s="348">
        <v>5132</v>
      </c>
      <c r="C801" s="203"/>
      <c r="D801" s="383"/>
      <c r="E801" s="46"/>
      <c r="F801" s="364" t="s">
        <v>831</v>
      </c>
      <c r="G801" s="343">
        <v>197</v>
      </c>
      <c r="H801" s="343">
        <v>117.45</v>
      </c>
      <c r="I801" s="343">
        <v>59.73</v>
      </c>
      <c r="J801" s="343">
        <f>Tabulka54246[[#This Row],[Skutečnost k 31.12.2019                    v tis. Kč]]/Tabulka54246[[#This Row],[Upravený rozpočet k 31.12.2019         v tis. Kč]]*100</f>
        <v>50.855683269476373</v>
      </c>
    </row>
    <row r="802" spans="1:10" ht="15" hidden="1" customHeight="1" x14ac:dyDescent="0.25">
      <c r="A802" s="348">
        <v>5512</v>
      </c>
      <c r="B802" s="348">
        <v>5133</v>
      </c>
      <c r="C802" s="203"/>
      <c r="D802" s="383"/>
      <c r="E802" s="46"/>
      <c r="F802" s="364" t="s">
        <v>190</v>
      </c>
      <c r="G802" s="343">
        <v>10</v>
      </c>
      <c r="H802" s="343">
        <v>10</v>
      </c>
      <c r="I802" s="343">
        <v>8.93</v>
      </c>
      <c r="J802" s="343">
        <f>Tabulka54246[[#This Row],[Skutečnost k 31.12.2019                    v tis. Kč]]/Tabulka54246[[#This Row],[Upravený rozpočet k 31.12.2019         v tis. Kč]]*100</f>
        <v>89.3</v>
      </c>
    </row>
    <row r="803" spans="1:10" ht="15" hidden="1" customHeight="1" x14ac:dyDescent="0.25">
      <c r="A803" s="348">
        <v>5512</v>
      </c>
      <c r="B803" s="348">
        <v>5134</v>
      </c>
      <c r="C803" s="203"/>
      <c r="D803" s="383"/>
      <c r="E803" s="46"/>
      <c r="F803" s="364" t="s">
        <v>175</v>
      </c>
      <c r="G803" s="343">
        <v>40</v>
      </c>
      <c r="H803" s="343">
        <v>40</v>
      </c>
      <c r="I803" s="343">
        <v>27.33</v>
      </c>
      <c r="J803" s="343">
        <f>Tabulka54246[[#This Row],[Skutečnost k 31.12.2019                    v tis. Kč]]/Tabulka54246[[#This Row],[Upravený rozpočet k 31.12.2019         v tis. Kč]]*100</f>
        <v>68.324999999999989</v>
      </c>
    </row>
    <row r="804" spans="1:10" ht="15" hidden="1" customHeight="1" x14ac:dyDescent="0.25">
      <c r="A804" s="348">
        <v>5512</v>
      </c>
      <c r="B804" s="348">
        <v>5137</v>
      </c>
      <c r="C804" s="203"/>
      <c r="D804" s="383"/>
      <c r="E804" s="46"/>
      <c r="F804" s="364" t="s">
        <v>417</v>
      </c>
      <c r="G804" s="343">
        <v>101</v>
      </c>
      <c r="H804" s="343">
        <v>127.49</v>
      </c>
      <c r="I804" s="343">
        <v>110.75</v>
      </c>
      <c r="J804" s="343">
        <f>Tabulka54246[[#This Row],[Skutečnost k 31.12.2019                    v tis. Kč]]/Tabulka54246[[#This Row],[Upravený rozpočet k 31.12.2019         v tis. Kč]]*100</f>
        <v>86.869558396737006</v>
      </c>
    </row>
    <row r="805" spans="1:10" ht="15" hidden="1" customHeight="1" x14ac:dyDescent="0.25">
      <c r="A805" s="348">
        <v>5512</v>
      </c>
      <c r="B805" s="348">
        <v>5139</v>
      </c>
      <c r="C805" s="203"/>
      <c r="D805" s="383"/>
      <c r="E805" s="46"/>
      <c r="F805" s="364" t="s">
        <v>120</v>
      </c>
      <c r="G805" s="343">
        <v>85</v>
      </c>
      <c r="H805" s="343">
        <v>83.39</v>
      </c>
      <c r="I805" s="343">
        <v>82.79</v>
      </c>
      <c r="J805" s="343">
        <f>Tabulka54246[[#This Row],[Skutečnost k 31.12.2019                    v tis. Kč]]/Tabulka54246[[#This Row],[Upravený rozpočet k 31.12.2019         v tis. Kč]]*100</f>
        <v>99.28048926729825</v>
      </c>
    </row>
    <row r="806" spans="1:10" ht="15" hidden="1" customHeight="1" x14ac:dyDescent="0.25">
      <c r="A806" s="348">
        <v>5512</v>
      </c>
      <c r="B806" s="348">
        <v>5151</v>
      </c>
      <c r="C806" s="203"/>
      <c r="D806" s="383"/>
      <c r="E806" s="46"/>
      <c r="F806" s="364" t="s">
        <v>145</v>
      </c>
      <c r="G806" s="343">
        <v>0.5</v>
      </c>
      <c r="H806" s="343">
        <v>0.5</v>
      </c>
      <c r="I806" s="343">
        <v>0.04</v>
      </c>
      <c r="J806" s="343">
        <f>Tabulka54246[[#This Row],[Skutečnost k 31.12.2019                    v tis. Kč]]/Tabulka54246[[#This Row],[Upravený rozpočet k 31.12.2019         v tis. Kč]]*100</f>
        <v>8</v>
      </c>
    </row>
    <row r="807" spans="1:10" ht="15" hidden="1" customHeight="1" x14ac:dyDescent="0.25">
      <c r="A807" s="348">
        <v>5512</v>
      </c>
      <c r="B807" s="348">
        <v>5154</v>
      </c>
      <c r="C807" s="203"/>
      <c r="D807" s="383"/>
      <c r="E807" s="46"/>
      <c r="F807" s="364" t="s">
        <v>142</v>
      </c>
      <c r="G807" s="343">
        <v>1</v>
      </c>
      <c r="H807" s="343">
        <v>1</v>
      </c>
      <c r="I807" s="343">
        <v>0</v>
      </c>
      <c r="J807" s="343">
        <f>Tabulka54246[[#This Row],[Skutečnost k 31.12.2019                    v tis. Kč]]/Tabulka54246[[#This Row],[Upravený rozpočet k 31.12.2019         v tis. Kč]]*100</f>
        <v>0</v>
      </c>
    </row>
    <row r="808" spans="1:10" ht="15" hidden="1" customHeight="1" x14ac:dyDescent="0.25">
      <c r="A808" s="348">
        <v>5512</v>
      </c>
      <c r="B808" s="348">
        <v>5156</v>
      </c>
      <c r="C808" s="203"/>
      <c r="D808" s="383"/>
      <c r="E808" s="46"/>
      <c r="F808" s="364" t="s">
        <v>208</v>
      </c>
      <c r="G808" s="343">
        <v>85</v>
      </c>
      <c r="H808" s="343">
        <v>85</v>
      </c>
      <c r="I808" s="343">
        <v>52.27</v>
      </c>
      <c r="J808" s="343">
        <f>Tabulka54246[[#This Row],[Skutečnost k 31.12.2019                    v tis. Kč]]/Tabulka54246[[#This Row],[Upravený rozpočet k 31.12.2019         v tis. Kč]]*100</f>
        <v>61.494117647058829</v>
      </c>
    </row>
    <row r="809" spans="1:10" ht="15" hidden="1" customHeight="1" x14ac:dyDescent="0.25">
      <c r="A809" s="348">
        <v>5512</v>
      </c>
      <c r="B809" s="348">
        <v>5161</v>
      </c>
      <c r="C809" s="203"/>
      <c r="D809" s="383"/>
      <c r="E809" s="46"/>
      <c r="F809" s="364" t="s">
        <v>121</v>
      </c>
      <c r="G809" s="343">
        <v>0.5</v>
      </c>
      <c r="H809" s="343">
        <v>0.5</v>
      </c>
      <c r="I809" s="343">
        <v>0</v>
      </c>
      <c r="J809" s="343">
        <f>Tabulka54246[[#This Row],[Skutečnost k 31.12.2019                    v tis. Kč]]/Tabulka54246[[#This Row],[Upravený rozpočet k 31.12.2019         v tis. Kč]]*100</f>
        <v>0</v>
      </c>
    </row>
    <row r="810" spans="1:10" ht="15" hidden="1" customHeight="1" x14ac:dyDescent="0.25">
      <c r="A810" s="348">
        <v>5512</v>
      </c>
      <c r="B810" s="348">
        <v>5162</v>
      </c>
      <c r="C810" s="203"/>
      <c r="D810" s="383"/>
      <c r="E810" s="46">
        <v>221</v>
      </c>
      <c r="F810" s="364" t="s">
        <v>416</v>
      </c>
      <c r="G810" s="343">
        <v>13.6</v>
      </c>
      <c r="H810" s="343">
        <v>13.6</v>
      </c>
      <c r="I810" s="343">
        <v>11.03</v>
      </c>
      <c r="J810" s="343">
        <f>Tabulka54246[[#This Row],[Skutečnost k 31.12.2019                    v tis. Kč]]/Tabulka54246[[#This Row],[Upravený rozpočet k 31.12.2019         v tis. Kč]]*100</f>
        <v>81.102941176470594</v>
      </c>
    </row>
    <row r="811" spans="1:10" ht="15" hidden="1" customHeight="1" x14ac:dyDescent="0.25">
      <c r="A811" s="348">
        <v>5512</v>
      </c>
      <c r="B811" s="348">
        <v>5167</v>
      </c>
      <c r="C811" s="203"/>
      <c r="D811" s="383"/>
      <c r="E811" s="46"/>
      <c r="F811" s="364" t="s">
        <v>832</v>
      </c>
      <c r="G811" s="343">
        <v>70</v>
      </c>
      <c r="H811" s="343">
        <v>60</v>
      </c>
      <c r="I811" s="343">
        <v>41.88</v>
      </c>
      <c r="J811" s="343">
        <f>Tabulka54246[[#This Row],[Skutečnost k 31.12.2019                    v tis. Kč]]/Tabulka54246[[#This Row],[Upravený rozpočet k 31.12.2019         v tis. Kč]]*100</f>
        <v>69.800000000000011</v>
      </c>
    </row>
    <row r="812" spans="1:10" ht="15" hidden="1" customHeight="1" x14ac:dyDescent="0.25">
      <c r="A812" s="348">
        <v>5512</v>
      </c>
      <c r="B812" s="348">
        <v>5169</v>
      </c>
      <c r="C812" s="203"/>
      <c r="D812" s="383"/>
      <c r="E812" s="46"/>
      <c r="F812" s="364" t="s">
        <v>873</v>
      </c>
      <c r="G812" s="343">
        <v>83</v>
      </c>
      <c r="H812" s="343">
        <v>63</v>
      </c>
      <c r="I812" s="343">
        <v>17.68</v>
      </c>
      <c r="J812" s="343">
        <f>Tabulka54246[[#This Row],[Skutečnost k 31.12.2019                    v tis. Kč]]/Tabulka54246[[#This Row],[Upravený rozpočet k 31.12.2019         v tis. Kč]]*100</f>
        <v>28.063492063492063</v>
      </c>
    </row>
    <row r="813" spans="1:10" ht="15" customHeight="1" x14ac:dyDescent="0.25">
      <c r="A813" s="344">
        <v>5512</v>
      </c>
      <c r="B813" s="344">
        <v>5171</v>
      </c>
      <c r="C813" s="251"/>
      <c r="D813" s="383"/>
      <c r="E813" s="46"/>
      <c r="F813" s="346" t="s">
        <v>833</v>
      </c>
      <c r="G813" s="347">
        <v>150</v>
      </c>
      <c r="H813" s="347">
        <v>150</v>
      </c>
      <c r="I813" s="347">
        <v>71.599999999999994</v>
      </c>
      <c r="J813" s="347">
        <f>Tabulka54246[[#This Row],[Skutečnost k 31.12.2019                    v tis. Kč]]/Tabulka54246[[#This Row],[Upravený rozpočet k 31.12.2019         v tis. Kč]]*100</f>
        <v>47.733333333333327</v>
      </c>
    </row>
    <row r="814" spans="1:10" ht="15" hidden="1" customHeight="1" x14ac:dyDescent="0.25">
      <c r="A814" s="348">
        <v>5512</v>
      </c>
      <c r="B814" s="348">
        <v>5173</v>
      </c>
      <c r="C814" s="203"/>
      <c r="D814" s="383"/>
      <c r="E814" s="46"/>
      <c r="F814" s="364" t="s">
        <v>184</v>
      </c>
      <c r="G814" s="343">
        <v>1.5</v>
      </c>
      <c r="H814" s="343">
        <v>1.5</v>
      </c>
      <c r="I814" s="343">
        <v>0</v>
      </c>
      <c r="J814" s="343">
        <f>Tabulka54246[[#This Row],[Skutečnost k 31.12.2019                    v tis. Kč]]/Tabulka54246[[#This Row],[Upravený rozpočet k 31.12.2019         v tis. Kč]]*100</f>
        <v>0</v>
      </c>
    </row>
    <row r="815" spans="1:10" ht="15" hidden="1" customHeight="1" x14ac:dyDescent="0.25">
      <c r="A815" s="363">
        <v>5512</v>
      </c>
      <c r="B815" s="363">
        <v>6901</v>
      </c>
      <c r="C815" s="192"/>
      <c r="D815" s="339"/>
      <c r="E815" s="381"/>
      <c r="F815" s="364" t="s">
        <v>791</v>
      </c>
      <c r="G815" s="382">
        <v>80</v>
      </c>
      <c r="H815" s="382">
        <v>0</v>
      </c>
      <c r="I815" s="382">
        <v>0</v>
      </c>
      <c r="J815" s="382">
        <v>0</v>
      </c>
    </row>
    <row r="816" spans="1:10" ht="15" hidden="1" customHeight="1" x14ac:dyDescent="0.25">
      <c r="A816" s="348"/>
      <c r="B816" s="16"/>
      <c r="C816" s="192"/>
      <c r="D816" s="16"/>
      <c r="E816" s="46"/>
      <c r="F816" s="397" t="s">
        <v>156</v>
      </c>
      <c r="G816" s="398">
        <f>SUBTOTAL(109,G794:G815)</f>
        <v>150</v>
      </c>
      <c r="H816" s="398">
        <f>SUBTOTAL(109,H794:H815)</f>
        <v>150</v>
      </c>
      <c r="I816" s="398">
        <f>SUBTOTAL(109,I794:I815)</f>
        <v>71.599999999999994</v>
      </c>
      <c r="J816" s="398">
        <f>Tabulka54246[[#This Row],[Skutečnost k 31.12.2019                    v tis. Kč]]/Tabulka54246[[#This Row],[Upravený rozpočet k 31.12.2019         v tis. Kč]]*100</f>
        <v>47.733333333333327</v>
      </c>
    </row>
    <row r="817" spans="1:10" ht="15" hidden="1" customHeight="1" x14ac:dyDescent="0.25">
      <c r="A817" s="348"/>
      <c r="B817" s="16"/>
      <c r="C817" s="192"/>
      <c r="D817" s="16"/>
      <c r="E817" s="46"/>
      <c r="F817" s="329"/>
      <c r="G817" s="343"/>
      <c r="H817" s="343"/>
      <c r="I817" s="243"/>
      <c r="J817" s="243"/>
    </row>
    <row r="818" spans="1:10" ht="15" hidden="1" customHeight="1" x14ac:dyDescent="0.25">
      <c r="A818" s="348"/>
      <c r="B818" s="16"/>
      <c r="C818" s="192"/>
      <c r="D818" s="16"/>
      <c r="E818" s="46"/>
      <c r="F818" s="94" t="s">
        <v>732</v>
      </c>
      <c r="G818" s="343"/>
      <c r="H818" s="343"/>
      <c r="I818" s="243"/>
      <c r="J818" s="243"/>
    </row>
    <row r="819" spans="1:10" ht="15" hidden="1" customHeight="1" x14ac:dyDescent="0.25">
      <c r="A819" s="348">
        <v>5512</v>
      </c>
      <c r="B819" s="16">
        <v>5019</v>
      </c>
      <c r="C819" s="333"/>
      <c r="D819" s="383"/>
      <c r="E819" s="334">
        <v>382</v>
      </c>
      <c r="F819" s="421" t="s">
        <v>921</v>
      </c>
      <c r="G819" s="343">
        <v>0</v>
      </c>
      <c r="H819" s="343">
        <v>1.81</v>
      </c>
      <c r="I819" s="343">
        <v>1.81</v>
      </c>
      <c r="J819" s="343">
        <f>Tabulka54246[[#This Row],[Skutečnost k 31.12.2019                    v tis. Kč]]/Tabulka54246[[#This Row],[Upravený rozpočet k 31.12.2019         v tis. Kč]]*100</f>
        <v>100</v>
      </c>
    </row>
    <row r="820" spans="1:10" ht="15" hidden="1" customHeight="1" x14ac:dyDescent="0.25">
      <c r="A820" s="367">
        <v>5512</v>
      </c>
      <c r="B820" s="367">
        <v>5019</v>
      </c>
      <c r="C820" s="392">
        <v>14004</v>
      </c>
      <c r="D820" s="383"/>
      <c r="E820" s="367">
        <v>382</v>
      </c>
      <c r="F820" s="403" t="s">
        <v>922</v>
      </c>
      <c r="G820" s="343">
        <v>0</v>
      </c>
      <c r="H820" s="390">
        <v>1.2</v>
      </c>
      <c r="I820" s="390">
        <v>1.2</v>
      </c>
      <c r="J820" s="390">
        <f>Tabulka54246[[#This Row],[Skutečnost k 31.12.2019                    v tis. Kč]]/Tabulka54246[[#This Row],[Upravený rozpočet k 31.12.2019         v tis. Kč]]*100</f>
        <v>100</v>
      </c>
    </row>
    <row r="821" spans="1:10" ht="15" hidden="1" customHeight="1" x14ac:dyDescent="0.25">
      <c r="A821" s="348">
        <v>5512</v>
      </c>
      <c r="B821" s="16">
        <v>5132</v>
      </c>
      <c r="C821" s="333"/>
      <c r="D821" s="383"/>
      <c r="E821" s="334">
        <v>382</v>
      </c>
      <c r="F821" s="421" t="s">
        <v>923</v>
      </c>
      <c r="G821" s="343">
        <v>0</v>
      </c>
      <c r="H821" s="343">
        <v>19.87</v>
      </c>
      <c r="I821" s="343">
        <v>19.87</v>
      </c>
      <c r="J821" s="343">
        <f>Tabulka54246[[#This Row],[Skutečnost k 31.12.2019                    v tis. Kč]]/Tabulka54246[[#This Row],[Upravený rozpočet k 31.12.2019         v tis. Kč]]*100</f>
        <v>100</v>
      </c>
    </row>
    <row r="822" spans="1:10" s="22" customFormat="1" ht="15" hidden="1" customHeight="1" x14ac:dyDescent="0.25">
      <c r="A822" s="367">
        <v>5512</v>
      </c>
      <c r="B822" s="367">
        <v>5132</v>
      </c>
      <c r="C822" s="392">
        <v>14004</v>
      </c>
      <c r="D822" s="383"/>
      <c r="E822" s="367">
        <v>382</v>
      </c>
      <c r="F822" s="403" t="s">
        <v>720</v>
      </c>
      <c r="G822" s="343">
        <v>0</v>
      </c>
      <c r="H822" s="390">
        <v>5.2</v>
      </c>
      <c r="I822" s="390">
        <v>5.2</v>
      </c>
      <c r="J822" s="390">
        <f>Tabulka54246[[#This Row],[Skutečnost k 31.12.2019                    v tis. Kč]]/Tabulka54246[[#This Row],[Upravený rozpočet k 31.12.2019         v tis. Kč]]*100</f>
        <v>100</v>
      </c>
    </row>
    <row r="823" spans="1:10" s="74" customFormat="1" ht="15" hidden="1" customHeight="1" x14ac:dyDescent="0.25">
      <c r="A823" s="348"/>
      <c r="B823" s="332"/>
      <c r="C823" s="333"/>
      <c r="D823" s="691"/>
      <c r="E823" s="334"/>
      <c r="F823" s="422" t="s">
        <v>917</v>
      </c>
      <c r="G823" s="265">
        <f>SUBTOTAL(109,G819:G822)</f>
        <v>0</v>
      </c>
      <c r="H823" s="265">
        <f t="shared" ref="H823:I823" si="7">SUBTOTAL(109,H819:H822)</f>
        <v>0</v>
      </c>
      <c r="I823" s="265">
        <f t="shared" si="7"/>
        <v>0</v>
      </c>
      <c r="J823" s="265" t="e">
        <f>Tabulka54246[[#This Row],[Skutečnost k 31.12.2019                    v tis. Kč]]/Tabulka54246[[#This Row],[Upravený rozpočet k 31.12.2019         v tis. Kč]]*100</f>
        <v>#DIV/0!</v>
      </c>
    </row>
    <row r="824" spans="1:10" s="96" customFormat="1" ht="15" hidden="1" customHeight="1" x14ac:dyDescent="0.25">
      <c r="A824" s="348"/>
      <c r="B824" s="332"/>
      <c r="C824" s="333"/>
      <c r="D824" s="691"/>
      <c r="E824" s="334"/>
      <c r="F824" s="94"/>
      <c r="G824" s="343"/>
      <c r="H824" s="343"/>
      <c r="I824" s="243"/>
      <c r="J824" s="243"/>
    </row>
    <row r="825" spans="1:10" s="96" customFormat="1" ht="15" hidden="1" customHeight="1" x14ac:dyDescent="0.25">
      <c r="A825" s="348">
        <v>5512</v>
      </c>
      <c r="B825" s="16">
        <v>5019</v>
      </c>
      <c r="C825" s="333"/>
      <c r="D825" s="383"/>
      <c r="E825" s="334">
        <v>386</v>
      </c>
      <c r="F825" s="421" t="s">
        <v>919</v>
      </c>
      <c r="G825" s="343">
        <v>0</v>
      </c>
      <c r="H825" s="343">
        <v>3.86</v>
      </c>
      <c r="I825" s="343">
        <v>3.86</v>
      </c>
      <c r="J825" s="343">
        <f>Tabulka54246[[#This Row],[Skutečnost k 31.12.2019                    v tis. Kč]]/Tabulka54246[[#This Row],[Upravený rozpočet k 31.12.2019         v tis. Kč]]*100</f>
        <v>100</v>
      </c>
    </row>
    <row r="826" spans="1:10" s="96" customFormat="1" ht="15" hidden="1" customHeight="1" x14ac:dyDescent="0.25">
      <c r="A826" s="367">
        <v>5512</v>
      </c>
      <c r="B826" s="367">
        <v>5019</v>
      </c>
      <c r="C826" s="392">
        <v>14004</v>
      </c>
      <c r="D826" s="383"/>
      <c r="E826" s="367">
        <v>386</v>
      </c>
      <c r="F826" s="403" t="s">
        <v>920</v>
      </c>
      <c r="G826" s="390">
        <v>0</v>
      </c>
      <c r="H826" s="390">
        <v>1.2</v>
      </c>
      <c r="I826" s="390">
        <v>1.2</v>
      </c>
      <c r="J826" s="390">
        <f>Tabulka54246[[#This Row],[Skutečnost k 31.12.2019                    v tis. Kč]]/Tabulka54246[[#This Row],[Upravený rozpočet k 31.12.2019         v tis. Kč]]*100</f>
        <v>100</v>
      </c>
    </row>
    <row r="827" spans="1:10" ht="15" hidden="1" customHeight="1" x14ac:dyDescent="0.25">
      <c r="A827" s="348"/>
      <c r="B827" s="332"/>
      <c r="C827" s="333"/>
      <c r="D827" s="691"/>
      <c r="E827" s="334"/>
      <c r="F827" s="422" t="s">
        <v>918</v>
      </c>
      <c r="G827" s="265">
        <f>SUBTOTAL(109,G825:G826)</f>
        <v>0</v>
      </c>
      <c r="H827" s="265">
        <f t="shared" ref="H827:I827" si="8">SUBTOTAL(109,H825:H826)</f>
        <v>0</v>
      </c>
      <c r="I827" s="265">
        <f t="shared" si="8"/>
        <v>0</v>
      </c>
      <c r="J827" s="265" t="e">
        <f>Tabulka54246[[#This Row],[Skutečnost k 31.12.2019                    v tis. Kč]]/Tabulka54246[[#This Row],[Upravený rozpočet k 31.12.2019         v tis. Kč]]*100</f>
        <v>#DIV/0!</v>
      </c>
    </row>
    <row r="828" spans="1:10" ht="15" hidden="1" customHeight="1" x14ac:dyDescent="0.25">
      <c r="A828" s="348"/>
      <c r="B828" s="332"/>
      <c r="C828" s="333"/>
      <c r="D828" s="691"/>
      <c r="E828" s="334"/>
      <c r="F828" s="94"/>
      <c r="G828" s="343"/>
      <c r="H828" s="343"/>
      <c r="I828" s="243"/>
      <c r="J828" s="243"/>
    </row>
    <row r="829" spans="1:10" ht="15" hidden="1" customHeight="1" x14ac:dyDescent="0.25">
      <c r="A829" s="348">
        <v>5512</v>
      </c>
      <c r="B829" s="16">
        <v>5132</v>
      </c>
      <c r="C829" s="192"/>
      <c r="D829" s="383"/>
      <c r="E829" s="46">
        <v>382</v>
      </c>
      <c r="F829" s="421" t="s">
        <v>874</v>
      </c>
      <c r="G829" s="343">
        <v>0</v>
      </c>
      <c r="H829" s="343">
        <v>15.86</v>
      </c>
      <c r="I829" s="343">
        <v>15.86</v>
      </c>
      <c r="J829" s="343">
        <f>Tabulka54246[[#This Row],[Skutečnost k 31.12.2019                    v tis. Kč]]/Tabulka54246[[#This Row],[Upravený rozpočet k 31.12.2019         v tis. Kč]]*100</f>
        <v>100</v>
      </c>
    </row>
    <row r="830" spans="1:10" ht="15" hidden="1" customHeight="1" x14ac:dyDescent="0.25">
      <c r="A830" s="367">
        <v>5512</v>
      </c>
      <c r="B830" s="367">
        <v>5132</v>
      </c>
      <c r="C830" s="392">
        <v>453</v>
      </c>
      <c r="D830" s="383"/>
      <c r="E830" s="367">
        <v>382</v>
      </c>
      <c r="F830" s="403" t="s">
        <v>720</v>
      </c>
      <c r="G830" s="390">
        <v>0</v>
      </c>
      <c r="H830" s="390">
        <v>35</v>
      </c>
      <c r="I830" s="390">
        <v>35</v>
      </c>
      <c r="J830" s="390">
        <f>Tabulka54246[[#This Row],[Skutečnost k 31.12.2019                    v tis. Kč]]/Tabulka54246[[#This Row],[Upravený rozpočet k 31.12.2019         v tis. Kč]]*100</f>
        <v>100</v>
      </c>
    </row>
    <row r="831" spans="1:10" ht="15" hidden="1" customHeight="1" x14ac:dyDescent="0.25">
      <c r="A831" s="348"/>
      <c r="B831" s="16"/>
      <c r="C831" s="192"/>
      <c r="D831" s="16"/>
      <c r="E831" s="46"/>
      <c r="F831" s="422" t="s">
        <v>733</v>
      </c>
      <c r="G831" s="265">
        <f>SUBTOTAL(109,G829:G830)</f>
        <v>0</v>
      </c>
      <c r="H831" s="265">
        <f t="shared" ref="H831:I831" si="9">SUBTOTAL(109,H829:H830)</f>
        <v>0</v>
      </c>
      <c r="I831" s="265">
        <f t="shared" si="9"/>
        <v>0</v>
      </c>
      <c r="J831" s="265" t="e">
        <f>Tabulka54246[[#This Row],[Skutečnost k 31.12.2019                    v tis. Kč]]/Tabulka54246[[#This Row],[Upravený rozpočet k 31.12.2019         v tis. Kč]]*100</f>
        <v>#DIV/0!</v>
      </c>
    </row>
    <row r="832" spans="1:10" ht="15" hidden="1" customHeight="1" x14ac:dyDescent="0.25">
      <c r="A832" s="348"/>
      <c r="B832" s="16"/>
      <c r="C832" s="192"/>
      <c r="D832" s="16"/>
      <c r="E832" s="46"/>
      <c r="F832" s="421"/>
      <c r="G832" s="343"/>
      <c r="H832" s="343"/>
      <c r="I832" s="243"/>
      <c r="J832" s="243"/>
    </row>
    <row r="833" spans="1:10" ht="15" hidden="1" customHeight="1" x14ac:dyDescent="0.25">
      <c r="A833" s="348">
        <v>5512</v>
      </c>
      <c r="B833" s="16">
        <v>5132</v>
      </c>
      <c r="C833" s="192"/>
      <c r="D833" s="383"/>
      <c r="E833" s="46">
        <v>384</v>
      </c>
      <c r="F833" s="421" t="s">
        <v>875</v>
      </c>
      <c r="G833" s="343">
        <v>0</v>
      </c>
      <c r="H833" s="343">
        <v>3.49</v>
      </c>
      <c r="I833" s="343">
        <v>3.49</v>
      </c>
      <c r="J833" s="343">
        <f>Tabulka54246[[#This Row],[Skutečnost k 31.12.2019                    v tis. Kč]]/Tabulka54246[[#This Row],[Upravený rozpočet k 31.12.2019         v tis. Kč]]*100</f>
        <v>100</v>
      </c>
    </row>
    <row r="834" spans="1:10" ht="15" hidden="1" customHeight="1" x14ac:dyDescent="0.25">
      <c r="A834" s="348">
        <v>5512</v>
      </c>
      <c r="B834" s="16">
        <v>5137</v>
      </c>
      <c r="C834" s="192"/>
      <c r="D834" s="383"/>
      <c r="E834" s="46">
        <v>384</v>
      </c>
      <c r="F834" s="421" t="s">
        <v>719</v>
      </c>
      <c r="G834" s="343">
        <v>0</v>
      </c>
      <c r="H834" s="343">
        <v>6.17</v>
      </c>
      <c r="I834" s="343">
        <v>6.17</v>
      </c>
      <c r="J834" s="343">
        <f>Tabulka54246[[#This Row],[Skutečnost k 31.12.2019                    v tis. Kč]]/Tabulka54246[[#This Row],[Upravený rozpočet k 31.12.2019         v tis. Kč]]*100</f>
        <v>100</v>
      </c>
    </row>
    <row r="835" spans="1:10" ht="15" hidden="1" customHeight="1" x14ac:dyDescent="0.25">
      <c r="A835" s="348">
        <v>5512</v>
      </c>
      <c r="B835" s="348">
        <v>5139</v>
      </c>
      <c r="C835" s="192"/>
      <c r="D835" s="383"/>
      <c r="E835" s="46">
        <v>384</v>
      </c>
      <c r="F835" s="421" t="s">
        <v>717</v>
      </c>
      <c r="G835" s="343">
        <v>0</v>
      </c>
      <c r="H835" s="343">
        <v>7.75</v>
      </c>
      <c r="I835" s="343">
        <v>7.75</v>
      </c>
      <c r="J835" s="343">
        <f>Tabulka54246[[#This Row],[Skutečnost k 31.12.2019                    v tis. Kč]]/Tabulka54246[[#This Row],[Upravený rozpočet k 31.12.2019         v tis. Kč]]*100</f>
        <v>100</v>
      </c>
    </row>
    <row r="836" spans="1:10" ht="15" hidden="1" customHeight="1" x14ac:dyDescent="0.25">
      <c r="A836" s="367"/>
      <c r="B836" s="16"/>
      <c r="C836" s="192"/>
      <c r="D836" s="16"/>
      <c r="E836" s="46"/>
      <c r="F836" s="422" t="s">
        <v>734</v>
      </c>
      <c r="G836" s="265">
        <f>SUBTOTAL(109,G833:G835)</f>
        <v>0</v>
      </c>
      <c r="H836" s="265">
        <f>SUBTOTAL(109,H833:H835)</f>
        <v>0</v>
      </c>
      <c r="I836" s="265">
        <f>SUBTOTAL(109,I833:I835)</f>
        <v>0</v>
      </c>
      <c r="J836" s="265" t="e">
        <f>Tabulka54246[[#This Row],[Skutečnost k 31.12.2019                    v tis. Kč]]/Tabulka54246[[#This Row],[Upravený rozpočet k 31.12.2019         v tis. Kč]]*100</f>
        <v>#DIV/0!</v>
      </c>
    </row>
    <row r="837" spans="1:10" ht="15" hidden="1" customHeight="1" x14ac:dyDescent="0.25">
      <c r="A837" s="348"/>
      <c r="B837" s="16"/>
      <c r="C837" s="192"/>
      <c r="D837" s="16"/>
      <c r="E837" s="46"/>
      <c r="F837" s="421"/>
      <c r="G837" s="343"/>
      <c r="H837" s="343"/>
      <c r="I837" s="243"/>
      <c r="J837" s="243"/>
    </row>
    <row r="838" spans="1:10" ht="15" hidden="1" customHeight="1" x14ac:dyDescent="0.25">
      <c r="A838" s="348">
        <v>5512</v>
      </c>
      <c r="B838" s="16">
        <v>5132</v>
      </c>
      <c r="C838" s="192"/>
      <c r="D838" s="383"/>
      <c r="E838" s="46">
        <v>386</v>
      </c>
      <c r="F838" s="421" t="s">
        <v>876</v>
      </c>
      <c r="G838" s="343">
        <v>0</v>
      </c>
      <c r="H838" s="343">
        <v>6.48</v>
      </c>
      <c r="I838" s="343">
        <v>6.48</v>
      </c>
      <c r="J838" s="343">
        <f>Tabulka54246[[#This Row],[Skutečnost k 31.12.2019                    v tis. Kč]]/Tabulka54246[[#This Row],[Upravený rozpočet k 31.12.2019         v tis. Kč]]*100</f>
        <v>100</v>
      </c>
    </row>
    <row r="839" spans="1:10" ht="15" hidden="1" customHeight="1" x14ac:dyDescent="0.25">
      <c r="A839" s="348">
        <v>5512</v>
      </c>
      <c r="B839" s="16">
        <v>5137</v>
      </c>
      <c r="C839" s="192"/>
      <c r="D839" s="383"/>
      <c r="E839" s="46">
        <v>386</v>
      </c>
      <c r="F839" s="421" t="s">
        <v>718</v>
      </c>
      <c r="G839" s="343">
        <v>0</v>
      </c>
      <c r="H839" s="343">
        <v>1.7</v>
      </c>
      <c r="I839" s="343">
        <v>1.7</v>
      </c>
      <c r="J839" s="343">
        <f>Tabulka54246[[#This Row],[Skutečnost k 31.12.2019                    v tis. Kč]]/Tabulka54246[[#This Row],[Upravený rozpočet k 31.12.2019         v tis. Kč]]*100</f>
        <v>100</v>
      </c>
    </row>
    <row r="840" spans="1:10" ht="15" hidden="1" customHeight="1" x14ac:dyDescent="0.25">
      <c r="A840" s="348">
        <v>5512</v>
      </c>
      <c r="B840" s="16">
        <v>5139</v>
      </c>
      <c r="C840" s="192"/>
      <c r="D840" s="383"/>
      <c r="E840" s="46">
        <v>386</v>
      </c>
      <c r="F840" s="421" t="s">
        <v>716</v>
      </c>
      <c r="G840" s="343">
        <v>0</v>
      </c>
      <c r="H840" s="343">
        <v>2.1</v>
      </c>
      <c r="I840" s="343">
        <v>2.1</v>
      </c>
      <c r="J840" s="343">
        <f>Tabulka54246[[#This Row],[Skutečnost k 31.12.2019                    v tis. Kč]]/Tabulka54246[[#This Row],[Upravený rozpočet k 31.12.2019         v tis. Kč]]*100</f>
        <v>100</v>
      </c>
    </row>
    <row r="841" spans="1:10" ht="15" hidden="1" customHeight="1" x14ac:dyDescent="0.25">
      <c r="A841" s="367">
        <v>5512</v>
      </c>
      <c r="B841" s="367">
        <v>5139</v>
      </c>
      <c r="C841" s="392">
        <v>453</v>
      </c>
      <c r="D841" s="383"/>
      <c r="E841" s="367">
        <v>386</v>
      </c>
      <c r="F841" s="403" t="s">
        <v>715</v>
      </c>
      <c r="G841" s="390">
        <v>0</v>
      </c>
      <c r="H841" s="390">
        <v>4.5999999999999996</v>
      </c>
      <c r="I841" s="390">
        <v>4.5999999999999996</v>
      </c>
      <c r="J841" s="390">
        <f>Tabulka54246[[#This Row],[Skutečnost k 31.12.2019                    v tis. Kč]]/Tabulka54246[[#This Row],[Upravený rozpočet k 31.12.2019         v tis. Kč]]*100</f>
        <v>100</v>
      </c>
    </row>
    <row r="842" spans="1:10" ht="15" hidden="1" customHeight="1" x14ac:dyDescent="0.25">
      <c r="A842" s="42"/>
      <c r="B842" s="16"/>
      <c r="C842" s="192"/>
      <c r="D842" s="16"/>
      <c r="E842" s="46"/>
      <c r="F842" s="422" t="s">
        <v>735</v>
      </c>
      <c r="G842" s="265">
        <f>SUBTOTAL(109,G838:G841)</f>
        <v>0</v>
      </c>
      <c r="H842" s="265">
        <f>SUBTOTAL(109,H838:H841)</f>
        <v>0</v>
      </c>
      <c r="I842" s="265">
        <f>SUBTOTAL(109,I838:I841)</f>
        <v>0</v>
      </c>
      <c r="J842" s="265" t="e">
        <f>Tabulka54246[[#This Row],[Skutečnost k 31.12.2019                    v tis. Kč]]/Tabulka54246[[#This Row],[Upravený rozpočet k 31.12.2019         v tis. Kč]]*100</f>
        <v>#DIV/0!</v>
      </c>
    </row>
    <row r="843" spans="1:10" ht="15" hidden="1" customHeight="1" x14ac:dyDescent="0.25">
      <c r="A843" s="42"/>
      <c r="B843" s="16"/>
      <c r="C843" s="192"/>
      <c r="D843" s="16"/>
      <c r="E843" s="46"/>
      <c r="F843" s="42"/>
      <c r="G843" s="456"/>
      <c r="H843" s="152"/>
      <c r="I843" s="72"/>
      <c r="J843" s="268"/>
    </row>
    <row r="844" spans="1:10" ht="15" hidden="1" customHeight="1" x14ac:dyDescent="0.25">
      <c r="A844" s="363">
        <v>5512</v>
      </c>
      <c r="B844" s="363">
        <v>6122</v>
      </c>
      <c r="C844" s="192"/>
      <c r="D844" s="383"/>
      <c r="E844" s="363"/>
      <c r="F844" s="423" t="s">
        <v>785</v>
      </c>
      <c r="G844" s="382">
        <v>0</v>
      </c>
      <c r="H844" s="382">
        <v>0</v>
      </c>
      <c r="I844" s="382">
        <v>0</v>
      </c>
      <c r="J844" s="382">
        <v>0</v>
      </c>
    </row>
    <row r="845" spans="1:10" s="55" customFormat="1" ht="15" hidden="1" customHeight="1" x14ac:dyDescent="0.25">
      <c r="A845" s="363">
        <v>5512</v>
      </c>
      <c r="B845" s="363">
        <v>6122</v>
      </c>
      <c r="C845" s="192"/>
      <c r="D845" s="383"/>
      <c r="E845" s="363">
        <v>382</v>
      </c>
      <c r="F845" s="423" t="s">
        <v>763</v>
      </c>
      <c r="G845" s="382">
        <v>0</v>
      </c>
      <c r="H845" s="382">
        <v>68.83</v>
      </c>
      <c r="I845" s="382">
        <v>68.83</v>
      </c>
      <c r="J845" s="382">
        <f>Tabulka54246[[#This Row],[Skutečnost k 31.12.2019                    v tis. Kč]]/Tabulka54246[[#This Row],[Upravený rozpočet k 31.12.2019         v tis. Kč]]*100</f>
        <v>100</v>
      </c>
    </row>
    <row r="846" spans="1:10" s="55" customFormat="1" ht="15" hidden="1" customHeight="1" x14ac:dyDescent="0.25">
      <c r="A846" s="385">
        <v>5512</v>
      </c>
      <c r="B846" s="385">
        <v>6122</v>
      </c>
      <c r="C846" s="386">
        <v>452</v>
      </c>
      <c r="D846" s="383"/>
      <c r="E846" s="387">
        <v>382</v>
      </c>
      <c r="F846" s="388" t="s">
        <v>764</v>
      </c>
      <c r="G846" s="389">
        <v>0</v>
      </c>
      <c r="H846" s="389">
        <v>160.6</v>
      </c>
      <c r="I846" s="389">
        <v>160.6</v>
      </c>
      <c r="J846" s="389">
        <f>Tabulka54246[[#This Row],[Skutečnost k 31.12.2019                    v tis. Kč]]/Tabulka54246[[#This Row],[Upravený rozpočet k 31.12.2019         v tis. Kč]]*100</f>
        <v>100</v>
      </c>
    </row>
    <row r="847" spans="1:10" ht="15" hidden="1" customHeight="1" x14ac:dyDescent="0.25">
      <c r="A847" s="385"/>
      <c r="B847" s="16"/>
      <c r="C847" s="192"/>
      <c r="D847" s="16"/>
      <c r="E847" s="46"/>
      <c r="F847" s="422" t="s">
        <v>736</v>
      </c>
      <c r="G847" s="265">
        <f>SUBTOTAL(109,G844:G846)</f>
        <v>0</v>
      </c>
      <c r="H847" s="265">
        <f t="shared" ref="H847:I847" si="10">SUBTOTAL(109,H844:H846)</f>
        <v>0</v>
      </c>
      <c r="I847" s="265">
        <f t="shared" si="10"/>
        <v>0</v>
      </c>
      <c r="J847" s="265" t="e">
        <f>Tabulka54246[[#This Row],[Skutečnost k 31.12.2019                    v tis. Kč]]/Tabulka54246[[#This Row],[Upravený rozpočet k 31.12.2019         v tis. Kč]]*100</f>
        <v>#DIV/0!</v>
      </c>
    </row>
    <row r="848" spans="1:10" ht="15" hidden="1" customHeight="1" x14ac:dyDescent="0.25">
      <c r="A848" s="45">
        <v>5512</v>
      </c>
      <c r="B848" s="45"/>
      <c r="C848" s="266"/>
      <c r="D848" s="45"/>
      <c r="E848" s="46"/>
      <c r="F848" s="228" t="s">
        <v>359</v>
      </c>
      <c r="G848" s="264">
        <f>G816+G823+G827+G831+G836+G842+G847</f>
        <v>150</v>
      </c>
      <c r="H848" s="264">
        <f>H816+H823+H827+H831+H836+H842+H847</f>
        <v>150</v>
      </c>
      <c r="I848" s="264">
        <f t="shared" ref="I848" si="11">I816+I823+I827+I831+I836+I842+I847</f>
        <v>71.599999999999994</v>
      </c>
      <c r="J848" s="264">
        <f>Tabulka54246[[#This Row],[Skutečnost k 31.12.2019                    v tis. Kč]]/Tabulka54246[[#This Row],[Upravený rozpočet k 31.12.2019         v tis. Kč]]*100</f>
        <v>47.733333333333327</v>
      </c>
    </row>
    <row r="849" spans="1:10" ht="15" hidden="1" customHeight="1" x14ac:dyDescent="0.25">
      <c r="A849" s="98">
        <v>5</v>
      </c>
      <c r="B849" s="417"/>
      <c r="C849" s="418"/>
      <c r="D849" s="725"/>
      <c r="E849" s="419"/>
      <c r="F849" s="101" t="s">
        <v>65</v>
      </c>
      <c r="G849" s="103">
        <f>G848+G791+G761+G757+G754</f>
        <v>214</v>
      </c>
      <c r="H849" s="103">
        <f>H848+H791+H761+H757+H754</f>
        <v>318</v>
      </c>
      <c r="I849" s="103">
        <f>I848+I791+I761+I757+I754</f>
        <v>212.25</v>
      </c>
      <c r="J849" s="103">
        <f>Tabulka54246[[#This Row],[Skutečnost k 31.12.2019                    v tis. Kč]]/Tabulka54246[[#This Row],[Upravený rozpočet k 31.12.2019         v tis. Kč]]*100</f>
        <v>66.745283018867923</v>
      </c>
    </row>
    <row r="850" spans="1:10" ht="15" hidden="1" customHeight="1" x14ac:dyDescent="0.25">
      <c r="A850" s="125"/>
      <c r="B850" s="10"/>
      <c r="C850" s="192"/>
      <c r="D850" s="16"/>
      <c r="E850" s="47"/>
      <c r="F850" s="128"/>
      <c r="G850" s="218"/>
      <c r="H850" s="4"/>
      <c r="I850" s="268"/>
      <c r="J850" s="268"/>
    </row>
    <row r="851" spans="1:10" ht="15" hidden="1" customHeight="1" x14ac:dyDescent="0.25">
      <c r="A851" s="98">
        <v>6</v>
      </c>
      <c r="B851" s="417"/>
      <c r="C851" s="418"/>
      <c r="D851" s="725"/>
      <c r="E851" s="419"/>
      <c r="F851" s="101" t="s">
        <v>209</v>
      </c>
      <c r="G851" s="103"/>
      <c r="H851" s="103"/>
      <c r="I851" s="103"/>
      <c r="J851" s="103"/>
    </row>
    <row r="852" spans="1:10" ht="15" hidden="1" customHeight="1" x14ac:dyDescent="0.25">
      <c r="A852" s="245"/>
      <c r="B852" s="245"/>
      <c r="C852" s="251"/>
      <c r="D852" s="690"/>
      <c r="E852" s="47"/>
      <c r="F852" s="288" t="s">
        <v>210</v>
      </c>
      <c r="G852" s="183"/>
      <c r="H852" s="183"/>
      <c r="I852" s="183"/>
      <c r="J852" s="183"/>
    </row>
    <row r="853" spans="1:10" ht="15" hidden="1" customHeight="1" x14ac:dyDescent="0.25">
      <c r="A853" s="344"/>
      <c r="B853" s="344"/>
      <c r="C853" s="251"/>
      <c r="D853" s="688"/>
      <c r="E853" s="46"/>
      <c r="F853" s="228" t="s">
        <v>211</v>
      </c>
      <c r="G853" s="347"/>
      <c r="H853" s="347"/>
      <c r="I853" s="347"/>
      <c r="J853" s="347"/>
    </row>
    <row r="854" spans="1:10" ht="15" hidden="1" customHeight="1" x14ac:dyDescent="0.25">
      <c r="A854" s="348">
        <v>6112</v>
      </c>
      <c r="B854" s="348">
        <v>5019</v>
      </c>
      <c r="C854" s="203"/>
      <c r="D854" s="383"/>
      <c r="E854" s="46"/>
      <c r="F854" s="329" t="s">
        <v>509</v>
      </c>
      <c r="G854" s="343">
        <v>15.64</v>
      </c>
      <c r="H854" s="343">
        <v>1.26</v>
      </c>
      <c r="I854" s="343">
        <v>1.25</v>
      </c>
      <c r="J854" s="343">
        <f>Tabulka54246[[#This Row],[Skutečnost k 31.12.2019                    v tis. Kč]]/Tabulka54246[[#This Row],[Upravený rozpočet k 31.12.2019         v tis. Kč]]*100</f>
        <v>99.206349206349216</v>
      </c>
    </row>
    <row r="855" spans="1:10" ht="15" hidden="1" customHeight="1" x14ac:dyDescent="0.25">
      <c r="A855" s="348">
        <v>6112</v>
      </c>
      <c r="B855" s="348">
        <v>5021</v>
      </c>
      <c r="C855" s="203"/>
      <c r="D855" s="383"/>
      <c r="E855" s="46"/>
      <c r="F855" s="329" t="s">
        <v>508</v>
      </c>
      <c r="G855" s="343">
        <v>80</v>
      </c>
      <c r="H855" s="343">
        <v>81.900000000000006</v>
      </c>
      <c r="I855" s="343">
        <v>81.900000000000006</v>
      </c>
      <c r="J855" s="343">
        <f>Tabulka54246[[#This Row],[Skutečnost k 31.12.2019                    v tis. Kč]]/Tabulka54246[[#This Row],[Upravený rozpočet k 31.12.2019         v tis. Kč]]*100</f>
        <v>100</v>
      </c>
    </row>
    <row r="856" spans="1:10" ht="15" hidden="1" customHeight="1" x14ac:dyDescent="0.25">
      <c r="A856" s="348">
        <v>6112</v>
      </c>
      <c r="B856" s="348">
        <v>5023</v>
      </c>
      <c r="C856" s="203"/>
      <c r="D856" s="383"/>
      <c r="E856" s="46"/>
      <c r="F856" s="329" t="s">
        <v>474</v>
      </c>
      <c r="G856" s="343">
        <v>2379.3000000000002</v>
      </c>
      <c r="H856" s="343">
        <v>2365.67</v>
      </c>
      <c r="I856" s="343">
        <v>2249.7600000000002</v>
      </c>
      <c r="J856" s="343">
        <f>Tabulka54246[[#This Row],[Skutečnost k 31.12.2019                    v tis. Kč]]/Tabulka54246[[#This Row],[Upravený rozpočet k 31.12.2019         v tis. Kč]]*100</f>
        <v>95.100330984456832</v>
      </c>
    </row>
    <row r="857" spans="1:10" ht="15" hidden="1" customHeight="1" x14ac:dyDescent="0.25">
      <c r="A857" s="348">
        <v>6112</v>
      </c>
      <c r="B857" s="348">
        <v>5031</v>
      </c>
      <c r="C857" s="203"/>
      <c r="D857" s="383"/>
      <c r="E857" s="46"/>
      <c r="F857" s="329" t="s">
        <v>173</v>
      </c>
      <c r="G857" s="343">
        <v>383.6</v>
      </c>
      <c r="H857" s="343">
        <v>383.6</v>
      </c>
      <c r="I857" s="343">
        <v>362.76</v>
      </c>
      <c r="J857" s="343">
        <f>Tabulka54246[[#This Row],[Skutečnost k 31.12.2019                    v tis. Kč]]/Tabulka54246[[#This Row],[Upravený rozpočet k 31.12.2019         v tis. Kč]]*100</f>
        <v>94.567257559958279</v>
      </c>
    </row>
    <row r="858" spans="1:10" ht="15" hidden="1" customHeight="1" x14ac:dyDescent="0.25">
      <c r="A858" s="348">
        <v>6112</v>
      </c>
      <c r="B858" s="348">
        <v>5032</v>
      </c>
      <c r="C858" s="203"/>
      <c r="D858" s="383"/>
      <c r="E858" s="46"/>
      <c r="F858" s="329" t="s">
        <v>115</v>
      </c>
      <c r="G858" s="343">
        <v>214.1</v>
      </c>
      <c r="H858" s="343">
        <v>214.1</v>
      </c>
      <c r="I858" s="343">
        <v>211.79</v>
      </c>
      <c r="J858" s="343">
        <f>Tabulka54246[[#This Row],[Skutečnost k 31.12.2019                    v tis. Kč]]/Tabulka54246[[#This Row],[Upravený rozpočet k 31.12.2019         v tis. Kč]]*100</f>
        <v>98.921064922933212</v>
      </c>
    </row>
    <row r="859" spans="1:10" ht="15" hidden="1" customHeight="1" x14ac:dyDescent="0.25">
      <c r="A859" s="348">
        <v>6112</v>
      </c>
      <c r="B859" s="348">
        <v>5039</v>
      </c>
      <c r="C859" s="203"/>
      <c r="D859" s="383"/>
      <c r="E859" s="46"/>
      <c r="F859" s="329" t="s">
        <v>510</v>
      </c>
      <c r="G859" s="343">
        <v>5.32</v>
      </c>
      <c r="H859" s="343">
        <v>5.32</v>
      </c>
      <c r="I859" s="343">
        <v>0.43</v>
      </c>
      <c r="J859" s="343">
        <f>Tabulka54246[[#This Row],[Skutečnost k 31.12.2019                    v tis. Kč]]/Tabulka54246[[#This Row],[Upravený rozpočet k 31.12.2019         v tis. Kč]]*100</f>
        <v>8.0827067669172923</v>
      </c>
    </row>
    <row r="860" spans="1:10" ht="15" hidden="1" customHeight="1" x14ac:dyDescent="0.25">
      <c r="A860" s="348">
        <v>6112</v>
      </c>
      <c r="B860" s="348">
        <v>5424</v>
      </c>
      <c r="C860" s="192"/>
      <c r="D860" s="16"/>
      <c r="E860" s="46"/>
      <c r="F860" s="329" t="s">
        <v>202</v>
      </c>
      <c r="G860" s="343">
        <v>0</v>
      </c>
      <c r="H860" s="343">
        <v>11.73</v>
      </c>
      <c r="I860" s="343">
        <v>11.73</v>
      </c>
      <c r="J860" s="343">
        <f>Tabulka54246[[#This Row],[Skutečnost k 31.12.2019                    v tis. Kč]]/Tabulka54246[[#This Row],[Upravený rozpočet k 31.12.2019         v tis. Kč]]*100</f>
        <v>100</v>
      </c>
    </row>
    <row r="861" spans="1:10" ht="15" hidden="1" customHeight="1" x14ac:dyDescent="0.25">
      <c r="A861" s="348">
        <v>6112</v>
      </c>
      <c r="B861" s="348">
        <v>5136</v>
      </c>
      <c r="C861" s="203"/>
      <c r="D861" s="383"/>
      <c r="E861" s="46"/>
      <c r="F861" s="329" t="s">
        <v>191</v>
      </c>
      <c r="G861" s="343">
        <v>2</v>
      </c>
      <c r="H861" s="343">
        <v>5.44</v>
      </c>
      <c r="I861" s="343">
        <v>5.44</v>
      </c>
      <c r="J861" s="343">
        <f>Tabulka54246[[#This Row],[Skutečnost k 31.12.2019                    v tis. Kč]]/Tabulka54246[[#This Row],[Upravený rozpočet k 31.12.2019         v tis. Kč]]*100</f>
        <v>100</v>
      </c>
    </row>
    <row r="862" spans="1:10" ht="15" hidden="1" customHeight="1" x14ac:dyDescent="0.25">
      <c r="A862" s="348">
        <v>6112</v>
      </c>
      <c r="B862" s="348">
        <v>5139</v>
      </c>
      <c r="C862" s="203"/>
      <c r="D862" s="383"/>
      <c r="E862" s="46"/>
      <c r="F862" s="329" t="s">
        <v>120</v>
      </c>
      <c r="G862" s="343">
        <v>7</v>
      </c>
      <c r="H862" s="343">
        <v>10</v>
      </c>
      <c r="I862" s="343">
        <v>7.36</v>
      </c>
      <c r="J862" s="343">
        <f>Tabulka54246[[#This Row],[Skutečnost k 31.12.2019                    v tis. Kč]]/Tabulka54246[[#This Row],[Upravený rozpočet k 31.12.2019         v tis. Kč]]*100</f>
        <v>73.599999999999994</v>
      </c>
    </row>
    <row r="863" spans="1:10" ht="15" hidden="1" customHeight="1" x14ac:dyDescent="0.25">
      <c r="A863" s="348">
        <v>6112</v>
      </c>
      <c r="B863" s="348">
        <v>5156</v>
      </c>
      <c r="C863" s="203"/>
      <c r="D863" s="383"/>
      <c r="E863" s="46"/>
      <c r="F863" s="329" t="s">
        <v>183</v>
      </c>
      <c r="G863" s="343">
        <v>22</v>
      </c>
      <c r="H863" s="343">
        <v>22</v>
      </c>
      <c r="I863" s="343">
        <v>9.5299999999999994</v>
      </c>
      <c r="J863" s="343">
        <f>Tabulka54246[[#This Row],[Skutečnost k 31.12.2019                    v tis. Kč]]/Tabulka54246[[#This Row],[Upravený rozpočet k 31.12.2019         v tis. Kč]]*100</f>
        <v>43.31818181818182</v>
      </c>
    </row>
    <row r="864" spans="1:10" ht="15" hidden="1" customHeight="1" x14ac:dyDescent="0.25">
      <c r="A864" s="348">
        <v>6112</v>
      </c>
      <c r="B864" s="348">
        <v>5162</v>
      </c>
      <c r="C864" s="203"/>
      <c r="D864" s="383"/>
      <c r="E864" s="46">
        <v>220</v>
      </c>
      <c r="F864" s="329" t="s">
        <v>507</v>
      </c>
      <c r="G864" s="343">
        <v>8</v>
      </c>
      <c r="H864" s="343">
        <v>2.78</v>
      </c>
      <c r="I864" s="343">
        <v>1.39</v>
      </c>
      <c r="J864" s="343">
        <f>Tabulka54246[[#This Row],[Skutečnost k 31.12.2019                    v tis. Kč]]/Tabulka54246[[#This Row],[Upravený rozpočet k 31.12.2019         v tis. Kč]]*100</f>
        <v>50</v>
      </c>
    </row>
    <row r="865" spans="1:10" ht="15" hidden="1" customHeight="1" x14ac:dyDescent="0.25">
      <c r="A865" s="348">
        <v>6112</v>
      </c>
      <c r="B865" s="348">
        <v>5162</v>
      </c>
      <c r="C865" s="203"/>
      <c r="D865" s="383"/>
      <c r="E865" s="46">
        <v>221</v>
      </c>
      <c r="F865" s="329" t="s">
        <v>415</v>
      </c>
      <c r="G865" s="343">
        <v>10</v>
      </c>
      <c r="H865" s="343">
        <v>10</v>
      </c>
      <c r="I865" s="343">
        <v>9.86</v>
      </c>
      <c r="J865" s="343">
        <f>Tabulka54246[[#This Row],[Skutečnost k 31.12.2019                    v tis. Kč]]/Tabulka54246[[#This Row],[Upravený rozpočet k 31.12.2019         v tis. Kč]]*100</f>
        <v>98.6</v>
      </c>
    </row>
    <row r="866" spans="1:10" ht="15" hidden="1" customHeight="1" x14ac:dyDescent="0.25">
      <c r="A866" s="348">
        <v>6112</v>
      </c>
      <c r="B866" s="348">
        <v>5166</v>
      </c>
      <c r="C866" s="203"/>
      <c r="D866" s="383"/>
      <c r="E866" s="46"/>
      <c r="F866" s="329" t="s">
        <v>117</v>
      </c>
      <c r="G866" s="343">
        <v>150</v>
      </c>
      <c r="H866" s="343">
        <v>165.57</v>
      </c>
      <c r="I866" s="343">
        <v>165.57</v>
      </c>
      <c r="J866" s="343">
        <f>Tabulka54246[[#This Row],[Skutečnost k 31.12.2019                    v tis. Kč]]/Tabulka54246[[#This Row],[Upravený rozpočet k 31.12.2019         v tis. Kč]]*100</f>
        <v>100</v>
      </c>
    </row>
    <row r="867" spans="1:10" ht="15" hidden="1" customHeight="1" x14ac:dyDescent="0.25">
      <c r="A867" s="348">
        <v>6112</v>
      </c>
      <c r="B867" s="348">
        <v>5167</v>
      </c>
      <c r="C867" s="203"/>
      <c r="D867" s="383"/>
      <c r="E867" s="46"/>
      <c r="F867" s="329" t="s">
        <v>118</v>
      </c>
      <c r="G867" s="343">
        <v>5</v>
      </c>
      <c r="H867" s="343">
        <v>0.59</v>
      </c>
      <c r="I867" s="343">
        <v>0</v>
      </c>
      <c r="J867" s="343">
        <f>Tabulka54246[[#This Row],[Skutečnost k 31.12.2019                    v tis. Kč]]/Tabulka54246[[#This Row],[Upravený rozpočet k 31.12.2019         v tis. Kč]]*100</f>
        <v>0</v>
      </c>
    </row>
    <row r="868" spans="1:10" ht="15" hidden="1" customHeight="1" x14ac:dyDescent="0.25">
      <c r="A868" s="348">
        <v>6112</v>
      </c>
      <c r="B868" s="348">
        <v>5169</v>
      </c>
      <c r="C868" s="203"/>
      <c r="D868" s="383"/>
      <c r="E868" s="46"/>
      <c r="F868" s="329" t="s">
        <v>212</v>
      </c>
      <c r="G868" s="343">
        <v>12</v>
      </c>
      <c r="H868" s="343">
        <v>17.760000000000002</v>
      </c>
      <c r="I868" s="343">
        <v>17.64</v>
      </c>
      <c r="J868" s="343">
        <f>Tabulka54246[[#This Row],[Skutečnost k 31.12.2019                    v tis. Kč]]/Tabulka54246[[#This Row],[Upravený rozpočet k 31.12.2019         v tis. Kč]]*100</f>
        <v>99.324324324324323</v>
      </c>
    </row>
    <row r="869" spans="1:10" ht="15" customHeight="1" x14ac:dyDescent="0.25">
      <c r="A869" s="344">
        <v>6112</v>
      </c>
      <c r="B869" s="344">
        <v>5171</v>
      </c>
      <c r="C869" s="251"/>
      <c r="D869" s="383"/>
      <c r="E869" s="46"/>
      <c r="F869" s="346" t="s">
        <v>370</v>
      </c>
      <c r="G869" s="347">
        <v>15</v>
      </c>
      <c r="H869" s="347">
        <v>15</v>
      </c>
      <c r="I869" s="347">
        <v>13.79</v>
      </c>
      <c r="J869" s="347">
        <f>Tabulka54246[[#This Row],[Skutečnost k 31.12.2019                    v tis. Kč]]/Tabulka54246[[#This Row],[Upravený rozpočet k 31.12.2019         v tis. Kč]]*100</f>
        <v>91.933333333333323</v>
      </c>
    </row>
    <row r="870" spans="1:10" ht="15" hidden="1" customHeight="1" x14ac:dyDescent="0.25">
      <c r="A870" s="348">
        <v>6112</v>
      </c>
      <c r="B870" s="348">
        <v>5173</v>
      </c>
      <c r="C870" s="203"/>
      <c r="D870" s="383"/>
      <c r="E870" s="46"/>
      <c r="F870" s="329" t="s">
        <v>184</v>
      </c>
      <c r="G870" s="343">
        <v>3</v>
      </c>
      <c r="H870" s="343">
        <v>14.73</v>
      </c>
      <c r="I870" s="343">
        <v>13.71</v>
      </c>
      <c r="J870" s="343">
        <f>Tabulka54246[[#This Row],[Skutečnost k 31.12.2019                    v tis. Kč]]/Tabulka54246[[#This Row],[Upravený rozpočet k 31.12.2019         v tis. Kč]]*100</f>
        <v>93.075356415478609</v>
      </c>
    </row>
    <row r="871" spans="1:10" ht="15" hidden="1" customHeight="1" x14ac:dyDescent="0.25">
      <c r="A871" s="348">
        <v>6112</v>
      </c>
      <c r="B871" s="348">
        <v>5175</v>
      </c>
      <c r="C871" s="203"/>
      <c r="D871" s="383"/>
      <c r="E871" s="46"/>
      <c r="F871" s="329" t="s">
        <v>248</v>
      </c>
      <c r="G871" s="343">
        <v>76</v>
      </c>
      <c r="H871" s="343">
        <v>50.27</v>
      </c>
      <c r="I871" s="343">
        <v>47.35</v>
      </c>
      <c r="J871" s="343">
        <f>Tabulka54246[[#This Row],[Skutečnost k 31.12.2019                    v tis. Kč]]/Tabulka54246[[#This Row],[Upravený rozpočet k 31.12.2019         v tis. Kč]]*100</f>
        <v>94.191366620250633</v>
      </c>
    </row>
    <row r="872" spans="1:10" ht="15" hidden="1" customHeight="1" x14ac:dyDescent="0.25">
      <c r="A872" s="348">
        <v>6112</v>
      </c>
      <c r="B872" s="348">
        <v>5176</v>
      </c>
      <c r="C872" s="203"/>
      <c r="D872" s="383"/>
      <c r="E872" s="46"/>
      <c r="F872" s="329" t="s">
        <v>213</v>
      </c>
      <c r="G872" s="343">
        <v>4.5</v>
      </c>
      <c r="H872" s="343">
        <v>4.5</v>
      </c>
      <c r="I872" s="343">
        <v>0</v>
      </c>
      <c r="J872" s="343">
        <f>Tabulka54246[[#This Row],[Skutečnost k 31.12.2019                    v tis. Kč]]/Tabulka54246[[#This Row],[Upravený rozpočet k 31.12.2019         v tis. Kč]]*100</f>
        <v>0</v>
      </c>
    </row>
    <row r="873" spans="1:10" ht="15" hidden="1" customHeight="1" x14ac:dyDescent="0.25">
      <c r="A873" s="348">
        <v>6112</v>
      </c>
      <c r="B873" s="348">
        <v>5179</v>
      </c>
      <c r="C873" s="203"/>
      <c r="D873" s="383"/>
      <c r="E873" s="46"/>
      <c r="F873" s="329" t="s">
        <v>214</v>
      </c>
      <c r="G873" s="343">
        <v>12</v>
      </c>
      <c r="H873" s="343">
        <v>21</v>
      </c>
      <c r="I873" s="343">
        <v>21</v>
      </c>
      <c r="J873" s="343">
        <f>Tabulka54246[[#This Row],[Skutečnost k 31.12.2019                    v tis. Kč]]/Tabulka54246[[#This Row],[Upravený rozpočet k 31.12.2019         v tis. Kč]]*100</f>
        <v>100</v>
      </c>
    </row>
    <row r="874" spans="1:10" ht="15" hidden="1" customHeight="1" x14ac:dyDescent="0.25">
      <c r="A874" s="348">
        <v>6112</v>
      </c>
      <c r="B874" s="348">
        <v>5194</v>
      </c>
      <c r="C874" s="203"/>
      <c r="D874" s="383"/>
      <c r="E874" s="46"/>
      <c r="F874" s="329" t="s">
        <v>185</v>
      </c>
      <c r="G874" s="343">
        <v>0</v>
      </c>
      <c r="H874" s="343">
        <v>35.42</v>
      </c>
      <c r="I874" s="343">
        <v>34.97</v>
      </c>
      <c r="J874" s="343">
        <f>Tabulka54246[[#This Row],[Skutečnost k 31.12.2019                    v tis. Kč]]/Tabulka54246[[#This Row],[Upravený rozpočet k 31.12.2019         v tis. Kč]]*100</f>
        <v>98.729531338226977</v>
      </c>
    </row>
    <row r="875" spans="1:10" ht="15" hidden="1" customHeight="1" x14ac:dyDescent="0.25">
      <c r="A875" s="348">
        <v>6112</v>
      </c>
      <c r="B875" s="348">
        <v>5194</v>
      </c>
      <c r="C875" s="192"/>
      <c r="D875" s="383">
        <v>14</v>
      </c>
      <c r="E875" s="46"/>
      <c r="F875" s="329" t="s">
        <v>924</v>
      </c>
      <c r="G875" s="343">
        <v>0</v>
      </c>
      <c r="H875" s="343">
        <v>67.87</v>
      </c>
      <c r="I875" s="343">
        <v>67.87</v>
      </c>
      <c r="J875" s="343">
        <f>Tabulka54246[[#This Row],[Skutečnost k 31.12.2019                    v tis. Kč]]/Tabulka54246[[#This Row],[Upravený rozpočet k 31.12.2019         v tis. Kč]]*100</f>
        <v>100</v>
      </c>
    </row>
    <row r="876" spans="1:10" ht="15" hidden="1" customHeight="1" x14ac:dyDescent="0.25">
      <c r="A876" s="348">
        <v>6112</v>
      </c>
      <c r="B876" s="348">
        <v>5194</v>
      </c>
      <c r="C876" s="203"/>
      <c r="D876" s="689">
        <v>111</v>
      </c>
      <c r="E876" s="46"/>
      <c r="F876" s="329" t="s">
        <v>877</v>
      </c>
      <c r="G876" s="343">
        <v>0</v>
      </c>
      <c r="H876" s="343">
        <v>72.98</v>
      </c>
      <c r="I876" s="343">
        <v>66.459999999999994</v>
      </c>
      <c r="J876" s="343">
        <f>Tabulka54246[[#This Row],[Skutečnost k 31.12.2019                    v tis. Kč]]/Tabulka54246[[#This Row],[Upravený rozpočet k 31.12.2019         v tis. Kč]]*100</f>
        <v>91.066045491915588</v>
      </c>
    </row>
    <row r="877" spans="1:10" ht="15" hidden="1" customHeight="1" x14ac:dyDescent="0.25">
      <c r="A877" s="348">
        <v>6112</v>
      </c>
      <c r="B877" s="348">
        <v>5362</v>
      </c>
      <c r="C877" s="203"/>
      <c r="D877" s="383"/>
      <c r="E877" s="46"/>
      <c r="F877" s="329" t="s">
        <v>215</v>
      </c>
      <c r="G877" s="343">
        <v>1.5</v>
      </c>
      <c r="H877" s="343">
        <v>1.5</v>
      </c>
      <c r="I877" s="343">
        <v>1.5</v>
      </c>
      <c r="J877" s="343">
        <f>Tabulka54246[[#This Row],[Skutečnost k 31.12.2019                    v tis. Kč]]/Tabulka54246[[#This Row],[Upravený rozpočet k 31.12.2019         v tis. Kč]]*100</f>
        <v>100</v>
      </c>
    </row>
    <row r="878" spans="1:10" ht="15" hidden="1" customHeight="1" x14ac:dyDescent="0.25">
      <c r="A878" s="348">
        <v>6112</v>
      </c>
      <c r="B878" s="16">
        <v>5492</v>
      </c>
      <c r="C878" s="192"/>
      <c r="D878" s="689">
        <v>2111</v>
      </c>
      <c r="E878" s="46">
        <v>365</v>
      </c>
      <c r="F878" s="329" t="s">
        <v>878</v>
      </c>
      <c r="G878" s="343">
        <v>0</v>
      </c>
      <c r="H878" s="343">
        <v>1.2</v>
      </c>
      <c r="I878" s="343">
        <v>1.2</v>
      </c>
      <c r="J878" s="343">
        <f>Tabulka54246[[#This Row],[Skutečnost k 31.12.2019                    v tis. Kč]]/Tabulka54246[[#This Row],[Upravený rozpočet k 31.12.2019         v tis. Kč]]*100</f>
        <v>100</v>
      </c>
    </row>
    <row r="879" spans="1:10" ht="15" hidden="1" customHeight="1" x14ac:dyDescent="0.25">
      <c r="A879" s="363">
        <v>6112</v>
      </c>
      <c r="B879" s="363">
        <v>6122</v>
      </c>
      <c r="C879" s="192"/>
      <c r="D879" s="383"/>
      <c r="E879" s="46"/>
      <c r="F879" s="364" t="s">
        <v>577</v>
      </c>
      <c r="G879" s="382">
        <v>0</v>
      </c>
      <c r="H879" s="382">
        <v>181.26</v>
      </c>
      <c r="I879" s="382">
        <v>181.26</v>
      </c>
      <c r="J879" s="382">
        <f>Tabulka54246[[#This Row],[Skutečnost k 31.12.2019                    v tis. Kč]]/Tabulka54246[[#This Row],[Upravený rozpočet k 31.12.2019         v tis. Kč]]*100</f>
        <v>100</v>
      </c>
    </row>
    <row r="880" spans="1:10" ht="15" hidden="1" customHeight="1" x14ac:dyDescent="0.25">
      <c r="A880" s="45">
        <v>6112</v>
      </c>
      <c r="B880" s="45"/>
      <c r="C880" s="266"/>
      <c r="D880" s="45"/>
      <c r="E880" s="46"/>
      <c r="F880" s="228" t="s">
        <v>441</v>
      </c>
      <c r="G880" s="264">
        <f>SUBTOTAL(109,G854:G879)</f>
        <v>15</v>
      </c>
      <c r="H880" s="264">
        <f>SUBTOTAL(109,H854:H879)</f>
        <v>15</v>
      </c>
      <c r="I880" s="264">
        <f>SUBTOTAL(109,I854:I879)</f>
        <v>13.79</v>
      </c>
      <c r="J880" s="264">
        <f>Tabulka54246[[#This Row],[Skutečnost k 31.12.2019                    v tis. Kč]]/Tabulka54246[[#This Row],[Upravený rozpočet k 31.12.2019         v tis. Kč]]*100</f>
        <v>91.933333333333323</v>
      </c>
    </row>
    <row r="881" spans="1:10" ht="15" hidden="1" customHeight="1" x14ac:dyDescent="0.25">
      <c r="A881" s="45"/>
      <c r="B881" s="16"/>
      <c r="C881" s="192"/>
      <c r="D881" s="16"/>
      <c r="E881" s="46"/>
      <c r="F881" s="228"/>
      <c r="G881" s="264"/>
      <c r="H881" s="343"/>
      <c r="I881" s="243"/>
      <c r="J881" s="243"/>
    </row>
    <row r="882" spans="1:10" ht="15" hidden="1" customHeight="1" x14ac:dyDescent="0.25">
      <c r="A882" s="367">
        <v>6117</v>
      </c>
      <c r="B882" s="367">
        <v>5019</v>
      </c>
      <c r="C882" s="392">
        <v>98348</v>
      </c>
      <c r="D882" s="383"/>
      <c r="E882" s="46"/>
      <c r="F882" s="370" t="s">
        <v>699</v>
      </c>
      <c r="G882" s="390">
        <v>0</v>
      </c>
      <c r="H882" s="390">
        <v>7</v>
      </c>
      <c r="I882" s="390">
        <v>0.31</v>
      </c>
      <c r="J882" s="390">
        <f>Tabulka54246[[#This Row],[Skutečnost k 31.12.2019                    v tis. Kč]]/Tabulka54246[[#This Row],[Upravený rozpočet k 31.12.2019         v tis. Kč]]*100</f>
        <v>4.4285714285714279</v>
      </c>
    </row>
    <row r="883" spans="1:10" ht="15" hidden="1" customHeight="1" x14ac:dyDescent="0.25">
      <c r="A883" s="367">
        <v>6117</v>
      </c>
      <c r="B883" s="367">
        <v>5021</v>
      </c>
      <c r="C883" s="392">
        <v>98348</v>
      </c>
      <c r="D883" s="383"/>
      <c r="E883" s="46"/>
      <c r="F883" s="370" t="s">
        <v>93</v>
      </c>
      <c r="G883" s="390">
        <v>0</v>
      </c>
      <c r="H883" s="390">
        <v>180.6</v>
      </c>
      <c r="I883" s="390">
        <v>179.85</v>
      </c>
      <c r="J883" s="390">
        <f>Tabulka54246[[#This Row],[Skutečnost k 31.12.2019                    v tis. Kč]]/Tabulka54246[[#This Row],[Upravený rozpočet k 31.12.2019         v tis. Kč]]*100</f>
        <v>99.584717607973417</v>
      </c>
    </row>
    <row r="884" spans="1:10" s="42" customFormat="1" ht="15" hidden="1" customHeight="1" x14ac:dyDescent="0.25">
      <c r="A884" s="367">
        <v>6117</v>
      </c>
      <c r="B884" s="367">
        <v>5029</v>
      </c>
      <c r="C884" s="392">
        <v>98348</v>
      </c>
      <c r="D884" s="383"/>
      <c r="E884" s="46"/>
      <c r="F884" s="370" t="s">
        <v>700</v>
      </c>
      <c r="G884" s="390">
        <v>0</v>
      </c>
      <c r="H884" s="390">
        <v>1.5</v>
      </c>
      <c r="I884" s="390">
        <v>0</v>
      </c>
      <c r="J884" s="390">
        <f>Tabulka54246[[#This Row],[Skutečnost k 31.12.2019                    v tis. Kč]]/Tabulka54246[[#This Row],[Upravený rozpočet k 31.12.2019         v tis. Kč]]*100</f>
        <v>0</v>
      </c>
    </row>
    <row r="885" spans="1:10" s="42" customFormat="1" ht="15.75" hidden="1" customHeight="1" x14ac:dyDescent="0.25">
      <c r="A885" s="367">
        <v>6117</v>
      </c>
      <c r="B885" s="367">
        <v>5039</v>
      </c>
      <c r="C885" s="392">
        <v>98348</v>
      </c>
      <c r="D885" s="383"/>
      <c r="E885" s="46"/>
      <c r="F885" s="370" t="s">
        <v>206</v>
      </c>
      <c r="G885" s="390">
        <v>0</v>
      </c>
      <c r="H885" s="390">
        <v>2</v>
      </c>
      <c r="I885" s="390">
        <v>0.1</v>
      </c>
      <c r="J885" s="390">
        <f>Tabulka54246[[#This Row],[Skutečnost k 31.12.2019                    v tis. Kč]]/Tabulka54246[[#This Row],[Upravený rozpočet k 31.12.2019         v tis. Kč]]*100</f>
        <v>5</v>
      </c>
    </row>
    <row r="886" spans="1:10" s="42" customFormat="1" ht="15" hidden="1" customHeight="1" x14ac:dyDescent="0.25">
      <c r="A886" s="367">
        <v>6117</v>
      </c>
      <c r="B886" s="367">
        <v>5139</v>
      </c>
      <c r="C886" s="392">
        <v>98348</v>
      </c>
      <c r="D886" s="383"/>
      <c r="E886" s="46"/>
      <c r="F886" s="370" t="s">
        <v>701</v>
      </c>
      <c r="G886" s="390">
        <v>0</v>
      </c>
      <c r="H886" s="390">
        <v>7</v>
      </c>
      <c r="I886" s="390">
        <v>4.12</v>
      </c>
      <c r="J886" s="390">
        <f>Tabulka54246[[#This Row],[Skutečnost k 31.12.2019                    v tis. Kč]]/Tabulka54246[[#This Row],[Upravený rozpočet k 31.12.2019         v tis. Kč]]*100</f>
        <v>58.857142857142861</v>
      </c>
    </row>
    <row r="887" spans="1:10" s="42" customFormat="1" ht="15" hidden="1" customHeight="1" x14ac:dyDescent="0.25">
      <c r="A887" s="367">
        <v>6117</v>
      </c>
      <c r="B887" s="367">
        <v>5166</v>
      </c>
      <c r="C887" s="392">
        <v>98348</v>
      </c>
      <c r="D887" s="383"/>
      <c r="E887" s="46"/>
      <c r="F887" s="370" t="s">
        <v>183</v>
      </c>
      <c r="G887" s="390">
        <v>0</v>
      </c>
      <c r="H887" s="390">
        <v>1</v>
      </c>
      <c r="I887" s="390">
        <v>0.38</v>
      </c>
      <c r="J887" s="390">
        <f>Tabulka54246[[#This Row],[Skutečnost k 31.12.2019                    v tis. Kč]]/Tabulka54246[[#This Row],[Upravený rozpočet k 31.12.2019         v tis. Kč]]*100</f>
        <v>38</v>
      </c>
    </row>
    <row r="888" spans="1:10" ht="15" hidden="1" customHeight="1" x14ac:dyDescent="0.25">
      <c r="A888" s="367">
        <v>6117</v>
      </c>
      <c r="B888" s="367">
        <v>5169</v>
      </c>
      <c r="C888" s="392">
        <v>98348</v>
      </c>
      <c r="D888" s="383"/>
      <c r="E888" s="46"/>
      <c r="F888" s="370" t="s">
        <v>128</v>
      </c>
      <c r="G888" s="390">
        <v>0</v>
      </c>
      <c r="H888" s="390">
        <v>160.9</v>
      </c>
      <c r="I888" s="390">
        <v>117.02</v>
      </c>
      <c r="J888" s="390">
        <f>Tabulka54246[[#This Row],[Skutečnost k 31.12.2019                    v tis. Kč]]/Tabulka54246[[#This Row],[Upravený rozpočet k 31.12.2019         v tis. Kč]]*100</f>
        <v>72.728402734617774</v>
      </c>
    </row>
    <row r="889" spans="1:10" ht="15.75" hidden="1" customHeight="1" x14ac:dyDescent="0.25">
      <c r="A889" s="45">
        <v>6117</v>
      </c>
      <c r="B889" s="16"/>
      <c r="C889" s="192"/>
      <c r="D889" s="16"/>
      <c r="E889" s="46"/>
      <c r="F889" s="228" t="s">
        <v>702</v>
      </c>
      <c r="G889" s="264">
        <f>SUBTOTAL(109,G882:G888)</f>
        <v>0</v>
      </c>
      <c r="H889" s="264">
        <f>SUBTOTAL(109,H882:H888)</f>
        <v>0</v>
      </c>
      <c r="I889" s="264">
        <f>SUBTOTAL(109,I882:I888)</f>
        <v>0</v>
      </c>
      <c r="J889" s="264" t="e">
        <f>Tabulka54246[[#This Row],[Skutečnost k 31.12.2019                    v tis. Kč]]/Tabulka54246[[#This Row],[Upravený rozpočet k 31.12.2019         v tis. Kč]]*100</f>
        <v>#DIV/0!</v>
      </c>
    </row>
    <row r="890" spans="1:10" ht="15" hidden="1" customHeight="1" x14ac:dyDescent="0.25">
      <c r="A890" s="344"/>
      <c r="B890" s="344"/>
      <c r="C890" s="251"/>
      <c r="D890" s="688"/>
      <c r="E890" s="46"/>
      <c r="F890" s="346"/>
      <c r="G890" s="347"/>
      <c r="H890" s="347"/>
      <c r="I890" s="347"/>
      <c r="J890" s="347"/>
    </row>
    <row r="891" spans="1:10" ht="15" hidden="1" customHeight="1" x14ac:dyDescent="0.25">
      <c r="A891" s="344"/>
      <c r="B891" s="344"/>
      <c r="C891" s="251"/>
      <c r="D891" s="688"/>
      <c r="E891" s="46"/>
      <c r="F891" s="94" t="s">
        <v>216</v>
      </c>
      <c r="G891" s="347"/>
      <c r="H891" s="347"/>
      <c r="I891" s="347"/>
      <c r="J891" s="347"/>
    </row>
    <row r="892" spans="1:10" ht="16.5" hidden="1" customHeight="1" x14ac:dyDescent="0.25">
      <c r="A892" s="348">
        <v>6171</v>
      </c>
      <c r="B892" s="348">
        <v>5011</v>
      </c>
      <c r="C892" s="203"/>
      <c r="D892" s="339"/>
      <c r="E892" s="46"/>
      <c r="F892" s="329" t="s">
        <v>217</v>
      </c>
      <c r="G892" s="343">
        <v>23118</v>
      </c>
      <c r="H892" s="343">
        <v>23138</v>
      </c>
      <c r="I892" s="343">
        <v>23134.9</v>
      </c>
      <c r="J892" s="343">
        <f>Tabulka54246[[#This Row],[Skutečnost k 31.12.2019                    v tis. Kč]]/Tabulka54246[[#This Row],[Upravený rozpočet k 31.12.2019         v tis. Kč]]*100</f>
        <v>99.986602126372205</v>
      </c>
    </row>
    <row r="893" spans="1:10" ht="15" hidden="1" customHeight="1" x14ac:dyDescent="0.25">
      <c r="A893" s="348">
        <v>6171</v>
      </c>
      <c r="B893" s="348">
        <v>5021</v>
      </c>
      <c r="C893" s="203"/>
      <c r="D893" s="339"/>
      <c r="E893" s="46"/>
      <c r="F893" s="329" t="s">
        <v>218</v>
      </c>
      <c r="G893" s="343">
        <v>300</v>
      </c>
      <c r="H893" s="343">
        <v>300</v>
      </c>
      <c r="I893" s="343">
        <v>269.20999999999998</v>
      </c>
      <c r="J893" s="343">
        <f>Tabulka54246[[#This Row],[Skutečnost k 31.12.2019                    v tis. Kč]]/Tabulka54246[[#This Row],[Upravený rozpočet k 31.12.2019         v tis. Kč]]*100</f>
        <v>89.736666666666665</v>
      </c>
    </row>
    <row r="894" spans="1:10" ht="15" hidden="1" customHeight="1" x14ac:dyDescent="0.25">
      <c r="A894" s="367">
        <v>6171</v>
      </c>
      <c r="B894" s="367">
        <v>5021</v>
      </c>
      <c r="C894" s="392">
        <v>98018</v>
      </c>
      <c r="D894" s="339"/>
      <c r="E894" s="46"/>
      <c r="F894" s="424" t="s">
        <v>790</v>
      </c>
      <c r="G894" s="390">
        <v>0</v>
      </c>
      <c r="H894" s="390">
        <v>28.42</v>
      </c>
      <c r="I894" s="390">
        <v>28.42</v>
      </c>
      <c r="J894" s="390">
        <f>Tabulka54246[[#This Row],[Skutečnost k 31.12.2019                    v tis. Kč]]/Tabulka54246[[#This Row],[Upravený rozpočet k 31.12.2019         v tis. Kč]]*100</f>
        <v>100</v>
      </c>
    </row>
    <row r="895" spans="1:10" ht="15" hidden="1" customHeight="1" x14ac:dyDescent="0.25">
      <c r="A895" s="348">
        <v>6171</v>
      </c>
      <c r="B895" s="348">
        <v>5031</v>
      </c>
      <c r="C895" s="203"/>
      <c r="D895" s="339"/>
      <c r="E895" s="46"/>
      <c r="F895" s="329" t="s">
        <v>173</v>
      </c>
      <c r="G895" s="343">
        <v>5854.5</v>
      </c>
      <c r="H895" s="343">
        <v>5854.5</v>
      </c>
      <c r="I895" s="343">
        <v>5796.42</v>
      </c>
      <c r="J895" s="343">
        <f>Tabulka54246[[#This Row],[Skutečnost k 31.12.2019                    v tis. Kč]]/Tabulka54246[[#This Row],[Upravený rozpočet k 31.12.2019         v tis. Kč]]*100</f>
        <v>99.007942608250062</v>
      </c>
    </row>
    <row r="896" spans="1:10" ht="15" hidden="1" customHeight="1" x14ac:dyDescent="0.25">
      <c r="A896" s="348">
        <v>6171</v>
      </c>
      <c r="B896" s="348">
        <v>5032</v>
      </c>
      <c r="C896" s="203"/>
      <c r="D896" s="339"/>
      <c r="E896" s="46"/>
      <c r="F896" s="329" t="s">
        <v>115</v>
      </c>
      <c r="G896" s="343">
        <v>2107.6</v>
      </c>
      <c r="H896" s="343">
        <v>2107.6</v>
      </c>
      <c r="I896" s="343">
        <v>2099.67</v>
      </c>
      <c r="J896" s="343">
        <f>Tabulka54246[[#This Row],[Skutečnost k 31.12.2019                    v tis. Kč]]/Tabulka54246[[#This Row],[Upravený rozpočet k 31.12.2019         v tis. Kč]]*100</f>
        <v>99.623742645663327</v>
      </c>
    </row>
    <row r="897" spans="1:10" s="274" customFormat="1" ht="15" hidden="1" customHeight="1" x14ac:dyDescent="0.25">
      <c r="A897" s="348">
        <v>6171</v>
      </c>
      <c r="B897" s="348">
        <v>5038</v>
      </c>
      <c r="C897" s="203"/>
      <c r="D897" s="339"/>
      <c r="E897" s="46"/>
      <c r="F897" s="329" t="s">
        <v>119</v>
      </c>
      <c r="G897" s="343">
        <v>130</v>
      </c>
      <c r="H897" s="343">
        <v>130</v>
      </c>
      <c r="I897" s="343">
        <v>121.69</v>
      </c>
      <c r="J897" s="343">
        <f>Tabulka54246[[#This Row],[Skutečnost k 31.12.2019                    v tis. Kč]]/Tabulka54246[[#This Row],[Upravený rozpočet k 31.12.2019         v tis. Kč]]*100</f>
        <v>93.607692307692304</v>
      </c>
    </row>
    <row r="898" spans="1:10" s="274" customFormat="1" ht="15" hidden="1" customHeight="1" x14ac:dyDescent="0.25">
      <c r="A898" s="348">
        <v>6171</v>
      </c>
      <c r="B898" s="348">
        <v>5041</v>
      </c>
      <c r="C898" s="203"/>
      <c r="D898" s="339"/>
      <c r="E898" s="46"/>
      <c r="F898" s="329" t="s">
        <v>296</v>
      </c>
      <c r="G898" s="343">
        <v>1.23</v>
      </c>
      <c r="H898" s="343">
        <v>2.31</v>
      </c>
      <c r="I898" s="343">
        <v>2.31</v>
      </c>
      <c r="J898" s="343">
        <f>Tabulka54246[[#This Row],[Skutečnost k 31.12.2019                    v tis. Kč]]/Tabulka54246[[#This Row],[Upravený rozpočet k 31.12.2019         v tis. Kč]]*100</f>
        <v>100</v>
      </c>
    </row>
    <row r="899" spans="1:10" s="55" customFormat="1" ht="15" hidden="1" customHeight="1" x14ac:dyDescent="0.25">
      <c r="A899" s="348">
        <v>6171</v>
      </c>
      <c r="B899" s="348">
        <v>5424</v>
      </c>
      <c r="C899" s="203"/>
      <c r="D899" s="339"/>
      <c r="E899" s="46"/>
      <c r="F899" s="329" t="s">
        <v>155</v>
      </c>
      <c r="G899" s="343">
        <v>130</v>
      </c>
      <c r="H899" s="343">
        <v>130</v>
      </c>
      <c r="I899" s="343">
        <v>119.57</v>
      </c>
      <c r="J899" s="343">
        <f>Tabulka54246[[#This Row],[Skutečnost k 31.12.2019                    v tis. Kč]]/Tabulka54246[[#This Row],[Upravený rozpočet k 31.12.2019         v tis. Kč]]*100</f>
        <v>91.976923076923072</v>
      </c>
    </row>
    <row r="900" spans="1:10" ht="15" hidden="1" customHeight="1" x14ac:dyDescent="0.25">
      <c r="A900" s="348">
        <v>6171</v>
      </c>
      <c r="B900" s="348">
        <v>5132</v>
      </c>
      <c r="C900" s="203"/>
      <c r="D900" s="339"/>
      <c r="E900" s="46"/>
      <c r="F900" s="329" t="s">
        <v>199</v>
      </c>
      <c r="G900" s="343">
        <v>3</v>
      </c>
      <c r="H900" s="343">
        <v>3</v>
      </c>
      <c r="I900" s="343">
        <v>0</v>
      </c>
      <c r="J900" s="343">
        <f>Tabulka54246[[#This Row],[Skutečnost k 31.12.2019                    v tis. Kč]]/Tabulka54246[[#This Row],[Upravený rozpočet k 31.12.2019         v tis. Kč]]*100</f>
        <v>0</v>
      </c>
    </row>
    <row r="901" spans="1:10" s="55" customFormat="1" ht="15" hidden="1" customHeight="1" x14ac:dyDescent="0.25">
      <c r="A901" s="348">
        <v>6171</v>
      </c>
      <c r="B901" s="348">
        <v>5134</v>
      </c>
      <c r="C901" s="203"/>
      <c r="D901" s="339"/>
      <c r="E901" s="46"/>
      <c r="F901" s="329" t="s">
        <v>175</v>
      </c>
      <c r="G901" s="343">
        <v>14</v>
      </c>
      <c r="H901" s="343">
        <v>14</v>
      </c>
      <c r="I901" s="343">
        <v>3.65</v>
      </c>
      <c r="J901" s="343">
        <f>Tabulka54246[[#This Row],[Skutečnost k 31.12.2019                    v tis. Kč]]/Tabulka54246[[#This Row],[Upravený rozpočet k 31.12.2019         v tis. Kč]]*100</f>
        <v>26.071428571428573</v>
      </c>
    </row>
    <row r="902" spans="1:10" ht="15" hidden="1" customHeight="1" x14ac:dyDescent="0.25">
      <c r="A902" s="348">
        <v>6171</v>
      </c>
      <c r="B902" s="348">
        <v>5136</v>
      </c>
      <c r="C902" s="203"/>
      <c r="D902" s="339"/>
      <c r="E902" s="46"/>
      <c r="F902" s="329" t="s">
        <v>191</v>
      </c>
      <c r="G902" s="343">
        <v>75</v>
      </c>
      <c r="H902" s="343">
        <v>75</v>
      </c>
      <c r="I902" s="343">
        <v>47.45</v>
      </c>
      <c r="J902" s="343">
        <f>Tabulka54246[[#This Row],[Skutečnost k 31.12.2019                    v tis. Kč]]/Tabulka54246[[#This Row],[Upravený rozpočet k 31.12.2019         v tis. Kč]]*100</f>
        <v>63.266666666666673</v>
      </c>
    </row>
    <row r="903" spans="1:10" s="55" customFormat="1" ht="15" hidden="1" customHeight="1" x14ac:dyDescent="0.25">
      <c r="A903" s="348">
        <v>6171</v>
      </c>
      <c r="B903" s="348">
        <v>5137</v>
      </c>
      <c r="C903" s="203"/>
      <c r="D903" s="339"/>
      <c r="E903" s="46"/>
      <c r="F903" s="329" t="s">
        <v>192</v>
      </c>
      <c r="G903" s="343">
        <v>480</v>
      </c>
      <c r="H903" s="343">
        <v>480</v>
      </c>
      <c r="I903" s="343">
        <v>458.21</v>
      </c>
      <c r="J903" s="343">
        <f>Tabulka54246[[#This Row],[Skutečnost k 31.12.2019                    v tis. Kč]]/Tabulka54246[[#This Row],[Upravený rozpočet k 31.12.2019         v tis. Kč]]*100</f>
        <v>95.46041666666666</v>
      </c>
    </row>
    <row r="904" spans="1:10" s="55" customFormat="1" ht="15" hidden="1" customHeight="1" x14ac:dyDescent="0.25">
      <c r="A904" s="348">
        <v>6171</v>
      </c>
      <c r="B904" s="348">
        <v>5139</v>
      </c>
      <c r="C904" s="203"/>
      <c r="D904" s="339"/>
      <c r="E904" s="46"/>
      <c r="F904" s="329" t="s">
        <v>120</v>
      </c>
      <c r="G904" s="343">
        <v>220</v>
      </c>
      <c r="H904" s="343">
        <v>297.5</v>
      </c>
      <c r="I904" s="343">
        <v>288.41000000000003</v>
      </c>
      <c r="J904" s="343">
        <f>Tabulka54246[[#This Row],[Skutečnost k 31.12.2019                    v tis. Kč]]/Tabulka54246[[#This Row],[Upravený rozpočet k 31.12.2019         v tis. Kč]]*100</f>
        <v>96.944537815126068</v>
      </c>
    </row>
    <row r="905" spans="1:10" s="55" customFormat="1" ht="15" hidden="1" customHeight="1" x14ac:dyDescent="0.25">
      <c r="A905" s="348">
        <v>6171</v>
      </c>
      <c r="B905" s="348">
        <v>5156</v>
      </c>
      <c r="C905" s="203"/>
      <c r="D905" s="339"/>
      <c r="E905" s="46"/>
      <c r="F905" s="329" t="s">
        <v>183</v>
      </c>
      <c r="G905" s="343">
        <v>95</v>
      </c>
      <c r="H905" s="343">
        <v>95</v>
      </c>
      <c r="I905" s="343">
        <v>82.74</v>
      </c>
      <c r="J905" s="343">
        <f>Tabulka54246[[#This Row],[Skutečnost k 31.12.2019                    v tis. Kč]]/Tabulka54246[[#This Row],[Upravený rozpočet k 31.12.2019         v tis. Kč]]*100</f>
        <v>87.094736842105263</v>
      </c>
    </row>
    <row r="906" spans="1:10" s="55" customFormat="1" ht="15" hidden="1" customHeight="1" x14ac:dyDescent="0.25">
      <c r="A906" s="348">
        <v>6171</v>
      </c>
      <c r="B906" s="348">
        <v>5161</v>
      </c>
      <c r="C906" s="203"/>
      <c r="D906" s="339"/>
      <c r="E906" s="46"/>
      <c r="F906" s="329" t="s">
        <v>121</v>
      </c>
      <c r="G906" s="343">
        <v>450</v>
      </c>
      <c r="H906" s="343">
        <v>375</v>
      </c>
      <c r="I906" s="343">
        <v>375</v>
      </c>
      <c r="J906" s="343">
        <f>Tabulka54246[[#This Row],[Skutečnost k 31.12.2019                    v tis. Kč]]/Tabulka54246[[#This Row],[Upravený rozpočet k 31.12.2019         v tis. Kč]]*100</f>
        <v>100</v>
      </c>
    </row>
    <row r="907" spans="1:10" s="55" customFormat="1" ht="15" hidden="1" customHeight="1" x14ac:dyDescent="0.25">
      <c r="A907" s="348">
        <v>6171</v>
      </c>
      <c r="B907" s="348">
        <v>5162</v>
      </c>
      <c r="C907" s="203"/>
      <c r="D907" s="339"/>
      <c r="E907" s="46">
        <v>220</v>
      </c>
      <c r="F907" s="329" t="s">
        <v>414</v>
      </c>
      <c r="G907" s="343">
        <v>12</v>
      </c>
      <c r="H907" s="343">
        <v>12</v>
      </c>
      <c r="I907" s="343">
        <v>10.89</v>
      </c>
      <c r="J907" s="343">
        <f>Tabulka54246[[#This Row],[Skutečnost k 31.12.2019                    v tis. Kč]]/Tabulka54246[[#This Row],[Upravený rozpočet k 31.12.2019         v tis. Kč]]*100</f>
        <v>90.750000000000014</v>
      </c>
    </row>
    <row r="908" spans="1:10" s="55" customFormat="1" ht="15" hidden="1" customHeight="1" x14ac:dyDescent="0.25">
      <c r="A908" s="348">
        <v>6171</v>
      </c>
      <c r="B908" s="348">
        <v>5162</v>
      </c>
      <c r="C908" s="203"/>
      <c r="D908" s="339"/>
      <c r="E908" s="46">
        <v>221</v>
      </c>
      <c r="F908" s="329" t="s">
        <v>415</v>
      </c>
      <c r="G908" s="343">
        <v>65</v>
      </c>
      <c r="H908" s="343">
        <v>87</v>
      </c>
      <c r="I908" s="343">
        <v>68.61</v>
      </c>
      <c r="J908" s="343">
        <f>Tabulka54246[[#This Row],[Skutečnost k 31.12.2019                    v tis. Kč]]/Tabulka54246[[#This Row],[Upravený rozpočet k 31.12.2019         v tis. Kč]]*100</f>
        <v>78.862068965517238</v>
      </c>
    </row>
    <row r="909" spans="1:10" s="55" customFormat="1" ht="15" hidden="1" customHeight="1" x14ac:dyDescent="0.25">
      <c r="A909" s="348">
        <v>6171</v>
      </c>
      <c r="B909" s="348">
        <v>5162</v>
      </c>
      <c r="C909" s="203"/>
      <c r="D909" s="339"/>
      <c r="E909" s="46"/>
      <c r="F909" s="329" t="s">
        <v>219</v>
      </c>
      <c r="G909" s="343">
        <v>9</v>
      </c>
      <c r="H909" s="343">
        <v>9</v>
      </c>
      <c r="I909" s="343">
        <v>8.42</v>
      </c>
      <c r="J909" s="343">
        <f>Tabulka54246[[#This Row],[Skutečnost k 31.12.2019                    v tis. Kč]]/Tabulka54246[[#This Row],[Upravený rozpočet k 31.12.2019         v tis. Kč]]*100</f>
        <v>93.555555555555557</v>
      </c>
    </row>
    <row r="910" spans="1:10" s="55" customFormat="1" ht="15" hidden="1" customHeight="1" x14ac:dyDescent="0.25">
      <c r="A910" s="348">
        <v>6171</v>
      </c>
      <c r="B910" s="348">
        <v>5166</v>
      </c>
      <c r="C910" s="203"/>
      <c r="D910" s="339"/>
      <c r="E910" s="46"/>
      <c r="F910" s="329" t="s">
        <v>117</v>
      </c>
      <c r="G910" s="343">
        <v>80</v>
      </c>
      <c r="H910" s="343">
        <v>91</v>
      </c>
      <c r="I910" s="343">
        <v>90.51</v>
      </c>
      <c r="J910" s="343">
        <f>Tabulka54246[[#This Row],[Skutečnost k 31.12.2019                    v tis. Kč]]/Tabulka54246[[#This Row],[Upravený rozpočet k 31.12.2019         v tis. Kč]]*100</f>
        <v>99.461538461538467</v>
      </c>
    </row>
    <row r="911" spans="1:10" s="55" customFormat="1" ht="15" hidden="1" customHeight="1" x14ac:dyDescent="0.25">
      <c r="A911" s="348">
        <v>6171</v>
      </c>
      <c r="B911" s="348">
        <v>5166</v>
      </c>
      <c r="C911" s="203"/>
      <c r="D911" s="339"/>
      <c r="E911" s="46">
        <v>200</v>
      </c>
      <c r="F911" s="329" t="s">
        <v>436</v>
      </c>
      <c r="G911" s="343">
        <v>45</v>
      </c>
      <c r="H911" s="343">
        <v>45</v>
      </c>
      <c r="I911" s="343">
        <v>43.56</v>
      </c>
      <c r="J911" s="343">
        <f>Tabulka54246[[#This Row],[Skutečnost k 31.12.2019                    v tis. Kč]]/Tabulka54246[[#This Row],[Upravený rozpočet k 31.12.2019         v tis. Kč]]*100</f>
        <v>96.800000000000011</v>
      </c>
    </row>
    <row r="912" spans="1:10" s="55" customFormat="1" ht="15" hidden="1" customHeight="1" x14ac:dyDescent="0.25">
      <c r="A912" s="348">
        <v>6171</v>
      </c>
      <c r="B912" s="348">
        <v>5167</v>
      </c>
      <c r="C912" s="203"/>
      <c r="D912" s="339"/>
      <c r="E912" s="46"/>
      <c r="F912" s="329" t="s">
        <v>553</v>
      </c>
      <c r="G912" s="343">
        <v>250</v>
      </c>
      <c r="H912" s="343">
        <v>250</v>
      </c>
      <c r="I912" s="343">
        <v>240.84</v>
      </c>
      <c r="J912" s="343">
        <f>Tabulka54246[[#This Row],[Skutečnost k 31.12.2019                    v tis. Kč]]/Tabulka54246[[#This Row],[Upravený rozpočet k 31.12.2019         v tis. Kč]]*100</f>
        <v>96.335999999999999</v>
      </c>
    </row>
    <row r="913" spans="1:10" s="55" customFormat="1" ht="15" hidden="1" customHeight="1" x14ac:dyDescent="0.25">
      <c r="A913" s="348">
        <v>6171</v>
      </c>
      <c r="B913" s="348">
        <v>5169</v>
      </c>
      <c r="C913" s="203"/>
      <c r="D913" s="339"/>
      <c r="E913" s="46"/>
      <c r="F913" s="329" t="s">
        <v>128</v>
      </c>
      <c r="G913" s="343">
        <v>879.07</v>
      </c>
      <c r="H913" s="343">
        <v>661.99</v>
      </c>
      <c r="I913" s="343">
        <v>653.23</v>
      </c>
      <c r="J913" s="343">
        <f>Tabulka54246[[#This Row],[Skutečnost k 31.12.2019                    v tis. Kč]]/Tabulka54246[[#This Row],[Upravený rozpočet k 31.12.2019         v tis. Kč]]*100</f>
        <v>98.676717170954248</v>
      </c>
    </row>
    <row r="914" spans="1:10" s="55" customFormat="1" ht="15" hidden="1" customHeight="1" x14ac:dyDescent="0.25">
      <c r="A914" s="348">
        <v>6171</v>
      </c>
      <c r="B914" s="348">
        <v>5169</v>
      </c>
      <c r="C914" s="203"/>
      <c r="D914" s="339"/>
      <c r="E914" s="46">
        <v>200</v>
      </c>
      <c r="F914" s="329" t="s">
        <v>220</v>
      </c>
      <c r="G914" s="343">
        <v>27</v>
      </c>
      <c r="H914" s="343">
        <v>14</v>
      </c>
      <c r="I914" s="343">
        <v>11.17</v>
      </c>
      <c r="J914" s="343">
        <f>Tabulka54246[[#This Row],[Skutečnost k 31.12.2019                    v tis. Kč]]/Tabulka54246[[#This Row],[Upravený rozpočet k 31.12.2019         v tis. Kč]]*100</f>
        <v>79.785714285714278</v>
      </c>
    </row>
    <row r="915" spans="1:10" s="55" customFormat="1" ht="15" customHeight="1" x14ac:dyDescent="0.25">
      <c r="A915" s="344">
        <v>6171</v>
      </c>
      <c r="B915" s="344">
        <v>5171</v>
      </c>
      <c r="C915" s="251"/>
      <c r="D915" s="339"/>
      <c r="E915" s="46"/>
      <c r="F915" s="346" t="s">
        <v>298</v>
      </c>
      <c r="G915" s="347">
        <v>120</v>
      </c>
      <c r="H915" s="347">
        <v>120</v>
      </c>
      <c r="I915" s="347">
        <v>74.56</v>
      </c>
      <c r="J915" s="347">
        <f>Tabulka54246[[#This Row],[Skutečnost k 31.12.2019                    v tis. Kč]]/Tabulka54246[[#This Row],[Upravený rozpočet k 31.12.2019         v tis. Kč]]*100</f>
        <v>62.13333333333334</v>
      </c>
    </row>
    <row r="916" spans="1:10" s="55" customFormat="1" ht="15" hidden="1" customHeight="1" x14ac:dyDescent="0.25">
      <c r="A916" s="12">
        <v>6171</v>
      </c>
      <c r="B916" s="12">
        <v>5173</v>
      </c>
      <c r="C916" s="204"/>
      <c r="D916" s="339"/>
      <c r="E916" s="46"/>
      <c r="F916" s="340" t="s">
        <v>554</v>
      </c>
      <c r="G916" s="343">
        <v>200</v>
      </c>
      <c r="H916" s="343">
        <v>200</v>
      </c>
      <c r="I916" s="343">
        <v>166.23</v>
      </c>
      <c r="J916" s="343">
        <f>Tabulka54246[[#This Row],[Skutečnost k 31.12.2019                    v tis. Kč]]/Tabulka54246[[#This Row],[Upravený rozpočet k 31.12.2019         v tis. Kč]]*100</f>
        <v>83.114999999999995</v>
      </c>
    </row>
    <row r="917" spans="1:10" s="55" customFormat="1" ht="15" hidden="1" customHeight="1" x14ac:dyDescent="0.25">
      <c r="A917" s="12">
        <v>6171</v>
      </c>
      <c r="B917" s="12">
        <v>5175</v>
      </c>
      <c r="C917" s="204"/>
      <c r="D917" s="339"/>
      <c r="E917" s="46"/>
      <c r="F917" s="340" t="s">
        <v>221</v>
      </c>
      <c r="G917" s="343">
        <v>40</v>
      </c>
      <c r="H917" s="343">
        <v>38.840000000000003</v>
      </c>
      <c r="I917" s="343">
        <v>32.36</v>
      </c>
      <c r="J917" s="343">
        <f>Tabulka54246[[#This Row],[Skutečnost k 31.12.2019                    v tis. Kč]]/Tabulka54246[[#This Row],[Upravený rozpočet k 31.12.2019         v tis. Kč]]*100</f>
        <v>83.316168898043244</v>
      </c>
    </row>
    <row r="918" spans="1:10" s="55" customFormat="1" ht="15" hidden="1" customHeight="1" x14ac:dyDescent="0.25">
      <c r="A918" s="12">
        <v>6171</v>
      </c>
      <c r="B918" s="12">
        <v>5176</v>
      </c>
      <c r="C918" s="204"/>
      <c r="D918" s="339"/>
      <c r="E918" s="46"/>
      <c r="F918" s="340" t="s">
        <v>213</v>
      </c>
      <c r="G918" s="343">
        <v>10</v>
      </c>
      <c r="H918" s="343">
        <v>10</v>
      </c>
      <c r="I918" s="343">
        <v>9.52</v>
      </c>
      <c r="J918" s="343">
        <f>Tabulka54246[[#This Row],[Skutečnost k 31.12.2019                    v tis. Kč]]/Tabulka54246[[#This Row],[Upravený rozpočet k 31.12.2019         v tis. Kč]]*100</f>
        <v>95.199999999999989</v>
      </c>
    </row>
    <row r="919" spans="1:10" s="55" customFormat="1" ht="15" hidden="1" customHeight="1" x14ac:dyDescent="0.25">
      <c r="A919" s="12">
        <v>6171</v>
      </c>
      <c r="B919" s="12">
        <v>5179</v>
      </c>
      <c r="C919" s="204"/>
      <c r="D919" s="339"/>
      <c r="E919" s="46"/>
      <c r="F919" s="340" t="s">
        <v>222</v>
      </c>
      <c r="G919" s="343">
        <v>9</v>
      </c>
      <c r="H919" s="343">
        <v>14.5</v>
      </c>
      <c r="I919" s="343">
        <v>14.5</v>
      </c>
      <c r="J919" s="343">
        <f>Tabulka54246[[#This Row],[Skutečnost k 31.12.2019                    v tis. Kč]]/Tabulka54246[[#This Row],[Upravený rozpočet k 31.12.2019         v tis. Kč]]*100</f>
        <v>100</v>
      </c>
    </row>
    <row r="920" spans="1:10" s="55" customFormat="1" ht="15" hidden="1" customHeight="1" x14ac:dyDescent="0.25">
      <c r="A920" s="12">
        <v>6171</v>
      </c>
      <c r="B920" s="12">
        <v>5191</v>
      </c>
      <c r="C920" s="204"/>
      <c r="D920" s="339"/>
      <c r="E920" s="46"/>
      <c r="F920" s="340" t="s">
        <v>151</v>
      </c>
      <c r="G920" s="343">
        <v>3</v>
      </c>
      <c r="H920" s="343">
        <v>3</v>
      </c>
      <c r="I920" s="343">
        <v>0</v>
      </c>
      <c r="J920" s="343">
        <f>Tabulka54246[[#This Row],[Skutečnost k 31.12.2019                    v tis. Kč]]/Tabulka54246[[#This Row],[Upravený rozpočet k 31.12.2019         v tis. Kč]]*100</f>
        <v>0</v>
      </c>
    </row>
    <row r="921" spans="1:10" s="55" customFormat="1" ht="15" hidden="1" customHeight="1" x14ac:dyDescent="0.25">
      <c r="A921" s="12">
        <v>6171</v>
      </c>
      <c r="B921" s="12">
        <v>5192</v>
      </c>
      <c r="C921" s="204"/>
      <c r="D921" s="339"/>
      <c r="E921" s="46"/>
      <c r="F921" s="340" t="s">
        <v>223</v>
      </c>
      <c r="G921" s="343">
        <v>2</v>
      </c>
      <c r="H921" s="343">
        <v>2</v>
      </c>
      <c r="I921" s="343">
        <v>0.93</v>
      </c>
      <c r="J921" s="343">
        <f>Tabulka54246[[#This Row],[Skutečnost k 31.12.2019                    v tis. Kč]]/Tabulka54246[[#This Row],[Upravený rozpočet k 31.12.2019         v tis. Kč]]*100</f>
        <v>46.5</v>
      </c>
    </row>
    <row r="922" spans="1:10" s="55" customFormat="1" ht="17.45" hidden="1" customHeight="1" x14ac:dyDescent="0.25">
      <c r="A922" s="12">
        <v>6171</v>
      </c>
      <c r="B922" s="16">
        <v>5194</v>
      </c>
      <c r="C922" s="192"/>
      <c r="D922" s="339"/>
      <c r="E922" s="46"/>
      <c r="F922" s="340" t="s">
        <v>185</v>
      </c>
      <c r="G922" s="343">
        <v>0</v>
      </c>
      <c r="H922" s="343">
        <v>1.1599999999999999</v>
      </c>
      <c r="I922" s="343">
        <v>1.1599999999999999</v>
      </c>
      <c r="J922" s="343">
        <f>Tabulka54246[[#This Row],[Skutečnost k 31.12.2019                    v tis. Kč]]/Tabulka54246[[#This Row],[Upravený rozpočet k 31.12.2019         v tis. Kč]]*100</f>
        <v>100</v>
      </c>
    </row>
    <row r="923" spans="1:10" s="55" customFormat="1" ht="17.45" hidden="1" customHeight="1" x14ac:dyDescent="0.25">
      <c r="A923" s="12">
        <v>6171</v>
      </c>
      <c r="B923" s="12">
        <v>5362</v>
      </c>
      <c r="C923" s="204"/>
      <c r="D923" s="339"/>
      <c r="E923" s="46"/>
      <c r="F923" s="340" t="s">
        <v>551</v>
      </c>
      <c r="G923" s="343">
        <v>8.1999999999999993</v>
      </c>
      <c r="H923" s="343">
        <v>8.1999999999999993</v>
      </c>
      <c r="I923" s="343">
        <v>7.8</v>
      </c>
      <c r="J923" s="343">
        <f>Tabulka54246[[#This Row],[Skutečnost k 31.12.2019                    v tis. Kč]]/Tabulka54246[[#This Row],[Upravený rozpočet k 31.12.2019         v tis. Kč]]*100</f>
        <v>95.121951219512198</v>
      </c>
    </row>
    <row r="924" spans="1:10" s="55" customFormat="1" ht="17.45" hidden="1" customHeight="1" x14ac:dyDescent="0.25">
      <c r="A924" s="451">
        <v>6171</v>
      </c>
      <c r="B924" s="450">
        <v>6123</v>
      </c>
      <c r="C924" s="192"/>
      <c r="D924" s="16"/>
      <c r="E924" s="46"/>
      <c r="F924" s="364" t="s">
        <v>894</v>
      </c>
      <c r="G924" s="449">
        <v>0</v>
      </c>
      <c r="H924" s="449">
        <v>350</v>
      </c>
      <c r="I924" s="449">
        <v>327.82</v>
      </c>
      <c r="J924" s="449">
        <f>Tabulka54246[[#This Row],[Skutečnost k 31.12.2019                    v tis. Kč]]/Tabulka54246[[#This Row],[Upravený rozpočet k 31.12.2019         v tis. Kč]]*100</f>
        <v>93.662857142857135</v>
      </c>
    </row>
    <row r="925" spans="1:10" s="55" customFormat="1" ht="17.45" hidden="1" customHeight="1" x14ac:dyDescent="0.25">
      <c r="A925" s="331"/>
      <c r="B925" s="331"/>
      <c r="C925" s="206"/>
      <c r="D925" s="688"/>
      <c r="E925" s="46"/>
      <c r="F925" s="94" t="s">
        <v>300</v>
      </c>
      <c r="G925" s="265">
        <f>SUBTOTAL(109,G892:G924)</f>
        <v>120</v>
      </c>
      <c r="H925" s="265">
        <f>SUBTOTAL(109,H892:H924)</f>
        <v>120</v>
      </c>
      <c r="I925" s="265">
        <f>SUBTOTAL(109,I892:I924)</f>
        <v>74.56</v>
      </c>
      <c r="J925" s="265">
        <f>Tabulka54246[[#This Row],[Skutečnost k 31.12.2019                    v tis. Kč]]/Tabulka54246[[#This Row],[Upravený rozpočet k 31.12.2019         v tis. Kč]]*100</f>
        <v>62.13333333333334</v>
      </c>
    </row>
    <row r="926" spans="1:10" s="55" customFormat="1" ht="15" hidden="1" customHeight="1" x14ac:dyDescent="0.25">
      <c r="A926" s="331"/>
      <c r="B926" s="331"/>
      <c r="C926" s="206"/>
      <c r="D926" s="688"/>
      <c r="E926" s="46"/>
      <c r="F926" s="13"/>
      <c r="G926" s="81"/>
      <c r="H926" s="81"/>
      <c r="I926" s="72"/>
      <c r="J926" s="268"/>
    </row>
    <row r="927" spans="1:10" s="55" customFormat="1" ht="15" hidden="1" customHeight="1" x14ac:dyDescent="0.25">
      <c r="A927" s="16"/>
      <c r="B927" s="16"/>
      <c r="C927" s="192"/>
      <c r="D927" s="688"/>
      <c r="E927" s="46"/>
      <c r="F927" s="425" t="s">
        <v>301</v>
      </c>
      <c r="G927" s="426"/>
      <c r="H927" s="426"/>
      <c r="I927" s="72"/>
      <c r="J927" s="268"/>
    </row>
    <row r="928" spans="1:10" s="42" customFormat="1" ht="15" hidden="1" customHeight="1" x14ac:dyDescent="0.25">
      <c r="A928" s="12">
        <v>6171</v>
      </c>
      <c r="B928" s="12">
        <v>5168</v>
      </c>
      <c r="C928" s="204"/>
      <c r="D928" s="383">
        <v>10</v>
      </c>
      <c r="E928" s="46"/>
      <c r="F928" s="353" t="s">
        <v>1476</v>
      </c>
      <c r="G928" s="343">
        <v>132</v>
      </c>
      <c r="H928" s="343">
        <v>146.4</v>
      </c>
      <c r="I928" s="343">
        <v>108.08</v>
      </c>
      <c r="J928" s="343">
        <f>Tabulka54246[[#This Row],[Skutečnost k 31.12.2019                    v tis. Kč]]/Tabulka54246[[#This Row],[Upravený rozpočet k 31.12.2019         v tis. Kč]]*100</f>
        <v>73.825136612021851</v>
      </c>
    </row>
    <row r="929" spans="1:10" s="42" customFormat="1" ht="15" hidden="1" customHeight="1" x14ac:dyDescent="0.25">
      <c r="A929" s="12">
        <v>6171</v>
      </c>
      <c r="B929" s="12">
        <v>5169</v>
      </c>
      <c r="C929" s="204"/>
      <c r="D929" s="383">
        <v>10</v>
      </c>
      <c r="E929" s="46"/>
      <c r="F929" s="353" t="s">
        <v>1477</v>
      </c>
      <c r="G929" s="343">
        <v>5</v>
      </c>
      <c r="H929" s="343">
        <v>5</v>
      </c>
      <c r="I929" s="343">
        <v>2.82</v>
      </c>
      <c r="J929" s="343">
        <f>Tabulka54246[[#This Row],[Skutečnost k 31.12.2019                    v tis. Kč]]/Tabulka54246[[#This Row],[Upravený rozpočet k 31.12.2019         v tis. Kč]]*100</f>
        <v>56.399999999999991</v>
      </c>
    </row>
    <row r="930" spans="1:10" s="42" customFormat="1" ht="15" hidden="1" customHeight="1" x14ac:dyDescent="0.25">
      <c r="A930" s="12">
        <v>6171</v>
      </c>
      <c r="B930" s="12">
        <v>5179</v>
      </c>
      <c r="C930" s="204"/>
      <c r="D930" s="383">
        <v>10</v>
      </c>
      <c r="E930" s="46"/>
      <c r="F930" s="216" t="s">
        <v>1478</v>
      </c>
      <c r="G930" s="343">
        <v>37</v>
      </c>
      <c r="H930" s="343">
        <v>44.92</v>
      </c>
      <c r="I930" s="343">
        <v>44.91</v>
      </c>
      <c r="J930" s="343">
        <f>Tabulka54246[[#This Row],[Skutečnost k 31.12.2019                    v tis. Kč]]/Tabulka54246[[#This Row],[Upravený rozpočet k 31.12.2019         v tis. Kč]]*100</f>
        <v>99.977738201246652</v>
      </c>
    </row>
    <row r="931" spans="1:10" s="42" customFormat="1" ht="15" hidden="1" customHeight="1" x14ac:dyDescent="0.25">
      <c r="A931" s="331"/>
      <c r="B931" s="331"/>
      <c r="C931" s="206"/>
      <c r="D931" s="339"/>
      <c r="E931" s="46"/>
      <c r="F931" s="425" t="s">
        <v>434</v>
      </c>
      <c r="G931" s="265">
        <f>SUBTOTAL(109,G928:G930)</f>
        <v>0</v>
      </c>
      <c r="H931" s="265">
        <f>SUBTOTAL(109,H928:H930)</f>
        <v>0</v>
      </c>
      <c r="I931" s="265">
        <f>SUBTOTAL(109,I928:I930)</f>
        <v>0</v>
      </c>
      <c r="J931" s="265" t="e">
        <f>Tabulka54246[[#This Row],[Skutečnost k 31.12.2019                    v tis. Kč]]/Tabulka54246[[#This Row],[Upravený rozpočet k 31.12.2019         v tis. Kč]]*100</f>
        <v>#DIV/0!</v>
      </c>
    </row>
    <row r="932" spans="1:10" s="42" customFormat="1" ht="15" hidden="1" customHeight="1" x14ac:dyDescent="0.25">
      <c r="A932" s="12"/>
      <c r="B932" s="12"/>
      <c r="C932" s="204"/>
      <c r="D932" s="688"/>
      <c r="E932" s="46"/>
      <c r="F932" s="216"/>
      <c r="G932" s="341"/>
      <c r="H932" s="341"/>
      <c r="I932" s="276"/>
      <c r="J932" s="456"/>
    </row>
    <row r="933" spans="1:10" s="42" customFormat="1" ht="15" hidden="1" customHeight="1" x14ac:dyDescent="0.25">
      <c r="A933" s="12"/>
      <c r="B933" s="12"/>
      <c r="C933" s="204"/>
      <c r="D933" s="688"/>
      <c r="E933" s="46"/>
      <c r="F933" s="13" t="s">
        <v>297</v>
      </c>
      <c r="G933" s="427"/>
      <c r="H933" s="427"/>
      <c r="I933" s="276"/>
      <c r="J933" s="456"/>
    </row>
    <row r="934" spans="1:10" s="42" customFormat="1" ht="15" hidden="1" customHeight="1" x14ac:dyDescent="0.25">
      <c r="A934" s="12">
        <v>6171</v>
      </c>
      <c r="B934" s="12">
        <v>5137</v>
      </c>
      <c r="C934" s="204"/>
      <c r="D934" s="688"/>
      <c r="E934" s="46">
        <v>900</v>
      </c>
      <c r="F934" s="357" t="s">
        <v>267</v>
      </c>
      <c r="G934" s="341">
        <v>216.6</v>
      </c>
      <c r="H934" s="341">
        <v>216.6</v>
      </c>
      <c r="I934" s="341">
        <v>212.37</v>
      </c>
      <c r="J934" s="341">
        <f>Tabulka54246[[#This Row],[Skutečnost k 31.12.2019                    v tis. Kč]]/Tabulka54246[[#This Row],[Upravený rozpočet k 31.12.2019         v tis. Kč]]*100</f>
        <v>98.047091412742375</v>
      </c>
    </row>
    <row r="935" spans="1:10" s="42" customFormat="1" ht="15" hidden="1" customHeight="1" x14ac:dyDescent="0.25">
      <c r="A935" s="12">
        <v>6171</v>
      </c>
      <c r="B935" s="12">
        <v>5139</v>
      </c>
      <c r="C935" s="204"/>
      <c r="D935" s="688"/>
      <c r="E935" s="46">
        <v>900</v>
      </c>
      <c r="F935" s="357" t="s">
        <v>120</v>
      </c>
      <c r="G935" s="341">
        <v>150</v>
      </c>
      <c r="H935" s="341">
        <v>120</v>
      </c>
      <c r="I935" s="341">
        <v>115.09</v>
      </c>
      <c r="J935" s="341">
        <f>Tabulka54246[[#This Row],[Skutečnost k 31.12.2019                    v tis. Kč]]/Tabulka54246[[#This Row],[Upravený rozpočet k 31.12.2019         v tis. Kč]]*100</f>
        <v>95.908333333333346</v>
      </c>
    </row>
    <row r="936" spans="1:10" s="42" customFormat="1" ht="15" hidden="1" customHeight="1" x14ac:dyDescent="0.25">
      <c r="A936" s="12">
        <v>6171</v>
      </c>
      <c r="B936" s="12">
        <v>5162</v>
      </c>
      <c r="C936" s="204"/>
      <c r="D936" s="688"/>
      <c r="E936" s="46">
        <v>900</v>
      </c>
      <c r="F936" s="340" t="s">
        <v>194</v>
      </c>
      <c r="G936" s="341">
        <v>160</v>
      </c>
      <c r="H936" s="341">
        <v>142</v>
      </c>
      <c r="I936" s="341">
        <v>139.53</v>
      </c>
      <c r="J936" s="341">
        <f>Tabulka54246[[#This Row],[Skutečnost k 31.12.2019                    v tis. Kč]]/Tabulka54246[[#This Row],[Upravený rozpočet k 31.12.2019         v tis. Kč]]*100</f>
        <v>98.260563380281695</v>
      </c>
    </row>
    <row r="937" spans="1:10" s="42" customFormat="1" ht="15" hidden="1" customHeight="1" x14ac:dyDescent="0.25">
      <c r="A937" s="16">
        <v>6171</v>
      </c>
      <c r="B937" s="16">
        <v>5168</v>
      </c>
      <c r="C937" s="192"/>
      <c r="D937" s="688"/>
      <c r="E937" s="46">
        <v>900</v>
      </c>
      <c r="F937" s="353" t="s">
        <v>800</v>
      </c>
      <c r="G937" s="341">
        <v>1490</v>
      </c>
      <c r="H937" s="341">
        <v>1518.35</v>
      </c>
      <c r="I937" s="341">
        <v>1501.38</v>
      </c>
      <c r="J937" s="341">
        <f>Tabulka54246[[#This Row],[Skutečnost k 31.12.2019                    v tis. Kč]]/Tabulka54246[[#This Row],[Upravený rozpočet k 31.12.2019         v tis. Kč]]*100</f>
        <v>98.882339381565529</v>
      </c>
    </row>
    <row r="938" spans="1:10" s="42" customFormat="1" ht="15" customHeight="1" x14ac:dyDescent="0.25">
      <c r="A938" s="344">
        <v>6171</v>
      </c>
      <c r="B938" s="344">
        <v>5171</v>
      </c>
      <c r="C938" s="428"/>
      <c r="D938" s="339"/>
      <c r="E938" s="345">
        <v>900</v>
      </c>
      <c r="F938" s="429" t="s">
        <v>369</v>
      </c>
      <c r="G938" s="347">
        <v>32</v>
      </c>
      <c r="H938" s="347">
        <v>0</v>
      </c>
      <c r="I938" s="347">
        <v>0</v>
      </c>
      <c r="J938" s="347">
        <v>0</v>
      </c>
    </row>
    <row r="939" spans="1:10" s="42" customFormat="1" ht="15" hidden="1" customHeight="1" x14ac:dyDescent="0.25">
      <c r="A939" s="16">
        <v>6171</v>
      </c>
      <c r="B939" s="16">
        <v>5172</v>
      </c>
      <c r="C939" s="192"/>
      <c r="D939" s="688"/>
      <c r="E939" s="46">
        <v>900</v>
      </c>
      <c r="F939" s="353" t="s">
        <v>340</v>
      </c>
      <c r="G939" s="341">
        <v>200.08</v>
      </c>
      <c r="H939" s="341">
        <v>363.08</v>
      </c>
      <c r="I939" s="341">
        <v>353.08</v>
      </c>
      <c r="J939" s="341">
        <f>Tabulka54246[[#This Row],[Skutečnost k 31.12.2019                    v tis. Kč]]/Tabulka54246[[#This Row],[Upravený rozpočet k 31.12.2019         v tis. Kč]]*100</f>
        <v>97.245786052660563</v>
      </c>
    </row>
    <row r="940" spans="1:10" s="42" customFormat="1" ht="15" hidden="1" customHeight="1" x14ac:dyDescent="0.25">
      <c r="A940" s="16">
        <v>6171</v>
      </c>
      <c r="B940" s="16">
        <v>5178</v>
      </c>
      <c r="C940" s="192"/>
      <c r="D940" s="688"/>
      <c r="E940" s="46">
        <v>900</v>
      </c>
      <c r="F940" s="353" t="s">
        <v>225</v>
      </c>
      <c r="G940" s="341">
        <v>53.15</v>
      </c>
      <c r="H940" s="341">
        <v>53.15</v>
      </c>
      <c r="I940" s="341">
        <v>53.15</v>
      </c>
      <c r="J940" s="341">
        <f>Tabulka54246[[#This Row],[Skutečnost k 31.12.2019                    v tis. Kč]]/Tabulka54246[[#This Row],[Upravený rozpočet k 31.12.2019         v tis. Kč]]*100</f>
        <v>100</v>
      </c>
    </row>
    <row r="941" spans="1:10" s="42" customFormat="1" ht="15" hidden="1" customHeight="1" x14ac:dyDescent="0.25">
      <c r="A941" s="16">
        <v>6171</v>
      </c>
      <c r="B941" s="16">
        <v>5179</v>
      </c>
      <c r="C941" s="192"/>
      <c r="D941" s="688"/>
      <c r="E941" s="46">
        <v>900</v>
      </c>
      <c r="F941" s="353" t="s">
        <v>226</v>
      </c>
      <c r="G941" s="341">
        <v>74</v>
      </c>
      <c r="H941" s="341">
        <v>64</v>
      </c>
      <c r="I941" s="341">
        <v>63.65</v>
      </c>
      <c r="J941" s="341">
        <f>Tabulka54246[[#This Row],[Skutečnost k 31.12.2019                    v tis. Kč]]/Tabulka54246[[#This Row],[Upravený rozpočet k 31.12.2019         v tis. Kč]]*100</f>
        <v>99.453125</v>
      </c>
    </row>
    <row r="942" spans="1:10" ht="15" hidden="1" customHeight="1" x14ac:dyDescent="0.25">
      <c r="A942" s="286"/>
      <c r="B942" s="286"/>
      <c r="C942" s="428"/>
      <c r="D942" s="339"/>
      <c r="E942" s="46"/>
      <c r="F942" s="425" t="s">
        <v>299</v>
      </c>
      <c r="G942" s="265">
        <f>SUBTOTAL(109,G934:G941)</f>
        <v>32</v>
      </c>
      <c r="H942" s="265">
        <f>SUBTOTAL(109,H934:H941)</f>
        <v>0</v>
      </c>
      <c r="I942" s="265">
        <f>SUBTOTAL(109,I934:I941)</f>
        <v>0</v>
      </c>
      <c r="J942" s="265" t="e">
        <f>Tabulka54246[[#This Row],[Skutečnost k 31.12.2019                    v tis. Kč]]/Tabulka54246[[#This Row],[Upravený rozpočet k 31.12.2019         v tis. Kč]]*100</f>
        <v>#DIV/0!</v>
      </c>
    </row>
    <row r="943" spans="1:10" s="55" customFormat="1" ht="15" hidden="1" customHeight="1" x14ac:dyDescent="0.25">
      <c r="A943" s="286"/>
      <c r="B943" s="286"/>
      <c r="C943" s="428"/>
      <c r="D943" s="339"/>
      <c r="E943" s="46"/>
      <c r="F943" s="430"/>
      <c r="G943" s="426"/>
      <c r="H943" s="426"/>
      <c r="I943" s="276"/>
      <c r="J943" s="456"/>
    </row>
    <row r="944" spans="1:10" s="55" customFormat="1" ht="15" hidden="1" customHeight="1" x14ac:dyDescent="0.25">
      <c r="A944" s="12"/>
      <c r="B944" s="12"/>
      <c r="C944" s="204"/>
      <c r="D944" s="688"/>
      <c r="E944" s="46"/>
      <c r="F944" s="425" t="s">
        <v>368</v>
      </c>
      <c r="G944" s="426"/>
      <c r="H944" s="426"/>
      <c r="I944" s="276"/>
      <c r="J944" s="456"/>
    </row>
    <row r="945" spans="1:10" s="55" customFormat="1" ht="15" hidden="1" customHeight="1" x14ac:dyDescent="0.25">
      <c r="A945" s="12">
        <v>6171</v>
      </c>
      <c r="B945" s="12">
        <v>5169</v>
      </c>
      <c r="C945" s="204"/>
      <c r="D945" s="339"/>
      <c r="E945" s="46">
        <v>901</v>
      </c>
      <c r="F945" s="357" t="s">
        <v>227</v>
      </c>
      <c r="G945" s="343">
        <v>80</v>
      </c>
      <c r="H945" s="343">
        <v>80</v>
      </c>
      <c r="I945" s="343">
        <v>63.95</v>
      </c>
      <c r="J945" s="343">
        <f>Tabulka54246[[#This Row],[Skutečnost k 31.12.2019                    v tis. Kč]]/Tabulka54246[[#This Row],[Upravený rozpočet k 31.12.2019         v tis. Kč]]*100</f>
        <v>79.9375</v>
      </c>
    </row>
    <row r="946" spans="1:10" s="55" customFormat="1" ht="15" hidden="1" customHeight="1" x14ac:dyDescent="0.25">
      <c r="A946" s="12"/>
      <c r="B946" s="16"/>
      <c r="C946" s="192"/>
      <c r="D946" s="16"/>
      <c r="E946" s="46"/>
      <c r="F946" s="425" t="s">
        <v>302</v>
      </c>
      <c r="G946" s="265">
        <f>SUBTOTAL(109,G945:G945)</f>
        <v>0</v>
      </c>
      <c r="H946" s="265">
        <f>SUBTOTAL(109,H945:H945)</f>
        <v>0</v>
      </c>
      <c r="I946" s="265">
        <f>SUBTOTAL(109,I945:I945)</f>
        <v>0</v>
      </c>
      <c r="J946" s="265" t="e">
        <f>Tabulka54246[[#This Row],[Skutečnost k 31.12.2019                    v tis. Kč]]/Tabulka54246[[#This Row],[Upravený rozpočet k 31.12.2019         v tis. Kč]]*100</f>
        <v>#DIV/0!</v>
      </c>
    </row>
    <row r="947" spans="1:10" s="22" customFormat="1" ht="15.6" hidden="1" customHeight="1" x14ac:dyDescent="0.25">
      <c r="A947" s="12"/>
      <c r="B947" s="16"/>
      <c r="C947" s="192"/>
      <c r="D947" s="16"/>
      <c r="E947" s="46"/>
      <c r="F947" s="425"/>
      <c r="G947" s="265"/>
      <c r="H947" s="265"/>
      <c r="I947" s="276"/>
      <c r="J947" s="456"/>
    </row>
    <row r="948" spans="1:10" s="22" customFormat="1" ht="15.6" hidden="1" customHeight="1" x14ac:dyDescent="0.25">
      <c r="A948" s="12"/>
      <c r="B948" s="16"/>
      <c r="C948" s="192"/>
      <c r="D948" s="16"/>
      <c r="E948" s="46"/>
      <c r="F948" s="425" t="s">
        <v>418</v>
      </c>
      <c r="G948" s="343"/>
      <c r="H948" s="343"/>
      <c r="I948" s="74"/>
      <c r="J948" s="715"/>
    </row>
    <row r="949" spans="1:10" s="22" customFormat="1" ht="14.25" hidden="1" customHeight="1" x14ac:dyDescent="0.25">
      <c r="A949" s="16">
        <v>6171</v>
      </c>
      <c r="B949" s="16">
        <v>5137</v>
      </c>
      <c r="C949" s="192"/>
      <c r="D949" s="16"/>
      <c r="E949" s="46">
        <v>903</v>
      </c>
      <c r="F949" s="353" t="s">
        <v>906</v>
      </c>
      <c r="G949" s="343">
        <v>0</v>
      </c>
      <c r="H949" s="343">
        <v>7.4</v>
      </c>
      <c r="I949" s="343">
        <v>7.4</v>
      </c>
      <c r="J949" s="343">
        <f>Tabulka54246[[#This Row],[Skutečnost k 31.12.2019                    v tis. Kč]]/Tabulka54246[[#This Row],[Upravený rozpočet k 31.12.2019         v tis. Kč]]*100</f>
        <v>100</v>
      </c>
    </row>
    <row r="950" spans="1:10" s="22" customFormat="1" ht="15" hidden="1" customHeight="1" x14ac:dyDescent="0.25">
      <c r="A950" s="16">
        <v>6171</v>
      </c>
      <c r="B950" s="16">
        <v>5139</v>
      </c>
      <c r="C950" s="192"/>
      <c r="D950" s="16"/>
      <c r="E950" s="46">
        <v>903</v>
      </c>
      <c r="F950" s="353" t="s">
        <v>907</v>
      </c>
      <c r="G950" s="343">
        <v>0</v>
      </c>
      <c r="H950" s="343">
        <v>10.15</v>
      </c>
      <c r="I950" s="343">
        <v>10.15</v>
      </c>
      <c r="J950" s="343">
        <f>Tabulka54246[[#This Row],[Skutečnost k 31.12.2019                    v tis. Kč]]/Tabulka54246[[#This Row],[Upravený rozpočet k 31.12.2019         v tis. Kč]]*100</f>
        <v>100</v>
      </c>
    </row>
    <row r="951" spans="1:10" ht="15" hidden="1" customHeight="1" x14ac:dyDescent="0.25">
      <c r="A951" s="12">
        <v>6171</v>
      </c>
      <c r="B951" s="16">
        <v>5168</v>
      </c>
      <c r="C951" s="192"/>
      <c r="D951" s="339"/>
      <c r="E951" s="46">
        <v>903</v>
      </c>
      <c r="F951" s="353" t="s">
        <v>442</v>
      </c>
      <c r="G951" s="343">
        <v>74.86</v>
      </c>
      <c r="H951" s="343">
        <v>30.86</v>
      </c>
      <c r="I951" s="343">
        <v>30.86</v>
      </c>
      <c r="J951" s="343">
        <f>Tabulka54246[[#This Row],[Skutečnost k 31.12.2019                    v tis. Kč]]/Tabulka54246[[#This Row],[Upravený rozpočet k 31.12.2019         v tis. Kč]]*100</f>
        <v>100</v>
      </c>
    </row>
    <row r="952" spans="1:10" ht="15" hidden="1" customHeight="1" x14ac:dyDescent="0.25">
      <c r="A952" s="12">
        <v>6171</v>
      </c>
      <c r="B952" s="12">
        <v>5169</v>
      </c>
      <c r="C952" s="204"/>
      <c r="D952" s="339"/>
      <c r="E952" s="46">
        <v>903</v>
      </c>
      <c r="F952" s="353" t="s">
        <v>367</v>
      </c>
      <c r="G952" s="343">
        <v>100</v>
      </c>
      <c r="H952" s="343">
        <v>36</v>
      </c>
      <c r="I952" s="343">
        <v>36</v>
      </c>
      <c r="J952" s="343">
        <f>Tabulka54246[[#This Row],[Skutečnost k 31.12.2019                    v tis. Kč]]/Tabulka54246[[#This Row],[Upravený rozpočet k 31.12.2019         v tis. Kč]]*100</f>
        <v>100</v>
      </c>
    </row>
    <row r="953" spans="1:10" s="2" customFormat="1" ht="15" hidden="1" customHeight="1" x14ac:dyDescent="0.25">
      <c r="A953" s="331"/>
      <c r="B953" s="331"/>
      <c r="C953" s="206"/>
      <c r="D953" s="339"/>
      <c r="E953" s="46"/>
      <c r="F953" s="425" t="s">
        <v>419</v>
      </c>
      <c r="G953" s="265">
        <f>SUBTOTAL(109,G949:G952)</f>
        <v>0</v>
      </c>
      <c r="H953" s="265">
        <f>SUBTOTAL(109,H949:H952)</f>
        <v>0</v>
      </c>
      <c r="I953" s="265">
        <f>SUBTOTAL(109,I949:I952)</f>
        <v>0</v>
      </c>
      <c r="J953" s="265" t="e">
        <f>Tabulka54246[[#This Row],[Skutečnost k 31.12.2019                    v tis. Kč]]/Tabulka54246[[#This Row],[Upravený rozpočet k 31.12.2019         v tis. Kč]]*100</f>
        <v>#DIV/0!</v>
      </c>
    </row>
    <row r="954" spans="1:10" s="2" customFormat="1" ht="15" hidden="1" customHeight="1" x14ac:dyDescent="0.25">
      <c r="A954" s="12"/>
      <c r="B954" s="12"/>
      <c r="C954" s="204"/>
      <c r="D954" s="688"/>
      <c r="E954" s="46"/>
      <c r="F954" s="353"/>
      <c r="G954" s="343"/>
      <c r="H954" s="343"/>
      <c r="I954" s="74"/>
      <c r="J954" s="715"/>
    </row>
    <row r="955" spans="1:10" s="2" customFormat="1" ht="15" hidden="1" customHeight="1" x14ac:dyDescent="0.25">
      <c r="A955" s="12"/>
      <c r="B955" s="12"/>
      <c r="C955" s="204"/>
      <c r="D955" s="688"/>
      <c r="E955" s="46"/>
      <c r="F955" s="425" t="s">
        <v>303</v>
      </c>
      <c r="G955" s="343"/>
      <c r="H955" s="343"/>
      <c r="I955" s="74"/>
      <c r="J955" s="715"/>
    </row>
    <row r="956" spans="1:10" ht="15" hidden="1" customHeight="1" x14ac:dyDescent="0.25">
      <c r="A956" s="12">
        <v>6171</v>
      </c>
      <c r="B956" s="12">
        <v>5169</v>
      </c>
      <c r="C956" s="204"/>
      <c r="D956" s="339"/>
      <c r="E956" s="46">
        <v>101</v>
      </c>
      <c r="F956" s="353" t="s">
        <v>582</v>
      </c>
      <c r="G956" s="343">
        <v>551</v>
      </c>
      <c r="H956" s="343">
        <v>533.5</v>
      </c>
      <c r="I956" s="343">
        <v>472.56</v>
      </c>
      <c r="J956" s="343">
        <f>Tabulka54246[[#This Row],[Skutečnost k 31.12.2019                    v tis. Kč]]/Tabulka54246[[#This Row],[Upravený rozpočet k 31.12.2019         v tis. Kč]]*100</f>
        <v>88.577319587628864</v>
      </c>
    </row>
    <row r="957" spans="1:10" s="22" customFormat="1" ht="15" hidden="1" customHeight="1" x14ac:dyDescent="0.25">
      <c r="A957" s="12">
        <v>6171</v>
      </c>
      <c r="B957" s="16">
        <v>5169</v>
      </c>
      <c r="C957" s="192"/>
      <c r="D957" s="339"/>
      <c r="E957" s="46">
        <v>102</v>
      </c>
      <c r="F957" s="353" t="s">
        <v>578</v>
      </c>
      <c r="G957" s="343">
        <v>0</v>
      </c>
      <c r="H957" s="343">
        <v>160</v>
      </c>
      <c r="I957" s="343">
        <v>155</v>
      </c>
      <c r="J957" s="343">
        <f>Tabulka54246[[#This Row],[Skutečnost k 31.12.2019                    v tis. Kč]]/Tabulka54246[[#This Row],[Upravený rozpočet k 31.12.2019         v tis. Kč]]*100</f>
        <v>96.875</v>
      </c>
    </row>
    <row r="958" spans="1:10" ht="15" hidden="1" customHeight="1" x14ac:dyDescent="0.25">
      <c r="A958" s="12">
        <v>6171</v>
      </c>
      <c r="B958" s="12">
        <v>5169</v>
      </c>
      <c r="C958" s="204"/>
      <c r="D958" s="339"/>
      <c r="E958" s="46">
        <v>103</v>
      </c>
      <c r="F958" s="353" t="s">
        <v>228</v>
      </c>
      <c r="G958" s="343">
        <v>5</v>
      </c>
      <c r="H958" s="343">
        <v>10</v>
      </c>
      <c r="I958" s="343">
        <v>10</v>
      </c>
      <c r="J958" s="343">
        <f>Tabulka54246[[#This Row],[Skutečnost k 31.12.2019                    v tis. Kč]]/Tabulka54246[[#This Row],[Upravený rozpočet k 31.12.2019         v tis. Kč]]*100</f>
        <v>100</v>
      </c>
    </row>
    <row r="959" spans="1:10" ht="15" hidden="1" customHeight="1" x14ac:dyDescent="0.25">
      <c r="A959" s="12">
        <v>6171</v>
      </c>
      <c r="B959" s="12">
        <v>5499</v>
      </c>
      <c r="C959" s="204"/>
      <c r="D959" s="339"/>
      <c r="E959" s="46"/>
      <c r="F959" s="353" t="s">
        <v>229</v>
      </c>
      <c r="G959" s="343">
        <v>460.8</v>
      </c>
      <c r="H959" s="343">
        <v>482.4</v>
      </c>
      <c r="I959" s="343">
        <v>482.4</v>
      </c>
      <c r="J959" s="343">
        <f>Tabulka54246[[#This Row],[Skutečnost k 31.12.2019                    v tis. Kč]]/Tabulka54246[[#This Row],[Upravený rozpočet k 31.12.2019         v tis. Kč]]*100</f>
        <v>100</v>
      </c>
    </row>
    <row r="960" spans="1:10" s="55" customFormat="1" ht="15" hidden="1" customHeight="1" x14ac:dyDescent="0.25">
      <c r="A960" s="12">
        <v>6171</v>
      </c>
      <c r="B960" s="12">
        <v>5499</v>
      </c>
      <c r="C960" s="204"/>
      <c r="D960" s="339"/>
      <c r="E960" s="46">
        <v>103</v>
      </c>
      <c r="F960" s="353" t="s">
        <v>345</v>
      </c>
      <c r="G960" s="343">
        <v>10</v>
      </c>
      <c r="H960" s="343">
        <v>0</v>
      </c>
      <c r="I960" s="343">
        <v>0</v>
      </c>
      <c r="J960" s="343">
        <v>0</v>
      </c>
    </row>
    <row r="961" spans="1:10" s="55" customFormat="1" ht="15" hidden="1" customHeight="1" x14ac:dyDescent="0.25">
      <c r="A961" s="331"/>
      <c r="B961" s="331"/>
      <c r="C961" s="206"/>
      <c r="D961" s="339"/>
      <c r="E961" s="46"/>
      <c r="F961" s="425" t="s">
        <v>366</v>
      </c>
      <c r="G961" s="265">
        <f>SUBTOTAL(109,G956:G960)</f>
        <v>0</v>
      </c>
      <c r="H961" s="265">
        <f>SUBTOTAL(109,H956:H960)</f>
        <v>0</v>
      </c>
      <c r="I961" s="265">
        <f>SUBTOTAL(109,I956:I960)</f>
        <v>0</v>
      </c>
      <c r="J961" s="265" t="e">
        <f>Tabulka54246[[#This Row],[Skutečnost k 31.12.2019                    v tis. Kč]]/Tabulka54246[[#This Row],[Upravený rozpočet k 31.12.2019         v tis. Kč]]*100</f>
        <v>#DIV/0!</v>
      </c>
    </row>
    <row r="962" spans="1:10" s="55" customFormat="1" ht="13.9" hidden="1" customHeight="1" x14ac:dyDescent="0.25">
      <c r="A962" s="75">
        <v>6171</v>
      </c>
      <c r="B962" s="75"/>
      <c r="C962" s="207"/>
      <c r="D962" s="405"/>
      <c r="E962" s="46"/>
      <c r="F962" s="373" t="s">
        <v>70</v>
      </c>
      <c r="G962" s="289">
        <f>G961+G953+G946+G931+G942+G925</f>
        <v>152</v>
      </c>
      <c r="H962" s="289">
        <f>H961+H953+H946+H931+H942+H925</f>
        <v>120</v>
      </c>
      <c r="I962" s="289">
        <f>I961+I953+I946+I931+I942+I925</f>
        <v>74.56</v>
      </c>
      <c r="J962" s="289">
        <f>Tabulka54246[[#This Row],[Skutečnost k 31.12.2019                    v tis. Kč]]/Tabulka54246[[#This Row],[Upravený rozpočet k 31.12.2019         v tis. Kč]]*100</f>
        <v>62.13333333333334</v>
      </c>
    </row>
    <row r="963" spans="1:10" s="55" customFormat="1" ht="15" hidden="1" customHeight="1" x14ac:dyDescent="0.25">
      <c r="A963" s="34"/>
      <c r="B963" s="34"/>
      <c r="C963" s="207"/>
      <c r="D963" s="405"/>
      <c r="E963" s="47"/>
      <c r="F963" s="288" t="s">
        <v>249</v>
      </c>
      <c r="G963" s="431">
        <f>G962+G880</f>
        <v>167</v>
      </c>
      <c r="H963" s="431">
        <f>H962+H880</f>
        <v>135</v>
      </c>
      <c r="I963" s="431">
        <f>I962+I880</f>
        <v>88.35</v>
      </c>
      <c r="J963" s="431">
        <f>Tabulka54246[[#This Row],[Skutečnost k 31.12.2019                    v tis. Kč]]/Tabulka54246[[#This Row],[Upravený rozpočet k 31.12.2019         v tis. Kč]]*100</f>
        <v>65.444444444444443</v>
      </c>
    </row>
    <row r="964" spans="1:10" s="55" customFormat="1" ht="15" hidden="1" customHeight="1" x14ac:dyDescent="0.25">
      <c r="A964" s="34"/>
      <c r="B964" s="34"/>
      <c r="C964" s="207"/>
      <c r="D964" s="405"/>
      <c r="E964" s="47"/>
      <c r="F964" s="94"/>
      <c r="G964" s="82"/>
      <c r="H964" s="82"/>
      <c r="I964" s="74"/>
      <c r="J964" s="715"/>
    </row>
    <row r="965" spans="1:10" s="55" customFormat="1" ht="15" hidden="1" customHeight="1" x14ac:dyDescent="0.25">
      <c r="A965" s="15"/>
      <c r="B965" s="10"/>
      <c r="C965" s="192"/>
      <c r="D965" s="16"/>
      <c r="E965" s="47"/>
      <c r="F965" s="420" t="s">
        <v>71</v>
      </c>
      <c r="G965" s="81"/>
      <c r="H965" s="81"/>
      <c r="I965" s="74"/>
      <c r="J965" s="715"/>
    </row>
    <row r="966" spans="1:10" s="55" customFormat="1" ht="15" hidden="1" customHeight="1" x14ac:dyDescent="0.25">
      <c r="A966" s="12">
        <v>6310</v>
      </c>
      <c r="B966" s="12">
        <v>5163</v>
      </c>
      <c r="C966" s="204"/>
      <c r="D966" s="339"/>
      <c r="E966" s="46"/>
      <c r="F966" s="357" t="s">
        <v>319</v>
      </c>
      <c r="G966" s="341">
        <v>55</v>
      </c>
      <c r="H966" s="341">
        <v>54.86</v>
      </c>
      <c r="I966" s="341">
        <v>51.46</v>
      </c>
      <c r="J966" s="341">
        <f>Tabulka54246[[#This Row],[Skutečnost k 31.12.2019                    v tis. Kč]]/Tabulka54246[[#This Row],[Upravený rozpočet k 31.12.2019         v tis. Kč]]*100</f>
        <v>93.802406124680999</v>
      </c>
    </row>
    <row r="967" spans="1:10" s="55" customFormat="1" ht="15" hidden="1" customHeight="1" x14ac:dyDescent="0.25">
      <c r="A967" s="12">
        <v>6310</v>
      </c>
      <c r="B967" s="12">
        <v>5909</v>
      </c>
      <c r="C967" s="204"/>
      <c r="D967" s="339"/>
      <c r="E967" s="46"/>
      <c r="F967" s="357" t="s">
        <v>327</v>
      </c>
      <c r="G967" s="341">
        <v>6</v>
      </c>
      <c r="H967" s="341">
        <v>7.05</v>
      </c>
      <c r="I967" s="341">
        <v>7.05</v>
      </c>
      <c r="J967" s="341">
        <f>Tabulka54246[[#This Row],[Skutečnost k 31.12.2019                    v tis. Kč]]/Tabulka54246[[#This Row],[Upravený rozpočet k 31.12.2019         v tis. Kč]]*100</f>
        <v>100</v>
      </c>
    </row>
    <row r="968" spans="1:10" s="55" customFormat="1" ht="15" hidden="1" customHeight="1" x14ac:dyDescent="0.25">
      <c r="A968" s="75">
        <v>6310</v>
      </c>
      <c r="B968" s="12"/>
      <c r="C968" s="204"/>
      <c r="D968" s="16"/>
      <c r="E968" s="46"/>
      <c r="F968" s="200" t="s">
        <v>879</v>
      </c>
      <c r="G968" s="289">
        <f>SUBTOTAL(109,G966:G967)</f>
        <v>0</v>
      </c>
      <c r="H968" s="289">
        <f>SUBTOTAL(109,H966:H967)</f>
        <v>0</v>
      </c>
      <c r="I968" s="289">
        <f>SUBTOTAL(109,I966:I967)</f>
        <v>0</v>
      </c>
      <c r="J968" s="289" t="e">
        <f>Tabulka54246[[#This Row],[Skutečnost k 31.12.2019                    v tis. Kč]]/Tabulka54246[[#This Row],[Upravený rozpočet k 31.12.2019         v tis. Kč]]*100</f>
        <v>#DIV/0!</v>
      </c>
    </row>
    <row r="969" spans="1:10" s="55" customFormat="1" ht="15" hidden="1" customHeight="1" x14ac:dyDescent="0.25">
      <c r="A969" s="12"/>
      <c r="B969" s="12"/>
      <c r="C969" s="204"/>
      <c r="D969" s="16"/>
      <c r="E969" s="46"/>
      <c r="F969" s="373"/>
      <c r="G969" s="356"/>
      <c r="H969" s="356"/>
      <c r="I969" s="74"/>
      <c r="J969" s="715"/>
    </row>
    <row r="970" spans="1:10" s="55" customFormat="1" ht="15" hidden="1" customHeight="1" x14ac:dyDescent="0.25">
      <c r="A970" s="16">
        <v>6320</v>
      </c>
      <c r="B970" s="16">
        <v>5163</v>
      </c>
      <c r="C970" s="192"/>
      <c r="D970" s="383"/>
      <c r="E970" s="46"/>
      <c r="F970" s="353" t="s">
        <v>230</v>
      </c>
      <c r="G970" s="341">
        <v>480</v>
      </c>
      <c r="H970" s="341">
        <v>496.5</v>
      </c>
      <c r="I970" s="341">
        <v>400.19</v>
      </c>
      <c r="J970" s="341">
        <f>Tabulka54246[[#This Row],[Skutečnost k 31.12.2019                    v tis. Kč]]/Tabulka54246[[#This Row],[Upravený rozpočet k 31.12.2019         v tis. Kč]]*100</f>
        <v>80.602215508559922</v>
      </c>
    </row>
    <row r="971" spans="1:10" s="55" customFormat="1" ht="15" hidden="1" customHeight="1" x14ac:dyDescent="0.25">
      <c r="A971" s="75">
        <v>6320</v>
      </c>
      <c r="B971" s="12"/>
      <c r="C971" s="204"/>
      <c r="D971" s="16"/>
      <c r="E971" s="46"/>
      <c r="F971" s="373" t="s">
        <v>304</v>
      </c>
      <c r="G971" s="361">
        <f>SUBTOTAL(109,G970:G970)</f>
        <v>0</v>
      </c>
      <c r="H971" s="356">
        <f>SUBTOTAL(109,H970:H970)</f>
        <v>0</v>
      </c>
      <c r="I971" s="356">
        <f>SUBTOTAL(109,I970:I970)</f>
        <v>0</v>
      </c>
      <c r="J971" s="356" t="e">
        <f>Tabulka54246[[#This Row],[Skutečnost k 31.12.2019                    v tis. Kč]]/Tabulka54246[[#This Row],[Upravený rozpočet k 31.12.2019         v tis. Kč]]*100</f>
        <v>#DIV/0!</v>
      </c>
    </row>
    <row r="972" spans="1:10" ht="15" hidden="1" customHeight="1" x14ac:dyDescent="0.25">
      <c r="A972" s="75"/>
      <c r="B972" s="16"/>
      <c r="C972" s="192"/>
      <c r="D972" s="16"/>
      <c r="E972" s="46"/>
      <c r="F972" s="373"/>
      <c r="G972" s="361"/>
      <c r="H972" s="152"/>
      <c r="I972" s="268"/>
      <c r="J972" s="268"/>
    </row>
    <row r="973" spans="1:10" ht="15" hidden="1" customHeight="1" x14ac:dyDescent="0.25">
      <c r="A973" s="12">
        <v>6330</v>
      </c>
      <c r="B973" s="16">
        <v>5341</v>
      </c>
      <c r="C973" s="192"/>
      <c r="D973" s="689">
        <v>111</v>
      </c>
      <c r="E973" s="46"/>
      <c r="F973" s="373" t="s">
        <v>880</v>
      </c>
      <c r="G973" s="355">
        <v>0</v>
      </c>
      <c r="H973" s="152">
        <v>12.5</v>
      </c>
      <c r="I973" s="341">
        <v>12.5</v>
      </c>
      <c r="J973" s="341">
        <f>Tabulka54246[[#This Row],[Skutečnost k 31.12.2019                    v tis. Kč]]/Tabulka54246[[#This Row],[Upravený rozpočet k 31.12.2019         v tis. Kč]]*100</f>
        <v>100</v>
      </c>
    </row>
    <row r="974" spans="1:10" ht="15" hidden="1" customHeight="1" x14ac:dyDescent="0.25">
      <c r="A974" s="12">
        <v>6330</v>
      </c>
      <c r="B974" s="16">
        <v>5341</v>
      </c>
      <c r="C974" s="192"/>
      <c r="D974" s="689">
        <v>8111</v>
      </c>
      <c r="E974" s="46"/>
      <c r="F974" s="373" t="s">
        <v>883</v>
      </c>
      <c r="G974" s="355">
        <v>0</v>
      </c>
      <c r="H974" s="152">
        <v>6</v>
      </c>
      <c r="I974" s="341">
        <v>6</v>
      </c>
      <c r="J974" s="341">
        <f>Tabulka54246[[#This Row],[Skutečnost k 31.12.2019                    v tis. Kč]]/Tabulka54246[[#This Row],[Upravený rozpočet k 31.12.2019         v tis. Kč]]*100</f>
        <v>100</v>
      </c>
    </row>
    <row r="975" spans="1:10" ht="15" hidden="1" customHeight="1" x14ac:dyDescent="0.25">
      <c r="A975" s="75">
        <v>6330</v>
      </c>
      <c r="B975" s="16"/>
      <c r="C975" s="192"/>
      <c r="D975" s="16"/>
      <c r="E975" s="46"/>
      <c r="F975" s="373" t="s">
        <v>691</v>
      </c>
      <c r="G975" s="356">
        <f>SUBTOTAL(109,G973:G974)</f>
        <v>0</v>
      </c>
      <c r="H975" s="356">
        <f>SUBTOTAL(109,H973:H974)</f>
        <v>0</v>
      </c>
      <c r="I975" s="356">
        <f>SUBTOTAL(109,I973:I974)</f>
        <v>0</v>
      </c>
      <c r="J975" s="356" t="e">
        <f>Tabulka54246[[#This Row],[Skutečnost k 31.12.2019                    v tis. Kč]]/Tabulka54246[[#This Row],[Upravený rozpočet k 31.12.2019         v tis. Kč]]*100</f>
        <v>#DIV/0!</v>
      </c>
    </row>
    <row r="976" spans="1:10" s="59" customFormat="1" ht="15" hidden="1" customHeight="1" x14ac:dyDescent="0.25">
      <c r="A976" s="75"/>
      <c r="B976" s="16"/>
      <c r="C976" s="192"/>
      <c r="D976" s="16"/>
      <c r="E976" s="46"/>
      <c r="F976" s="373"/>
      <c r="G976" s="356"/>
      <c r="H976" s="356"/>
      <c r="I976" s="74"/>
      <c r="J976" s="715"/>
    </row>
    <row r="977" spans="1:10" s="59" customFormat="1" ht="15" hidden="1" customHeight="1" x14ac:dyDescent="0.25">
      <c r="A977" s="12">
        <v>6399</v>
      </c>
      <c r="B977" s="12">
        <v>5362</v>
      </c>
      <c r="C977" s="204"/>
      <c r="D977" s="339"/>
      <c r="E977" s="46">
        <v>88</v>
      </c>
      <c r="F977" s="353" t="s">
        <v>232</v>
      </c>
      <c r="G977" s="432">
        <v>762.27</v>
      </c>
      <c r="H977" s="432">
        <v>891.21</v>
      </c>
      <c r="I977" s="432">
        <v>889.63</v>
      </c>
      <c r="J977" s="432">
        <f>Tabulka54246[[#This Row],[Skutečnost k 31.12.2019                    v tis. Kč]]/Tabulka54246[[#This Row],[Upravený rozpočet k 31.12.2019         v tis. Kč]]*100</f>
        <v>99.822712940833242</v>
      </c>
    </row>
    <row r="978" spans="1:10" s="59" customFormat="1" ht="15" hidden="1" customHeight="1" x14ac:dyDescent="0.25">
      <c r="A978" s="12">
        <v>6399</v>
      </c>
      <c r="B978" s="12">
        <v>5362</v>
      </c>
      <c r="C978" s="204"/>
      <c r="D978" s="689">
        <v>111</v>
      </c>
      <c r="E978" s="46">
        <v>88</v>
      </c>
      <c r="F978" s="421" t="s">
        <v>881</v>
      </c>
      <c r="G978" s="343">
        <v>105</v>
      </c>
      <c r="H978" s="343">
        <v>338.52</v>
      </c>
      <c r="I978" s="343">
        <v>308.57</v>
      </c>
      <c r="J978" s="343">
        <f>Tabulka54246[[#This Row],[Skutečnost k 31.12.2019                    v tis. Kč]]/Tabulka54246[[#This Row],[Upravený rozpočet k 31.12.2019         v tis. Kč]]*100</f>
        <v>91.152664539761318</v>
      </c>
    </row>
    <row r="979" spans="1:10" ht="15" hidden="1" customHeight="1" x14ac:dyDescent="0.25">
      <c r="A979" s="12">
        <v>6399</v>
      </c>
      <c r="B979" s="16">
        <v>5362</v>
      </c>
      <c r="C979" s="192"/>
      <c r="D979" s="685">
        <v>112</v>
      </c>
      <c r="E979" s="46">
        <v>88</v>
      </c>
      <c r="F979" s="421" t="s">
        <v>882</v>
      </c>
      <c r="G979" s="343">
        <v>0</v>
      </c>
      <c r="H979" s="343">
        <v>9.3699999999999992</v>
      </c>
      <c r="I979" s="343">
        <v>9.3699999999999992</v>
      </c>
      <c r="J979" s="343">
        <f>Tabulka54246[[#This Row],[Skutečnost k 31.12.2019                    v tis. Kč]]/Tabulka54246[[#This Row],[Upravený rozpočet k 31.12.2019         v tis. Kč]]*100</f>
        <v>100</v>
      </c>
    </row>
    <row r="980" spans="1:10" ht="15" hidden="1" customHeight="1" x14ac:dyDescent="0.25">
      <c r="A980" s="16">
        <v>6399</v>
      </c>
      <c r="B980" s="16">
        <v>5362</v>
      </c>
      <c r="C980" s="192"/>
      <c r="D980" s="383"/>
      <c r="E980" s="46">
        <v>89</v>
      </c>
      <c r="F980" s="353" t="s">
        <v>233</v>
      </c>
      <c r="G980" s="343">
        <v>6</v>
      </c>
      <c r="H980" s="343">
        <v>6</v>
      </c>
      <c r="I980" s="343">
        <v>4</v>
      </c>
      <c r="J980" s="343">
        <f>Tabulka54246[[#This Row],[Skutečnost k 31.12.2019                    v tis. Kč]]/Tabulka54246[[#This Row],[Upravený rozpočet k 31.12.2019         v tis. Kč]]*100</f>
        <v>66.666666666666657</v>
      </c>
    </row>
    <row r="981" spans="1:10" ht="15" hidden="1" customHeight="1" x14ac:dyDescent="0.25">
      <c r="A981" s="16">
        <v>6399</v>
      </c>
      <c r="B981" s="16">
        <v>5362</v>
      </c>
      <c r="C981" s="192"/>
      <c r="D981" s="383"/>
      <c r="E981" s="46">
        <v>90</v>
      </c>
      <c r="F981" s="353" t="s">
        <v>472</v>
      </c>
      <c r="G981" s="343">
        <v>33.57</v>
      </c>
      <c r="H981" s="343">
        <v>33.57</v>
      </c>
      <c r="I981" s="343">
        <v>33.57</v>
      </c>
      <c r="J981" s="343">
        <f>Tabulka54246[[#This Row],[Skutečnost k 31.12.2019                    v tis. Kč]]/Tabulka54246[[#This Row],[Upravený rozpočet k 31.12.2019         v tis. Kč]]*100</f>
        <v>100</v>
      </c>
    </row>
    <row r="982" spans="1:10" ht="15" hidden="1" customHeight="1" x14ac:dyDescent="0.25">
      <c r="A982" s="16">
        <v>6399</v>
      </c>
      <c r="B982" s="16">
        <v>5362</v>
      </c>
      <c r="C982" s="192"/>
      <c r="D982" s="383"/>
      <c r="E982" s="46">
        <v>91</v>
      </c>
      <c r="F982" s="353" t="s">
        <v>692</v>
      </c>
      <c r="G982" s="343">
        <v>0</v>
      </c>
      <c r="H982" s="343">
        <v>0.22</v>
      </c>
      <c r="I982" s="343">
        <v>0.22</v>
      </c>
      <c r="J982" s="343">
        <f>Tabulka54246[[#This Row],[Skutečnost k 31.12.2019                    v tis. Kč]]/Tabulka54246[[#This Row],[Upravený rozpočet k 31.12.2019         v tis. Kč]]*100</f>
        <v>100</v>
      </c>
    </row>
    <row r="983" spans="1:10" ht="15" hidden="1" customHeight="1" x14ac:dyDescent="0.25">
      <c r="A983" s="16">
        <v>6399</v>
      </c>
      <c r="B983" s="16">
        <v>5363</v>
      </c>
      <c r="C983" s="192"/>
      <c r="D983" s="383"/>
      <c r="E983" s="46"/>
      <c r="F983" s="353" t="s">
        <v>153</v>
      </c>
      <c r="G983" s="343">
        <v>3</v>
      </c>
      <c r="H983" s="343">
        <v>2.78</v>
      </c>
      <c r="I983" s="343">
        <v>0</v>
      </c>
      <c r="J983" s="343">
        <f>Tabulka54246[[#This Row],[Skutečnost k 31.12.2019                    v tis. Kč]]/Tabulka54246[[#This Row],[Upravený rozpočet k 31.12.2019         v tis. Kč]]*100</f>
        <v>0</v>
      </c>
    </row>
    <row r="984" spans="1:10" ht="15" hidden="1" customHeight="1" x14ac:dyDescent="0.25">
      <c r="A984" s="12">
        <v>6399</v>
      </c>
      <c r="B984" s="12">
        <v>5365</v>
      </c>
      <c r="C984" s="204"/>
      <c r="D984" s="383"/>
      <c r="E984" s="58"/>
      <c r="F984" s="353" t="s">
        <v>231</v>
      </c>
      <c r="G984" s="343">
        <v>6200</v>
      </c>
      <c r="H984" s="343">
        <v>5907.29</v>
      </c>
      <c r="I984" s="343">
        <v>5907.29</v>
      </c>
      <c r="J984" s="343">
        <f>Tabulka54246[[#This Row],[Skutečnost k 31.12.2019                    v tis. Kč]]/Tabulka54246[[#This Row],[Upravený rozpočet k 31.12.2019         v tis. Kč]]*100</f>
        <v>100</v>
      </c>
    </row>
    <row r="985" spans="1:10" s="55" customFormat="1" ht="15" hidden="1" customHeight="1" x14ac:dyDescent="0.25">
      <c r="A985" s="75">
        <v>6399</v>
      </c>
      <c r="B985" s="12"/>
      <c r="C985" s="204"/>
      <c r="D985" s="16"/>
      <c r="E985" s="58"/>
      <c r="F985" s="373" t="s">
        <v>308</v>
      </c>
      <c r="G985" s="289">
        <f>SUM(G977:G984)</f>
        <v>7109.84</v>
      </c>
      <c r="H985" s="289">
        <f>SUM(H977:H984)</f>
        <v>7188.96</v>
      </c>
      <c r="I985" s="289">
        <f>SUM(I977:I984)</f>
        <v>7152.65</v>
      </c>
      <c r="J985" s="289">
        <f>Tabulka54246[[#This Row],[Skutečnost k 31.12.2019                    v tis. Kč]]/Tabulka54246[[#This Row],[Upravený rozpočet k 31.12.2019         v tis. Kč]]*100</f>
        <v>99.494919988426687</v>
      </c>
    </row>
    <row r="986" spans="1:10" s="55" customFormat="1" ht="15" hidden="1" customHeight="1" x14ac:dyDescent="0.25">
      <c r="A986" s="15"/>
      <c r="B986" s="10"/>
      <c r="C986" s="192"/>
      <c r="D986" s="16"/>
      <c r="E986" s="46"/>
      <c r="F986" s="288" t="s">
        <v>234</v>
      </c>
      <c r="G986" s="433">
        <f>G971+G968+G985+G975</f>
        <v>7109.84</v>
      </c>
      <c r="H986" s="433">
        <f>H971+H968+H985+H975</f>
        <v>7188.96</v>
      </c>
      <c r="I986" s="433">
        <f>I971+I968+I985+I975</f>
        <v>7152.65</v>
      </c>
      <c r="J986" s="433">
        <f>Tabulka54246[[#This Row],[Skutečnost k 31.12.2019                    v tis. Kč]]/Tabulka54246[[#This Row],[Upravený rozpočet k 31.12.2019         v tis. Kč]]*100</f>
        <v>99.494919988426687</v>
      </c>
    </row>
    <row r="987" spans="1:10" s="55" customFormat="1" ht="15" hidden="1" customHeight="1" x14ac:dyDescent="0.25">
      <c r="A987" s="15"/>
      <c r="B987" s="10"/>
      <c r="C987" s="192"/>
      <c r="D987" s="16"/>
      <c r="E987" s="46"/>
      <c r="F987" s="94"/>
      <c r="G987" s="71"/>
      <c r="H987" s="71"/>
      <c r="I987" s="72"/>
      <c r="J987" s="268"/>
    </row>
    <row r="988" spans="1:10" s="55" customFormat="1" ht="15" hidden="1" customHeight="1" x14ac:dyDescent="0.25">
      <c r="A988" s="12">
        <v>6402</v>
      </c>
      <c r="B988" s="12">
        <v>5364</v>
      </c>
      <c r="C988" s="192"/>
      <c r="D988" s="383"/>
      <c r="E988" s="46"/>
      <c r="F988" s="329" t="s">
        <v>1483</v>
      </c>
      <c r="G988" s="152">
        <v>0.01</v>
      </c>
      <c r="H988" s="152">
        <v>0</v>
      </c>
      <c r="I988" s="152">
        <v>0</v>
      </c>
      <c r="J988" s="152">
        <v>0</v>
      </c>
    </row>
    <row r="989" spans="1:10" s="17" customFormat="1" ht="15" hidden="1" customHeight="1" x14ac:dyDescent="0.25">
      <c r="A989" s="367">
        <v>6402</v>
      </c>
      <c r="B989" s="367">
        <v>5364</v>
      </c>
      <c r="C989" s="392">
        <v>34070</v>
      </c>
      <c r="D989" s="383"/>
      <c r="E989" s="46"/>
      <c r="F989" s="370" t="s">
        <v>1480</v>
      </c>
      <c r="G989" s="390">
        <v>0</v>
      </c>
      <c r="H989" s="390">
        <v>2.4500000000000002</v>
      </c>
      <c r="I989" s="390">
        <v>2.4500000000000002</v>
      </c>
      <c r="J989" s="152">
        <f>Tabulka54246[[#This Row],[Skutečnost k 31.12.2019                    v tis. Kč]]/Tabulka54246[[#This Row],[Upravený rozpočet k 31.12.2019         v tis. Kč]]*100</f>
        <v>100</v>
      </c>
    </row>
    <row r="990" spans="1:10" s="17" customFormat="1" ht="15" hidden="1" customHeight="1" x14ac:dyDescent="0.25">
      <c r="A990" s="367">
        <v>6402</v>
      </c>
      <c r="B990" s="367">
        <v>5364</v>
      </c>
      <c r="C990" s="392">
        <v>98008</v>
      </c>
      <c r="D990" s="16"/>
      <c r="E990" s="46"/>
      <c r="F990" s="370" t="s">
        <v>1481</v>
      </c>
      <c r="G990" s="390">
        <v>17.16</v>
      </c>
      <c r="H990" s="390">
        <v>17.16</v>
      </c>
      <c r="I990" s="390">
        <v>17.16</v>
      </c>
      <c r="J990" s="152">
        <f>Tabulka54246[[#This Row],[Skutečnost k 31.12.2019                    v tis. Kč]]/Tabulka54246[[#This Row],[Upravený rozpočet k 31.12.2019         v tis. Kč]]*100</f>
        <v>100</v>
      </c>
    </row>
    <row r="991" spans="1:10" s="17" customFormat="1" ht="15" hidden="1" customHeight="1" x14ac:dyDescent="0.25">
      <c r="A991" s="367">
        <v>6402</v>
      </c>
      <c r="B991" s="367">
        <v>5364</v>
      </c>
      <c r="C991" s="392">
        <v>98187</v>
      </c>
      <c r="D991" s="691"/>
      <c r="E991" s="334"/>
      <c r="F991" s="370" t="s">
        <v>1482</v>
      </c>
      <c r="G991" s="390">
        <v>50.59</v>
      </c>
      <c r="H991" s="390">
        <v>50.59</v>
      </c>
      <c r="I991" s="390">
        <v>50.59</v>
      </c>
      <c r="J991" s="152">
        <f>Tabulka54246[[#This Row],[Skutečnost k 31.12.2019                    v tis. Kč]]/Tabulka54246[[#This Row],[Upravený rozpočet k 31.12.2019         v tis. Kč]]*100</f>
        <v>100</v>
      </c>
    </row>
    <row r="992" spans="1:10" s="17" customFormat="1" ht="15" hidden="1" customHeight="1" x14ac:dyDescent="0.25">
      <c r="A992" s="75">
        <v>6402</v>
      </c>
      <c r="B992" s="16"/>
      <c r="C992" s="192"/>
      <c r="D992" s="16"/>
      <c r="E992" s="46"/>
      <c r="F992" s="200" t="s">
        <v>396</v>
      </c>
      <c r="G992" s="289">
        <f>SUBTOTAL(109,G988:G991)</f>
        <v>0</v>
      </c>
      <c r="H992" s="289">
        <f t="shared" ref="H992:I992" si="12">SUBTOTAL(109,H988:H991)</f>
        <v>0</v>
      </c>
      <c r="I992" s="289">
        <f t="shared" si="12"/>
        <v>0</v>
      </c>
      <c r="J992" s="289" t="e">
        <f>Tabulka54246[[#This Row],[Skutečnost k 31.12.2019                    v tis. Kč]]/Tabulka54246[[#This Row],[Upravený rozpočet k 31.12.2019         v tis. Kč]]*100</f>
        <v>#DIV/0!</v>
      </c>
    </row>
    <row r="993" spans="1:10" s="17" customFormat="1" ht="15" hidden="1" customHeight="1" x14ac:dyDescent="0.25">
      <c r="A993" s="75"/>
      <c r="B993" s="16"/>
      <c r="C993" s="192"/>
      <c r="D993" s="16"/>
      <c r="E993" s="46"/>
      <c r="F993" s="200"/>
      <c r="G993" s="289"/>
      <c r="H993" s="289"/>
      <c r="I993" s="289"/>
      <c r="J993" s="289"/>
    </row>
    <row r="994" spans="1:10" ht="15" customHeight="1" x14ac:dyDescent="0.25">
      <c r="A994" s="125"/>
      <c r="B994" s="126"/>
      <c r="C994" s="208"/>
      <c r="D994" s="125"/>
      <c r="E994" s="127"/>
      <c r="F994" s="128"/>
      <c r="G994" s="218"/>
      <c r="H994" s="218"/>
      <c r="I994" s="59"/>
      <c r="J994" s="123"/>
    </row>
    <row r="995" spans="1:10" ht="15" customHeight="1" x14ac:dyDescent="0.25">
      <c r="A995" s="181"/>
      <c r="B995" s="438"/>
      <c r="C995" s="439"/>
      <c r="D995" s="438"/>
      <c r="E995" s="440"/>
      <c r="F995" s="915" t="s">
        <v>1690</v>
      </c>
      <c r="G995" s="442">
        <f>G13+G61+G62+G81+G82+G83+G84+G99+G100+G101+G102+G103+G104+G121+G122+G156+G157+G158+G159+G187+G188+G257+G258+G259+G265+G266+G267+G349+G350+G351+G352+G353+G406+G407+G446+G459+G489+G490+G491+G513+G514+G515+G516+G524+G531+G537+G539+G541+G544+G547+G565+G570+G627+G731+G732+G752+G783+G813+G869+G915+G938</f>
        <v>15678</v>
      </c>
      <c r="H995" s="442">
        <f t="shared" ref="H995:I995" si="13">H13+H61+H62+H81+H82+H83+H84+H99+H100+H101+H102+H103+H104+H121+H122+H156+H157+H158+H159+H187+H188+H257+H258+H259+H265+H266+H267+H349+H350+H351+H352+H353+H406+H407+H446+H459+H489+H490+H491+H513+H514+H515+H516+H524+H531+H537+H539+H541+H544+H547+H565+H570+H627+H731+H732+H752+H783+H813+H869+H915+H938</f>
        <v>21901.559999999998</v>
      </c>
      <c r="I995" s="442">
        <f t="shared" si="13"/>
        <v>20233.729999999992</v>
      </c>
      <c r="J995" s="103">
        <f t="shared" ref="J995" si="14">I995/H995*100</f>
        <v>92.384880346422776</v>
      </c>
    </row>
    <row r="996" spans="1:10" ht="15" customHeight="1" x14ac:dyDescent="0.25">
      <c r="A996" s="229"/>
      <c r="B996" s="10"/>
      <c r="C996" s="230"/>
      <c r="D996" s="231"/>
      <c r="E996" s="232"/>
      <c r="F996" s="122"/>
      <c r="G996" s="123"/>
      <c r="H996" s="19"/>
      <c r="I996" s="454"/>
      <c r="J996" s="454"/>
    </row>
    <row r="997" spans="1:10" s="55" customFormat="1" ht="15" customHeight="1" x14ac:dyDescent="0.25">
      <c r="E997" s="811"/>
      <c r="F997" s="811"/>
      <c r="G997" s="48"/>
      <c r="H997" s="48"/>
      <c r="I997"/>
      <c r="J997"/>
    </row>
    <row r="998" spans="1:10" s="55" customFormat="1" ht="15" customHeight="1" x14ac:dyDescent="0.25">
      <c r="A998" s="811" t="s">
        <v>549</v>
      </c>
      <c r="B998" s="811"/>
      <c r="C998" s="199"/>
      <c r="D998" s="811"/>
      <c r="E998" s="810"/>
      <c r="F998" s="810"/>
      <c r="G998" s="196"/>
      <c r="H998" s="196"/>
    </row>
    <row r="999" spans="1:10" s="55" customFormat="1" ht="15" customHeight="1" x14ac:dyDescent="0.25">
      <c r="A999" s="124"/>
      <c r="B999" s="124"/>
      <c r="C999" s="212"/>
      <c r="D999" s="201"/>
      <c r="E999" s="124"/>
      <c r="F999" s="124"/>
      <c r="G999" s="48"/>
      <c r="H999" s="48"/>
    </row>
    <row r="1000" spans="1:10" s="55" customFormat="1" ht="15" customHeight="1" x14ac:dyDescent="0.25">
      <c r="A1000" s="11"/>
      <c r="B1000" s="7"/>
      <c r="C1000" s="204"/>
      <c r="D1000" s="12"/>
      <c r="E1000" s="58"/>
      <c r="F1000" s="11"/>
      <c r="G1000" s="213"/>
      <c r="H1000" s="213"/>
    </row>
    <row r="1001" spans="1:10" s="55" customFormat="1" ht="15" customHeight="1" x14ac:dyDescent="0.25">
      <c r="A1001"/>
      <c r="B1001" s="56"/>
      <c r="C1001" s="205"/>
      <c r="D1001" s="18"/>
      <c r="E1001" s="57"/>
      <c r="F1001"/>
      <c r="G1001" s="155"/>
      <c r="H1001" s="155"/>
      <c r="I1001"/>
      <c r="J1001"/>
    </row>
    <row r="1002" spans="1:10" s="55" customFormat="1" ht="15" customHeight="1" x14ac:dyDescent="0.25">
      <c r="A1002"/>
      <c r="B1002" s="56"/>
      <c r="C1002" s="205"/>
      <c r="D1002" s="18"/>
      <c r="E1002" s="57"/>
      <c r="F1002"/>
      <c r="G1002" s="155"/>
      <c r="H1002" s="155"/>
      <c r="I1002"/>
      <c r="J1002"/>
    </row>
    <row r="1003" spans="1:10" s="55" customFormat="1" ht="15" customHeight="1" x14ac:dyDescent="0.25">
      <c r="A1003" s="11"/>
      <c r="B1003" s="7"/>
      <c r="C1003" s="204"/>
      <c r="D1003" s="12"/>
      <c r="E1003" s="58"/>
      <c r="F1003" s="11"/>
      <c r="G1003" s="213"/>
      <c r="H1003" s="213"/>
      <c r="I1003"/>
      <c r="J1003"/>
    </row>
    <row r="1004" spans="1:10" s="55" customFormat="1" ht="15" customHeight="1" x14ac:dyDescent="0.25">
      <c r="A1004" s="11"/>
      <c r="B1004" s="7"/>
      <c r="C1004" s="204"/>
      <c r="D1004" s="12"/>
      <c r="E1004" s="58"/>
      <c r="F1004" s="11"/>
      <c r="G1004" s="213"/>
      <c r="H1004" s="213"/>
      <c r="I1004"/>
      <c r="J1004"/>
    </row>
    <row r="1005" spans="1:10" s="55" customFormat="1" ht="15" customHeight="1" x14ac:dyDescent="0.25">
      <c r="A1005"/>
      <c r="B1005" s="56"/>
      <c r="C1005" s="205"/>
      <c r="D1005" s="18"/>
      <c r="E1005" s="57"/>
      <c r="F1005"/>
      <c r="G1005" s="155"/>
      <c r="H1005" s="155"/>
      <c r="I1005"/>
      <c r="J1005"/>
    </row>
    <row r="1006" spans="1:10" s="55" customFormat="1" ht="15" customHeight="1" x14ac:dyDescent="0.25">
      <c r="A1006" s="11"/>
      <c r="B1006" s="7"/>
      <c r="C1006" s="204"/>
      <c r="D1006" s="12"/>
      <c r="E1006" s="58"/>
      <c r="F1006" s="11"/>
      <c r="G1006" s="213"/>
      <c r="H1006" s="213"/>
      <c r="I1006"/>
      <c r="J1006"/>
    </row>
    <row r="1007" spans="1:10" s="55" customFormat="1" ht="15" customHeight="1" x14ac:dyDescent="0.25">
      <c r="A1007" s="11"/>
      <c r="B1007" s="7"/>
      <c r="C1007" s="204"/>
      <c r="D1007" s="12"/>
      <c r="E1007" s="58"/>
      <c r="F1007" s="11"/>
      <c r="G1007" s="213"/>
      <c r="H1007" s="213"/>
      <c r="I1007" s="30"/>
      <c r="J1007" s="30"/>
    </row>
    <row r="1008" spans="1:10" s="55" customFormat="1" ht="15" customHeight="1" x14ac:dyDescent="0.25">
      <c r="A1008" s="11"/>
      <c r="B1008" s="7"/>
      <c r="C1008" s="204"/>
      <c r="D1008" s="12"/>
      <c r="E1008" s="58"/>
      <c r="F1008" s="11"/>
      <c r="G1008" s="213"/>
      <c r="H1008" s="213"/>
      <c r="I1008" s="30"/>
      <c r="J1008" s="30"/>
    </row>
    <row r="1009" spans="1:10" ht="15.95" customHeight="1" x14ac:dyDescent="0.25">
      <c r="I1009" s="30"/>
      <c r="J1009" s="30"/>
    </row>
    <row r="1010" spans="1:10" ht="15" customHeight="1" x14ac:dyDescent="0.25">
      <c r="I1010" s="55"/>
      <c r="J1010" s="55"/>
    </row>
    <row r="1011" spans="1:10" ht="16.5" customHeight="1" x14ac:dyDescent="0.25">
      <c r="I1011" s="55"/>
      <c r="J1011" s="55"/>
    </row>
    <row r="1012" spans="1:10" ht="15" customHeight="1" x14ac:dyDescent="0.25">
      <c r="I1012" s="55"/>
      <c r="J1012" s="55"/>
    </row>
    <row r="1013" spans="1:10" s="96" customFormat="1" ht="15.75" customHeight="1" x14ac:dyDescent="0.25">
      <c r="A1013"/>
      <c r="B1013" s="56"/>
      <c r="C1013" s="205"/>
      <c r="D1013" s="18"/>
      <c r="E1013" s="57"/>
      <c r="F1013"/>
      <c r="G1013" s="155"/>
      <c r="H1013" s="155"/>
      <c r="I1013" s="55"/>
      <c r="J1013" s="55"/>
    </row>
    <row r="1014" spans="1:10" s="59" customFormat="1" ht="15" customHeight="1" x14ac:dyDescent="0.25">
      <c r="A1014"/>
      <c r="B1014" s="56"/>
      <c r="C1014" s="205"/>
      <c r="D1014" s="18"/>
      <c r="E1014" s="57"/>
      <c r="F1014"/>
      <c r="G1014" s="155"/>
      <c r="H1014" s="155"/>
      <c r="I1014" s="55"/>
      <c r="J1014" s="55"/>
    </row>
    <row r="1015" spans="1:10" s="59" customFormat="1" ht="15" customHeight="1" x14ac:dyDescent="0.25">
      <c r="A1015"/>
      <c r="B1015" s="56"/>
      <c r="C1015" s="205"/>
      <c r="D1015" s="18"/>
      <c r="E1015" s="57"/>
      <c r="F1015"/>
      <c r="G1015" s="155"/>
      <c r="H1015" s="155"/>
      <c r="I1015" s="55"/>
      <c r="J1015" s="55"/>
    </row>
    <row r="1016" spans="1:10" s="59" customFormat="1" ht="15" customHeight="1" x14ac:dyDescent="0.25">
      <c r="A1016"/>
      <c r="B1016" s="56"/>
      <c r="C1016" s="205"/>
      <c r="D1016" s="18"/>
      <c r="E1016" s="57"/>
      <c r="F1016"/>
      <c r="G1016" s="155"/>
      <c r="H1016" s="155"/>
      <c r="I1016" s="55"/>
      <c r="J1016" s="55"/>
    </row>
    <row r="1017" spans="1:10" s="59" customFormat="1" ht="15" customHeight="1" x14ac:dyDescent="0.25">
      <c r="A1017"/>
      <c r="B1017" s="56"/>
      <c r="C1017" s="205"/>
      <c r="D1017" s="18"/>
      <c r="E1017" s="57"/>
      <c r="F1017"/>
      <c r="G1017" s="155"/>
      <c r="H1017" s="155"/>
      <c r="I1017" s="55"/>
      <c r="J1017" s="55"/>
    </row>
    <row r="1018" spans="1:10" s="59" customFormat="1" ht="15" customHeight="1" x14ac:dyDescent="0.25">
      <c r="A1018"/>
      <c r="B1018" s="56"/>
      <c r="C1018" s="205"/>
      <c r="D1018" s="18"/>
      <c r="E1018" s="57"/>
      <c r="F1018"/>
      <c r="G1018" s="155"/>
      <c r="H1018" s="155"/>
      <c r="I1018" s="55"/>
      <c r="J1018" s="55"/>
    </row>
    <row r="1019" spans="1:10" s="59" customFormat="1" ht="15" customHeight="1" x14ac:dyDescent="0.25">
      <c r="A1019"/>
      <c r="B1019" s="56"/>
      <c r="C1019" s="205"/>
      <c r="D1019" s="18"/>
      <c r="E1019" s="57"/>
      <c r="F1019"/>
      <c r="G1019" s="155"/>
      <c r="H1019" s="155"/>
      <c r="I1019" s="55"/>
      <c r="J1019" s="55"/>
    </row>
    <row r="1020" spans="1:10" s="59" customFormat="1" ht="15" customHeight="1" x14ac:dyDescent="0.25">
      <c r="A1020"/>
      <c r="B1020" s="56"/>
      <c r="C1020" s="205"/>
      <c r="D1020" s="18"/>
      <c r="E1020" s="57"/>
      <c r="F1020"/>
      <c r="G1020" s="155"/>
      <c r="H1020" s="155"/>
      <c r="I1020" s="55"/>
      <c r="J1020" s="55"/>
    </row>
    <row r="1021" spans="1:10" s="59" customFormat="1" ht="15" customHeight="1" x14ac:dyDescent="0.25">
      <c r="A1021"/>
      <c r="B1021" s="56"/>
      <c r="C1021" s="205"/>
      <c r="D1021" s="18"/>
      <c r="E1021" s="57"/>
      <c r="F1021"/>
      <c r="G1021" s="155"/>
      <c r="H1021" s="155"/>
      <c r="I1021" s="55"/>
      <c r="J1021" s="55"/>
    </row>
    <row r="1022" spans="1:10" s="72" customFormat="1" ht="15" customHeight="1" x14ac:dyDescent="0.25">
      <c r="A1022"/>
      <c r="B1022" s="56"/>
      <c r="C1022" s="205"/>
      <c r="D1022" s="18"/>
      <c r="E1022" s="57"/>
      <c r="F1022"/>
      <c r="G1022" s="155"/>
      <c r="H1022" s="155"/>
      <c r="I1022" s="22"/>
      <c r="J1022" s="22"/>
    </row>
    <row r="1023" spans="1:10" s="72" customFormat="1" ht="15" customHeight="1" x14ac:dyDescent="0.25">
      <c r="A1023"/>
      <c r="B1023" s="56"/>
      <c r="C1023" s="205"/>
      <c r="D1023" s="18"/>
      <c r="E1023" s="57"/>
      <c r="F1023"/>
      <c r="G1023" s="155"/>
      <c r="H1023" s="155"/>
      <c r="I1023"/>
      <c r="J1023"/>
    </row>
    <row r="1024" spans="1:10" s="59" customFormat="1" ht="15" customHeight="1" x14ac:dyDescent="0.25">
      <c r="A1024"/>
      <c r="B1024" s="56"/>
      <c r="C1024" s="205"/>
      <c r="D1024" s="18"/>
      <c r="E1024" s="57"/>
      <c r="F1024"/>
      <c r="G1024" s="155"/>
      <c r="H1024" s="155"/>
      <c r="I1024"/>
      <c r="J1024"/>
    </row>
    <row r="1025" spans="1:10" s="59" customFormat="1" ht="15" customHeight="1" x14ac:dyDescent="0.25">
      <c r="A1025"/>
      <c r="B1025" s="56"/>
      <c r="C1025" s="205"/>
      <c r="D1025" s="18"/>
      <c r="E1025" s="57"/>
      <c r="F1025"/>
      <c r="G1025" s="155"/>
      <c r="H1025" s="155"/>
      <c r="I1025"/>
      <c r="J1025"/>
    </row>
    <row r="1026" spans="1:10" s="59" customFormat="1" ht="15" customHeight="1" x14ac:dyDescent="0.25">
      <c r="A1026"/>
      <c r="B1026" s="56"/>
      <c r="C1026" s="205"/>
      <c r="D1026" s="18"/>
      <c r="E1026" s="57"/>
      <c r="F1026"/>
      <c r="G1026" s="155"/>
      <c r="H1026" s="155"/>
      <c r="I1026"/>
      <c r="J1026"/>
    </row>
    <row r="1027" spans="1:10" s="59" customFormat="1" ht="15" customHeight="1" x14ac:dyDescent="0.25">
      <c r="A1027"/>
      <c r="B1027" s="56"/>
      <c r="C1027" s="205"/>
      <c r="D1027" s="18"/>
      <c r="E1027" s="57"/>
      <c r="F1027"/>
      <c r="G1027" s="155"/>
      <c r="H1027" s="155"/>
      <c r="I1027"/>
      <c r="J1027"/>
    </row>
    <row r="1028" spans="1:10" s="59" customFormat="1" ht="15" customHeight="1" x14ac:dyDescent="0.25">
      <c r="A1028"/>
      <c r="B1028" s="56"/>
      <c r="C1028" s="205"/>
      <c r="D1028" s="18"/>
      <c r="E1028" s="57"/>
      <c r="F1028"/>
      <c r="G1028" s="155"/>
      <c r="H1028" s="155"/>
      <c r="I1028"/>
      <c r="J1028"/>
    </row>
    <row r="1029" spans="1:10" s="59" customFormat="1" ht="15" customHeight="1" x14ac:dyDescent="0.25">
      <c r="A1029"/>
      <c r="B1029" s="56"/>
      <c r="C1029" s="205"/>
      <c r="D1029" s="18"/>
      <c r="E1029" s="57"/>
      <c r="F1029"/>
      <c r="G1029" s="155"/>
      <c r="H1029" s="155"/>
      <c r="I1029"/>
      <c r="J1029"/>
    </row>
    <row r="1030" spans="1:10" s="59" customFormat="1" ht="15" customHeight="1" x14ac:dyDescent="0.25">
      <c r="A1030"/>
      <c r="B1030" s="56"/>
      <c r="C1030" s="205"/>
      <c r="D1030" s="18"/>
      <c r="E1030" s="57"/>
      <c r="F1030"/>
      <c r="G1030" s="155"/>
      <c r="H1030" s="155"/>
      <c r="I1030"/>
      <c r="J1030"/>
    </row>
    <row r="1031" spans="1:10" s="59" customFormat="1" ht="15" customHeight="1" x14ac:dyDescent="0.25">
      <c r="A1031"/>
      <c r="B1031" s="56"/>
      <c r="C1031" s="205"/>
      <c r="D1031" s="18"/>
      <c r="E1031" s="57"/>
      <c r="F1031"/>
      <c r="G1031" s="155"/>
      <c r="H1031" s="155"/>
    </row>
    <row r="1032" spans="1:10" s="59" customFormat="1" ht="15" customHeight="1" x14ac:dyDescent="0.25">
      <c r="A1032"/>
      <c r="B1032" s="56"/>
      <c r="C1032" s="205"/>
      <c r="D1032" s="18"/>
      <c r="E1032" s="57"/>
      <c r="F1032"/>
      <c r="G1032" s="155"/>
      <c r="H1032" s="155"/>
    </row>
    <row r="1033" spans="1:10" s="59" customFormat="1" ht="15" customHeight="1" x14ac:dyDescent="0.25">
      <c r="A1033"/>
      <c r="B1033" s="56"/>
      <c r="C1033" s="205"/>
      <c r="D1033" s="18"/>
      <c r="E1033" s="57"/>
      <c r="F1033"/>
      <c r="G1033" s="155"/>
      <c r="H1033" s="155"/>
    </row>
    <row r="1034" spans="1:10" s="59" customFormat="1" ht="15" customHeight="1" x14ac:dyDescent="0.25">
      <c r="A1034"/>
      <c r="B1034" s="56"/>
      <c r="C1034" s="205"/>
      <c r="D1034" s="18"/>
      <c r="E1034" s="57"/>
      <c r="F1034"/>
      <c r="G1034" s="155"/>
      <c r="H1034" s="155"/>
    </row>
    <row r="1035" spans="1:10" s="59" customFormat="1" ht="15" customHeight="1" x14ac:dyDescent="0.25">
      <c r="A1035"/>
      <c r="B1035" s="56"/>
      <c r="C1035" s="205"/>
      <c r="D1035" s="18"/>
      <c r="E1035" s="57"/>
      <c r="F1035"/>
      <c r="G1035" s="155"/>
      <c r="H1035" s="155"/>
    </row>
    <row r="1036" spans="1:10" s="59" customFormat="1" ht="15" customHeight="1" x14ac:dyDescent="0.25">
      <c r="A1036"/>
      <c r="B1036" s="56"/>
      <c r="C1036" s="205"/>
      <c r="D1036" s="18"/>
      <c r="E1036" s="57"/>
      <c r="F1036"/>
      <c r="G1036" s="155"/>
      <c r="H1036" s="155"/>
    </row>
    <row r="1037" spans="1:10" s="59" customFormat="1" ht="15" customHeight="1" x14ac:dyDescent="0.25">
      <c r="A1037"/>
      <c r="B1037" s="56"/>
      <c r="C1037" s="205"/>
      <c r="D1037" s="18"/>
      <c r="E1037" s="57"/>
      <c r="F1037"/>
      <c r="G1037" s="155"/>
      <c r="H1037" s="155"/>
    </row>
    <row r="1038" spans="1:10" s="59" customFormat="1" ht="15" customHeight="1" x14ac:dyDescent="0.25">
      <c r="A1038"/>
      <c r="B1038" s="56"/>
      <c r="C1038" s="205"/>
      <c r="D1038" s="18"/>
      <c r="E1038" s="57"/>
      <c r="F1038"/>
      <c r="G1038" s="155"/>
      <c r="H1038" s="155"/>
    </row>
    <row r="1039" spans="1:10" s="59" customFormat="1" ht="15" customHeight="1" x14ac:dyDescent="0.25">
      <c r="A1039"/>
      <c r="B1039" s="56"/>
      <c r="C1039" s="205"/>
      <c r="D1039" s="18"/>
      <c r="E1039" s="57"/>
      <c r="F1039"/>
      <c r="G1039" s="155"/>
      <c r="H1039" s="155"/>
    </row>
    <row r="1040" spans="1:10" s="59" customFormat="1" ht="15" customHeight="1" x14ac:dyDescent="0.25">
      <c r="A1040"/>
      <c r="B1040" s="56"/>
      <c r="C1040" s="205"/>
      <c r="D1040" s="18"/>
      <c r="E1040" s="57"/>
      <c r="F1040"/>
      <c r="G1040" s="155"/>
      <c r="H1040" s="155"/>
    </row>
    <row r="1041" spans="1:10" s="59" customFormat="1" ht="15" customHeight="1" x14ac:dyDescent="0.25">
      <c r="A1041"/>
      <c r="B1041" s="56"/>
      <c r="C1041" s="205"/>
      <c r="D1041" s="18"/>
      <c r="E1041" s="57"/>
      <c r="F1041"/>
      <c r="G1041" s="155"/>
      <c r="H1041" s="155"/>
    </row>
    <row r="1042" spans="1:10" s="59" customFormat="1" ht="15" customHeight="1" x14ac:dyDescent="0.25">
      <c r="A1042"/>
      <c r="B1042" s="56"/>
      <c r="C1042" s="205"/>
      <c r="D1042" s="18"/>
      <c r="E1042" s="57"/>
      <c r="F1042"/>
      <c r="G1042" s="155"/>
      <c r="H1042" s="155"/>
    </row>
    <row r="1043" spans="1:10" s="59" customFormat="1" ht="15" customHeight="1" x14ac:dyDescent="0.25">
      <c r="A1043"/>
      <c r="B1043" s="56"/>
      <c r="C1043" s="205"/>
      <c r="D1043" s="18"/>
      <c r="E1043" s="57"/>
      <c r="F1043"/>
      <c r="G1043" s="155"/>
      <c r="H1043" s="155"/>
    </row>
    <row r="1044" spans="1:10" ht="15" customHeight="1" x14ac:dyDescent="0.25">
      <c r="I1044" s="59"/>
      <c r="J1044" s="59"/>
    </row>
    <row r="1045" spans="1:10" s="55" customFormat="1" ht="15" customHeight="1" x14ac:dyDescent="0.25">
      <c r="A1045"/>
      <c r="B1045" s="56"/>
      <c r="C1045" s="205"/>
      <c r="D1045" s="18"/>
      <c r="E1045" s="57"/>
      <c r="F1045"/>
      <c r="G1045" s="155"/>
      <c r="H1045" s="155"/>
      <c r="I1045" s="59"/>
      <c r="J1045" s="59"/>
    </row>
    <row r="1046" spans="1:10" s="55" customFormat="1" ht="15" customHeight="1" x14ac:dyDescent="0.25">
      <c r="A1046"/>
      <c r="B1046" s="56"/>
      <c r="C1046" s="205"/>
      <c r="D1046" s="18"/>
      <c r="E1046" s="57"/>
      <c r="F1046"/>
      <c r="G1046" s="155"/>
      <c r="H1046" s="155"/>
      <c r="I1046" s="59"/>
      <c r="J1046" s="59"/>
    </row>
    <row r="1047" spans="1:10" s="55" customFormat="1" ht="15" customHeight="1" x14ac:dyDescent="0.25">
      <c r="A1047"/>
      <c r="B1047" s="56"/>
      <c r="C1047" s="205"/>
      <c r="D1047" s="18"/>
      <c r="E1047" s="57"/>
      <c r="F1047"/>
      <c r="G1047" s="155"/>
      <c r="H1047" s="155"/>
      <c r="I1047" s="59"/>
      <c r="J1047" s="59"/>
    </row>
    <row r="1048" spans="1:10" ht="15" customHeight="1" x14ac:dyDescent="0.25">
      <c r="I1048" s="59"/>
      <c r="J1048" s="59"/>
    </row>
    <row r="1049" spans="1:10" ht="15" customHeight="1" x14ac:dyDescent="0.25">
      <c r="I1049" s="59"/>
      <c r="J1049" s="59"/>
    </row>
    <row r="1050" spans="1:10" ht="15" customHeight="1" x14ac:dyDescent="0.25">
      <c r="I1050" s="59"/>
      <c r="J1050" s="59"/>
    </row>
    <row r="1051" spans="1:10" ht="15" customHeight="1" x14ac:dyDescent="0.25">
      <c r="I1051" s="59"/>
      <c r="J1051" s="59"/>
    </row>
    <row r="1052" spans="1:10" ht="15" customHeight="1" x14ac:dyDescent="0.25">
      <c r="I1052" s="59"/>
      <c r="J1052" s="59"/>
    </row>
    <row r="1053" spans="1:10" ht="15" customHeight="1" x14ac:dyDescent="0.25">
      <c r="I1053" s="73"/>
      <c r="J1053" s="73"/>
    </row>
    <row r="1054" spans="1:10" ht="15" customHeight="1" x14ac:dyDescent="0.25">
      <c r="I1054" s="73"/>
      <c r="J1054" s="73"/>
    </row>
    <row r="1055" spans="1:10" ht="15" customHeight="1" x14ac:dyDescent="0.25">
      <c r="I1055" s="73"/>
      <c r="J1055" s="73"/>
    </row>
    <row r="1056" spans="1:10" ht="15" customHeight="1" x14ac:dyDescent="0.25">
      <c r="I1056" s="73"/>
      <c r="J1056" s="73"/>
    </row>
    <row r="1057" spans="1:10" ht="15" customHeight="1" x14ac:dyDescent="0.25">
      <c r="I1057" s="73"/>
      <c r="J1057" s="73"/>
    </row>
    <row r="1058" spans="1:10" ht="15" customHeight="1" x14ac:dyDescent="0.25">
      <c r="I1058" s="73"/>
      <c r="J1058" s="73"/>
    </row>
    <row r="1059" spans="1:10" s="55" customFormat="1" ht="15" customHeight="1" x14ac:dyDescent="0.25">
      <c r="A1059"/>
      <c r="B1059" s="56"/>
      <c r="C1059" s="205"/>
      <c r="D1059" s="18"/>
      <c r="E1059" s="57"/>
      <c r="F1059"/>
      <c r="G1059" s="155"/>
      <c r="H1059" s="155"/>
      <c r="I1059" s="73"/>
      <c r="J1059" s="73"/>
    </row>
    <row r="1060" spans="1:10" s="55" customFormat="1" ht="15" customHeight="1" x14ac:dyDescent="0.25">
      <c r="A1060"/>
      <c r="B1060" s="56"/>
      <c r="C1060" s="205"/>
      <c r="D1060" s="18"/>
      <c r="E1060" s="57"/>
      <c r="F1060"/>
      <c r="G1060" s="155"/>
      <c r="H1060" s="155"/>
      <c r="I1060"/>
      <c r="J1060"/>
    </row>
    <row r="1061" spans="1:10" s="55" customFormat="1" ht="15" customHeight="1" x14ac:dyDescent="0.25">
      <c r="A1061"/>
      <c r="B1061" s="56"/>
      <c r="C1061" s="205"/>
      <c r="D1061" s="18"/>
      <c r="E1061" s="57"/>
      <c r="F1061"/>
      <c r="G1061" s="155"/>
      <c r="H1061" s="155"/>
      <c r="I1061"/>
      <c r="J1061"/>
    </row>
    <row r="1062" spans="1:10" ht="15" customHeight="1" x14ac:dyDescent="0.25"/>
    <row r="1063" spans="1:10" ht="13.5" customHeight="1" x14ac:dyDescent="0.25"/>
    <row r="1064" spans="1:10" ht="15" customHeight="1" x14ac:dyDescent="0.25"/>
    <row r="1065" spans="1:10" ht="15" customHeight="1" x14ac:dyDescent="0.25"/>
    <row r="1066" spans="1:10" ht="15" customHeight="1" x14ac:dyDescent="0.25"/>
    <row r="1067" spans="1:10" ht="15" customHeight="1" x14ac:dyDescent="0.25"/>
    <row r="1068" spans="1:10" s="30" customFormat="1" ht="15" customHeight="1" x14ac:dyDescent="0.25">
      <c r="A1068"/>
      <c r="B1068" s="56"/>
      <c r="C1068" s="205"/>
      <c r="D1068" s="18"/>
      <c r="E1068" s="57"/>
      <c r="F1068"/>
      <c r="G1068" s="155"/>
      <c r="H1068" s="155"/>
      <c r="I1068" s="59"/>
      <c r="J1068" s="59"/>
    </row>
    <row r="1069" spans="1:10" s="30" customFormat="1" ht="15" customHeight="1" x14ac:dyDescent="0.25">
      <c r="A1069"/>
      <c r="B1069" s="56"/>
      <c r="C1069" s="205"/>
      <c r="D1069" s="18"/>
      <c r="E1069" s="57"/>
      <c r="F1069"/>
      <c r="G1069" s="155"/>
      <c r="H1069" s="155"/>
      <c r="I1069" s="59"/>
      <c r="J1069" s="59"/>
    </row>
    <row r="1070" spans="1:10" s="30" customFormat="1" ht="15" customHeight="1" x14ac:dyDescent="0.25">
      <c r="A1070"/>
      <c r="B1070" s="56"/>
      <c r="C1070" s="205"/>
      <c r="D1070" s="18"/>
      <c r="E1070" s="57"/>
      <c r="F1070"/>
      <c r="G1070" s="155"/>
      <c r="H1070" s="155"/>
      <c r="I1070" s="59"/>
      <c r="J1070" s="59"/>
    </row>
    <row r="1071" spans="1:10" s="55" customFormat="1" ht="15" customHeight="1" x14ac:dyDescent="0.25">
      <c r="A1071"/>
      <c r="B1071" s="56"/>
      <c r="C1071" s="205"/>
      <c r="D1071" s="18"/>
      <c r="E1071" s="57"/>
      <c r="F1071"/>
      <c r="G1071" s="155"/>
      <c r="H1071" s="155"/>
      <c r="I1071" s="59"/>
      <c r="J1071" s="59"/>
    </row>
    <row r="1072" spans="1:10" s="55" customFormat="1" ht="15" customHeight="1" x14ac:dyDescent="0.25">
      <c r="A1072"/>
      <c r="B1072" s="56"/>
      <c r="C1072" s="205"/>
      <c r="D1072" s="18"/>
      <c r="E1072" s="57"/>
      <c r="F1072"/>
      <c r="G1072" s="155"/>
      <c r="H1072" s="155"/>
      <c r="I1072" s="59"/>
      <c r="J1072" s="59"/>
    </row>
    <row r="1073" spans="1:10" s="55" customFormat="1" ht="15" customHeight="1" x14ac:dyDescent="0.25">
      <c r="A1073"/>
      <c r="B1073" s="56"/>
      <c r="C1073" s="205"/>
      <c r="D1073" s="18"/>
      <c r="E1073" s="57"/>
      <c r="F1073"/>
      <c r="G1073" s="155"/>
      <c r="H1073" s="155"/>
      <c r="I1073" s="59"/>
      <c r="J1073" s="59"/>
    </row>
    <row r="1074" spans="1:10" s="55" customFormat="1" ht="15" customHeight="1" x14ac:dyDescent="0.25">
      <c r="A1074"/>
      <c r="B1074" s="56"/>
      <c r="C1074" s="205"/>
      <c r="D1074" s="18"/>
      <c r="E1074" s="57"/>
      <c r="F1074"/>
      <c r="G1074" s="155"/>
      <c r="H1074" s="155"/>
      <c r="I1074" s="59"/>
      <c r="J1074" s="59"/>
    </row>
    <row r="1075" spans="1:10" s="55" customFormat="1" ht="15" customHeight="1" x14ac:dyDescent="0.25">
      <c r="A1075"/>
      <c r="B1075" s="56"/>
      <c r="C1075" s="205"/>
      <c r="D1075" s="18"/>
      <c r="E1075" s="57"/>
      <c r="F1075"/>
      <c r="G1075" s="155"/>
      <c r="H1075" s="155"/>
      <c r="I1075" s="59"/>
      <c r="J1075" s="59"/>
    </row>
    <row r="1076" spans="1:10" s="55" customFormat="1" ht="15" customHeight="1" x14ac:dyDescent="0.25">
      <c r="A1076"/>
      <c r="B1076" s="56"/>
      <c r="C1076" s="205"/>
      <c r="D1076" s="18"/>
      <c r="E1076" s="57"/>
      <c r="F1076"/>
      <c r="G1076" s="155"/>
      <c r="H1076" s="155"/>
      <c r="I1076" s="59"/>
      <c r="J1076" s="59"/>
    </row>
    <row r="1077" spans="1:10" s="55" customFormat="1" ht="15" customHeight="1" x14ac:dyDescent="0.25">
      <c r="A1077"/>
      <c r="B1077" s="56"/>
      <c r="C1077" s="205"/>
      <c r="D1077" s="18"/>
      <c r="E1077" s="57"/>
      <c r="F1077"/>
      <c r="G1077" s="155"/>
      <c r="H1077" s="155"/>
      <c r="I1077" s="59"/>
      <c r="J1077" s="59"/>
    </row>
    <row r="1078" spans="1:10" s="55" customFormat="1" ht="15" customHeight="1" x14ac:dyDescent="0.25">
      <c r="A1078"/>
      <c r="B1078" s="56"/>
      <c r="C1078" s="205"/>
      <c r="D1078" s="18"/>
      <c r="E1078" s="57"/>
      <c r="F1078"/>
      <c r="G1078" s="155"/>
      <c r="H1078" s="155"/>
      <c r="I1078" s="59"/>
      <c r="J1078" s="59"/>
    </row>
    <row r="1079" spans="1:10" s="55" customFormat="1" ht="15" customHeight="1" x14ac:dyDescent="0.25">
      <c r="A1079"/>
      <c r="B1079" s="56"/>
      <c r="C1079" s="205"/>
      <c r="D1079" s="18"/>
      <c r="E1079" s="57"/>
      <c r="F1079"/>
      <c r="G1079" s="155"/>
      <c r="H1079" s="155"/>
      <c r="I1079" s="59"/>
      <c r="J1079" s="59"/>
    </row>
    <row r="1080" spans="1:10" s="55" customFormat="1" ht="15" customHeight="1" x14ac:dyDescent="0.25">
      <c r="A1080"/>
      <c r="B1080" s="56"/>
      <c r="C1080" s="205"/>
      <c r="D1080" s="18"/>
      <c r="E1080" s="57"/>
      <c r="F1080"/>
      <c r="G1080" s="155"/>
      <c r="H1080" s="155"/>
      <c r="I1080" s="59"/>
      <c r="J1080" s="59"/>
    </row>
    <row r="1081" spans="1:10" s="55" customFormat="1" ht="15" customHeight="1" x14ac:dyDescent="0.25">
      <c r="A1081"/>
      <c r="B1081" s="56"/>
      <c r="C1081" s="205"/>
      <c r="D1081" s="18"/>
      <c r="E1081" s="57"/>
      <c r="F1081"/>
      <c r="G1081" s="155"/>
      <c r="H1081" s="155"/>
      <c r="I1081" s="132"/>
      <c r="J1081" s="132"/>
    </row>
    <row r="1082" spans="1:10" s="55" customFormat="1" ht="15" customHeight="1" x14ac:dyDescent="0.25">
      <c r="A1082"/>
      <c r="B1082" s="56"/>
      <c r="C1082" s="205"/>
      <c r="D1082" s="18"/>
      <c r="E1082" s="57"/>
      <c r="F1082"/>
      <c r="G1082" s="155"/>
      <c r="H1082" s="155"/>
      <c r="I1082" s="59"/>
      <c r="J1082" s="59"/>
    </row>
    <row r="1083" spans="1:10" s="22" customFormat="1" ht="15" customHeight="1" x14ac:dyDescent="0.25">
      <c r="A1083"/>
      <c r="B1083" s="56"/>
      <c r="C1083" s="205"/>
      <c r="D1083" s="18"/>
      <c r="E1083" s="57"/>
      <c r="F1083"/>
      <c r="G1083" s="155"/>
      <c r="H1083" s="155"/>
      <c r="I1083" s="28"/>
      <c r="J1083" s="28"/>
    </row>
    <row r="1084" spans="1:10" ht="15" customHeight="1" x14ac:dyDescent="0.25">
      <c r="I1084" s="28"/>
      <c r="J1084" s="28"/>
    </row>
    <row r="1085" spans="1:10" ht="15" customHeight="1" x14ac:dyDescent="0.25">
      <c r="I1085" s="28"/>
      <c r="J1085" s="28"/>
    </row>
    <row r="1086" spans="1:10" ht="15" customHeight="1" x14ac:dyDescent="0.25">
      <c r="I1086" s="132"/>
      <c r="J1086" s="132"/>
    </row>
    <row r="1087" spans="1:10" ht="15" customHeight="1" x14ac:dyDescent="0.25">
      <c r="I1087" s="59"/>
      <c r="J1087" s="59"/>
    </row>
    <row r="1088" spans="1:10" ht="15" customHeight="1" x14ac:dyDescent="0.25">
      <c r="I1088" s="59"/>
      <c r="J1088" s="59"/>
    </row>
    <row r="1089" spans="1:10" ht="15" customHeight="1" x14ac:dyDescent="0.25">
      <c r="I1089" s="89"/>
      <c r="J1089" s="89"/>
    </row>
    <row r="1090" spans="1:10" ht="15" customHeight="1" x14ac:dyDescent="0.25">
      <c r="I1090" s="59"/>
      <c r="J1090" s="59"/>
    </row>
    <row r="1091" spans="1:10" ht="15" customHeight="1" x14ac:dyDescent="0.25">
      <c r="I1091" s="59"/>
      <c r="J1091" s="59"/>
    </row>
    <row r="1092" spans="1:10" s="59" customFormat="1" ht="15" customHeight="1" x14ac:dyDescent="0.25">
      <c r="A1092"/>
      <c r="B1092" s="56"/>
      <c r="C1092" s="205"/>
      <c r="D1092" s="18"/>
      <c r="E1092" s="57"/>
      <c r="F1092"/>
      <c r="G1092" s="155"/>
      <c r="H1092" s="155"/>
    </row>
    <row r="1093" spans="1:10" s="59" customFormat="1" ht="15" customHeight="1" x14ac:dyDescent="0.25">
      <c r="A1093"/>
      <c r="B1093" s="56"/>
      <c r="C1093" s="205"/>
      <c r="D1093" s="18"/>
      <c r="E1093" s="57"/>
      <c r="F1093"/>
      <c r="G1093" s="155"/>
      <c r="H1093" s="155"/>
    </row>
    <row r="1094" spans="1:10" s="59" customFormat="1" ht="15" customHeight="1" x14ac:dyDescent="0.25">
      <c r="A1094"/>
      <c r="B1094" s="56"/>
      <c r="C1094" s="205"/>
      <c r="D1094" s="18"/>
      <c r="E1094" s="57"/>
      <c r="F1094"/>
      <c r="G1094" s="155"/>
      <c r="H1094" s="155"/>
    </row>
    <row r="1095" spans="1:10" s="59" customFormat="1" ht="15" customHeight="1" x14ac:dyDescent="0.25">
      <c r="A1095"/>
      <c r="B1095" s="56"/>
      <c r="C1095" s="205"/>
      <c r="D1095" s="18"/>
      <c r="E1095" s="57"/>
      <c r="F1095"/>
      <c r="G1095" s="155"/>
      <c r="H1095" s="155"/>
      <c r="I1095" s="102"/>
      <c r="J1095" s="102"/>
    </row>
    <row r="1096" spans="1:10" s="59" customFormat="1" ht="15" customHeight="1" x14ac:dyDescent="0.25">
      <c r="A1096"/>
      <c r="B1096" s="56"/>
      <c r="C1096" s="205"/>
      <c r="D1096" s="18"/>
      <c r="E1096" s="57"/>
      <c r="F1096"/>
      <c r="G1096" s="155"/>
      <c r="H1096" s="155"/>
      <c r="I1096" s="102"/>
      <c r="J1096" s="102"/>
    </row>
    <row r="1097" spans="1:10" s="59" customFormat="1" ht="15" customHeight="1" x14ac:dyDescent="0.25">
      <c r="A1097"/>
      <c r="B1097" s="56"/>
      <c r="C1097" s="205"/>
      <c r="D1097" s="18"/>
      <c r="E1097" s="57"/>
      <c r="F1097"/>
      <c r="G1097" s="155"/>
      <c r="H1097" s="155"/>
      <c r="I1097" s="102"/>
      <c r="J1097" s="102"/>
    </row>
    <row r="1098" spans="1:10" s="59" customFormat="1" ht="15" customHeight="1" x14ac:dyDescent="0.25">
      <c r="A1098"/>
      <c r="B1098" s="56"/>
      <c r="C1098" s="205"/>
      <c r="D1098" s="18"/>
      <c r="E1098" s="57"/>
      <c r="F1098"/>
      <c r="G1098" s="155"/>
      <c r="H1098" s="155"/>
      <c r="I1098" s="102"/>
      <c r="J1098" s="102"/>
    </row>
    <row r="1099" spans="1:10" s="59" customFormat="1" ht="15" customHeight="1" x14ac:dyDescent="0.25">
      <c r="A1099"/>
      <c r="B1099" s="56"/>
      <c r="C1099" s="205"/>
      <c r="D1099" s="18"/>
      <c r="E1099" s="57"/>
      <c r="F1099"/>
      <c r="G1099" s="155"/>
      <c r="H1099" s="155"/>
      <c r="I1099" s="102"/>
      <c r="J1099" s="102"/>
    </row>
    <row r="1100" spans="1:10" s="59" customFormat="1" ht="15" customHeight="1" x14ac:dyDescent="0.25">
      <c r="A1100"/>
      <c r="B1100" s="56"/>
      <c r="C1100" s="205"/>
      <c r="D1100" s="18"/>
      <c r="E1100" s="57"/>
      <c r="F1100"/>
      <c r="G1100" s="155"/>
      <c r="H1100" s="155"/>
      <c r="I1100" s="30"/>
      <c r="J1100" s="30"/>
    </row>
    <row r="1101" spans="1:10" s="59" customFormat="1" ht="15" customHeight="1" x14ac:dyDescent="0.25">
      <c r="A1101"/>
      <c r="B1101" s="56"/>
      <c r="C1101" s="205"/>
      <c r="D1101" s="18"/>
      <c r="E1101" s="57"/>
      <c r="F1101"/>
      <c r="G1101" s="155"/>
      <c r="H1101" s="155"/>
      <c r="I1101"/>
      <c r="J1101"/>
    </row>
    <row r="1102" spans="1:10" s="59" customFormat="1" ht="15" customHeight="1" x14ac:dyDescent="0.25">
      <c r="A1102"/>
      <c r="B1102" s="56"/>
      <c r="C1102" s="205"/>
      <c r="D1102" s="18"/>
      <c r="E1102" s="57"/>
      <c r="F1102"/>
      <c r="G1102" s="155"/>
      <c r="H1102" s="155"/>
      <c r="I1102"/>
      <c r="J1102"/>
    </row>
    <row r="1103" spans="1:10" s="59" customFormat="1" ht="15" customHeight="1" x14ac:dyDescent="0.25">
      <c r="A1103"/>
      <c r="B1103" s="56"/>
      <c r="C1103" s="205"/>
      <c r="D1103" s="18"/>
      <c r="E1103" s="57"/>
      <c r="F1103"/>
      <c r="G1103" s="155"/>
      <c r="H1103" s="155"/>
      <c r="I1103"/>
      <c r="J1103"/>
    </row>
    <row r="1104" spans="1:10" s="59" customFormat="1" ht="15" customHeight="1" x14ac:dyDescent="0.25">
      <c r="A1104"/>
      <c r="B1104" s="56"/>
      <c r="C1104" s="205"/>
      <c r="D1104" s="18"/>
      <c r="E1104" s="57"/>
      <c r="F1104"/>
      <c r="G1104" s="155"/>
      <c r="H1104" s="155"/>
      <c r="I1104"/>
      <c r="J1104"/>
    </row>
    <row r="1105" spans="1:10" s="59" customFormat="1" ht="15" customHeight="1" x14ac:dyDescent="0.25">
      <c r="A1105"/>
      <c r="B1105" s="56"/>
      <c r="C1105" s="205"/>
      <c r="D1105" s="18"/>
      <c r="E1105" s="57"/>
      <c r="F1105"/>
      <c r="G1105" s="155"/>
      <c r="H1105" s="155"/>
      <c r="I1105"/>
      <c r="J1105"/>
    </row>
    <row r="1106" spans="1:10" s="59" customFormat="1" ht="15" customHeight="1" x14ac:dyDescent="0.25">
      <c r="A1106"/>
      <c r="B1106" s="56"/>
      <c r="C1106" s="205"/>
      <c r="D1106" s="18"/>
      <c r="E1106" s="57"/>
      <c r="F1106"/>
      <c r="G1106" s="155"/>
      <c r="H1106" s="155"/>
      <c r="I1106"/>
      <c r="J1106"/>
    </row>
    <row r="1107" spans="1:10" s="59" customFormat="1" ht="15" customHeight="1" x14ac:dyDescent="0.25">
      <c r="A1107"/>
      <c r="B1107" s="56"/>
      <c r="C1107" s="205"/>
      <c r="D1107" s="18"/>
      <c r="E1107" s="57"/>
      <c r="F1107"/>
      <c r="G1107" s="155"/>
      <c r="H1107" s="155"/>
      <c r="I1107" s="22"/>
      <c r="J1107" s="22"/>
    </row>
    <row r="1108" spans="1:10" s="59" customFormat="1" ht="15" customHeight="1" x14ac:dyDescent="0.25">
      <c r="A1108"/>
      <c r="B1108" s="56"/>
      <c r="C1108" s="205"/>
      <c r="D1108" s="18"/>
      <c r="E1108" s="57"/>
      <c r="F1108"/>
      <c r="G1108" s="155"/>
      <c r="H1108" s="155"/>
      <c r="I1108"/>
      <c r="J1108"/>
    </row>
    <row r="1109" spans="1:10" s="59" customFormat="1" ht="15" customHeight="1" x14ac:dyDescent="0.25">
      <c r="A1109"/>
      <c r="B1109" s="56"/>
      <c r="C1109" s="205"/>
      <c r="D1109" s="18"/>
      <c r="E1109" s="57"/>
      <c r="F1109"/>
      <c r="G1109" s="155"/>
      <c r="H1109" s="155"/>
      <c r="I1109"/>
      <c r="J1109"/>
    </row>
    <row r="1110" spans="1:10" s="59" customFormat="1" ht="15" customHeight="1" x14ac:dyDescent="0.25">
      <c r="A1110"/>
      <c r="B1110" s="56"/>
      <c r="C1110" s="205"/>
      <c r="D1110" s="18"/>
      <c r="E1110" s="57"/>
      <c r="F1110"/>
      <c r="G1110" s="155"/>
      <c r="H1110" s="155"/>
      <c r="I1110"/>
      <c r="J1110"/>
    </row>
    <row r="1111" spans="1:10" s="59" customFormat="1" x14ac:dyDescent="0.25">
      <c r="A1111"/>
      <c r="B1111" s="56"/>
      <c r="C1111" s="205"/>
      <c r="D1111" s="18"/>
      <c r="E1111" s="57"/>
      <c r="F1111"/>
      <c r="G1111" s="155"/>
      <c r="H1111" s="155"/>
      <c r="I1111"/>
      <c r="J1111"/>
    </row>
    <row r="1112" spans="1:10" s="59" customFormat="1" x14ac:dyDescent="0.25">
      <c r="A1112"/>
      <c r="B1112" s="56"/>
      <c r="C1112" s="205"/>
      <c r="D1112" s="18"/>
      <c r="E1112" s="57"/>
      <c r="F1112"/>
      <c r="G1112" s="155"/>
      <c r="H1112" s="155"/>
      <c r="I1112"/>
      <c r="J1112"/>
    </row>
    <row r="1113" spans="1:10" s="59" customFormat="1" x14ac:dyDescent="0.25">
      <c r="A1113"/>
      <c r="B1113" s="56"/>
      <c r="C1113" s="205"/>
      <c r="D1113" s="18"/>
      <c r="E1113" s="57"/>
      <c r="F1113"/>
      <c r="G1113" s="155"/>
      <c r="H1113" s="155"/>
      <c r="I1113"/>
      <c r="J1113"/>
    </row>
    <row r="1114" spans="1:10" s="73" customFormat="1" x14ac:dyDescent="0.25">
      <c r="A1114"/>
      <c r="B1114" s="56"/>
      <c r="C1114" s="205"/>
      <c r="D1114" s="18"/>
      <c r="E1114" s="57"/>
      <c r="F1114"/>
      <c r="G1114" s="155"/>
      <c r="H1114" s="155"/>
      <c r="I1114"/>
      <c r="J1114"/>
    </row>
    <row r="1115" spans="1:10" s="73" customFormat="1" x14ac:dyDescent="0.25">
      <c r="A1115"/>
      <c r="B1115" s="56"/>
      <c r="C1115" s="205"/>
      <c r="D1115" s="18"/>
      <c r="E1115" s="57"/>
      <c r="F1115"/>
      <c r="G1115" s="155"/>
      <c r="H1115" s="155"/>
      <c r="I1115"/>
      <c r="J1115"/>
    </row>
    <row r="1116" spans="1:10" s="73" customFormat="1" x14ac:dyDescent="0.25">
      <c r="A1116"/>
      <c r="B1116" s="56"/>
      <c r="C1116" s="205"/>
      <c r="D1116" s="18"/>
      <c r="E1116" s="57"/>
      <c r="F1116"/>
      <c r="G1116" s="155"/>
      <c r="H1116" s="155"/>
      <c r="I1116"/>
      <c r="J1116"/>
    </row>
    <row r="1117" spans="1:10" s="73" customFormat="1" x14ac:dyDescent="0.25">
      <c r="A1117"/>
      <c r="B1117" s="56"/>
      <c r="C1117" s="205"/>
      <c r="D1117" s="18"/>
      <c r="E1117" s="57"/>
      <c r="F1117"/>
      <c r="G1117" s="155"/>
      <c r="H1117" s="155"/>
      <c r="I1117"/>
      <c r="J1117"/>
    </row>
    <row r="1118" spans="1:10" s="73" customFormat="1" x14ac:dyDescent="0.25">
      <c r="A1118"/>
      <c r="B1118" s="56"/>
      <c r="C1118" s="205"/>
      <c r="D1118" s="18"/>
      <c r="E1118" s="57"/>
      <c r="F1118"/>
      <c r="G1118" s="155"/>
      <c r="H1118" s="155"/>
      <c r="I1118"/>
      <c r="J1118"/>
    </row>
    <row r="1119" spans="1:10" s="73" customFormat="1" x14ac:dyDescent="0.25">
      <c r="A1119"/>
      <c r="B1119" s="56"/>
      <c r="C1119" s="205"/>
      <c r="D1119" s="18"/>
      <c r="E1119" s="57"/>
      <c r="F1119"/>
      <c r="G1119" s="155"/>
      <c r="H1119" s="155"/>
      <c r="I1119"/>
      <c r="J1119"/>
    </row>
    <row r="1120" spans="1:10" s="73" customFormat="1" x14ac:dyDescent="0.25">
      <c r="A1120"/>
      <c r="B1120" s="56"/>
      <c r="C1120" s="205"/>
      <c r="D1120" s="18"/>
      <c r="E1120" s="57"/>
      <c r="F1120"/>
      <c r="G1120" s="155"/>
      <c r="H1120" s="155"/>
      <c r="I1120"/>
      <c r="J1120"/>
    </row>
    <row r="1129" spans="1:10" s="59" customFormat="1" x14ac:dyDescent="0.25">
      <c r="A1129"/>
      <c r="B1129" s="56"/>
      <c r="C1129" s="205"/>
      <c r="D1129" s="18"/>
      <c r="E1129" s="57"/>
      <c r="F1129"/>
      <c r="G1129" s="155"/>
      <c r="H1129" s="155"/>
      <c r="I1129"/>
      <c r="J1129"/>
    </row>
    <row r="1130" spans="1:10" s="59" customFormat="1" x14ac:dyDescent="0.25">
      <c r="A1130"/>
      <c r="B1130" s="56"/>
      <c r="C1130" s="205"/>
      <c r="D1130" s="18"/>
      <c r="E1130" s="57"/>
      <c r="F1130"/>
      <c r="G1130" s="155"/>
      <c r="H1130" s="155"/>
      <c r="I1130"/>
      <c r="J1130"/>
    </row>
    <row r="1131" spans="1:10" s="59" customFormat="1" x14ac:dyDescent="0.25">
      <c r="A1131"/>
      <c r="B1131" s="56"/>
      <c r="C1131" s="205"/>
      <c r="D1131" s="18"/>
      <c r="E1131" s="57"/>
      <c r="F1131"/>
      <c r="G1131" s="155"/>
      <c r="H1131" s="155"/>
      <c r="I1131"/>
      <c r="J1131"/>
    </row>
    <row r="1132" spans="1:10" s="59" customFormat="1" x14ac:dyDescent="0.25">
      <c r="A1132"/>
      <c r="B1132" s="56"/>
      <c r="C1132" s="205"/>
      <c r="D1132" s="18"/>
      <c r="E1132" s="57"/>
      <c r="F1132"/>
      <c r="G1132" s="155"/>
      <c r="H1132" s="155"/>
      <c r="I1132"/>
      <c r="J1132"/>
    </row>
    <row r="1133" spans="1:10" s="59" customFormat="1" x14ac:dyDescent="0.25">
      <c r="A1133"/>
      <c r="B1133" s="56"/>
      <c r="C1133" s="205"/>
      <c r="D1133" s="18"/>
      <c r="E1133" s="57"/>
      <c r="F1133"/>
      <c r="G1133" s="155"/>
      <c r="H1133" s="155"/>
      <c r="I1133"/>
      <c r="J1133"/>
    </row>
    <row r="1134" spans="1:10" s="59" customFormat="1" x14ac:dyDescent="0.25">
      <c r="A1134"/>
      <c r="B1134" s="56"/>
      <c r="C1134" s="205"/>
      <c r="D1134" s="18"/>
      <c r="E1134" s="57"/>
      <c r="F1134"/>
      <c r="G1134" s="155"/>
      <c r="H1134" s="155"/>
      <c r="I1134"/>
      <c r="J1134"/>
    </row>
    <row r="1135" spans="1:10" s="59" customFormat="1" x14ac:dyDescent="0.25">
      <c r="A1135"/>
      <c r="B1135" s="56"/>
      <c r="C1135" s="205"/>
      <c r="D1135" s="18"/>
      <c r="E1135" s="57"/>
      <c r="F1135"/>
      <c r="G1135" s="155"/>
      <c r="H1135" s="155"/>
      <c r="I1135"/>
      <c r="J1135"/>
    </row>
    <row r="1136" spans="1:10" s="59" customFormat="1" x14ac:dyDescent="0.25">
      <c r="A1136"/>
      <c r="B1136" s="56"/>
      <c r="C1136" s="205"/>
      <c r="D1136" s="18"/>
      <c r="E1136" s="57"/>
      <c r="F1136"/>
      <c r="G1136" s="155"/>
      <c r="H1136" s="155"/>
      <c r="I1136"/>
      <c r="J1136"/>
    </row>
    <row r="1137" spans="1:10" s="59" customFormat="1" x14ac:dyDescent="0.25">
      <c r="A1137"/>
      <c r="B1137" s="56"/>
      <c r="C1137" s="205"/>
      <c r="D1137" s="18"/>
      <c r="E1137" s="57"/>
      <c r="F1137"/>
      <c r="G1137" s="155"/>
      <c r="H1137" s="155"/>
      <c r="I1137"/>
      <c r="J1137"/>
    </row>
    <row r="1138" spans="1:10" s="59" customFormat="1" x14ac:dyDescent="0.25">
      <c r="A1138"/>
      <c r="B1138" s="56"/>
      <c r="C1138" s="205"/>
      <c r="D1138" s="18"/>
      <c r="E1138" s="57"/>
      <c r="F1138"/>
      <c r="G1138" s="155"/>
      <c r="H1138" s="155"/>
      <c r="I1138"/>
      <c r="J1138"/>
    </row>
    <row r="1139" spans="1:10" s="59" customFormat="1" x14ac:dyDescent="0.25">
      <c r="A1139"/>
      <c r="B1139" s="56"/>
      <c r="C1139" s="205"/>
      <c r="D1139" s="18"/>
      <c r="E1139" s="57"/>
      <c r="F1139"/>
      <c r="G1139" s="155"/>
      <c r="H1139" s="155"/>
      <c r="I1139"/>
      <c r="J1139"/>
    </row>
    <row r="1140" spans="1:10" s="59" customFormat="1" x14ac:dyDescent="0.25">
      <c r="A1140"/>
      <c r="B1140" s="56"/>
      <c r="C1140" s="205"/>
      <c r="D1140" s="18"/>
      <c r="E1140" s="57"/>
      <c r="F1140"/>
      <c r="G1140" s="155"/>
      <c r="H1140" s="155"/>
      <c r="I1140"/>
      <c r="J1140"/>
    </row>
    <row r="1141" spans="1:10" s="59" customFormat="1" x14ac:dyDescent="0.25">
      <c r="A1141"/>
      <c r="B1141" s="56"/>
      <c r="C1141" s="205"/>
      <c r="D1141" s="18"/>
      <c r="E1141" s="57"/>
      <c r="F1141"/>
      <c r="G1141" s="155"/>
      <c r="H1141" s="155"/>
      <c r="I1141"/>
      <c r="J1141"/>
    </row>
    <row r="1142" spans="1:10" s="132" customFormat="1" x14ac:dyDescent="0.25">
      <c r="A1142"/>
      <c r="B1142" s="56"/>
      <c r="C1142" s="205"/>
      <c r="D1142" s="18"/>
      <c r="E1142" s="57"/>
      <c r="F1142"/>
      <c r="G1142" s="155"/>
      <c r="H1142" s="155"/>
      <c r="I1142"/>
      <c r="J1142"/>
    </row>
    <row r="1143" spans="1:10" s="59" customFormat="1" x14ac:dyDescent="0.25">
      <c r="A1143"/>
      <c r="B1143" s="56"/>
      <c r="C1143" s="205"/>
      <c r="D1143" s="18"/>
      <c r="E1143" s="57"/>
      <c r="F1143"/>
      <c r="G1143" s="155"/>
      <c r="H1143" s="155"/>
      <c r="I1143"/>
      <c r="J1143"/>
    </row>
    <row r="1144" spans="1:10" s="28" customFormat="1" x14ac:dyDescent="0.25">
      <c r="A1144"/>
      <c r="B1144" s="56"/>
      <c r="C1144" s="205"/>
      <c r="D1144" s="18"/>
      <c r="E1144" s="57"/>
      <c r="F1144"/>
      <c r="G1144" s="155"/>
      <c r="H1144" s="155"/>
      <c r="I1144"/>
      <c r="J1144"/>
    </row>
    <row r="1145" spans="1:10" s="28" customFormat="1" x14ac:dyDescent="0.25">
      <c r="A1145"/>
      <c r="B1145" s="56"/>
      <c r="C1145" s="205"/>
      <c r="D1145" s="18"/>
      <c r="E1145" s="57"/>
      <c r="F1145"/>
      <c r="G1145" s="155"/>
      <c r="H1145" s="155"/>
      <c r="I1145"/>
      <c r="J1145"/>
    </row>
    <row r="1146" spans="1:10" s="28" customFormat="1" x14ac:dyDescent="0.25">
      <c r="A1146"/>
      <c r="B1146" s="56"/>
      <c r="C1146" s="205"/>
      <c r="D1146" s="18"/>
      <c r="E1146" s="57"/>
      <c r="F1146"/>
      <c r="G1146" s="155"/>
      <c r="H1146" s="155"/>
      <c r="I1146"/>
      <c r="J1146"/>
    </row>
    <row r="1147" spans="1:10" s="132" customFormat="1" x14ac:dyDescent="0.25">
      <c r="A1147"/>
      <c r="B1147" s="56"/>
      <c r="C1147" s="205"/>
      <c r="D1147" s="18"/>
      <c r="E1147" s="57"/>
      <c r="F1147"/>
      <c r="G1147" s="155"/>
      <c r="H1147" s="155"/>
      <c r="I1147"/>
      <c r="J1147"/>
    </row>
    <row r="1148" spans="1:10" s="59" customFormat="1" x14ac:dyDescent="0.25">
      <c r="A1148"/>
      <c r="B1148" s="56"/>
      <c r="C1148" s="205"/>
      <c r="D1148" s="18"/>
      <c r="E1148" s="57"/>
      <c r="F1148"/>
      <c r="G1148" s="155"/>
      <c r="H1148" s="155"/>
      <c r="I1148"/>
      <c r="J1148"/>
    </row>
    <row r="1149" spans="1:10" s="59" customFormat="1" x14ac:dyDescent="0.25">
      <c r="A1149"/>
      <c r="B1149" s="56"/>
      <c r="C1149" s="205"/>
      <c r="D1149" s="18"/>
      <c r="E1149" s="57"/>
      <c r="F1149"/>
      <c r="G1149" s="155"/>
      <c r="H1149" s="155"/>
      <c r="I1149"/>
      <c r="J1149"/>
    </row>
    <row r="1150" spans="1:10" s="89" customFormat="1" x14ac:dyDescent="0.25">
      <c r="A1150"/>
      <c r="B1150" s="56"/>
      <c r="C1150" s="205"/>
      <c r="D1150" s="18"/>
      <c r="E1150" s="57"/>
      <c r="F1150"/>
      <c r="G1150" s="155"/>
      <c r="H1150" s="155"/>
      <c r="I1150" s="55"/>
      <c r="J1150" s="55"/>
    </row>
    <row r="1151" spans="1:10" s="59" customFormat="1" x14ac:dyDescent="0.25">
      <c r="A1151"/>
      <c r="B1151" s="56"/>
      <c r="C1151" s="205"/>
      <c r="D1151" s="18"/>
      <c r="E1151" s="57"/>
      <c r="F1151"/>
      <c r="G1151" s="155"/>
      <c r="H1151" s="155"/>
      <c r="I1151" s="42"/>
      <c r="J1151" s="42"/>
    </row>
    <row r="1152" spans="1:10" s="59" customFormat="1" x14ac:dyDescent="0.25">
      <c r="A1152"/>
      <c r="B1152" s="56"/>
      <c r="C1152" s="205"/>
      <c r="D1152" s="18"/>
      <c r="E1152" s="57"/>
      <c r="F1152"/>
      <c r="G1152" s="155"/>
      <c r="H1152" s="155"/>
      <c r="I1152"/>
      <c r="J1152"/>
    </row>
    <row r="1153" spans="1:10" s="59" customFormat="1" x14ac:dyDescent="0.25">
      <c r="A1153"/>
      <c r="B1153" s="56"/>
      <c r="C1153" s="205"/>
      <c r="D1153" s="18"/>
      <c r="E1153" s="57"/>
      <c r="F1153"/>
      <c r="G1153" s="155"/>
      <c r="H1153" s="155"/>
      <c r="I1153"/>
      <c r="J1153"/>
    </row>
    <row r="1154" spans="1:10" s="59" customFormat="1" x14ac:dyDescent="0.25">
      <c r="A1154"/>
      <c r="B1154" s="56"/>
      <c r="C1154" s="205"/>
      <c r="D1154" s="18"/>
      <c r="E1154" s="57"/>
      <c r="F1154"/>
      <c r="G1154" s="155"/>
      <c r="H1154" s="155"/>
      <c r="I1154"/>
      <c r="J1154"/>
    </row>
    <row r="1155" spans="1:10" s="59" customFormat="1" x14ac:dyDescent="0.25">
      <c r="A1155"/>
      <c r="B1155" s="56"/>
      <c r="C1155" s="205"/>
      <c r="D1155" s="18"/>
      <c r="E1155" s="57"/>
      <c r="F1155"/>
      <c r="G1155" s="155"/>
      <c r="H1155" s="155"/>
      <c r="I1155"/>
      <c r="J1155"/>
    </row>
    <row r="1156" spans="1:10" s="102" customFormat="1" x14ac:dyDescent="0.25">
      <c r="A1156"/>
      <c r="B1156" s="56"/>
      <c r="C1156" s="205"/>
      <c r="D1156" s="18"/>
      <c r="E1156" s="57"/>
      <c r="F1156"/>
      <c r="G1156" s="155"/>
      <c r="H1156" s="155"/>
      <c r="I1156"/>
      <c r="J1156"/>
    </row>
    <row r="1157" spans="1:10" s="102" customFormat="1" x14ac:dyDescent="0.25">
      <c r="A1157"/>
      <c r="B1157" s="56"/>
      <c r="C1157" s="205"/>
      <c r="D1157" s="18"/>
      <c r="E1157" s="57"/>
      <c r="F1157"/>
      <c r="G1157" s="155"/>
      <c r="H1157" s="155"/>
      <c r="I1157"/>
      <c r="J1157"/>
    </row>
    <row r="1158" spans="1:10" s="102" customFormat="1" x14ac:dyDescent="0.25">
      <c r="A1158"/>
      <c r="B1158" s="56"/>
      <c r="C1158" s="205"/>
      <c r="D1158" s="18"/>
      <c r="E1158" s="57"/>
      <c r="F1158"/>
      <c r="G1158" s="155"/>
      <c r="H1158" s="155"/>
      <c r="I1158" s="96"/>
      <c r="J1158" s="96"/>
    </row>
    <row r="1159" spans="1:10" s="102" customFormat="1" x14ac:dyDescent="0.25">
      <c r="A1159"/>
      <c r="B1159" s="56"/>
      <c r="C1159" s="205"/>
      <c r="D1159" s="18"/>
      <c r="E1159" s="57"/>
      <c r="F1159"/>
      <c r="G1159" s="155"/>
      <c r="H1159" s="155"/>
      <c r="I1159" s="96"/>
      <c r="J1159" s="96"/>
    </row>
    <row r="1160" spans="1:10" s="102" customFormat="1" x14ac:dyDescent="0.25">
      <c r="A1160"/>
      <c r="B1160" s="56"/>
      <c r="C1160" s="205"/>
      <c r="D1160" s="18"/>
      <c r="E1160" s="57"/>
      <c r="F1160"/>
      <c r="G1160" s="155"/>
      <c r="H1160" s="155"/>
      <c r="I1160" s="22"/>
      <c r="J1160" s="22"/>
    </row>
    <row r="1161" spans="1:10" s="30" customFormat="1" x14ac:dyDescent="0.25">
      <c r="A1161"/>
      <c r="B1161" s="56"/>
      <c r="C1161" s="205"/>
      <c r="D1161" s="18"/>
      <c r="E1161" s="57"/>
      <c r="F1161"/>
      <c r="G1161" s="155"/>
      <c r="H1161" s="155"/>
      <c r="I1161" s="17"/>
      <c r="J1161" s="17"/>
    </row>
    <row r="1162" spans="1:10" x14ac:dyDescent="0.25">
      <c r="I1162" s="17"/>
      <c r="J1162" s="17"/>
    </row>
    <row r="1163" spans="1:10" x14ac:dyDescent="0.25">
      <c r="I1163" s="17"/>
      <c r="J1163" s="17"/>
    </row>
    <row r="1168" spans="1:10" s="22" customFormat="1" x14ac:dyDescent="0.25">
      <c r="A1168"/>
      <c r="B1168" s="56"/>
      <c r="C1168" s="205"/>
      <c r="D1168" s="18"/>
      <c r="E1168" s="57"/>
      <c r="F1168"/>
      <c r="G1168" s="155"/>
      <c r="H1168" s="155"/>
      <c r="I1168"/>
      <c r="J1168"/>
    </row>
    <row r="1175" spans="9:10" ht="15" customHeight="1" x14ac:dyDescent="0.25"/>
    <row r="1177" spans="9:10" x14ac:dyDescent="0.25">
      <c r="I1177" s="17"/>
      <c r="J1177" s="17"/>
    </row>
    <row r="1178" spans="9:10" x14ac:dyDescent="0.25">
      <c r="I1178" s="135"/>
      <c r="J1178" s="135"/>
    </row>
    <row r="1185" spans="9:10" x14ac:dyDescent="0.25">
      <c r="I1185" s="59"/>
      <c r="J1185" s="59"/>
    </row>
    <row r="1186" spans="9:10" x14ac:dyDescent="0.25">
      <c r="I1186" s="59"/>
      <c r="J1186" s="59"/>
    </row>
    <row r="1187" spans="9:10" x14ac:dyDescent="0.25">
      <c r="I1187" s="59"/>
      <c r="J1187" s="59"/>
    </row>
    <row r="1188" spans="9:10" x14ac:dyDescent="0.25">
      <c r="I1188" s="59"/>
      <c r="J1188" s="59"/>
    </row>
    <row r="1189" spans="9:10" x14ac:dyDescent="0.25">
      <c r="I1189" s="59"/>
      <c r="J1189" s="59"/>
    </row>
    <row r="1190" spans="9:10" x14ac:dyDescent="0.25">
      <c r="I1190" s="59"/>
      <c r="J1190" s="59"/>
    </row>
    <row r="1193" spans="9:10" x14ac:dyDescent="0.25">
      <c r="I1193" s="55"/>
      <c r="J1193" s="55"/>
    </row>
    <row r="1194" spans="9:10" x14ac:dyDescent="0.25">
      <c r="I1194" s="73"/>
      <c r="J1194" s="73"/>
    </row>
    <row r="1195" spans="9:10" x14ac:dyDescent="0.25">
      <c r="I1195" s="73"/>
      <c r="J1195" s="73"/>
    </row>
    <row r="1196" spans="9:10" x14ac:dyDescent="0.25">
      <c r="I1196" s="73"/>
      <c r="J1196" s="73"/>
    </row>
    <row r="1197" spans="9:10" x14ac:dyDescent="0.25">
      <c r="I1197" s="73"/>
      <c r="J1197" s="73"/>
    </row>
    <row r="1198" spans="9:10" x14ac:dyDescent="0.25">
      <c r="I1198" s="135"/>
      <c r="J1198" s="135"/>
    </row>
    <row r="1199" spans="9:10" x14ac:dyDescent="0.25">
      <c r="I1199" s="95"/>
      <c r="J1199" s="95"/>
    </row>
    <row r="1200" spans="9:10" x14ac:dyDescent="0.25">
      <c r="I1200" s="102"/>
      <c r="J1200" s="102"/>
    </row>
    <row r="1201" spans="1:10" x14ac:dyDescent="0.25">
      <c r="I1201" s="124"/>
      <c r="J1201" s="124"/>
    </row>
    <row r="1202" spans="1:10" x14ac:dyDescent="0.25">
      <c r="I1202" s="102"/>
      <c r="J1202" s="102"/>
    </row>
    <row r="1203" spans="1:10" x14ac:dyDescent="0.25">
      <c r="I1203" s="30"/>
      <c r="J1203" s="30"/>
    </row>
    <row r="1204" spans="1:10" x14ac:dyDescent="0.25">
      <c r="I1204" s="30"/>
      <c r="J1204" s="30"/>
    </row>
    <row r="1206" spans="1:10" x14ac:dyDescent="0.25">
      <c r="I1206" s="22"/>
      <c r="J1206" s="22"/>
    </row>
    <row r="1207" spans="1:10" x14ac:dyDescent="0.25">
      <c r="I1207" s="22"/>
      <c r="J1207" s="22"/>
    </row>
    <row r="1211" spans="1:10" s="55" customFormat="1" x14ac:dyDescent="0.25">
      <c r="A1211"/>
      <c r="B1211" s="56"/>
      <c r="C1211" s="205"/>
      <c r="D1211" s="18"/>
      <c r="E1211" s="57"/>
      <c r="F1211"/>
      <c r="G1211" s="155"/>
      <c r="H1211" s="155"/>
      <c r="I1211"/>
      <c r="J1211"/>
    </row>
    <row r="1212" spans="1:10" s="42" customFormat="1" x14ac:dyDescent="0.25">
      <c r="A1212"/>
      <c r="B1212" s="56"/>
      <c r="C1212" s="205"/>
      <c r="D1212" s="18"/>
      <c r="E1212" s="57"/>
      <c r="F1212"/>
      <c r="G1212" s="155"/>
      <c r="H1212" s="155"/>
      <c r="I1212"/>
      <c r="J1212"/>
    </row>
    <row r="1219" spans="1:10" s="96" customFormat="1" x14ac:dyDescent="0.25">
      <c r="A1219"/>
      <c r="B1219" s="56"/>
      <c r="C1219" s="205"/>
      <c r="D1219" s="18"/>
      <c r="E1219" s="57"/>
      <c r="F1219"/>
      <c r="G1219" s="155"/>
      <c r="H1219" s="155"/>
      <c r="I1219" s="55"/>
      <c r="J1219" s="55"/>
    </row>
    <row r="1220" spans="1:10" s="96" customFormat="1" x14ac:dyDescent="0.25">
      <c r="A1220"/>
      <c r="B1220" s="56"/>
      <c r="C1220" s="205"/>
      <c r="D1220" s="18"/>
      <c r="E1220" s="57"/>
      <c r="F1220"/>
      <c r="G1220" s="155"/>
      <c r="H1220" s="155"/>
      <c r="I1220"/>
      <c r="J1220"/>
    </row>
    <row r="1221" spans="1:10" s="22" customFormat="1" x14ac:dyDescent="0.25">
      <c r="A1221"/>
      <c r="B1221" s="56"/>
      <c r="C1221" s="205"/>
      <c r="D1221" s="18"/>
      <c r="E1221" s="57"/>
      <c r="F1221"/>
      <c r="G1221" s="155"/>
      <c r="H1221" s="155"/>
      <c r="I1221"/>
      <c r="J1221"/>
    </row>
    <row r="1222" spans="1:10" s="17" customFormat="1" ht="15" customHeight="1" x14ac:dyDescent="0.25">
      <c r="A1222"/>
      <c r="B1222" s="56"/>
      <c r="C1222" s="205"/>
      <c r="D1222" s="18"/>
      <c r="E1222" s="57"/>
      <c r="F1222"/>
      <c r="G1222" s="155"/>
      <c r="H1222" s="155"/>
      <c r="I1222"/>
      <c r="J1222"/>
    </row>
    <row r="1223" spans="1:10" s="17" customFormat="1" ht="15" customHeight="1" x14ac:dyDescent="0.25">
      <c r="A1223"/>
      <c r="B1223" s="56"/>
      <c r="C1223" s="205"/>
      <c r="D1223" s="18"/>
      <c r="E1223" s="57"/>
      <c r="F1223"/>
      <c r="G1223" s="155"/>
      <c r="H1223" s="155"/>
      <c r="I1223"/>
      <c r="J1223"/>
    </row>
    <row r="1224" spans="1:10" s="17" customFormat="1" ht="15" customHeight="1" x14ac:dyDescent="0.25">
      <c r="A1224"/>
      <c r="B1224" s="56"/>
      <c r="C1224" s="205"/>
      <c r="D1224" s="18"/>
      <c r="E1224" s="57"/>
      <c r="F1224"/>
      <c r="G1224" s="155"/>
      <c r="H1224" s="155"/>
      <c r="I1224"/>
      <c r="J1224"/>
    </row>
    <row r="1225" spans="1:10" ht="15" customHeight="1" x14ac:dyDescent="0.25"/>
    <row r="1226" spans="1:10" ht="15" customHeight="1" x14ac:dyDescent="0.25"/>
    <row r="1227" spans="1:10" ht="15" customHeight="1" x14ac:dyDescent="0.25">
      <c r="I1227" s="59"/>
      <c r="J1227" s="59"/>
    </row>
    <row r="1228" spans="1:10" ht="15" customHeight="1" x14ac:dyDescent="0.25">
      <c r="I1228" s="59"/>
      <c r="J1228" s="59"/>
    </row>
    <row r="1229" spans="1:10" ht="15" customHeight="1" x14ac:dyDescent="0.25">
      <c r="I1229" s="59"/>
      <c r="J1229" s="59"/>
    </row>
    <row r="1230" spans="1:10" ht="15" customHeight="1" x14ac:dyDescent="0.25">
      <c r="I1230" s="59"/>
      <c r="J1230" s="59"/>
    </row>
    <row r="1231" spans="1:10" ht="15" customHeight="1" x14ac:dyDescent="0.25">
      <c r="I1231" s="59"/>
      <c r="J1231" s="59"/>
    </row>
    <row r="1232" spans="1:10" ht="15" customHeight="1" x14ac:dyDescent="0.25">
      <c r="I1232" s="59"/>
      <c r="J1232" s="59"/>
    </row>
    <row r="1233" spans="1:10" ht="15" customHeight="1" x14ac:dyDescent="0.25">
      <c r="I1233" s="59"/>
      <c r="J1233" s="59"/>
    </row>
    <row r="1234" spans="1:10" ht="15" customHeight="1" x14ac:dyDescent="0.25">
      <c r="I1234" s="22"/>
      <c r="J1234" s="22"/>
    </row>
    <row r="1235" spans="1:10" x14ac:dyDescent="0.25">
      <c r="I1235" s="22"/>
      <c r="J1235" s="22"/>
    </row>
    <row r="1236" spans="1:10" x14ac:dyDescent="0.25">
      <c r="I1236" s="22"/>
      <c r="J1236" s="22"/>
    </row>
    <row r="1237" spans="1:10" x14ac:dyDescent="0.25">
      <c r="I1237" s="22"/>
      <c r="J1237" s="22"/>
    </row>
    <row r="1238" spans="1:10" s="17" customFormat="1" x14ac:dyDescent="0.25">
      <c r="A1238"/>
      <c r="B1238" s="56"/>
      <c r="C1238" s="205"/>
      <c r="D1238" s="18"/>
      <c r="E1238" s="57"/>
      <c r="F1238"/>
      <c r="G1238" s="155"/>
      <c r="H1238" s="155"/>
      <c r="I1238" s="22"/>
      <c r="J1238" s="22"/>
    </row>
    <row r="1239" spans="1:10" s="135" customFormat="1" x14ac:dyDescent="0.25">
      <c r="A1239"/>
      <c r="B1239" s="56"/>
      <c r="C1239" s="205"/>
      <c r="D1239" s="18"/>
      <c r="E1239" s="57"/>
      <c r="F1239"/>
      <c r="G1239" s="155"/>
      <c r="H1239" s="155"/>
      <c r="I1239" s="22"/>
      <c r="J1239" s="22"/>
    </row>
    <row r="1240" spans="1:10" x14ac:dyDescent="0.25">
      <c r="I1240" s="22"/>
      <c r="J1240" s="22"/>
    </row>
    <row r="1241" spans="1:10" x14ac:dyDescent="0.25">
      <c r="I1241" s="22"/>
      <c r="J1241" s="22"/>
    </row>
    <row r="1242" spans="1:10" x14ac:dyDescent="0.25">
      <c r="I1242" s="22"/>
      <c r="J1242" s="22"/>
    </row>
    <row r="1243" spans="1:10" x14ac:dyDescent="0.25">
      <c r="I1243" s="22"/>
      <c r="J1243" s="22"/>
    </row>
    <row r="1244" spans="1:10" x14ac:dyDescent="0.25">
      <c r="I1244" s="22"/>
      <c r="J1244" s="22"/>
    </row>
    <row r="1245" spans="1:10" x14ac:dyDescent="0.25">
      <c r="I1245" s="22"/>
      <c r="J1245" s="22"/>
    </row>
    <row r="1246" spans="1:10" s="59" customFormat="1" x14ac:dyDescent="0.25">
      <c r="A1246"/>
      <c r="B1246" s="56"/>
      <c r="C1246" s="205"/>
      <c r="D1246" s="18"/>
      <c r="E1246" s="57"/>
      <c r="F1246"/>
      <c r="G1246" s="155"/>
      <c r="H1246" s="155"/>
      <c r="I1246" s="22"/>
      <c r="J1246" s="22"/>
    </row>
    <row r="1247" spans="1:10" s="59" customFormat="1" x14ac:dyDescent="0.25">
      <c r="A1247"/>
      <c r="B1247" s="56"/>
      <c r="C1247" s="205"/>
      <c r="D1247" s="18"/>
      <c r="E1247" s="57"/>
      <c r="F1247"/>
      <c r="G1247" s="155"/>
      <c r="H1247" s="155"/>
      <c r="I1247" s="22"/>
      <c r="J1247" s="22"/>
    </row>
    <row r="1248" spans="1:10" s="59" customFormat="1" x14ac:dyDescent="0.25">
      <c r="A1248"/>
      <c r="B1248" s="56"/>
      <c r="C1248" s="205"/>
      <c r="D1248" s="18"/>
      <c r="E1248" s="57"/>
      <c r="F1248"/>
      <c r="G1248" s="155"/>
      <c r="H1248" s="155"/>
      <c r="I1248" s="22"/>
      <c r="J1248" s="22"/>
    </row>
    <row r="1249" spans="1:10" s="59" customFormat="1" x14ac:dyDescent="0.25">
      <c r="A1249"/>
      <c r="B1249" s="56"/>
      <c r="C1249" s="205"/>
      <c r="D1249" s="18"/>
      <c r="E1249" s="57"/>
      <c r="F1249"/>
      <c r="G1249" s="155"/>
      <c r="H1249" s="155"/>
      <c r="I1249" s="22"/>
      <c r="J1249" s="22"/>
    </row>
    <row r="1250" spans="1:10" s="59" customFormat="1" x14ac:dyDescent="0.25">
      <c r="A1250"/>
      <c r="B1250" s="56"/>
      <c r="C1250" s="205"/>
      <c r="D1250" s="18"/>
      <c r="E1250" s="57"/>
      <c r="F1250"/>
      <c r="G1250" s="155"/>
      <c r="H1250" s="155"/>
      <c r="I1250" s="22"/>
      <c r="J1250" s="22"/>
    </row>
    <row r="1251" spans="1:10" s="59" customFormat="1" x14ac:dyDescent="0.25">
      <c r="A1251"/>
      <c r="B1251" s="56"/>
      <c r="C1251" s="205"/>
      <c r="D1251" s="18"/>
      <c r="E1251" s="57"/>
      <c r="F1251"/>
      <c r="G1251" s="155"/>
      <c r="H1251" s="155"/>
      <c r="I1251" s="17"/>
      <c r="J1251" s="17"/>
    </row>
    <row r="1252" spans="1:10" x14ac:dyDescent="0.25">
      <c r="I1252" s="17"/>
      <c r="J1252" s="17"/>
    </row>
    <row r="1253" spans="1:10" x14ac:dyDescent="0.25">
      <c r="I1253" s="17"/>
      <c r="J1253" s="17"/>
    </row>
    <row r="1254" spans="1:10" s="55" customFormat="1" x14ac:dyDescent="0.25">
      <c r="A1254"/>
      <c r="B1254" s="56"/>
      <c r="C1254" s="205"/>
      <c r="D1254" s="18"/>
      <c r="E1254" s="57"/>
      <c r="F1254"/>
      <c r="G1254" s="155"/>
      <c r="H1254" s="155"/>
      <c r="I1254" s="17"/>
      <c r="J1254" s="17"/>
    </row>
    <row r="1255" spans="1:10" s="73" customFormat="1" x14ac:dyDescent="0.25">
      <c r="A1255"/>
      <c r="B1255" s="56"/>
      <c r="C1255" s="205"/>
      <c r="D1255" s="18"/>
      <c r="E1255" s="57"/>
      <c r="F1255"/>
      <c r="G1255" s="155"/>
      <c r="H1255" s="155"/>
      <c r="I1255" s="17"/>
      <c r="J1255" s="17"/>
    </row>
    <row r="1256" spans="1:10" s="73" customFormat="1" x14ac:dyDescent="0.25">
      <c r="A1256"/>
      <c r="B1256" s="56"/>
      <c r="C1256" s="205"/>
      <c r="D1256" s="18"/>
      <c r="E1256" s="57"/>
      <c r="F1256"/>
      <c r="G1256" s="155"/>
      <c r="H1256" s="155"/>
      <c r="I1256" s="17"/>
      <c r="J1256" s="17"/>
    </row>
    <row r="1257" spans="1:10" s="73" customFormat="1" x14ac:dyDescent="0.25">
      <c r="A1257"/>
      <c r="B1257" s="56"/>
      <c r="C1257" s="205"/>
      <c r="D1257" s="18"/>
      <c r="E1257" s="57"/>
      <c r="F1257"/>
      <c r="G1257" s="155"/>
      <c r="H1257" s="155"/>
      <c r="I1257"/>
      <c r="J1257"/>
    </row>
    <row r="1258" spans="1:10" s="73" customFormat="1" x14ac:dyDescent="0.25">
      <c r="A1258"/>
      <c r="B1258" s="56"/>
      <c r="C1258" s="205"/>
      <c r="D1258" s="18"/>
      <c r="E1258" s="57"/>
      <c r="F1258"/>
      <c r="G1258" s="155"/>
      <c r="H1258" s="155"/>
      <c r="I1258"/>
      <c r="J1258"/>
    </row>
    <row r="1259" spans="1:10" s="135" customFormat="1" x14ac:dyDescent="0.25">
      <c r="A1259"/>
      <c r="B1259" s="56"/>
      <c r="C1259" s="205"/>
      <c r="D1259" s="18"/>
      <c r="E1259" s="57"/>
      <c r="F1259"/>
      <c r="G1259" s="155"/>
      <c r="H1259" s="155"/>
      <c r="I1259"/>
      <c r="J1259"/>
    </row>
    <row r="1260" spans="1:10" s="95" customFormat="1" x14ac:dyDescent="0.25">
      <c r="A1260"/>
      <c r="B1260" s="56"/>
      <c r="C1260" s="205"/>
      <c r="D1260" s="18"/>
      <c r="E1260" s="57"/>
      <c r="F1260"/>
      <c r="G1260" s="155"/>
      <c r="H1260" s="155"/>
      <c r="I1260"/>
      <c r="J1260"/>
    </row>
    <row r="1261" spans="1:10" s="102" customFormat="1" x14ac:dyDescent="0.25">
      <c r="A1261"/>
      <c r="B1261" s="56"/>
      <c r="C1261" s="205"/>
      <c r="D1261" s="18"/>
      <c r="E1261" s="57"/>
      <c r="F1261"/>
      <c r="G1261" s="155"/>
      <c r="H1261" s="155"/>
      <c r="I1261"/>
      <c r="J1261"/>
    </row>
    <row r="1262" spans="1:10" s="124" customFormat="1" x14ac:dyDescent="0.25">
      <c r="A1262"/>
      <c r="B1262" s="56"/>
      <c r="C1262" s="205"/>
      <c r="D1262" s="18"/>
      <c r="E1262" s="57"/>
      <c r="F1262"/>
      <c r="G1262" s="155"/>
      <c r="H1262" s="155"/>
      <c r="I1262"/>
      <c r="J1262"/>
    </row>
    <row r="1263" spans="1:10" s="102" customFormat="1" x14ac:dyDescent="0.25">
      <c r="A1263"/>
      <c r="B1263" s="56"/>
      <c r="C1263" s="205"/>
      <c r="D1263" s="18"/>
      <c r="E1263" s="57"/>
      <c r="F1263"/>
      <c r="G1263" s="155"/>
      <c r="H1263" s="155"/>
      <c r="I1263"/>
      <c r="J1263"/>
    </row>
    <row r="1264" spans="1:10" s="30" customFormat="1" x14ac:dyDescent="0.25">
      <c r="A1264"/>
      <c r="B1264" s="56"/>
      <c r="C1264" s="205"/>
      <c r="D1264" s="18"/>
      <c r="E1264" s="57"/>
      <c r="F1264"/>
      <c r="G1264" s="155"/>
      <c r="H1264" s="155"/>
      <c r="I1264"/>
      <c r="J1264"/>
    </row>
    <row r="1265" spans="1:10" s="30" customFormat="1" x14ac:dyDescent="0.25">
      <c r="A1265"/>
      <c r="B1265" s="56"/>
      <c r="C1265" s="205"/>
      <c r="D1265" s="18"/>
      <c r="E1265" s="57"/>
      <c r="F1265"/>
      <c r="G1265" s="155"/>
      <c r="H1265" s="155"/>
      <c r="I1265"/>
      <c r="J1265"/>
    </row>
    <row r="1266" spans="1:10" x14ac:dyDescent="0.25">
      <c r="I1266" s="55"/>
      <c r="J1266" s="55"/>
    </row>
    <row r="1267" spans="1:10" s="22" customFormat="1" x14ac:dyDescent="0.25">
      <c r="A1267"/>
      <c r="B1267" s="56"/>
      <c r="C1267" s="205"/>
      <c r="D1267" s="18"/>
      <c r="E1267" s="57"/>
      <c r="F1267"/>
      <c r="G1267" s="155"/>
      <c r="H1267" s="155"/>
      <c r="I1267"/>
      <c r="J1267"/>
    </row>
    <row r="1268" spans="1:10" s="22" customFormat="1" x14ac:dyDescent="0.25">
      <c r="A1268"/>
      <c r="B1268" s="56"/>
      <c r="C1268" s="205"/>
      <c r="D1268" s="18"/>
      <c r="E1268" s="57"/>
      <c r="F1268"/>
      <c r="G1268" s="155"/>
      <c r="H1268" s="155"/>
      <c r="I1268"/>
      <c r="J1268"/>
    </row>
    <row r="1276" spans="1:10" x14ac:dyDescent="0.25">
      <c r="I1276" s="59"/>
      <c r="J1276" s="59"/>
    </row>
    <row r="1277" spans="1:10" x14ac:dyDescent="0.25">
      <c r="I1277" s="59"/>
      <c r="J1277" s="59"/>
    </row>
    <row r="1278" spans="1:10" x14ac:dyDescent="0.25">
      <c r="I1278" s="55"/>
      <c r="J1278" s="55"/>
    </row>
    <row r="1279" spans="1:10" x14ac:dyDescent="0.25">
      <c r="I1279" s="55"/>
      <c r="J1279" s="55"/>
    </row>
    <row r="1280" spans="1:10" s="55" customFormat="1" x14ac:dyDescent="0.25">
      <c r="A1280"/>
      <c r="B1280" s="56"/>
      <c r="C1280" s="205"/>
      <c r="D1280" s="18"/>
      <c r="E1280" s="57"/>
      <c r="F1280"/>
      <c r="G1280" s="155"/>
      <c r="H1280" s="155"/>
    </row>
    <row r="1281" spans="1:10" x14ac:dyDescent="0.25">
      <c r="I1281" s="55"/>
      <c r="J1281" s="55"/>
    </row>
    <row r="1282" spans="1:10" x14ac:dyDescent="0.25">
      <c r="I1282" s="55"/>
      <c r="J1282" s="55"/>
    </row>
    <row r="1283" spans="1:10" x14ac:dyDescent="0.25">
      <c r="I1283" s="55"/>
      <c r="J1283" s="55"/>
    </row>
    <row r="1284" spans="1:10" x14ac:dyDescent="0.25">
      <c r="I1284" s="55"/>
      <c r="J1284" s="55"/>
    </row>
    <row r="1285" spans="1:10" x14ac:dyDescent="0.25">
      <c r="I1285" s="55"/>
      <c r="J1285" s="55"/>
    </row>
    <row r="1286" spans="1:10" x14ac:dyDescent="0.25">
      <c r="I1286" s="55"/>
      <c r="J1286" s="55"/>
    </row>
    <row r="1287" spans="1:10" x14ac:dyDescent="0.25">
      <c r="I1287" s="55"/>
      <c r="J1287" s="55"/>
    </row>
    <row r="1288" spans="1:10" s="59" customFormat="1" x14ac:dyDescent="0.25">
      <c r="A1288"/>
      <c r="B1288" s="56"/>
      <c r="C1288" s="205"/>
      <c r="D1288" s="18"/>
      <c r="E1288" s="57"/>
      <c r="F1288"/>
      <c r="G1288" s="155"/>
      <c r="H1288" s="155"/>
      <c r="I1288" s="55"/>
      <c r="J1288" s="55"/>
    </row>
    <row r="1289" spans="1:10" s="59" customFormat="1" x14ac:dyDescent="0.25">
      <c r="A1289"/>
      <c r="B1289" s="56"/>
      <c r="C1289" s="205"/>
      <c r="D1289" s="18"/>
      <c r="E1289" s="57"/>
      <c r="F1289"/>
      <c r="G1289" s="155"/>
      <c r="H1289" s="155"/>
      <c r="I1289" s="55"/>
      <c r="J1289" s="55"/>
    </row>
    <row r="1290" spans="1:10" s="59" customFormat="1" x14ac:dyDescent="0.25">
      <c r="A1290"/>
      <c r="B1290" s="56"/>
      <c r="C1290" s="205"/>
      <c r="D1290" s="18"/>
      <c r="E1290" s="57"/>
      <c r="F1290"/>
      <c r="G1290" s="155"/>
      <c r="H1290" s="155"/>
      <c r="I1290" s="55"/>
      <c r="J1290" s="55"/>
    </row>
    <row r="1291" spans="1:10" s="59" customFormat="1" x14ac:dyDescent="0.25">
      <c r="A1291"/>
      <c r="B1291" s="56"/>
      <c r="C1291" s="205"/>
      <c r="D1291" s="18"/>
      <c r="E1291" s="57"/>
      <c r="F1291"/>
      <c r="G1291" s="155"/>
      <c r="H1291" s="155"/>
      <c r="I1291" s="55"/>
      <c r="J1291" s="55"/>
    </row>
    <row r="1292" spans="1:10" s="59" customFormat="1" x14ac:dyDescent="0.25">
      <c r="A1292"/>
      <c r="B1292" s="56"/>
      <c r="C1292" s="205"/>
      <c r="D1292" s="18"/>
      <c r="E1292" s="57"/>
      <c r="F1292"/>
      <c r="G1292" s="155"/>
      <c r="H1292" s="155"/>
      <c r="I1292" s="55"/>
      <c r="J1292" s="55"/>
    </row>
    <row r="1293" spans="1:10" s="59" customFormat="1" x14ac:dyDescent="0.25">
      <c r="A1293"/>
      <c r="B1293" s="56"/>
      <c r="C1293" s="205"/>
      <c r="D1293" s="18"/>
      <c r="E1293" s="57"/>
      <c r="F1293"/>
      <c r="G1293" s="155"/>
      <c r="H1293" s="155"/>
      <c r="I1293" s="55"/>
      <c r="J1293" s="55"/>
    </row>
    <row r="1294" spans="1:10" s="59" customFormat="1" x14ac:dyDescent="0.25">
      <c r="A1294"/>
      <c r="B1294" s="56"/>
      <c r="C1294" s="205"/>
      <c r="D1294" s="18"/>
      <c r="E1294" s="57"/>
      <c r="F1294"/>
      <c r="G1294" s="155"/>
      <c r="H1294" s="155"/>
      <c r="I1294" s="55"/>
      <c r="J1294" s="55"/>
    </row>
    <row r="1295" spans="1:10" s="22" customFormat="1" x14ac:dyDescent="0.25">
      <c r="A1295"/>
      <c r="B1295" s="56"/>
      <c r="C1295" s="205"/>
      <c r="D1295" s="18"/>
      <c r="E1295" s="57"/>
      <c r="F1295"/>
      <c r="G1295" s="155"/>
      <c r="H1295" s="155"/>
      <c r="I1295" s="55"/>
      <c r="J1295" s="55"/>
    </row>
    <row r="1296" spans="1:10" s="22" customFormat="1" x14ac:dyDescent="0.25">
      <c r="A1296"/>
      <c r="B1296" s="56"/>
      <c r="C1296" s="205"/>
      <c r="D1296" s="18"/>
      <c r="E1296" s="57"/>
      <c r="F1296"/>
      <c r="G1296" s="155"/>
      <c r="H1296" s="155"/>
      <c r="I1296" s="55"/>
      <c r="J1296" s="55"/>
    </row>
    <row r="1297" spans="1:10" s="22" customFormat="1" x14ac:dyDescent="0.25">
      <c r="A1297"/>
      <c r="B1297" s="56"/>
      <c r="C1297" s="205"/>
      <c r="D1297" s="18"/>
      <c r="E1297" s="57"/>
      <c r="F1297"/>
      <c r="G1297" s="155"/>
      <c r="H1297" s="155"/>
      <c r="I1297" s="55"/>
      <c r="J1297" s="55"/>
    </row>
    <row r="1298" spans="1:10" s="22" customFormat="1" x14ac:dyDescent="0.25">
      <c r="A1298"/>
      <c r="B1298" s="56"/>
      <c r="C1298" s="205"/>
      <c r="D1298" s="18"/>
      <c r="E1298" s="57"/>
      <c r="F1298"/>
      <c r="G1298" s="155"/>
      <c r="H1298" s="155"/>
      <c r="I1298" s="55"/>
      <c r="J1298" s="55"/>
    </row>
    <row r="1299" spans="1:10" s="22" customFormat="1" x14ac:dyDescent="0.25">
      <c r="A1299"/>
      <c r="B1299" s="56"/>
      <c r="C1299" s="205"/>
      <c r="D1299" s="18"/>
      <c r="E1299" s="57"/>
      <c r="F1299"/>
      <c r="G1299" s="155"/>
      <c r="H1299" s="155"/>
      <c r="I1299" s="55"/>
      <c r="J1299" s="55"/>
    </row>
    <row r="1300" spans="1:10" s="22" customFormat="1" x14ac:dyDescent="0.25">
      <c r="A1300"/>
      <c r="B1300" s="56"/>
      <c r="C1300" s="205"/>
      <c r="D1300" s="18"/>
      <c r="E1300" s="57"/>
      <c r="F1300"/>
      <c r="G1300" s="155"/>
      <c r="H1300" s="155"/>
      <c r="I1300" s="55"/>
      <c r="J1300" s="55"/>
    </row>
    <row r="1301" spans="1:10" s="22" customFormat="1" x14ac:dyDescent="0.25">
      <c r="A1301"/>
      <c r="B1301" s="56"/>
      <c r="C1301" s="205"/>
      <c r="D1301" s="18"/>
      <c r="E1301" s="57"/>
      <c r="F1301"/>
      <c r="G1301" s="155"/>
      <c r="H1301" s="155"/>
      <c r="I1301" s="55"/>
      <c r="J1301" s="55"/>
    </row>
    <row r="1302" spans="1:10" s="22" customFormat="1" x14ac:dyDescent="0.25">
      <c r="A1302"/>
      <c r="B1302" s="56"/>
      <c r="C1302" s="205"/>
      <c r="D1302" s="18"/>
      <c r="E1302" s="57"/>
      <c r="F1302"/>
      <c r="G1302" s="155"/>
      <c r="H1302" s="155"/>
      <c r="I1302" s="55"/>
      <c r="J1302" s="55"/>
    </row>
    <row r="1303" spans="1:10" s="22" customFormat="1" x14ac:dyDescent="0.25">
      <c r="A1303"/>
      <c r="B1303" s="56"/>
      <c r="C1303" s="205"/>
      <c r="D1303" s="18"/>
      <c r="E1303" s="57"/>
      <c r="F1303"/>
      <c r="G1303" s="155"/>
      <c r="H1303" s="155"/>
      <c r="I1303" s="55"/>
      <c r="J1303" s="55"/>
    </row>
    <row r="1304" spans="1:10" s="22" customFormat="1" x14ac:dyDescent="0.25">
      <c r="A1304"/>
      <c r="B1304" s="56"/>
      <c r="C1304" s="205"/>
      <c r="D1304" s="18"/>
      <c r="E1304" s="57"/>
      <c r="F1304"/>
      <c r="G1304" s="155"/>
      <c r="H1304" s="155"/>
      <c r="I1304" s="55"/>
      <c r="J1304" s="55"/>
    </row>
    <row r="1305" spans="1:10" s="22" customFormat="1" x14ac:dyDescent="0.25">
      <c r="A1305"/>
      <c r="B1305" s="56"/>
      <c r="C1305" s="205"/>
      <c r="D1305" s="18"/>
      <c r="E1305" s="57"/>
      <c r="F1305"/>
      <c r="G1305" s="155"/>
      <c r="H1305" s="155"/>
      <c r="I1305" s="55"/>
      <c r="J1305" s="55"/>
    </row>
    <row r="1306" spans="1:10" s="22" customFormat="1" x14ac:dyDescent="0.25">
      <c r="A1306"/>
      <c r="B1306" s="56"/>
      <c r="C1306" s="205"/>
      <c r="D1306" s="18"/>
      <c r="E1306" s="57"/>
      <c r="F1306"/>
      <c r="G1306" s="155"/>
      <c r="H1306" s="155"/>
      <c r="I1306" s="55"/>
      <c r="J1306" s="55"/>
    </row>
    <row r="1307" spans="1:10" s="22" customFormat="1" x14ac:dyDescent="0.25">
      <c r="A1307"/>
      <c r="B1307" s="56"/>
      <c r="C1307" s="205"/>
      <c r="D1307" s="18"/>
      <c r="E1307" s="57"/>
      <c r="F1307"/>
      <c r="G1307" s="155"/>
      <c r="H1307" s="155"/>
      <c r="I1307" s="55"/>
      <c r="J1307" s="55"/>
    </row>
    <row r="1308" spans="1:10" s="22" customFormat="1" x14ac:dyDescent="0.25">
      <c r="A1308"/>
      <c r="B1308" s="56"/>
      <c r="C1308" s="205"/>
      <c r="D1308" s="18"/>
      <c r="E1308" s="57"/>
      <c r="F1308"/>
      <c r="G1308" s="155"/>
      <c r="H1308" s="155"/>
      <c r="I1308" s="55"/>
      <c r="J1308" s="55"/>
    </row>
    <row r="1309" spans="1:10" s="22" customFormat="1" x14ac:dyDescent="0.25">
      <c r="A1309"/>
      <c r="B1309" s="56"/>
      <c r="C1309" s="205"/>
      <c r="D1309" s="18"/>
      <c r="E1309" s="57"/>
      <c r="F1309"/>
      <c r="G1309" s="155"/>
      <c r="H1309" s="155"/>
      <c r="I1309" s="55"/>
      <c r="J1309" s="55"/>
    </row>
    <row r="1310" spans="1:10" s="22" customFormat="1" x14ac:dyDescent="0.25">
      <c r="A1310"/>
      <c r="B1310" s="56"/>
      <c r="C1310" s="205"/>
      <c r="D1310" s="18"/>
      <c r="E1310" s="57"/>
      <c r="F1310"/>
      <c r="G1310" s="155"/>
      <c r="H1310" s="155"/>
      <c r="I1310" s="55"/>
      <c r="J1310" s="55"/>
    </row>
    <row r="1311" spans="1:10" s="22" customFormat="1" x14ac:dyDescent="0.25">
      <c r="A1311"/>
      <c r="B1311" s="56"/>
      <c r="C1311" s="205"/>
      <c r="D1311" s="18"/>
      <c r="E1311" s="57"/>
      <c r="F1311"/>
      <c r="G1311" s="155"/>
      <c r="H1311" s="155"/>
      <c r="I1311" s="55"/>
      <c r="J1311" s="55"/>
    </row>
    <row r="1312" spans="1:10" s="17" customFormat="1" x14ac:dyDescent="0.25">
      <c r="A1312"/>
      <c r="B1312" s="56"/>
      <c r="C1312" s="205"/>
      <c r="D1312" s="18"/>
      <c r="E1312" s="57"/>
      <c r="F1312"/>
      <c r="G1312" s="155"/>
      <c r="H1312" s="155"/>
      <c r="I1312" s="55"/>
      <c r="J1312" s="55"/>
    </row>
    <row r="1313" spans="1:10" s="17" customFormat="1" x14ac:dyDescent="0.25">
      <c r="A1313"/>
      <c r="B1313" s="56"/>
      <c r="C1313" s="205"/>
      <c r="D1313" s="18"/>
      <c r="E1313" s="57"/>
      <c r="F1313"/>
      <c r="G1313" s="155"/>
      <c r="H1313" s="155"/>
      <c r="I1313" s="55"/>
      <c r="J1313" s="55"/>
    </row>
    <row r="1314" spans="1:10" s="17" customFormat="1" x14ac:dyDescent="0.25">
      <c r="A1314"/>
      <c r="B1314" s="56"/>
      <c r="C1314" s="205"/>
      <c r="D1314" s="18"/>
      <c r="E1314" s="57"/>
      <c r="F1314"/>
      <c r="G1314" s="155"/>
      <c r="H1314" s="155"/>
      <c r="I1314"/>
      <c r="J1314"/>
    </row>
    <row r="1315" spans="1:10" s="17" customFormat="1" x14ac:dyDescent="0.25">
      <c r="A1315"/>
      <c r="B1315" s="56"/>
      <c r="C1315" s="205"/>
      <c r="D1315" s="18"/>
      <c r="E1315" s="57"/>
      <c r="F1315"/>
      <c r="G1315" s="155"/>
      <c r="H1315" s="155"/>
      <c r="I1315" s="55"/>
      <c r="J1315" s="55"/>
    </row>
    <row r="1316" spans="1:10" s="17" customFormat="1" x14ac:dyDescent="0.25">
      <c r="A1316"/>
      <c r="B1316" s="56"/>
      <c r="C1316" s="205"/>
      <c r="D1316" s="18"/>
      <c r="E1316" s="57"/>
      <c r="F1316"/>
      <c r="G1316" s="155"/>
      <c r="H1316" s="155"/>
      <c r="I1316" s="55"/>
      <c r="J1316" s="55"/>
    </row>
    <row r="1317" spans="1:10" s="17" customFormat="1" x14ac:dyDescent="0.25">
      <c r="A1317"/>
      <c r="B1317" s="56"/>
      <c r="C1317" s="205"/>
      <c r="D1317" s="18"/>
      <c r="E1317" s="57"/>
      <c r="F1317"/>
      <c r="G1317" s="155"/>
      <c r="H1317" s="155"/>
      <c r="I1317" s="55"/>
      <c r="J1317" s="55"/>
    </row>
    <row r="1318" spans="1:10" x14ac:dyDescent="0.25">
      <c r="I1318" s="55"/>
      <c r="J1318" s="55"/>
    </row>
    <row r="1319" spans="1:10" x14ac:dyDescent="0.25">
      <c r="I1319" s="55"/>
      <c r="J1319" s="55"/>
    </row>
    <row r="1320" spans="1:10" x14ac:dyDescent="0.25">
      <c r="I1320" s="55"/>
      <c r="J1320" s="55"/>
    </row>
    <row r="1321" spans="1:10" x14ac:dyDescent="0.25">
      <c r="I1321" s="55"/>
      <c r="J1321" s="55"/>
    </row>
    <row r="1322" spans="1:10" x14ac:dyDescent="0.25">
      <c r="I1322" s="55"/>
      <c r="J1322" s="55"/>
    </row>
    <row r="1323" spans="1:10" x14ac:dyDescent="0.25">
      <c r="I1323" s="55"/>
      <c r="J1323" s="55"/>
    </row>
    <row r="1324" spans="1:10" x14ac:dyDescent="0.25">
      <c r="I1324" s="55"/>
      <c r="J1324" s="55"/>
    </row>
    <row r="1325" spans="1:10" x14ac:dyDescent="0.25">
      <c r="I1325" s="55"/>
      <c r="J1325" s="55"/>
    </row>
    <row r="1327" spans="1:10" s="55" customFormat="1" x14ac:dyDescent="0.25">
      <c r="A1327"/>
      <c r="B1327" s="56"/>
      <c r="C1327" s="205"/>
      <c r="D1327" s="18"/>
      <c r="E1327" s="57"/>
      <c r="F1327"/>
      <c r="G1327" s="155"/>
      <c r="H1327" s="155"/>
      <c r="I1327"/>
      <c r="J1327"/>
    </row>
    <row r="1332" spans="1:10" x14ac:dyDescent="0.25">
      <c r="I1332" s="96"/>
      <c r="J1332" s="96"/>
    </row>
    <row r="1333" spans="1:10" x14ac:dyDescent="0.25">
      <c r="I1333" s="96"/>
      <c r="J1333" s="96"/>
    </row>
    <row r="1334" spans="1:10" x14ac:dyDescent="0.25">
      <c r="I1334" s="147"/>
      <c r="J1334" s="147"/>
    </row>
    <row r="1335" spans="1:10" x14ac:dyDescent="0.25">
      <c r="I1335" s="147"/>
      <c r="J1335" s="147"/>
    </row>
    <row r="1336" spans="1:10" x14ac:dyDescent="0.25">
      <c r="I1336" s="147"/>
      <c r="J1336" s="147"/>
    </row>
    <row r="1337" spans="1:10" s="59" customFormat="1" x14ac:dyDescent="0.25">
      <c r="A1337"/>
      <c r="B1337" s="56"/>
      <c r="C1337" s="205"/>
      <c r="D1337" s="18"/>
      <c r="E1337" s="57"/>
      <c r="F1337"/>
      <c r="G1337" s="155"/>
      <c r="H1337" s="155"/>
      <c r="I1337"/>
      <c r="J1337"/>
    </row>
    <row r="1338" spans="1:10" s="59" customFormat="1" x14ac:dyDescent="0.25">
      <c r="A1338"/>
      <c r="B1338" s="56"/>
      <c r="C1338" s="205"/>
      <c r="D1338" s="18"/>
      <c r="E1338" s="57"/>
      <c r="F1338"/>
      <c r="G1338" s="155"/>
      <c r="H1338" s="155"/>
      <c r="I1338"/>
      <c r="J1338"/>
    </row>
    <row r="1339" spans="1:10" s="55" customFormat="1" x14ac:dyDescent="0.25">
      <c r="A1339"/>
      <c r="B1339" s="56"/>
      <c r="C1339" s="205"/>
      <c r="D1339" s="18"/>
      <c r="E1339" s="57"/>
      <c r="F1339"/>
      <c r="G1339" s="155"/>
      <c r="H1339" s="155"/>
      <c r="I1339"/>
      <c r="J1339"/>
    </row>
    <row r="1340" spans="1:10" s="55" customFormat="1" x14ac:dyDescent="0.25">
      <c r="A1340"/>
      <c r="B1340" s="56"/>
      <c r="C1340" s="205"/>
      <c r="D1340" s="18"/>
      <c r="E1340" s="57"/>
      <c r="F1340"/>
      <c r="G1340" s="155"/>
      <c r="H1340" s="155"/>
      <c r="I1340"/>
      <c r="J1340"/>
    </row>
    <row r="1341" spans="1:10" s="55" customFormat="1" x14ac:dyDescent="0.25">
      <c r="A1341"/>
      <c r="B1341" s="56"/>
      <c r="C1341" s="205"/>
      <c r="D1341" s="18"/>
      <c r="E1341" s="57"/>
      <c r="F1341"/>
      <c r="G1341" s="155"/>
      <c r="H1341" s="155"/>
      <c r="I1341"/>
      <c r="J1341"/>
    </row>
    <row r="1342" spans="1:10" s="55" customFormat="1" x14ac:dyDescent="0.25">
      <c r="A1342"/>
      <c r="B1342" s="56"/>
      <c r="C1342" s="205"/>
      <c r="D1342" s="18"/>
      <c r="E1342" s="57"/>
      <c r="F1342"/>
      <c r="G1342" s="155"/>
      <c r="H1342" s="155"/>
      <c r="I1342"/>
      <c r="J1342"/>
    </row>
    <row r="1343" spans="1:10" s="55" customFormat="1" x14ac:dyDescent="0.25">
      <c r="A1343"/>
      <c r="B1343" s="56"/>
      <c r="C1343" s="205"/>
      <c r="D1343" s="18"/>
      <c r="E1343" s="57"/>
      <c r="F1343"/>
      <c r="G1343" s="155"/>
      <c r="H1343" s="155"/>
      <c r="I1343" s="22"/>
      <c r="J1343" s="22"/>
    </row>
    <row r="1344" spans="1:10" s="55" customFormat="1" x14ac:dyDescent="0.25">
      <c r="A1344"/>
      <c r="B1344" s="56"/>
      <c r="C1344" s="205"/>
      <c r="D1344" s="18"/>
      <c r="E1344" s="57"/>
      <c r="F1344"/>
      <c r="G1344" s="155"/>
      <c r="H1344" s="155"/>
      <c r="I1344" s="22"/>
      <c r="J1344" s="22"/>
    </row>
    <row r="1345" spans="1:10" s="55" customFormat="1" x14ac:dyDescent="0.25">
      <c r="A1345"/>
      <c r="B1345" s="56"/>
      <c r="C1345" s="205"/>
      <c r="D1345" s="18"/>
      <c r="E1345" s="57"/>
      <c r="F1345"/>
      <c r="G1345" s="155"/>
      <c r="H1345" s="155"/>
      <c r="I1345"/>
      <c r="J1345"/>
    </row>
    <row r="1346" spans="1:10" s="55" customFormat="1" x14ac:dyDescent="0.25">
      <c r="A1346"/>
      <c r="B1346" s="56"/>
      <c r="C1346" s="205"/>
      <c r="D1346" s="18"/>
      <c r="E1346" s="57"/>
      <c r="F1346"/>
      <c r="G1346" s="155"/>
      <c r="H1346" s="155"/>
      <c r="I1346"/>
      <c r="J1346"/>
    </row>
    <row r="1347" spans="1:10" s="55" customFormat="1" x14ac:dyDescent="0.25">
      <c r="A1347"/>
      <c r="B1347" s="56"/>
      <c r="C1347" s="205"/>
      <c r="D1347" s="18"/>
      <c r="E1347" s="57"/>
      <c r="F1347"/>
      <c r="G1347" s="155"/>
      <c r="H1347" s="155"/>
      <c r="I1347"/>
      <c r="J1347"/>
    </row>
    <row r="1348" spans="1:10" s="55" customFormat="1" x14ac:dyDescent="0.25">
      <c r="A1348"/>
      <c r="B1348" s="56"/>
      <c r="C1348" s="205"/>
      <c r="D1348" s="18"/>
      <c r="E1348" s="57"/>
      <c r="F1348"/>
      <c r="G1348" s="155"/>
      <c r="H1348" s="155"/>
      <c r="I1348"/>
      <c r="J1348"/>
    </row>
    <row r="1349" spans="1:10" s="55" customFormat="1" x14ac:dyDescent="0.25">
      <c r="A1349"/>
      <c r="B1349" s="56"/>
      <c r="C1349" s="205"/>
      <c r="D1349" s="18"/>
      <c r="E1349" s="57"/>
      <c r="F1349"/>
      <c r="G1349" s="155"/>
      <c r="H1349" s="155"/>
      <c r="I1349"/>
      <c r="J1349"/>
    </row>
    <row r="1350" spans="1:10" s="55" customFormat="1" x14ac:dyDescent="0.25">
      <c r="A1350"/>
      <c r="B1350" s="56"/>
      <c r="C1350" s="205"/>
      <c r="D1350" s="18"/>
      <c r="E1350" s="57"/>
      <c r="F1350"/>
      <c r="G1350" s="155"/>
      <c r="H1350" s="155"/>
      <c r="I1350"/>
      <c r="J1350"/>
    </row>
    <row r="1351" spans="1:10" s="55" customFormat="1" x14ac:dyDescent="0.25">
      <c r="A1351"/>
      <c r="B1351" s="56"/>
      <c r="C1351" s="205"/>
      <c r="D1351" s="18"/>
      <c r="E1351" s="57"/>
      <c r="F1351"/>
      <c r="G1351" s="155"/>
      <c r="H1351" s="155"/>
      <c r="I1351"/>
      <c r="J1351"/>
    </row>
    <row r="1352" spans="1:10" s="55" customFormat="1" x14ac:dyDescent="0.25">
      <c r="A1352"/>
      <c r="B1352" s="56"/>
      <c r="C1352" s="205"/>
      <c r="D1352" s="18"/>
      <c r="E1352" s="57"/>
      <c r="F1352"/>
      <c r="G1352" s="155"/>
      <c r="H1352" s="155"/>
      <c r="I1352"/>
      <c r="J1352"/>
    </row>
    <row r="1353" spans="1:10" s="55" customFormat="1" x14ac:dyDescent="0.25">
      <c r="A1353"/>
      <c r="B1353" s="56"/>
      <c r="C1353" s="205"/>
      <c r="D1353" s="18"/>
      <c r="E1353" s="57"/>
      <c r="F1353"/>
      <c r="G1353" s="155"/>
      <c r="H1353" s="155"/>
      <c r="I1353"/>
      <c r="J1353"/>
    </row>
    <row r="1354" spans="1:10" s="55" customFormat="1" x14ac:dyDescent="0.25">
      <c r="A1354"/>
      <c r="B1354" s="56"/>
      <c r="C1354" s="205"/>
      <c r="D1354" s="18"/>
      <c r="E1354" s="57"/>
      <c r="F1354"/>
      <c r="G1354" s="155"/>
      <c r="H1354" s="155"/>
      <c r="I1354" s="131"/>
      <c r="J1354" s="131"/>
    </row>
    <row r="1355" spans="1:10" s="55" customFormat="1" x14ac:dyDescent="0.25">
      <c r="A1355"/>
      <c r="B1355" s="56"/>
      <c r="C1355" s="205"/>
      <c r="D1355" s="18"/>
      <c r="E1355" s="57"/>
      <c r="F1355"/>
      <c r="G1355" s="155"/>
      <c r="H1355" s="155"/>
      <c r="I1355"/>
      <c r="J1355"/>
    </row>
    <row r="1356" spans="1:10" s="55" customFormat="1" x14ac:dyDescent="0.25">
      <c r="A1356"/>
      <c r="B1356" s="56"/>
      <c r="C1356" s="205"/>
      <c r="D1356" s="18"/>
      <c r="E1356" s="57"/>
      <c r="F1356"/>
      <c r="G1356" s="155"/>
      <c r="H1356" s="155"/>
      <c r="I1356"/>
      <c r="J1356"/>
    </row>
    <row r="1357" spans="1:10" s="55" customFormat="1" x14ac:dyDescent="0.25">
      <c r="A1357"/>
      <c r="B1357" s="56"/>
      <c r="C1357" s="205"/>
      <c r="D1357" s="18"/>
      <c r="E1357" s="57"/>
      <c r="F1357"/>
      <c r="G1357" s="155"/>
      <c r="H1357" s="155"/>
      <c r="I1357"/>
      <c r="J1357"/>
    </row>
    <row r="1358" spans="1:10" s="55" customFormat="1" x14ac:dyDescent="0.25">
      <c r="A1358"/>
      <c r="B1358" s="56"/>
      <c r="C1358" s="205"/>
      <c r="D1358" s="18"/>
      <c r="E1358" s="57"/>
      <c r="F1358"/>
      <c r="G1358" s="155"/>
      <c r="H1358" s="155"/>
      <c r="I1358"/>
      <c r="J1358"/>
    </row>
    <row r="1359" spans="1:10" s="55" customFormat="1" x14ac:dyDescent="0.25">
      <c r="A1359"/>
      <c r="B1359" s="56"/>
      <c r="C1359" s="205"/>
      <c r="D1359" s="18"/>
      <c r="E1359" s="57"/>
      <c r="F1359"/>
      <c r="G1359" s="155"/>
      <c r="H1359" s="155"/>
      <c r="I1359"/>
      <c r="J1359"/>
    </row>
    <row r="1360" spans="1:10" s="55" customFormat="1" x14ac:dyDescent="0.25">
      <c r="A1360"/>
      <c r="B1360" s="56"/>
      <c r="C1360" s="205"/>
      <c r="D1360" s="18"/>
      <c r="E1360" s="57"/>
      <c r="F1360"/>
      <c r="G1360" s="155"/>
      <c r="H1360" s="155"/>
      <c r="I1360"/>
      <c r="J1360"/>
    </row>
    <row r="1361" spans="1:10" s="55" customFormat="1" x14ac:dyDescent="0.25">
      <c r="A1361"/>
      <c r="B1361" s="56"/>
      <c r="C1361" s="205"/>
      <c r="D1361" s="18"/>
      <c r="E1361" s="57"/>
      <c r="F1361"/>
      <c r="G1361" s="155"/>
      <c r="H1361" s="155"/>
      <c r="I1361"/>
      <c r="J1361"/>
    </row>
    <row r="1362" spans="1:10" s="55" customFormat="1" x14ac:dyDescent="0.25">
      <c r="A1362"/>
      <c r="B1362" s="56"/>
      <c r="C1362" s="205"/>
      <c r="D1362" s="18"/>
      <c r="E1362" s="57"/>
      <c r="F1362"/>
      <c r="G1362" s="155"/>
      <c r="H1362" s="155"/>
      <c r="I1362"/>
      <c r="J1362"/>
    </row>
    <row r="1363" spans="1:10" s="55" customFormat="1" x14ac:dyDescent="0.25">
      <c r="A1363"/>
      <c r="B1363" s="56"/>
      <c r="C1363" s="205"/>
      <c r="D1363" s="18"/>
      <c r="E1363" s="57"/>
      <c r="F1363"/>
      <c r="G1363" s="155"/>
      <c r="H1363" s="155"/>
      <c r="I1363"/>
      <c r="J1363"/>
    </row>
    <row r="1364" spans="1:10" s="55" customFormat="1" x14ac:dyDescent="0.25">
      <c r="A1364"/>
      <c r="B1364" s="56"/>
      <c r="C1364" s="205"/>
      <c r="D1364" s="18"/>
      <c r="E1364" s="57"/>
      <c r="F1364"/>
      <c r="G1364" s="155"/>
      <c r="H1364" s="155"/>
      <c r="I1364"/>
      <c r="J1364"/>
    </row>
    <row r="1365" spans="1:10" s="55" customFormat="1" x14ac:dyDescent="0.25">
      <c r="A1365"/>
      <c r="B1365" s="56"/>
      <c r="C1365" s="205"/>
      <c r="D1365" s="18"/>
      <c r="E1365" s="57"/>
      <c r="F1365"/>
      <c r="G1365" s="155"/>
      <c r="H1365" s="155"/>
      <c r="I1365"/>
      <c r="J1365"/>
    </row>
    <row r="1366" spans="1:10" s="55" customFormat="1" x14ac:dyDescent="0.25">
      <c r="A1366"/>
      <c r="B1366" s="56"/>
      <c r="C1366" s="205"/>
      <c r="D1366" s="18"/>
      <c r="E1366" s="57"/>
      <c r="F1366"/>
      <c r="G1366" s="155"/>
      <c r="H1366" s="155"/>
      <c r="I1366"/>
      <c r="J1366"/>
    </row>
    <row r="1367" spans="1:10" s="55" customFormat="1" x14ac:dyDescent="0.25">
      <c r="A1367"/>
      <c r="B1367" s="56"/>
      <c r="C1367" s="205"/>
      <c r="D1367" s="18"/>
      <c r="E1367" s="57"/>
      <c r="F1367"/>
      <c r="G1367" s="155"/>
      <c r="H1367" s="155"/>
      <c r="I1367"/>
      <c r="J1367"/>
    </row>
    <row r="1368" spans="1:10" s="55" customFormat="1" x14ac:dyDescent="0.25">
      <c r="A1368"/>
      <c r="B1368" s="56"/>
      <c r="C1368" s="205"/>
      <c r="D1368" s="18"/>
      <c r="E1368" s="57"/>
      <c r="F1368"/>
      <c r="G1368" s="155"/>
      <c r="H1368" s="155"/>
      <c r="I1368"/>
      <c r="J1368"/>
    </row>
    <row r="1369" spans="1:10" s="55" customFormat="1" x14ac:dyDescent="0.25">
      <c r="A1369"/>
      <c r="B1369" s="56"/>
      <c r="C1369" s="205"/>
      <c r="D1369" s="18"/>
      <c r="E1369" s="57"/>
      <c r="F1369"/>
      <c r="G1369" s="155"/>
      <c r="H1369" s="155"/>
      <c r="I1369" s="102"/>
      <c r="J1369" s="102"/>
    </row>
    <row r="1370" spans="1:10" s="55" customFormat="1" x14ac:dyDescent="0.25">
      <c r="A1370"/>
      <c r="B1370" s="56"/>
      <c r="C1370" s="205"/>
      <c r="D1370" s="18"/>
      <c r="E1370" s="57"/>
      <c r="F1370"/>
      <c r="G1370" s="155"/>
      <c r="H1370" s="155"/>
      <c r="I1370" s="102"/>
      <c r="J1370" s="102"/>
    </row>
    <row r="1371" spans="1:10" s="55" customFormat="1" x14ac:dyDescent="0.25">
      <c r="A1371"/>
      <c r="B1371" s="56"/>
      <c r="C1371" s="205"/>
      <c r="D1371" s="18"/>
      <c r="E1371" s="57"/>
      <c r="F1371"/>
      <c r="G1371" s="155"/>
      <c r="H1371" s="155"/>
      <c r="I1371" s="102"/>
      <c r="J1371" s="102"/>
    </row>
    <row r="1372" spans="1:10" s="55" customFormat="1" x14ac:dyDescent="0.25">
      <c r="A1372"/>
      <c r="B1372" s="56"/>
      <c r="C1372" s="205"/>
      <c r="D1372" s="18"/>
      <c r="E1372" s="57"/>
      <c r="F1372"/>
      <c r="G1372" s="155"/>
      <c r="H1372" s="155"/>
      <c r="I1372" s="102"/>
      <c r="J1372" s="102"/>
    </row>
    <row r="1373" spans="1:10" s="55" customFormat="1" x14ac:dyDescent="0.25">
      <c r="A1373"/>
      <c r="B1373" s="56"/>
      <c r="C1373" s="205"/>
      <c r="D1373" s="18"/>
      <c r="E1373" s="57"/>
      <c r="F1373"/>
      <c r="G1373" s="155"/>
      <c r="H1373" s="155"/>
      <c r="I1373" s="102"/>
      <c r="J1373" s="102"/>
    </row>
    <row r="1374" spans="1:10" s="55" customFormat="1" x14ac:dyDescent="0.25">
      <c r="A1374"/>
      <c r="B1374" s="56"/>
      <c r="C1374" s="205"/>
      <c r="D1374" s="18"/>
      <c r="E1374" s="57"/>
      <c r="F1374"/>
      <c r="G1374" s="155"/>
      <c r="H1374" s="155"/>
      <c r="I1374" s="102"/>
      <c r="J1374" s="102"/>
    </row>
    <row r="1375" spans="1:10" x14ac:dyDescent="0.25">
      <c r="I1375" s="102"/>
      <c r="J1375" s="102"/>
    </row>
    <row r="1376" spans="1:10" s="55" customFormat="1" x14ac:dyDescent="0.25">
      <c r="A1376"/>
      <c r="B1376" s="56"/>
      <c r="C1376" s="205"/>
      <c r="D1376" s="18"/>
      <c r="E1376" s="57"/>
      <c r="F1376"/>
      <c r="G1376" s="155"/>
      <c r="H1376" s="155"/>
      <c r="I1376" s="102"/>
      <c r="J1376" s="102"/>
    </row>
    <row r="1377" spans="1:10" s="55" customFormat="1" x14ac:dyDescent="0.25">
      <c r="A1377"/>
      <c r="B1377" s="56"/>
      <c r="C1377" s="205"/>
      <c r="D1377" s="18"/>
      <c r="E1377" s="57"/>
      <c r="F1377"/>
      <c r="G1377" s="155"/>
      <c r="H1377" s="155"/>
      <c r="I1377" s="102"/>
      <c r="J1377" s="102"/>
    </row>
    <row r="1378" spans="1:10" s="55" customFormat="1" x14ac:dyDescent="0.25">
      <c r="A1378"/>
      <c r="B1378" s="56"/>
      <c r="C1378" s="205"/>
      <c r="D1378" s="18"/>
      <c r="E1378" s="57"/>
      <c r="F1378"/>
      <c r="G1378" s="155"/>
      <c r="H1378" s="155"/>
      <c r="I1378" s="102"/>
      <c r="J1378" s="102"/>
    </row>
    <row r="1379" spans="1:10" s="55" customFormat="1" x14ac:dyDescent="0.25">
      <c r="A1379"/>
      <c r="B1379" s="56"/>
      <c r="C1379" s="205"/>
      <c r="D1379" s="18"/>
      <c r="E1379" s="57"/>
      <c r="F1379"/>
      <c r="G1379" s="155"/>
      <c r="H1379" s="155"/>
      <c r="I1379" s="102"/>
      <c r="J1379" s="102"/>
    </row>
    <row r="1380" spans="1:10" s="55" customFormat="1" x14ac:dyDescent="0.25">
      <c r="A1380"/>
      <c r="B1380" s="56"/>
      <c r="C1380" s="205"/>
      <c r="D1380" s="18"/>
      <c r="E1380" s="57"/>
      <c r="F1380"/>
      <c r="G1380" s="155"/>
      <c r="H1380" s="155"/>
      <c r="I1380" s="102"/>
      <c r="J1380" s="102"/>
    </row>
    <row r="1381" spans="1:10" s="55" customFormat="1" x14ac:dyDescent="0.25">
      <c r="A1381"/>
      <c r="B1381" s="56"/>
      <c r="C1381" s="205"/>
      <c r="D1381" s="18"/>
      <c r="E1381" s="57"/>
      <c r="F1381"/>
      <c r="G1381" s="155"/>
      <c r="H1381" s="155"/>
      <c r="I1381" s="102"/>
      <c r="J1381" s="102"/>
    </row>
    <row r="1382" spans="1:10" s="55" customFormat="1" x14ac:dyDescent="0.25">
      <c r="A1382"/>
      <c r="B1382" s="56"/>
      <c r="C1382" s="205"/>
      <c r="D1382" s="18"/>
      <c r="E1382" s="57"/>
      <c r="F1382"/>
      <c r="G1382" s="155"/>
      <c r="H1382" s="155"/>
      <c r="I1382" s="102"/>
      <c r="J1382" s="102"/>
    </row>
    <row r="1383" spans="1:10" s="55" customFormat="1" x14ac:dyDescent="0.25">
      <c r="A1383"/>
      <c r="B1383" s="56"/>
      <c r="C1383" s="205"/>
      <c r="D1383" s="18"/>
      <c r="E1383" s="57"/>
      <c r="F1383"/>
      <c r="G1383" s="155"/>
      <c r="H1383" s="155"/>
      <c r="I1383" s="102"/>
      <c r="J1383" s="102"/>
    </row>
    <row r="1384" spans="1:10" s="55" customFormat="1" x14ac:dyDescent="0.25">
      <c r="A1384"/>
      <c r="B1384" s="56"/>
      <c r="C1384" s="205"/>
      <c r="D1384" s="18"/>
      <c r="E1384" s="57"/>
      <c r="F1384"/>
      <c r="G1384" s="155"/>
      <c r="H1384" s="155"/>
      <c r="I1384" s="102"/>
      <c r="J1384" s="102"/>
    </row>
    <row r="1385" spans="1:10" s="55" customFormat="1" x14ac:dyDescent="0.25">
      <c r="A1385"/>
      <c r="B1385" s="56"/>
      <c r="C1385" s="205"/>
      <c r="D1385" s="18"/>
      <c r="E1385" s="57"/>
      <c r="F1385"/>
      <c r="G1385" s="155"/>
      <c r="H1385" s="155"/>
      <c r="I1385" s="102"/>
      <c r="J1385" s="102"/>
    </row>
    <row r="1386" spans="1:10" s="55" customFormat="1" x14ac:dyDescent="0.25">
      <c r="A1386"/>
      <c r="B1386" s="56"/>
      <c r="C1386" s="205"/>
      <c r="D1386" s="18"/>
      <c r="E1386" s="57"/>
      <c r="F1386"/>
      <c r="G1386" s="155"/>
      <c r="H1386" s="155"/>
      <c r="I1386" s="102"/>
      <c r="J1386" s="102"/>
    </row>
    <row r="1387" spans="1:10" ht="15.75" x14ac:dyDescent="0.25">
      <c r="I1387" s="79"/>
      <c r="J1387" s="79"/>
    </row>
    <row r="1388" spans="1:10" ht="15.75" x14ac:dyDescent="0.25">
      <c r="I1388" s="79"/>
      <c r="J1388" s="79"/>
    </row>
    <row r="1389" spans="1:10" ht="15.75" x14ac:dyDescent="0.25">
      <c r="I1389" s="79"/>
      <c r="J1389" s="79"/>
    </row>
    <row r="1390" spans="1:10" ht="15.75" x14ac:dyDescent="0.25">
      <c r="I1390" s="79"/>
      <c r="J1390" s="79"/>
    </row>
    <row r="1393" spans="1:10" s="96" customFormat="1" x14ac:dyDescent="0.25">
      <c r="A1393"/>
      <c r="B1393" s="56"/>
      <c r="C1393" s="205"/>
      <c r="D1393" s="18"/>
      <c r="E1393" s="57"/>
      <c r="F1393"/>
      <c r="G1393" s="155"/>
      <c r="H1393" s="155"/>
      <c r="I1393"/>
      <c r="J1393"/>
    </row>
    <row r="1394" spans="1:10" s="96" customFormat="1" x14ac:dyDescent="0.25">
      <c r="A1394"/>
      <c r="B1394" s="56"/>
      <c r="C1394" s="205"/>
      <c r="D1394" s="18"/>
      <c r="E1394" s="57"/>
      <c r="F1394"/>
      <c r="G1394" s="155"/>
      <c r="H1394" s="155"/>
      <c r="I1394"/>
      <c r="J1394"/>
    </row>
    <row r="1395" spans="1:10" s="147" customFormat="1" x14ac:dyDescent="0.25">
      <c r="A1395"/>
      <c r="B1395" s="56"/>
      <c r="C1395" s="205"/>
      <c r="D1395" s="18"/>
      <c r="E1395" s="57"/>
      <c r="F1395"/>
      <c r="G1395" s="155"/>
      <c r="H1395" s="155"/>
      <c r="I1395"/>
      <c r="J1395"/>
    </row>
    <row r="1396" spans="1:10" s="147" customFormat="1" x14ac:dyDescent="0.25">
      <c r="A1396"/>
      <c r="B1396" s="56"/>
      <c r="C1396" s="205"/>
      <c r="D1396" s="18"/>
      <c r="E1396" s="57"/>
      <c r="F1396"/>
      <c r="G1396" s="155"/>
      <c r="H1396" s="155"/>
      <c r="I1396"/>
      <c r="J1396"/>
    </row>
    <row r="1397" spans="1:10" s="147" customFormat="1" x14ac:dyDescent="0.25">
      <c r="A1397"/>
      <c r="B1397" s="56"/>
      <c r="C1397" s="205"/>
      <c r="D1397" s="18"/>
      <c r="E1397" s="57"/>
      <c r="F1397"/>
      <c r="G1397" s="155"/>
      <c r="H1397" s="155"/>
      <c r="I1397"/>
      <c r="J1397"/>
    </row>
    <row r="1401" spans="1:10" x14ac:dyDescent="0.25">
      <c r="I1401" s="42"/>
      <c r="J1401" s="42"/>
    </row>
    <row r="1404" spans="1:10" s="22" customFormat="1" x14ac:dyDescent="0.25">
      <c r="A1404"/>
      <c r="B1404" s="56"/>
      <c r="C1404" s="205"/>
      <c r="D1404" s="18"/>
      <c r="E1404" s="57"/>
      <c r="F1404"/>
      <c r="G1404" s="155"/>
      <c r="H1404" s="155"/>
      <c r="I1404"/>
      <c r="J1404"/>
    </row>
    <row r="1405" spans="1:10" s="22" customFormat="1" x14ac:dyDescent="0.25">
      <c r="A1405"/>
      <c r="B1405" s="56"/>
      <c r="C1405" s="205"/>
      <c r="D1405" s="18"/>
      <c r="E1405" s="57"/>
      <c r="F1405"/>
      <c r="G1405" s="155"/>
      <c r="H1405" s="155"/>
      <c r="I1405"/>
      <c r="J1405"/>
    </row>
    <row r="1408" spans="1:10" x14ac:dyDescent="0.25">
      <c r="I1408" s="42"/>
      <c r="J1408" s="42"/>
    </row>
    <row r="1409" spans="1:10" x14ac:dyDescent="0.25">
      <c r="I1409" s="42"/>
      <c r="J1409" s="42"/>
    </row>
    <row r="1411" spans="1:10" ht="14.25" customHeight="1" x14ac:dyDescent="0.25"/>
    <row r="1412" spans="1:10" ht="14.25" customHeight="1" x14ac:dyDescent="0.25"/>
    <row r="1413" spans="1:10" ht="14.25" customHeight="1" x14ac:dyDescent="0.25"/>
    <row r="1414" spans="1:10" ht="14.25" customHeight="1" x14ac:dyDescent="0.25">
      <c r="I1414" s="22"/>
      <c r="J1414" s="22"/>
    </row>
    <row r="1415" spans="1:10" s="131" customFormat="1" x14ac:dyDescent="0.25">
      <c r="A1415"/>
      <c r="B1415" s="56"/>
      <c r="C1415" s="205"/>
      <c r="D1415" s="18"/>
      <c r="E1415" s="57"/>
      <c r="F1415"/>
      <c r="G1415" s="155"/>
      <c r="H1415" s="155"/>
      <c r="I1415"/>
      <c r="J1415"/>
    </row>
    <row r="1430" spans="1:10" s="102" customFormat="1" x14ac:dyDescent="0.25">
      <c r="A1430"/>
      <c r="B1430" s="56"/>
      <c r="C1430" s="205"/>
      <c r="D1430" s="18"/>
      <c r="E1430" s="57"/>
      <c r="F1430"/>
      <c r="G1430" s="155"/>
      <c r="H1430" s="155"/>
      <c r="I1430"/>
      <c r="J1430"/>
    </row>
    <row r="1431" spans="1:10" s="102" customFormat="1" x14ac:dyDescent="0.25">
      <c r="A1431"/>
      <c r="B1431" s="56"/>
      <c r="C1431" s="205"/>
      <c r="D1431" s="18"/>
      <c r="E1431" s="57"/>
      <c r="F1431"/>
      <c r="G1431" s="155"/>
      <c r="H1431" s="155"/>
      <c r="I1431"/>
      <c r="J1431"/>
    </row>
    <row r="1432" spans="1:10" s="102" customFormat="1" x14ac:dyDescent="0.25">
      <c r="A1432"/>
      <c r="B1432" s="56"/>
      <c r="C1432" s="205"/>
      <c r="D1432" s="18"/>
      <c r="E1432" s="57"/>
      <c r="F1432"/>
      <c r="G1432" s="155"/>
      <c r="H1432" s="155"/>
      <c r="I1432"/>
      <c r="J1432"/>
    </row>
    <row r="1433" spans="1:10" s="102" customFormat="1" x14ac:dyDescent="0.25">
      <c r="A1433"/>
      <c r="B1433" s="56"/>
      <c r="C1433" s="205"/>
      <c r="D1433" s="18"/>
      <c r="E1433" s="57"/>
      <c r="F1433"/>
      <c r="G1433" s="155"/>
      <c r="H1433" s="155"/>
      <c r="I1433"/>
      <c r="J1433"/>
    </row>
    <row r="1434" spans="1:10" s="102" customFormat="1" x14ac:dyDescent="0.25">
      <c r="A1434"/>
      <c r="B1434" s="56"/>
      <c r="C1434" s="205"/>
      <c r="D1434" s="18"/>
      <c r="E1434" s="57"/>
      <c r="F1434"/>
      <c r="G1434" s="155"/>
      <c r="H1434" s="155"/>
      <c r="I1434"/>
      <c r="J1434"/>
    </row>
    <row r="1435" spans="1:10" s="102" customFormat="1" x14ac:dyDescent="0.25">
      <c r="A1435"/>
      <c r="B1435" s="56"/>
      <c r="C1435" s="205"/>
      <c r="D1435" s="18"/>
      <c r="E1435" s="57"/>
      <c r="F1435"/>
      <c r="G1435" s="155"/>
      <c r="H1435" s="155"/>
      <c r="I1435"/>
      <c r="J1435"/>
    </row>
    <row r="1436" spans="1:10" s="102" customFormat="1" x14ac:dyDescent="0.25">
      <c r="A1436"/>
      <c r="B1436" s="56"/>
      <c r="C1436" s="205"/>
      <c r="D1436" s="18"/>
      <c r="E1436" s="57"/>
      <c r="F1436"/>
      <c r="G1436" s="155"/>
      <c r="H1436" s="155"/>
      <c r="I1436"/>
      <c r="J1436"/>
    </row>
    <row r="1437" spans="1:10" s="102" customFormat="1" x14ac:dyDescent="0.25">
      <c r="A1437"/>
      <c r="B1437" s="56"/>
      <c r="C1437" s="205"/>
      <c r="D1437" s="18"/>
      <c r="E1437" s="57"/>
      <c r="F1437"/>
      <c r="G1437" s="155"/>
      <c r="H1437" s="155"/>
      <c r="I1437"/>
      <c r="J1437"/>
    </row>
    <row r="1438" spans="1:10" s="102" customFormat="1" x14ac:dyDescent="0.25">
      <c r="A1438"/>
      <c r="B1438" s="56"/>
      <c r="C1438" s="205"/>
      <c r="D1438" s="18"/>
      <c r="E1438" s="57"/>
      <c r="F1438"/>
      <c r="G1438" s="155"/>
      <c r="H1438" s="155"/>
      <c r="I1438"/>
      <c r="J1438"/>
    </row>
    <row r="1439" spans="1:10" s="102" customFormat="1" x14ac:dyDescent="0.25">
      <c r="A1439"/>
      <c r="B1439" s="56"/>
      <c r="C1439" s="205"/>
      <c r="D1439" s="18"/>
      <c r="E1439" s="57"/>
      <c r="F1439"/>
      <c r="G1439" s="155"/>
      <c r="H1439" s="155"/>
      <c r="I1439"/>
      <c r="J1439"/>
    </row>
    <row r="1440" spans="1:10" s="102" customFormat="1" x14ac:dyDescent="0.25">
      <c r="A1440"/>
      <c r="B1440" s="56"/>
      <c r="C1440" s="205"/>
      <c r="D1440" s="18"/>
      <c r="E1440" s="57"/>
      <c r="F1440"/>
      <c r="G1440" s="155"/>
      <c r="H1440" s="155"/>
      <c r="I1440"/>
      <c r="J1440"/>
    </row>
    <row r="1441" spans="1:10" s="102" customFormat="1" x14ac:dyDescent="0.25">
      <c r="A1441"/>
      <c r="B1441" s="56"/>
      <c r="C1441" s="205"/>
      <c r="D1441" s="18"/>
      <c r="E1441" s="57"/>
      <c r="F1441"/>
      <c r="G1441" s="155"/>
      <c r="H1441" s="155"/>
      <c r="I1441"/>
      <c r="J1441"/>
    </row>
    <row r="1442" spans="1:10" s="102" customFormat="1" x14ac:dyDescent="0.25">
      <c r="A1442"/>
      <c r="B1442" s="56"/>
      <c r="C1442" s="205"/>
      <c r="D1442" s="18"/>
      <c r="E1442" s="57"/>
      <c r="F1442"/>
      <c r="G1442" s="155"/>
      <c r="H1442" s="155"/>
      <c r="I1442"/>
      <c r="J1442"/>
    </row>
    <row r="1443" spans="1:10" s="102" customFormat="1" x14ac:dyDescent="0.25">
      <c r="A1443"/>
      <c r="B1443" s="56"/>
      <c r="C1443" s="205"/>
      <c r="D1443" s="18"/>
      <c r="E1443" s="57"/>
      <c r="F1443"/>
      <c r="G1443" s="155"/>
      <c r="H1443" s="155"/>
      <c r="I1443"/>
      <c r="J1443"/>
    </row>
    <row r="1444" spans="1:10" s="102" customFormat="1" x14ac:dyDescent="0.25">
      <c r="A1444"/>
      <c r="B1444" s="56"/>
      <c r="C1444" s="205"/>
      <c r="D1444" s="18"/>
      <c r="E1444" s="57"/>
      <c r="F1444"/>
      <c r="G1444" s="155"/>
      <c r="H1444" s="155"/>
      <c r="I1444"/>
      <c r="J1444"/>
    </row>
    <row r="1445" spans="1:10" s="102" customFormat="1" x14ac:dyDescent="0.25">
      <c r="A1445"/>
      <c r="B1445" s="56"/>
      <c r="C1445" s="205"/>
      <c r="D1445" s="18"/>
      <c r="E1445" s="57"/>
      <c r="F1445"/>
      <c r="G1445" s="155"/>
      <c r="H1445" s="155"/>
      <c r="I1445"/>
      <c r="J1445"/>
    </row>
    <row r="1446" spans="1:10" s="102" customFormat="1" x14ac:dyDescent="0.25">
      <c r="A1446"/>
      <c r="B1446" s="56"/>
      <c r="C1446" s="205"/>
      <c r="D1446" s="18"/>
      <c r="E1446" s="57"/>
      <c r="F1446"/>
      <c r="G1446" s="155"/>
      <c r="H1446" s="155"/>
      <c r="I1446"/>
      <c r="J1446"/>
    </row>
    <row r="1447" spans="1:10" s="102" customFormat="1" x14ac:dyDescent="0.25">
      <c r="A1447"/>
      <c r="B1447" s="56"/>
      <c r="C1447" s="205"/>
      <c r="D1447" s="18"/>
      <c r="E1447" s="57"/>
      <c r="F1447"/>
      <c r="G1447" s="155"/>
      <c r="H1447" s="155"/>
      <c r="I1447"/>
      <c r="J1447"/>
    </row>
    <row r="1448" spans="1:10" s="79" customFormat="1" ht="15.75" x14ac:dyDescent="0.25">
      <c r="A1448"/>
      <c r="B1448" s="56"/>
      <c r="C1448" s="205"/>
      <c r="D1448" s="18"/>
      <c r="E1448" s="57"/>
      <c r="F1448"/>
      <c r="G1448" s="155"/>
      <c r="H1448" s="155"/>
      <c r="I1448"/>
      <c r="J1448"/>
    </row>
    <row r="1449" spans="1:10" s="79" customFormat="1" ht="15.75" x14ac:dyDescent="0.25">
      <c r="A1449"/>
      <c r="B1449" s="56"/>
      <c r="C1449" s="205"/>
      <c r="D1449" s="18"/>
      <c r="E1449" s="57"/>
      <c r="F1449"/>
      <c r="G1449" s="155"/>
      <c r="H1449" s="155"/>
      <c r="I1449"/>
      <c r="J1449"/>
    </row>
    <row r="1450" spans="1:10" s="79" customFormat="1" ht="15.75" x14ac:dyDescent="0.25">
      <c r="A1450"/>
      <c r="B1450" s="56"/>
      <c r="C1450" s="205"/>
      <c r="D1450" s="18"/>
      <c r="E1450" s="57"/>
      <c r="F1450"/>
      <c r="G1450" s="155"/>
      <c r="H1450" s="155"/>
      <c r="I1450"/>
      <c r="J1450"/>
    </row>
    <row r="1451" spans="1:10" s="79" customFormat="1" ht="15.75" x14ac:dyDescent="0.25">
      <c r="A1451"/>
      <c r="B1451" s="56"/>
      <c r="C1451" s="205"/>
      <c r="D1451" s="18"/>
      <c r="E1451" s="57"/>
      <c r="F1451"/>
      <c r="G1451" s="155"/>
      <c r="H1451" s="155"/>
      <c r="I1451"/>
      <c r="J1451"/>
    </row>
    <row r="1462" spans="1:10" s="42" customFormat="1" x14ac:dyDescent="0.25">
      <c r="A1462"/>
      <c r="B1462" s="56"/>
      <c r="C1462" s="205"/>
      <c r="D1462" s="18"/>
      <c r="E1462" s="57"/>
      <c r="F1462"/>
      <c r="G1462" s="155"/>
      <c r="H1462" s="155"/>
      <c r="I1462"/>
      <c r="J1462"/>
    </row>
    <row r="1469" spans="1:10" s="42" customFormat="1" x14ac:dyDescent="0.25">
      <c r="A1469"/>
      <c r="B1469" s="56"/>
      <c r="C1469" s="205"/>
      <c r="D1469" s="18"/>
      <c r="E1469" s="57"/>
      <c r="F1469"/>
      <c r="G1469" s="155"/>
      <c r="H1469" s="155"/>
      <c r="I1469"/>
      <c r="J1469"/>
    </row>
    <row r="1470" spans="1:10" s="42" customFormat="1" x14ac:dyDescent="0.25">
      <c r="A1470"/>
      <c r="B1470" s="56"/>
      <c r="C1470" s="205"/>
      <c r="D1470" s="18"/>
      <c r="E1470" s="57"/>
      <c r="F1470"/>
      <c r="G1470" s="155"/>
      <c r="H1470" s="155"/>
      <c r="I1470"/>
      <c r="J1470"/>
    </row>
    <row r="1475" spans="1:10" s="22" customFormat="1" x14ac:dyDescent="0.25">
      <c r="A1475"/>
      <c r="B1475" s="56"/>
      <c r="C1475" s="205"/>
      <c r="D1475" s="18"/>
      <c r="E1475" s="57"/>
      <c r="F1475"/>
      <c r="G1475" s="155"/>
      <c r="H1475" s="155"/>
      <c r="I1475"/>
      <c r="J1475"/>
    </row>
  </sheetData>
  <mergeCells count="2">
    <mergeCell ref="A2:J2"/>
    <mergeCell ref="A1:I1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0" fitToHeight="0" orientation="portrait" r:id="rId1"/>
  <headerFooter alignWithMargins="0">
    <oddHeader>&amp;R&amp;"-,Tučné"Tabulka č. 5</oddHeader>
    <oddFooter>&amp;CStránka &amp;P z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89"/>
  <sheetViews>
    <sheetView view="pageBreakPreview" topLeftCell="A106" zoomScaleNormal="100" zoomScaleSheetLayoutView="100" workbookViewId="0">
      <selection activeCell="J90" sqref="J90"/>
    </sheetView>
  </sheetViews>
  <sheetFormatPr defaultRowHeight="15" x14ac:dyDescent="0.25"/>
  <cols>
    <col min="1" max="1" width="9.85546875" customWidth="1"/>
    <col min="2" max="2" width="12.28515625" customWidth="1"/>
    <col min="3" max="3" width="5" customWidth="1"/>
    <col min="4" max="4" width="6" style="18" customWidth="1"/>
    <col min="5" max="5" width="83.85546875" customWidth="1"/>
    <col min="6" max="6" width="15.85546875" customWidth="1"/>
    <col min="7" max="7" width="16.7109375" customWidth="1"/>
    <col min="8" max="8" width="15.5703125" customWidth="1"/>
    <col min="9" max="9" width="23.140625" customWidth="1"/>
    <col min="10" max="10" width="14" customWidth="1"/>
    <col min="12" max="12" width="13" customWidth="1"/>
  </cols>
  <sheetData>
    <row r="1" spans="1:10" ht="30" x14ac:dyDescent="0.4">
      <c r="A1" s="969" t="s">
        <v>1120</v>
      </c>
      <c r="B1" s="969"/>
      <c r="C1" s="969"/>
      <c r="D1" s="969"/>
      <c r="E1" s="969"/>
      <c r="F1" s="969"/>
      <c r="G1" s="969"/>
      <c r="H1" s="969"/>
      <c r="I1" s="644"/>
    </row>
    <row r="2" spans="1:10" ht="27" thickBot="1" x14ac:dyDescent="0.45">
      <c r="A2" s="1009" t="s">
        <v>1377</v>
      </c>
      <c r="B2" s="1009"/>
      <c r="C2" s="1009"/>
      <c r="D2" s="1009"/>
      <c r="E2" s="1009"/>
      <c r="F2" s="1009"/>
      <c r="G2" s="1009"/>
      <c r="H2" s="1009"/>
      <c r="I2" s="643"/>
    </row>
    <row r="3" spans="1:10" ht="15" customHeight="1" x14ac:dyDescent="0.25">
      <c r="A3" s="1005" t="s">
        <v>544</v>
      </c>
      <c r="B3" s="1005" t="s">
        <v>1373</v>
      </c>
      <c r="C3" s="642"/>
      <c r="D3" s="1005" t="s">
        <v>87</v>
      </c>
      <c r="E3" s="1005" t="s">
        <v>1376</v>
      </c>
      <c r="F3" s="1005" t="s">
        <v>1375</v>
      </c>
      <c r="G3" s="1005" t="s">
        <v>1116</v>
      </c>
      <c r="H3" s="1005" t="s">
        <v>1374</v>
      </c>
      <c r="I3" s="11"/>
    </row>
    <row r="4" spans="1:10" ht="27" customHeight="1" x14ac:dyDescent="0.25">
      <c r="A4" s="1006"/>
      <c r="B4" s="1006" t="s">
        <v>1373</v>
      </c>
      <c r="C4" s="641" t="s">
        <v>86</v>
      </c>
      <c r="D4" s="1006" t="s">
        <v>1372</v>
      </c>
      <c r="E4" s="1006"/>
      <c r="F4" s="1006" t="s">
        <v>1371</v>
      </c>
      <c r="G4" s="1006" t="s">
        <v>1370</v>
      </c>
      <c r="H4" s="1006" t="s">
        <v>1369</v>
      </c>
      <c r="I4" s="11"/>
    </row>
    <row r="5" spans="1:10" ht="15.75" thickBot="1" x14ac:dyDescent="0.3">
      <c r="A5" s="1010"/>
      <c r="B5" s="1010"/>
      <c r="C5" s="640"/>
      <c r="D5" s="1010"/>
      <c r="E5" s="1010"/>
      <c r="F5" s="640" t="s">
        <v>886</v>
      </c>
      <c r="G5" s="640" t="s">
        <v>886</v>
      </c>
      <c r="H5" s="640" t="s">
        <v>886</v>
      </c>
      <c r="I5" s="11"/>
    </row>
    <row r="6" spans="1:10" ht="7.5" customHeight="1" x14ac:dyDescent="0.25">
      <c r="A6" s="639"/>
      <c r="B6" s="639"/>
      <c r="C6" s="639"/>
      <c r="D6" s="639"/>
      <c r="E6" s="639"/>
      <c r="F6" s="639"/>
      <c r="G6" s="639"/>
      <c r="H6" s="639"/>
      <c r="I6" s="11"/>
    </row>
    <row r="7" spans="1:10" ht="15.75" customHeight="1" x14ac:dyDescent="0.25">
      <c r="A7" s="1008" t="s">
        <v>1368</v>
      </c>
      <c r="B7" s="1008"/>
      <c r="C7" s="1008"/>
      <c r="D7" s="1008"/>
      <c r="E7" s="1008"/>
      <c r="F7" s="637"/>
      <c r="G7" s="637"/>
      <c r="H7" s="637"/>
      <c r="I7" s="11"/>
    </row>
    <row r="8" spans="1:10" ht="4.5" customHeight="1" x14ac:dyDescent="0.25">
      <c r="A8" s="638"/>
      <c r="B8" s="638"/>
      <c r="C8" s="638"/>
      <c r="D8" s="638"/>
      <c r="E8" s="638"/>
      <c r="F8" s="637"/>
      <c r="G8" s="637"/>
      <c r="H8" s="637"/>
      <c r="I8" s="11"/>
    </row>
    <row r="9" spans="1:10" ht="15" customHeight="1" x14ac:dyDescent="0.25">
      <c r="A9" s="1007" t="s">
        <v>1367</v>
      </c>
      <c r="B9" s="1007"/>
      <c r="C9" s="1007"/>
      <c r="D9" s="1007"/>
      <c r="E9" s="1007"/>
      <c r="F9" s="1007"/>
      <c r="G9" s="636"/>
      <c r="H9" s="636"/>
      <c r="I9" s="11"/>
      <c r="J9" s="155"/>
    </row>
    <row r="10" spans="1:10" ht="15" customHeight="1" x14ac:dyDescent="0.25">
      <c r="A10" s="607">
        <v>4111</v>
      </c>
      <c r="B10" s="266">
        <v>98018</v>
      </c>
      <c r="C10" s="623"/>
      <c r="D10" s="623"/>
      <c r="E10" s="635" t="s">
        <v>1366</v>
      </c>
      <c r="F10" s="372">
        <v>28420</v>
      </c>
      <c r="G10" s="372">
        <v>28420</v>
      </c>
      <c r="H10" s="372">
        <v>28420</v>
      </c>
      <c r="I10" s="11"/>
      <c r="J10" s="155"/>
    </row>
    <row r="11" spans="1:10" ht="15" customHeight="1" x14ac:dyDescent="0.25">
      <c r="A11" s="607">
        <v>4111</v>
      </c>
      <c r="B11" s="266">
        <v>98348</v>
      </c>
      <c r="C11" s="631"/>
      <c r="D11" s="607"/>
      <c r="E11" s="618" t="s">
        <v>1365</v>
      </c>
      <c r="F11" s="372">
        <v>360000</v>
      </c>
      <c r="G11" s="372">
        <v>360000</v>
      </c>
      <c r="H11" s="372">
        <v>301778.99</v>
      </c>
      <c r="I11" s="15"/>
      <c r="J11" s="155"/>
    </row>
    <row r="12" spans="1:10" ht="15" customHeight="1" x14ac:dyDescent="0.25">
      <c r="A12" s="607"/>
      <c r="B12" s="631"/>
      <c r="C12" s="631"/>
      <c r="D12" s="607"/>
      <c r="E12" s="617" t="s">
        <v>10</v>
      </c>
      <c r="F12" s="406">
        <f>F10+F11</f>
        <v>388420</v>
      </c>
      <c r="G12" s="406">
        <f>G10+G11</f>
        <v>388420</v>
      </c>
      <c r="H12" s="406">
        <f>H10+H11</f>
        <v>330198.99</v>
      </c>
      <c r="I12" s="15"/>
      <c r="J12" s="155"/>
    </row>
    <row r="13" spans="1:10" ht="9" customHeight="1" x14ac:dyDescent="0.25">
      <c r="A13" s="607"/>
      <c r="B13" s="631"/>
      <c r="C13" s="631"/>
      <c r="D13" s="607"/>
      <c r="E13" s="617"/>
      <c r="F13" s="406"/>
      <c r="G13" s="406"/>
      <c r="H13" s="406"/>
      <c r="I13" s="15"/>
      <c r="J13" s="155"/>
    </row>
    <row r="14" spans="1:10" ht="15.75" x14ac:dyDescent="0.25">
      <c r="A14" s="1007" t="s">
        <v>1364</v>
      </c>
      <c r="B14" s="1007"/>
      <c r="C14" s="1007"/>
      <c r="D14" s="1007"/>
      <c r="E14" s="1007"/>
      <c r="F14" s="1007"/>
      <c r="G14" s="406"/>
      <c r="H14" s="406"/>
      <c r="I14" s="15"/>
      <c r="J14" s="155"/>
    </row>
    <row r="15" spans="1:10" ht="15.75" x14ac:dyDescent="0.25">
      <c r="A15" s="607">
        <v>4112</v>
      </c>
      <c r="B15" s="612">
        <v>0</v>
      </c>
      <c r="C15" s="612"/>
      <c r="D15" s="607"/>
      <c r="E15" s="621" t="s">
        <v>1363</v>
      </c>
      <c r="F15" s="372">
        <v>15788300</v>
      </c>
      <c r="G15" s="372">
        <v>15788300</v>
      </c>
      <c r="H15" s="372">
        <v>15788300</v>
      </c>
      <c r="I15" s="15"/>
    </row>
    <row r="16" spans="1:10" x14ac:dyDescent="0.25">
      <c r="A16" s="607"/>
      <c r="B16" s="631"/>
      <c r="C16" s="631"/>
      <c r="D16" s="607"/>
      <c r="E16" s="617" t="s">
        <v>10</v>
      </c>
      <c r="F16" s="406">
        <f>SUM(F15:F15)</f>
        <v>15788300</v>
      </c>
      <c r="G16" s="406">
        <f>SUM(G15:G15)</f>
        <v>15788300</v>
      </c>
      <c r="H16" s="406">
        <f>SUM(H15:H15)</f>
        <v>15788300</v>
      </c>
      <c r="I16" s="15"/>
      <c r="J16" s="155"/>
    </row>
    <row r="17" spans="1:11" ht="6.75" customHeight="1" x14ac:dyDescent="0.25">
      <c r="A17" s="607"/>
      <c r="B17" s="631"/>
      <c r="C17" s="631"/>
      <c r="D17" s="607"/>
      <c r="E17" s="617"/>
      <c r="F17" s="406"/>
      <c r="G17" s="406"/>
      <c r="H17" s="406"/>
      <c r="I17" s="15"/>
      <c r="J17" s="155"/>
    </row>
    <row r="18" spans="1:11" ht="15.75" x14ac:dyDescent="0.25">
      <c r="A18" s="1007" t="s">
        <v>1362</v>
      </c>
      <c r="B18" s="1007"/>
      <c r="C18" s="1007"/>
      <c r="D18" s="1007"/>
      <c r="E18" s="1007"/>
      <c r="F18" s="1007"/>
      <c r="G18" s="406"/>
      <c r="H18" s="406"/>
      <c r="I18" s="15"/>
      <c r="J18" s="155"/>
    </row>
    <row r="19" spans="1:11" ht="15.75" x14ac:dyDescent="0.25">
      <c r="A19" s="607">
        <v>4113</v>
      </c>
      <c r="B19" s="616">
        <v>27189009</v>
      </c>
      <c r="C19" s="631" t="s">
        <v>1148</v>
      </c>
      <c r="D19" s="607">
        <v>865</v>
      </c>
      <c r="E19" s="618" t="s">
        <v>1361</v>
      </c>
      <c r="F19" s="372">
        <v>128320</v>
      </c>
      <c r="G19" s="372">
        <v>128320</v>
      </c>
      <c r="H19" s="372">
        <v>0</v>
      </c>
      <c r="I19" s="15"/>
      <c r="J19" s="155"/>
    </row>
    <row r="20" spans="1:11" ht="15.75" x14ac:dyDescent="0.25">
      <c r="A20" s="607">
        <v>4113</v>
      </c>
      <c r="B20" s="616">
        <v>27589010</v>
      </c>
      <c r="C20" s="631" t="s">
        <v>1254</v>
      </c>
      <c r="D20" s="607">
        <v>865</v>
      </c>
      <c r="E20" s="618" t="s">
        <v>1360</v>
      </c>
      <c r="F20" s="372">
        <v>125779</v>
      </c>
      <c r="G20" s="372">
        <v>125779</v>
      </c>
      <c r="H20" s="372">
        <v>0</v>
      </c>
      <c r="I20" s="15"/>
      <c r="J20" s="155"/>
    </row>
    <row r="21" spans="1:11" ht="15.75" x14ac:dyDescent="0.25">
      <c r="A21" s="607">
        <v>4113</v>
      </c>
      <c r="B21" s="624">
        <v>90002</v>
      </c>
      <c r="C21" s="612"/>
      <c r="D21" s="607">
        <v>874</v>
      </c>
      <c r="E21" s="618" t="s">
        <v>1359</v>
      </c>
      <c r="F21" s="372">
        <v>0</v>
      </c>
      <c r="G21" s="372">
        <v>0</v>
      </c>
      <c r="H21" s="615">
        <v>48278</v>
      </c>
      <c r="I21" s="615"/>
      <c r="J21" s="155"/>
    </row>
    <row r="22" spans="1:11" x14ac:dyDescent="0.25">
      <c r="A22" s="607"/>
      <c r="B22" s="631"/>
      <c r="C22" s="631"/>
      <c r="D22" s="607"/>
      <c r="E22" s="617" t="s">
        <v>10</v>
      </c>
      <c r="F22" s="406">
        <f>SUM(F19:F21)</f>
        <v>254099</v>
      </c>
      <c r="G22" s="406">
        <f>SUM(G19:G21)</f>
        <v>254099</v>
      </c>
      <c r="H22" s="406">
        <f>SUM(H19:H21)</f>
        <v>48278</v>
      </c>
      <c r="I22" s="15"/>
      <c r="J22" s="155"/>
    </row>
    <row r="23" spans="1:11" ht="6.75" customHeight="1" x14ac:dyDescent="0.25">
      <c r="A23" s="607"/>
      <c r="B23" s="631"/>
      <c r="C23" s="631"/>
      <c r="D23" s="607"/>
      <c r="E23" s="617"/>
      <c r="F23" s="406"/>
      <c r="G23" s="406"/>
      <c r="H23" s="406"/>
      <c r="I23" s="15"/>
      <c r="J23" s="155"/>
    </row>
    <row r="24" spans="1:11" ht="15.75" x14ac:dyDescent="0.25">
      <c r="A24" s="1007" t="s">
        <v>1358</v>
      </c>
      <c r="B24" s="1007"/>
      <c r="C24" s="1007"/>
      <c r="D24" s="1007"/>
      <c r="E24" s="1007"/>
      <c r="F24" s="406"/>
      <c r="G24" s="406"/>
      <c r="H24" s="406"/>
      <c r="I24" s="213"/>
      <c r="J24" s="155"/>
    </row>
    <row r="25" spans="1:11" ht="15.75" x14ac:dyDescent="0.25">
      <c r="A25" s="607">
        <v>4116</v>
      </c>
      <c r="B25" s="612">
        <v>13011</v>
      </c>
      <c r="C25" s="612"/>
      <c r="D25" s="607"/>
      <c r="E25" s="621" t="s">
        <v>1357</v>
      </c>
      <c r="F25" s="372">
        <v>2484700</v>
      </c>
      <c r="G25" s="372">
        <v>2484700</v>
      </c>
      <c r="H25" s="372">
        <v>2484700</v>
      </c>
      <c r="I25" s="11"/>
      <c r="J25" s="155"/>
      <c r="K25" s="155"/>
    </row>
    <row r="26" spans="1:11" ht="15.75" x14ac:dyDescent="0.25">
      <c r="A26" s="607">
        <v>4116</v>
      </c>
      <c r="B26" s="612">
        <v>13011</v>
      </c>
      <c r="C26" s="612"/>
      <c r="D26" s="607"/>
      <c r="E26" s="621" t="s">
        <v>1356</v>
      </c>
      <c r="F26" s="372">
        <v>339969</v>
      </c>
      <c r="G26" s="372">
        <v>339969</v>
      </c>
      <c r="H26" s="372">
        <v>0</v>
      </c>
      <c r="I26" s="11"/>
      <c r="J26" s="155"/>
      <c r="K26" s="155"/>
    </row>
    <row r="27" spans="1:11" ht="15.75" x14ac:dyDescent="0.25">
      <c r="A27" s="607">
        <v>4116</v>
      </c>
      <c r="B27" s="612">
        <v>13015</v>
      </c>
      <c r="C27" s="612"/>
      <c r="D27" s="607"/>
      <c r="E27" s="611" t="s">
        <v>1355</v>
      </c>
      <c r="F27" s="372">
        <v>348045</v>
      </c>
      <c r="G27" s="372">
        <v>348045</v>
      </c>
      <c r="H27" s="372">
        <v>348045</v>
      </c>
      <c r="I27" s="11"/>
      <c r="J27" s="155"/>
    </row>
    <row r="28" spans="1:11" ht="15.75" x14ac:dyDescent="0.25">
      <c r="A28" s="607">
        <v>4116</v>
      </c>
      <c r="B28" s="634">
        <v>13101</v>
      </c>
      <c r="C28" s="612" t="s">
        <v>1148</v>
      </c>
      <c r="D28" s="607"/>
      <c r="E28" s="621" t="s">
        <v>1354</v>
      </c>
      <c r="F28" s="372">
        <v>802081</v>
      </c>
      <c r="G28" s="372">
        <v>802081</v>
      </c>
      <c r="H28" s="372">
        <v>802081</v>
      </c>
      <c r="I28" s="11"/>
      <c r="J28" s="155"/>
    </row>
    <row r="29" spans="1:11" ht="15.75" x14ac:dyDescent="0.25">
      <c r="A29" s="607">
        <v>4116</v>
      </c>
      <c r="B29" s="634">
        <v>14004</v>
      </c>
      <c r="C29" s="612"/>
      <c r="D29" s="607">
        <v>382</v>
      </c>
      <c r="E29" s="621" t="s">
        <v>1353</v>
      </c>
      <c r="F29" s="372">
        <v>6400</v>
      </c>
      <c r="G29" s="372">
        <v>6400</v>
      </c>
      <c r="H29" s="372">
        <v>6400</v>
      </c>
      <c r="I29" s="11"/>
      <c r="J29" s="155"/>
    </row>
    <row r="30" spans="1:11" ht="15.75" x14ac:dyDescent="0.25">
      <c r="A30" s="607">
        <v>4116</v>
      </c>
      <c r="B30" s="634">
        <v>14004</v>
      </c>
      <c r="C30" s="612"/>
      <c r="D30" s="607">
        <v>386</v>
      </c>
      <c r="E30" s="621" t="s">
        <v>1352</v>
      </c>
      <c r="F30" s="372">
        <v>1200</v>
      </c>
      <c r="G30" s="372">
        <v>1200</v>
      </c>
      <c r="H30" s="372">
        <v>1200</v>
      </c>
      <c r="I30" s="11"/>
      <c r="J30" s="155"/>
    </row>
    <row r="31" spans="1:11" ht="15.75" x14ac:dyDescent="0.25">
      <c r="A31" s="607">
        <v>4116</v>
      </c>
      <c r="B31" s="612">
        <v>34013</v>
      </c>
      <c r="C31" s="612"/>
      <c r="D31" s="607">
        <v>242</v>
      </c>
      <c r="E31" s="611" t="s">
        <v>1351</v>
      </c>
      <c r="F31" s="372">
        <v>106000</v>
      </c>
      <c r="G31" s="372">
        <v>106000</v>
      </c>
      <c r="H31" s="372">
        <v>106000</v>
      </c>
      <c r="I31" s="11"/>
      <c r="J31" s="155"/>
    </row>
    <row r="32" spans="1:11" ht="15.75" x14ac:dyDescent="0.25">
      <c r="A32" s="607">
        <v>4116</v>
      </c>
      <c r="B32" s="612">
        <v>34053</v>
      </c>
      <c r="C32" s="607">
        <v>617</v>
      </c>
      <c r="D32" s="607">
        <v>242</v>
      </c>
      <c r="E32" s="611" t="s">
        <v>1350</v>
      </c>
      <c r="F32" s="372">
        <v>26000</v>
      </c>
      <c r="G32" s="372">
        <v>26000</v>
      </c>
      <c r="H32" s="372">
        <v>26000</v>
      </c>
      <c r="I32" s="11"/>
      <c r="J32" s="155"/>
    </row>
    <row r="33" spans="1:10" ht="15.75" x14ac:dyDescent="0.25">
      <c r="A33" s="607">
        <v>4116</v>
      </c>
      <c r="B33" s="612">
        <v>34070</v>
      </c>
      <c r="C33" s="607">
        <v>607</v>
      </c>
      <c r="D33" s="607">
        <v>242</v>
      </c>
      <c r="E33" s="611" t="s">
        <v>1349</v>
      </c>
      <c r="F33" s="372">
        <v>42000</v>
      </c>
      <c r="G33" s="372">
        <v>42000</v>
      </c>
      <c r="H33" s="372">
        <v>42000</v>
      </c>
      <c r="I33" s="11"/>
      <c r="J33" s="155"/>
    </row>
    <row r="34" spans="1:10" ht="15.75" x14ac:dyDescent="0.25">
      <c r="A34" s="607">
        <v>4116</v>
      </c>
      <c r="B34" s="612">
        <v>34070</v>
      </c>
      <c r="C34" s="607">
        <v>608</v>
      </c>
      <c r="D34" s="607">
        <v>242</v>
      </c>
      <c r="E34" s="611" t="s">
        <v>1348</v>
      </c>
      <c r="F34" s="372">
        <v>280000</v>
      </c>
      <c r="G34" s="372">
        <v>280000</v>
      </c>
      <c r="H34" s="372">
        <v>280000</v>
      </c>
      <c r="I34" s="213"/>
      <c r="J34" s="155"/>
    </row>
    <row r="35" spans="1:10" ht="15.75" x14ac:dyDescent="0.25">
      <c r="A35" s="607">
        <v>4116</v>
      </c>
      <c r="B35" s="612">
        <v>34070</v>
      </c>
      <c r="C35" s="607">
        <v>621</v>
      </c>
      <c r="D35" s="607">
        <v>242</v>
      </c>
      <c r="E35" s="611" t="s">
        <v>1347</v>
      </c>
      <c r="F35" s="372">
        <v>46000</v>
      </c>
      <c r="G35" s="372">
        <v>46000</v>
      </c>
      <c r="H35" s="372">
        <v>46000</v>
      </c>
      <c r="I35" s="11"/>
      <c r="J35" s="155"/>
    </row>
    <row r="36" spans="1:10" ht="15.75" x14ac:dyDescent="0.25">
      <c r="A36" s="607">
        <v>4116</v>
      </c>
      <c r="B36" s="616">
        <v>103133063</v>
      </c>
      <c r="C36" s="612" t="s">
        <v>1148</v>
      </c>
      <c r="D36" s="607">
        <v>312</v>
      </c>
      <c r="E36" s="621" t="s">
        <v>1346</v>
      </c>
      <c r="F36" s="372">
        <v>217890.31</v>
      </c>
      <c r="G36" s="372">
        <v>217890.31</v>
      </c>
      <c r="H36" s="372">
        <v>217890.31</v>
      </c>
      <c r="I36" s="213"/>
      <c r="J36" s="155"/>
    </row>
    <row r="37" spans="1:10" ht="15.75" x14ac:dyDescent="0.25">
      <c r="A37" s="607">
        <v>4116</v>
      </c>
      <c r="B37" s="616">
        <v>103533063</v>
      </c>
      <c r="C37" s="612" t="s">
        <v>1254</v>
      </c>
      <c r="D37" s="607">
        <v>312</v>
      </c>
      <c r="E37" s="621" t="s">
        <v>1345</v>
      </c>
      <c r="F37" s="372">
        <v>1234711.69</v>
      </c>
      <c r="G37" s="372">
        <v>1234711.69</v>
      </c>
      <c r="H37" s="372">
        <v>1234711.69</v>
      </c>
      <c r="I37" s="213"/>
      <c r="J37" s="155"/>
    </row>
    <row r="38" spans="1:10" ht="15.75" x14ac:dyDescent="0.25">
      <c r="A38" s="607">
        <v>4116</v>
      </c>
      <c r="B38" s="616">
        <v>103133063</v>
      </c>
      <c r="C38" s="612" t="s">
        <v>1148</v>
      </c>
      <c r="D38" s="607">
        <v>313</v>
      </c>
      <c r="E38" s="621" t="s">
        <v>1344</v>
      </c>
      <c r="F38" s="372">
        <v>160978.35999999999</v>
      </c>
      <c r="G38" s="372">
        <v>160978.35999999999</v>
      </c>
      <c r="H38" s="372">
        <v>160978.35999999999</v>
      </c>
      <c r="I38" s="11"/>
      <c r="J38" s="155"/>
    </row>
    <row r="39" spans="1:10" ht="15.75" x14ac:dyDescent="0.25">
      <c r="A39" s="607">
        <v>4116</v>
      </c>
      <c r="B39" s="616">
        <v>103533063</v>
      </c>
      <c r="C39" s="612" t="s">
        <v>1254</v>
      </c>
      <c r="D39" s="607">
        <v>313</v>
      </c>
      <c r="E39" s="621" t="s">
        <v>1343</v>
      </c>
      <c r="F39" s="372">
        <v>912210.64</v>
      </c>
      <c r="G39" s="372">
        <v>912210.64</v>
      </c>
      <c r="H39" s="372">
        <v>912210.64</v>
      </c>
      <c r="I39" s="11"/>
      <c r="J39" s="155"/>
    </row>
    <row r="40" spans="1:10" ht="15.75" x14ac:dyDescent="0.25">
      <c r="A40" s="607">
        <v>4116</v>
      </c>
      <c r="B40" s="616">
        <v>103133063</v>
      </c>
      <c r="C40" s="612" t="s">
        <v>1148</v>
      </c>
      <c r="D40" s="607">
        <v>320</v>
      </c>
      <c r="E40" s="621" t="s">
        <v>1342</v>
      </c>
      <c r="F40" s="372">
        <v>151628.70000000001</v>
      </c>
      <c r="G40" s="372">
        <v>151628.70000000001</v>
      </c>
      <c r="H40" s="372">
        <v>151628.70000000001</v>
      </c>
      <c r="I40" s="11"/>
      <c r="J40" s="155"/>
    </row>
    <row r="41" spans="1:10" ht="15.75" x14ac:dyDescent="0.25">
      <c r="A41" s="607">
        <v>4116</v>
      </c>
      <c r="B41" s="616">
        <v>103533063</v>
      </c>
      <c r="C41" s="612" t="s">
        <v>1254</v>
      </c>
      <c r="D41" s="607">
        <v>320</v>
      </c>
      <c r="E41" s="621" t="s">
        <v>1341</v>
      </c>
      <c r="F41" s="372">
        <v>859229.3</v>
      </c>
      <c r="G41" s="372">
        <v>859229.3</v>
      </c>
      <c r="H41" s="372">
        <v>859229.3</v>
      </c>
      <c r="I41" s="11"/>
      <c r="J41" s="155"/>
    </row>
    <row r="42" spans="1:10" ht="15.75" x14ac:dyDescent="0.25">
      <c r="A42" s="607">
        <v>4116</v>
      </c>
      <c r="B42" s="616">
        <v>104113013</v>
      </c>
      <c r="C42" s="612" t="s">
        <v>1148</v>
      </c>
      <c r="D42" s="607">
        <v>241</v>
      </c>
      <c r="E42" s="621" t="s">
        <v>1595</v>
      </c>
      <c r="F42" s="372">
        <v>30984.7</v>
      </c>
      <c r="G42" s="372">
        <v>30984.7</v>
      </c>
      <c r="H42" s="372">
        <v>30984.7</v>
      </c>
      <c r="I42" s="213"/>
      <c r="J42" s="155"/>
    </row>
    <row r="43" spans="1:10" ht="15.75" x14ac:dyDescent="0.25">
      <c r="A43" s="607">
        <v>4116</v>
      </c>
      <c r="B43" s="616">
        <v>104513013</v>
      </c>
      <c r="C43" s="612" t="s">
        <v>1254</v>
      </c>
      <c r="D43" s="607">
        <v>241</v>
      </c>
      <c r="E43" s="621" t="s">
        <v>1596</v>
      </c>
      <c r="F43" s="372">
        <v>175579.91</v>
      </c>
      <c r="G43" s="372">
        <v>175579.91</v>
      </c>
      <c r="H43" s="372">
        <v>175579.91</v>
      </c>
      <c r="I43" s="11"/>
      <c r="J43" s="155"/>
    </row>
    <row r="44" spans="1:10" ht="15.75" x14ac:dyDescent="0.25">
      <c r="A44" s="607"/>
      <c r="B44" s="616">
        <v>106100000</v>
      </c>
      <c r="C44" s="612"/>
      <c r="D44" s="607">
        <v>840</v>
      </c>
      <c r="E44" s="621" t="s">
        <v>1698</v>
      </c>
      <c r="F44" s="372">
        <v>0</v>
      </c>
      <c r="G44" s="372">
        <v>0</v>
      </c>
      <c r="H44" s="372">
        <v>157905</v>
      </c>
      <c r="I44" s="213"/>
      <c r="J44" s="155"/>
    </row>
    <row r="45" spans="1:10" ht="15.75" x14ac:dyDescent="0.25">
      <c r="A45" s="607">
        <v>4116</v>
      </c>
      <c r="B45" s="616">
        <v>106515011</v>
      </c>
      <c r="C45" s="612" t="s">
        <v>1340</v>
      </c>
      <c r="D45" s="607">
        <v>840</v>
      </c>
      <c r="E45" s="229" t="s">
        <v>1339</v>
      </c>
      <c r="F45" s="372">
        <v>894795</v>
      </c>
      <c r="G45" s="372">
        <v>894795</v>
      </c>
      <c r="H45" s="372">
        <v>894795</v>
      </c>
      <c r="I45" s="11"/>
      <c r="J45" s="155"/>
    </row>
    <row r="46" spans="1:10" ht="15.75" x14ac:dyDescent="0.25">
      <c r="A46" s="607">
        <v>4116</v>
      </c>
      <c r="B46" s="616">
        <v>107117015</v>
      </c>
      <c r="C46" s="612"/>
      <c r="D46" s="607">
        <v>312</v>
      </c>
      <c r="E46" s="622" t="s">
        <v>1597</v>
      </c>
      <c r="F46" s="372">
        <v>103974.3</v>
      </c>
      <c r="G46" s="372">
        <v>103974.3</v>
      </c>
      <c r="H46" s="372">
        <v>103974.3</v>
      </c>
      <c r="I46" s="11"/>
      <c r="J46" s="155"/>
    </row>
    <row r="47" spans="1:10" ht="15.75" x14ac:dyDescent="0.25">
      <c r="A47" s="607">
        <v>4116</v>
      </c>
      <c r="B47" s="616">
        <v>107517016</v>
      </c>
      <c r="C47" s="612"/>
      <c r="D47" s="607">
        <v>312</v>
      </c>
      <c r="E47" s="622" t="s">
        <v>1598</v>
      </c>
      <c r="F47" s="372">
        <v>1767563.05</v>
      </c>
      <c r="G47" s="372">
        <v>1767563.05</v>
      </c>
      <c r="H47" s="372">
        <v>1767563.05</v>
      </c>
      <c r="I47" s="11"/>
      <c r="J47" s="155"/>
    </row>
    <row r="48" spans="1:10" ht="15.75" x14ac:dyDescent="0.25">
      <c r="A48" s="607">
        <v>4116</v>
      </c>
      <c r="B48" s="616">
        <v>107117015</v>
      </c>
      <c r="C48" s="612"/>
      <c r="D48" s="607">
        <v>313</v>
      </c>
      <c r="E48" s="622" t="s">
        <v>1599</v>
      </c>
      <c r="F48" s="372">
        <v>14459.76</v>
      </c>
      <c r="G48" s="372">
        <v>14459.76</v>
      </c>
      <c r="H48" s="372">
        <v>14459.76</v>
      </c>
      <c r="I48" s="11"/>
      <c r="J48" s="155"/>
    </row>
    <row r="49" spans="1:10" ht="15.75" x14ac:dyDescent="0.25">
      <c r="A49" s="607">
        <v>4116</v>
      </c>
      <c r="B49" s="616">
        <v>107517016</v>
      </c>
      <c r="C49" s="612"/>
      <c r="D49" s="607">
        <v>313</v>
      </c>
      <c r="E49" s="622" t="s">
        <v>1600</v>
      </c>
      <c r="F49" s="372">
        <f>245815.8+613618.92</f>
        <v>859434.72</v>
      </c>
      <c r="G49" s="372">
        <f>245815.8+613618.92</f>
        <v>859434.72</v>
      </c>
      <c r="H49" s="372">
        <f>245815.8+613618.92</f>
        <v>859434.72</v>
      </c>
      <c r="I49" s="11"/>
      <c r="J49" s="155"/>
    </row>
    <row r="50" spans="1:10" ht="15.75" x14ac:dyDescent="0.25">
      <c r="A50" s="607">
        <v>4116</v>
      </c>
      <c r="B50" s="616">
        <v>107517016</v>
      </c>
      <c r="C50" s="612"/>
      <c r="D50" s="607">
        <v>845</v>
      </c>
      <c r="E50" s="621" t="s">
        <v>1338</v>
      </c>
      <c r="F50" s="372">
        <v>475</v>
      </c>
      <c r="G50" s="372">
        <v>475</v>
      </c>
      <c r="H50" s="372">
        <v>0</v>
      </c>
      <c r="I50" s="11"/>
      <c r="J50" s="155"/>
    </row>
    <row r="51" spans="1:10" ht="16.5" customHeight="1" x14ac:dyDescent="0.25">
      <c r="A51" s="414"/>
      <c r="B51" s="633"/>
      <c r="C51" s="633"/>
      <c r="D51" s="414"/>
      <c r="E51" s="627" t="s">
        <v>1337</v>
      </c>
      <c r="F51" s="632">
        <f>SUM(F25:F50)</f>
        <v>11866310.440000001</v>
      </c>
      <c r="G51" s="632">
        <f>SUM(G25:G50)</f>
        <v>11866310.440000001</v>
      </c>
      <c r="H51" s="632">
        <f>SUM(H25:H50)</f>
        <v>11683771.440000001</v>
      </c>
      <c r="I51" s="629"/>
      <c r="J51" s="155"/>
    </row>
    <row r="52" spans="1:10" ht="12.75" customHeight="1" x14ac:dyDescent="0.25">
      <c r="A52" s="607"/>
      <c r="B52" s="276"/>
      <c r="C52" s="631"/>
      <c r="D52" s="607"/>
      <c r="E52" s="617"/>
      <c r="F52" s="406"/>
      <c r="G52" s="406"/>
      <c r="H52" s="372"/>
      <c r="I52" s="629"/>
      <c r="J52" s="155"/>
    </row>
    <row r="53" spans="1:10" ht="15" customHeight="1" x14ac:dyDescent="0.25">
      <c r="A53" s="1007" t="s">
        <v>1336</v>
      </c>
      <c r="B53" s="1003"/>
      <c r="C53" s="1003"/>
      <c r="D53" s="1003"/>
      <c r="E53" s="1003"/>
      <c r="F53" s="623"/>
      <c r="G53" s="406"/>
      <c r="H53" s="406"/>
      <c r="I53" s="11"/>
      <c r="J53" s="155"/>
    </row>
    <row r="54" spans="1:10" ht="15" customHeight="1" x14ac:dyDescent="0.25">
      <c r="A54" s="607">
        <v>4121</v>
      </c>
      <c r="B54" s="612">
        <v>0</v>
      </c>
      <c r="C54" s="612"/>
      <c r="D54" s="607"/>
      <c r="E54" s="621" t="s">
        <v>1335</v>
      </c>
      <c r="F54" s="406">
        <v>484000</v>
      </c>
      <c r="G54" s="406">
        <v>484000</v>
      </c>
      <c r="H54" s="406">
        <v>484000</v>
      </c>
      <c r="I54" s="11"/>
      <c r="J54" s="155"/>
    </row>
    <row r="55" spans="1:10" ht="10.5" customHeight="1" x14ac:dyDescent="0.25">
      <c r="A55" s="607"/>
      <c r="B55" s="612"/>
      <c r="C55" s="612"/>
      <c r="D55" s="607"/>
      <c r="E55" s="617"/>
      <c r="F55" s="406"/>
      <c r="G55" s="406"/>
      <c r="H55" s="406"/>
      <c r="I55" s="213"/>
      <c r="J55" s="213"/>
    </row>
    <row r="56" spans="1:10" ht="15" customHeight="1" x14ac:dyDescent="0.25">
      <c r="A56" s="1007" t="s">
        <v>1334</v>
      </c>
      <c r="B56" s="1007"/>
      <c r="C56" s="1007"/>
      <c r="D56" s="1007"/>
      <c r="E56" s="1007"/>
      <c r="F56" s="406"/>
      <c r="G56" s="406"/>
      <c r="H56" s="406"/>
      <c r="I56" s="213"/>
      <c r="J56" s="629"/>
    </row>
    <row r="57" spans="1:10" ht="15" customHeight="1" x14ac:dyDescent="0.25">
      <c r="A57" s="607">
        <v>4122</v>
      </c>
      <c r="B57" s="612">
        <v>150</v>
      </c>
      <c r="C57" s="607">
        <v>622</v>
      </c>
      <c r="D57" s="607">
        <v>241</v>
      </c>
      <c r="E57" s="618" t="s">
        <v>1333</v>
      </c>
      <c r="F57" s="372">
        <v>21000</v>
      </c>
      <c r="G57" s="372">
        <v>21000</v>
      </c>
      <c r="H57" s="372">
        <v>21000</v>
      </c>
      <c r="I57" s="213"/>
      <c r="J57" s="629"/>
    </row>
    <row r="58" spans="1:10" ht="15" customHeight="1" x14ac:dyDescent="0.25">
      <c r="A58" s="607">
        <v>4122</v>
      </c>
      <c r="B58" s="612">
        <v>33064</v>
      </c>
      <c r="C58" s="607">
        <v>622</v>
      </c>
      <c r="D58" s="607">
        <v>241</v>
      </c>
      <c r="E58" s="618" t="s">
        <v>1332</v>
      </c>
      <c r="F58" s="372">
        <v>49000</v>
      </c>
      <c r="G58" s="372">
        <v>49000</v>
      </c>
      <c r="H58" s="372">
        <v>49000</v>
      </c>
      <c r="I58" s="213"/>
      <c r="J58" s="629"/>
    </row>
    <row r="59" spans="1:10" ht="15" customHeight="1" x14ac:dyDescent="0.25">
      <c r="A59" s="607">
        <v>4122</v>
      </c>
      <c r="B59" s="612">
        <v>415</v>
      </c>
      <c r="C59" s="607">
        <v>602</v>
      </c>
      <c r="D59" s="607">
        <v>241</v>
      </c>
      <c r="E59" s="618" t="s">
        <v>1331</v>
      </c>
      <c r="F59" s="372">
        <v>20000</v>
      </c>
      <c r="G59" s="372">
        <v>20000</v>
      </c>
      <c r="H59" s="372">
        <v>20000</v>
      </c>
      <c r="I59" s="615"/>
      <c r="J59" s="629"/>
    </row>
    <row r="60" spans="1:10" ht="15" customHeight="1" x14ac:dyDescent="0.25">
      <c r="A60" s="607">
        <v>4122</v>
      </c>
      <c r="B60" s="612">
        <v>415</v>
      </c>
      <c r="C60" s="607">
        <v>603</v>
      </c>
      <c r="D60" s="607">
        <v>241</v>
      </c>
      <c r="E60" s="618" t="s">
        <v>1330</v>
      </c>
      <c r="F60" s="372">
        <v>28000</v>
      </c>
      <c r="G60" s="372">
        <v>28000</v>
      </c>
      <c r="H60" s="372">
        <v>28000</v>
      </c>
      <c r="I60" s="615"/>
      <c r="J60" s="629"/>
    </row>
    <row r="61" spans="1:10" ht="15" customHeight="1" x14ac:dyDescent="0.25">
      <c r="A61" s="607">
        <v>4122</v>
      </c>
      <c r="B61" s="612">
        <v>416</v>
      </c>
      <c r="C61" s="607">
        <v>604</v>
      </c>
      <c r="D61" s="607">
        <v>241</v>
      </c>
      <c r="E61" s="618" t="s">
        <v>1329</v>
      </c>
      <c r="F61" s="372">
        <v>100000</v>
      </c>
      <c r="G61" s="372">
        <v>100000</v>
      </c>
      <c r="H61" s="372">
        <v>100000</v>
      </c>
      <c r="I61" s="615"/>
      <c r="J61" s="629"/>
    </row>
    <row r="62" spans="1:10" ht="15" customHeight="1" x14ac:dyDescent="0.25">
      <c r="A62" s="607">
        <v>4122</v>
      </c>
      <c r="B62" s="612">
        <v>416</v>
      </c>
      <c r="C62" s="607"/>
      <c r="D62" s="607">
        <v>641</v>
      </c>
      <c r="E62" s="618" t="s">
        <v>1328</v>
      </c>
      <c r="F62" s="372">
        <v>109045</v>
      </c>
      <c r="G62" s="372">
        <v>109045</v>
      </c>
      <c r="H62" s="372">
        <v>109045</v>
      </c>
      <c r="I62" s="615"/>
      <c r="J62" s="629"/>
    </row>
    <row r="63" spans="1:10" ht="15" customHeight="1" x14ac:dyDescent="0.25">
      <c r="A63" s="607">
        <v>4122</v>
      </c>
      <c r="B63" s="612">
        <v>428</v>
      </c>
      <c r="C63" s="607">
        <v>601</v>
      </c>
      <c r="D63" s="607">
        <v>241</v>
      </c>
      <c r="E63" s="618" t="s">
        <v>1327</v>
      </c>
      <c r="F63" s="372">
        <v>24854</v>
      </c>
      <c r="G63" s="372">
        <v>24854</v>
      </c>
      <c r="H63" s="372">
        <v>24854</v>
      </c>
      <c r="I63" s="213"/>
      <c r="J63" s="629"/>
    </row>
    <row r="64" spans="1:10" ht="15" customHeight="1" x14ac:dyDescent="0.25">
      <c r="A64" s="607">
        <v>4122</v>
      </c>
      <c r="B64" s="612">
        <v>428</v>
      </c>
      <c r="C64" s="607">
        <v>619</v>
      </c>
      <c r="D64" s="607">
        <v>241</v>
      </c>
      <c r="E64" s="618" t="s">
        <v>1326</v>
      </c>
      <c r="F64" s="372">
        <v>10000</v>
      </c>
      <c r="G64" s="372">
        <v>10000</v>
      </c>
      <c r="H64" s="372">
        <v>10000</v>
      </c>
      <c r="I64" s="213"/>
      <c r="J64" s="629"/>
    </row>
    <row r="65" spans="1:11" ht="15" customHeight="1" x14ac:dyDescent="0.25">
      <c r="A65" s="607">
        <v>4122</v>
      </c>
      <c r="B65" s="612">
        <v>428</v>
      </c>
      <c r="C65" s="607">
        <v>616</v>
      </c>
      <c r="D65" s="607">
        <v>242</v>
      </c>
      <c r="E65" s="618" t="s">
        <v>1325</v>
      </c>
      <c r="F65" s="372">
        <f>24500+8305</f>
        <v>32805</v>
      </c>
      <c r="G65" s="372">
        <f>24500+8305</f>
        <v>32805</v>
      </c>
      <c r="H65" s="372">
        <f>24500+8305</f>
        <v>32805</v>
      </c>
      <c r="I65" s="213"/>
      <c r="J65" s="629"/>
    </row>
    <row r="66" spans="1:11" ht="15" customHeight="1" x14ac:dyDescent="0.25">
      <c r="A66" s="607">
        <v>4122</v>
      </c>
      <c r="B66" s="612">
        <v>428</v>
      </c>
      <c r="C66" s="607">
        <v>620</v>
      </c>
      <c r="D66" s="607">
        <v>242</v>
      </c>
      <c r="E66" s="618" t="s">
        <v>1324</v>
      </c>
      <c r="F66" s="372">
        <v>40000</v>
      </c>
      <c r="G66" s="372">
        <v>40000</v>
      </c>
      <c r="H66" s="372">
        <v>40000</v>
      </c>
      <c r="I66" s="213"/>
      <c r="J66" s="629"/>
    </row>
    <row r="67" spans="1:11" ht="15" customHeight="1" x14ac:dyDescent="0.25">
      <c r="A67" s="607">
        <v>4122</v>
      </c>
      <c r="B67" s="612">
        <v>429</v>
      </c>
      <c r="C67" s="607"/>
      <c r="D67" s="607">
        <v>242</v>
      </c>
      <c r="E67" s="618" t="s">
        <v>1323</v>
      </c>
      <c r="F67" s="372">
        <v>37846</v>
      </c>
      <c r="G67" s="372">
        <v>37846</v>
      </c>
      <c r="H67" s="372">
        <v>37846</v>
      </c>
      <c r="I67" s="213"/>
      <c r="J67" s="629"/>
    </row>
    <row r="68" spans="1:11" ht="15" customHeight="1" x14ac:dyDescent="0.25">
      <c r="A68" s="607">
        <v>4122</v>
      </c>
      <c r="B68" s="612">
        <v>433</v>
      </c>
      <c r="C68" s="607">
        <v>623</v>
      </c>
      <c r="D68" s="607"/>
      <c r="E68" s="618" t="s">
        <v>1322</v>
      </c>
      <c r="F68" s="372">
        <v>50000</v>
      </c>
      <c r="G68" s="372">
        <v>50000</v>
      </c>
      <c r="H68" s="372">
        <v>50000</v>
      </c>
      <c r="I68" s="213"/>
      <c r="J68" s="629"/>
    </row>
    <row r="69" spans="1:11" ht="15" customHeight="1" x14ac:dyDescent="0.25">
      <c r="A69" s="607">
        <v>4122</v>
      </c>
      <c r="B69" s="612">
        <v>433</v>
      </c>
      <c r="C69" s="607">
        <v>624</v>
      </c>
      <c r="D69" s="607"/>
      <c r="E69" s="618" t="s">
        <v>1321</v>
      </c>
      <c r="F69" s="372">
        <v>30000</v>
      </c>
      <c r="G69" s="372">
        <v>30000</v>
      </c>
      <c r="H69" s="372">
        <v>30000</v>
      </c>
      <c r="I69" s="213"/>
      <c r="J69" s="629"/>
    </row>
    <row r="70" spans="1:11" ht="15" customHeight="1" x14ac:dyDescent="0.25">
      <c r="A70" s="607">
        <v>4122</v>
      </c>
      <c r="B70" s="612">
        <v>433</v>
      </c>
      <c r="C70" s="607">
        <v>625</v>
      </c>
      <c r="D70" s="607">
        <v>242</v>
      </c>
      <c r="E70" s="618" t="s">
        <v>1320</v>
      </c>
      <c r="F70" s="372">
        <v>19665</v>
      </c>
      <c r="G70" s="372">
        <v>19665</v>
      </c>
      <c r="H70" s="372">
        <v>19665</v>
      </c>
      <c r="I70" s="213"/>
      <c r="J70" s="629"/>
    </row>
    <row r="71" spans="1:11" ht="15" customHeight="1" x14ac:dyDescent="0.25">
      <c r="A71" s="607">
        <v>4122</v>
      </c>
      <c r="B71" s="612">
        <v>433</v>
      </c>
      <c r="C71" s="607">
        <v>626</v>
      </c>
      <c r="D71" s="607">
        <v>242</v>
      </c>
      <c r="E71" s="618" t="s">
        <v>1319</v>
      </c>
      <c r="F71" s="372">
        <v>10992</v>
      </c>
      <c r="G71" s="372">
        <v>10992</v>
      </c>
      <c r="H71" s="372">
        <v>10992</v>
      </c>
      <c r="I71" s="630"/>
      <c r="J71" s="630"/>
      <c r="K71" s="630"/>
    </row>
    <row r="72" spans="1:11" ht="15" customHeight="1" x14ac:dyDescent="0.25">
      <c r="A72" s="607">
        <v>4122</v>
      </c>
      <c r="B72" s="612">
        <v>435</v>
      </c>
      <c r="C72" s="607">
        <v>610</v>
      </c>
      <c r="D72" s="607">
        <v>313</v>
      </c>
      <c r="E72" s="618" t="s">
        <v>1318</v>
      </c>
      <c r="F72" s="372">
        <v>27089</v>
      </c>
      <c r="G72" s="372">
        <v>27089</v>
      </c>
      <c r="H72" s="372">
        <v>27089</v>
      </c>
      <c r="I72" s="213"/>
      <c r="J72" s="629"/>
    </row>
    <row r="73" spans="1:11" ht="15" customHeight="1" x14ac:dyDescent="0.25">
      <c r="A73" s="607">
        <v>4122</v>
      </c>
      <c r="B73" s="612">
        <v>453</v>
      </c>
      <c r="C73" s="607"/>
      <c r="D73" s="607">
        <v>382</v>
      </c>
      <c r="E73" s="618" t="s">
        <v>1317</v>
      </c>
      <c r="F73" s="372">
        <v>35000</v>
      </c>
      <c r="G73" s="372">
        <v>35000</v>
      </c>
      <c r="H73" s="372">
        <v>35000</v>
      </c>
      <c r="I73" s="213"/>
      <c r="J73" s="629"/>
    </row>
    <row r="74" spans="1:11" ht="15" customHeight="1" x14ac:dyDescent="0.25">
      <c r="A74" s="607">
        <v>4122</v>
      </c>
      <c r="B74" s="612">
        <v>453</v>
      </c>
      <c r="C74" s="607"/>
      <c r="D74" s="607">
        <v>386</v>
      </c>
      <c r="E74" s="618" t="s">
        <v>1316</v>
      </c>
      <c r="F74" s="372">
        <v>4611</v>
      </c>
      <c r="G74" s="372">
        <v>4611</v>
      </c>
      <c r="H74" s="372">
        <v>4611</v>
      </c>
      <c r="I74" s="213"/>
      <c r="J74" s="629"/>
    </row>
    <row r="75" spans="1:11" ht="15" customHeight="1" x14ac:dyDescent="0.25">
      <c r="A75" s="607">
        <v>4122</v>
      </c>
      <c r="B75" s="612">
        <v>454</v>
      </c>
      <c r="C75" s="607"/>
      <c r="D75" s="607">
        <v>312</v>
      </c>
      <c r="E75" s="618" t="s">
        <v>1315</v>
      </c>
      <c r="F75" s="372">
        <v>29000</v>
      </c>
      <c r="G75" s="372">
        <v>29000</v>
      </c>
      <c r="H75" s="372">
        <v>29000</v>
      </c>
      <c r="I75" s="213"/>
      <c r="J75" s="629"/>
    </row>
    <row r="76" spans="1:11" ht="15" customHeight="1" x14ac:dyDescent="0.25">
      <c r="A76" s="607">
        <v>4122</v>
      </c>
      <c r="B76" s="612">
        <v>454</v>
      </c>
      <c r="C76" s="607"/>
      <c r="D76" s="607">
        <v>846</v>
      </c>
      <c r="E76" s="621" t="s">
        <v>1314</v>
      </c>
      <c r="F76" s="372">
        <v>92670.720000000001</v>
      </c>
      <c r="G76" s="372">
        <v>92670.720000000001</v>
      </c>
      <c r="H76" s="372">
        <v>92670.720000000001</v>
      </c>
      <c r="I76" s="213"/>
      <c r="J76" s="629"/>
    </row>
    <row r="77" spans="1:11" ht="15" customHeight="1" x14ac:dyDescent="0.25">
      <c r="A77" s="607">
        <v>4122</v>
      </c>
      <c r="B77" s="612">
        <v>457</v>
      </c>
      <c r="C77" s="607"/>
      <c r="D77" s="607">
        <v>683</v>
      </c>
      <c r="E77" s="621" t="s">
        <v>1313</v>
      </c>
      <c r="F77" s="372">
        <v>20000</v>
      </c>
      <c r="G77" s="372">
        <v>20000</v>
      </c>
      <c r="H77" s="372">
        <v>20000</v>
      </c>
      <c r="I77" s="213"/>
      <c r="J77" s="629"/>
    </row>
    <row r="78" spans="1:11" ht="15" customHeight="1" x14ac:dyDescent="0.25">
      <c r="A78" s="607">
        <v>4122</v>
      </c>
      <c r="B78" s="612">
        <v>457</v>
      </c>
      <c r="C78" s="607"/>
      <c r="D78" s="607">
        <v>878</v>
      </c>
      <c r="E78" s="621" t="s">
        <v>1312</v>
      </c>
      <c r="F78" s="372">
        <v>55229.599999999999</v>
      </c>
      <c r="G78" s="372">
        <v>55229.599999999999</v>
      </c>
      <c r="H78" s="372">
        <v>55229.599999999999</v>
      </c>
      <c r="I78" s="213"/>
      <c r="J78" s="629"/>
    </row>
    <row r="79" spans="1:11" ht="15" customHeight="1" x14ac:dyDescent="0.25">
      <c r="A79" s="607">
        <v>4122</v>
      </c>
      <c r="B79" s="612">
        <v>732</v>
      </c>
      <c r="C79" s="607"/>
      <c r="D79" s="607">
        <v>244</v>
      </c>
      <c r="E79" s="618" t="s">
        <v>1311</v>
      </c>
      <c r="F79" s="372">
        <v>837340.98</v>
      </c>
      <c r="G79" s="372">
        <v>837340.98</v>
      </c>
      <c r="H79" s="372">
        <v>837340.98</v>
      </c>
      <c r="I79" s="213"/>
      <c r="J79" s="629"/>
    </row>
    <row r="80" spans="1:11" ht="15" customHeight="1" x14ac:dyDescent="0.25">
      <c r="A80" s="607"/>
      <c r="B80" s="612"/>
      <c r="C80" s="612"/>
      <c r="D80" s="607"/>
      <c r="E80" s="627" t="s">
        <v>1310</v>
      </c>
      <c r="F80" s="406">
        <f>SUM(F57:F79)</f>
        <v>1684148.2999999998</v>
      </c>
      <c r="G80" s="406">
        <f>SUM(G57:G79)</f>
        <v>1684148.2999999998</v>
      </c>
      <c r="H80" s="406">
        <f>SUM(H57:H79)</f>
        <v>1684148.2999999998</v>
      </c>
      <c r="I80" s="213"/>
      <c r="J80" s="155"/>
    </row>
    <row r="81" spans="1:10" ht="15" customHeight="1" x14ac:dyDescent="0.25">
      <c r="A81" s="607"/>
      <c r="B81" s="612"/>
      <c r="C81" s="612"/>
      <c r="D81" s="607"/>
      <c r="E81" s="627"/>
      <c r="F81" s="406"/>
      <c r="G81" s="406"/>
      <c r="H81" s="406"/>
      <c r="I81" s="213"/>
      <c r="J81" s="155"/>
    </row>
    <row r="82" spans="1:10" ht="15" customHeight="1" x14ac:dyDescent="0.25">
      <c r="A82" s="607"/>
      <c r="B82" s="612"/>
      <c r="C82" s="612"/>
      <c r="D82" s="607"/>
      <c r="E82" s="617"/>
      <c r="F82" s="406"/>
      <c r="G82" s="406"/>
      <c r="H82" s="406"/>
      <c r="I82" s="11"/>
      <c r="J82" s="155"/>
    </row>
    <row r="83" spans="1:10" ht="15" customHeight="1" x14ac:dyDescent="0.25">
      <c r="A83" s="628" t="s">
        <v>1309</v>
      </c>
      <c r="B83" s="628"/>
      <c r="C83" s="628"/>
      <c r="D83" s="628"/>
      <c r="E83" s="627"/>
      <c r="F83" s="406"/>
      <c r="G83" s="406"/>
      <c r="H83" s="406"/>
      <c r="I83" s="11"/>
      <c r="J83" s="155"/>
    </row>
    <row r="84" spans="1:10" ht="15" customHeight="1" x14ac:dyDescent="0.25">
      <c r="A84" s="607">
        <v>4131</v>
      </c>
      <c r="B84" s="612">
        <v>0</v>
      </c>
      <c r="C84" s="612"/>
      <c r="D84" s="607"/>
      <c r="E84" s="617" t="s">
        <v>1308</v>
      </c>
      <c r="F84" s="406">
        <v>1059774.82</v>
      </c>
      <c r="G84" s="406">
        <v>1059774.82</v>
      </c>
      <c r="H84" s="406">
        <v>1059774.82</v>
      </c>
      <c r="I84" s="11"/>
      <c r="J84" s="155"/>
    </row>
    <row r="85" spans="1:10" ht="15" customHeight="1" x14ac:dyDescent="0.25">
      <c r="A85" s="607"/>
      <c r="B85" s="612"/>
      <c r="C85" s="612"/>
      <c r="D85" s="607"/>
      <c r="E85" s="617"/>
      <c r="F85" s="406"/>
      <c r="G85" s="406"/>
      <c r="H85" s="406"/>
      <c r="I85" s="11"/>
      <c r="J85" s="155"/>
    </row>
    <row r="86" spans="1:10" ht="18" customHeight="1" x14ac:dyDescent="0.25">
      <c r="A86" s="1004" t="s">
        <v>1307</v>
      </c>
      <c r="B86" s="1004"/>
      <c r="C86" s="1004"/>
      <c r="D86" s="1004"/>
      <c r="E86" s="1004"/>
      <c r="F86" s="606">
        <f>F12+F16+F51+F54+F80+F84+F22</f>
        <v>31525052.560000002</v>
      </c>
      <c r="G86" s="606">
        <f>G12+G16+G51+G54+G80+G84+G22</f>
        <v>31525052.560000002</v>
      </c>
      <c r="H86" s="606">
        <f>H12+H16+H51+H54+H80+H84+H22</f>
        <v>31078471.550000001</v>
      </c>
      <c r="I86" s="213"/>
      <c r="J86" s="155"/>
    </row>
    <row r="87" spans="1:10" ht="15" customHeight="1" x14ac:dyDescent="0.25">
      <c r="A87" s="304"/>
      <c r="B87" s="304"/>
      <c r="C87" s="304"/>
      <c r="D87" s="304"/>
      <c r="E87" s="304"/>
      <c r="F87" s="626"/>
      <c r="G87" s="626"/>
      <c r="H87" s="626"/>
      <c r="I87" s="213"/>
      <c r="J87" s="155"/>
    </row>
    <row r="88" spans="1:10" ht="10.5" customHeight="1" x14ac:dyDescent="0.25">
      <c r="A88" s="607"/>
      <c r="B88" s="304"/>
      <c r="C88" s="304"/>
      <c r="D88" s="304"/>
      <c r="E88" s="304"/>
      <c r="F88" s="603"/>
      <c r="G88" s="603"/>
      <c r="H88" s="603"/>
      <c r="I88" s="213"/>
      <c r="J88" s="155"/>
    </row>
    <row r="89" spans="1:10" ht="16.5" customHeight="1" x14ac:dyDescent="0.25">
      <c r="A89" s="1002" t="s">
        <v>1306</v>
      </c>
      <c r="B89" s="1002"/>
      <c r="C89" s="1002"/>
      <c r="D89" s="1002"/>
      <c r="E89" s="1002"/>
      <c r="F89" s="462"/>
      <c r="G89" s="462"/>
      <c r="H89" s="462"/>
      <c r="I89" s="615"/>
      <c r="J89" s="155"/>
    </row>
    <row r="90" spans="1:10" ht="16.5" customHeight="1" x14ac:dyDescent="0.25">
      <c r="A90" s="625"/>
      <c r="B90" s="625"/>
      <c r="C90" s="625"/>
      <c r="D90" s="625"/>
      <c r="E90" s="625"/>
      <c r="F90" s="462"/>
      <c r="G90" s="462"/>
      <c r="H90" s="462"/>
      <c r="I90" s="615"/>
      <c r="J90" s="155"/>
    </row>
    <row r="91" spans="1:10" ht="17.25" customHeight="1" x14ac:dyDescent="0.25">
      <c r="A91" s="1003" t="s">
        <v>1305</v>
      </c>
      <c r="B91" s="1003"/>
      <c r="C91" s="1003"/>
      <c r="D91" s="1003"/>
      <c r="E91" s="1003"/>
      <c r="F91" s="1003"/>
      <c r="G91" s="603"/>
      <c r="H91" s="603"/>
      <c r="I91" s="615"/>
      <c r="J91" s="155"/>
    </row>
    <row r="92" spans="1:10" ht="15" customHeight="1" x14ac:dyDescent="0.25">
      <c r="A92" s="607">
        <v>4213</v>
      </c>
      <c r="B92" s="624">
        <v>90992</v>
      </c>
      <c r="C92" s="612"/>
      <c r="D92" s="607">
        <v>874</v>
      </c>
      <c r="E92" s="618" t="s">
        <v>1304</v>
      </c>
      <c r="F92" s="372">
        <v>0</v>
      </c>
      <c r="G92" s="372">
        <v>0</v>
      </c>
      <c r="H92" s="615">
        <v>450425</v>
      </c>
      <c r="I92" s="615"/>
    </row>
    <row r="93" spans="1:10" ht="15" customHeight="1" x14ac:dyDescent="0.25">
      <c r="A93" s="607">
        <v>4213</v>
      </c>
      <c r="B93" s="616">
        <v>27189509</v>
      </c>
      <c r="C93" s="612" t="s">
        <v>1148</v>
      </c>
      <c r="D93" s="607">
        <v>865</v>
      </c>
      <c r="E93" s="618" t="s">
        <v>1303</v>
      </c>
      <c r="F93" s="372">
        <v>517277</v>
      </c>
      <c r="G93" s="372">
        <v>517277</v>
      </c>
      <c r="H93" s="372">
        <v>0</v>
      </c>
      <c r="I93" s="615"/>
    </row>
    <row r="94" spans="1:10" ht="15" customHeight="1" x14ac:dyDescent="0.25">
      <c r="A94" s="607">
        <v>4213</v>
      </c>
      <c r="B94" s="616">
        <v>27589510</v>
      </c>
      <c r="C94" s="612" t="s">
        <v>1254</v>
      </c>
      <c r="D94" s="607">
        <v>865</v>
      </c>
      <c r="E94" s="618" t="s">
        <v>1302</v>
      </c>
      <c r="F94" s="372">
        <v>507033</v>
      </c>
      <c r="G94" s="372">
        <v>507033</v>
      </c>
      <c r="H94" s="372">
        <v>0</v>
      </c>
      <c r="I94" s="615"/>
    </row>
    <row r="95" spans="1:10" ht="15" customHeight="1" x14ac:dyDescent="0.25">
      <c r="A95" s="607"/>
      <c r="B95" s="616"/>
      <c r="C95" s="612"/>
      <c r="D95" s="607"/>
      <c r="E95" s="617" t="s">
        <v>1294</v>
      </c>
      <c r="F95" s="406">
        <f>SUM(F92:F94)</f>
        <v>1024310</v>
      </c>
      <c r="G95" s="406">
        <f>SUM(G92:G94)</f>
        <v>1024310</v>
      </c>
      <c r="H95" s="406">
        <f>SUM(H92:H94)</f>
        <v>450425</v>
      </c>
      <c r="I95" s="615"/>
    </row>
    <row r="96" spans="1:10" ht="15" customHeight="1" x14ac:dyDescent="0.25">
      <c r="A96" s="607"/>
      <c r="B96" s="616"/>
      <c r="C96" s="612"/>
      <c r="D96" s="607"/>
      <c r="E96" s="617"/>
      <c r="F96" s="406"/>
      <c r="G96" s="406"/>
      <c r="H96" s="406"/>
      <c r="I96" s="615"/>
    </row>
    <row r="97" spans="1:10" ht="15" customHeight="1" x14ac:dyDescent="0.25">
      <c r="A97" s="1003" t="s">
        <v>1301</v>
      </c>
      <c r="B97" s="1003"/>
      <c r="C97" s="1003"/>
      <c r="D97" s="1003"/>
      <c r="E97" s="1003"/>
      <c r="F97" s="1003"/>
      <c r="G97" s="406"/>
      <c r="H97" s="406"/>
      <c r="I97" s="615"/>
    </row>
    <row r="98" spans="1:10" ht="15" customHeight="1" x14ac:dyDescent="0.25">
      <c r="A98" s="607">
        <v>4216</v>
      </c>
      <c r="B98" s="624">
        <v>22500</v>
      </c>
      <c r="C98" s="623"/>
      <c r="D98" s="607">
        <v>870</v>
      </c>
      <c r="E98" s="618" t="s">
        <v>1300</v>
      </c>
      <c r="F98" s="372">
        <v>1038649</v>
      </c>
      <c r="G98" s="372">
        <v>1038649</v>
      </c>
      <c r="H98" s="372">
        <v>1038649</v>
      </c>
      <c r="I98" s="615"/>
    </row>
    <row r="99" spans="1:10" ht="15" customHeight="1" x14ac:dyDescent="0.25">
      <c r="A99" s="607">
        <v>4216</v>
      </c>
      <c r="B99" s="624">
        <v>22500</v>
      </c>
      <c r="C99" s="623"/>
      <c r="D99" s="607">
        <v>870</v>
      </c>
      <c r="E99" s="618" t="s">
        <v>1700</v>
      </c>
      <c r="F99" s="372">
        <v>24680</v>
      </c>
      <c r="G99" s="372">
        <v>24680</v>
      </c>
      <c r="H99" s="372">
        <v>0</v>
      </c>
      <c r="I99" s="615"/>
    </row>
    <row r="100" spans="1:10" ht="15" customHeight="1" x14ac:dyDescent="0.25">
      <c r="A100" s="607"/>
      <c r="B100" s="616">
        <v>106100000</v>
      </c>
      <c r="C100" s="612"/>
      <c r="D100" s="607">
        <v>847</v>
      </c>
      <c r="E100" s="618" t="s">
        <v>1699</v>
      </c>
      <c r="F100" s="372">
        <v>0</v>
      </c>
      <c r="G100" s="372">
        <v>0</v>
      </c>
      <c r="H100" s="615">
        <v>3173321.93</v>
      </c>
      <c r="I100" s="615"/>
    </row>
    <row r="101" spans="1:10" ht="15" customHeight="1" x14ac:dyDescent="0.25">
      <c r="A101" s="607">
        <v>4216</v>
      </c>
      <c r="B101" s="616">
        <v>106515974</v>
      </c>
      <c r="C101" s="612"/>
      <c r="D101" s="607">
        <v>847</v>
      </c>
      <c r="E101" s="618" t="s">
        <v>1299</v>
      </c>
      <c r="F101" s="372">
        <f>10039540.41+5459683.02+3896276.19</f>
        <v>19395499.620000001</v>
      </c>
      <c r="G101" s="372">
        <f>10039540.41+5459683.02+3896276.19</f>
        <v>19395499.620000001</v>
      </c>
      <c r="H101" s="615">
        <v>17982157.57</v>
      </c>
      <c r="I101" s="615"/>
    </row>
    <row r="102" spans="1:10" ht="15" customHeight="1" x14ac:dyDescent="0.25">
      <c r="A102" s="607">
        <v>4216</v>
      </c>
      <c r="B102" s="616">
        <v>107117968</v>
      </c>
      <c r="C102" s="612"/>
      <c r="D102" s="607">
        <v>312</v>
      </c>
      <c r="E102" s="622" t="s">
        <v>1591</v>
      </c>
      <c r="F102" s="372">
        <v>131129.59</v>
      </c>
      <c r="G102" s="372">
        <v>131129.59</v>
      </c>
      <c r="H102" s="372">
        <v>131129.59</v>
      </c>
      <c r="I102" s="615"/>
    </row>
    <row r="103" spans="1:10" ht="15" customHeight="1" x14ac:dyDescent="0.25">
      <c r="A103" s="607">
        <v>4216</v>
      </c>
      <c r="B103" s="616">
        <v>107517969</v>
      </c>
      <c r="C103" s="612"/>
      <c r="D103" s="607">
        <v>312</v>
      </c>
      <c r="E103" s="622" t="s">
        <v>1592</v>
      </c>
      <c r="F103" s="372">
        <v>2229203.04</v>
      </c>
      <c r="G103" s="372">
        <v>2229203.04</v>
      </c>
      <c r="H103" s="372">
        <v>2229203.04</v>
      </c>
      <c r="I103" s="615"/>
    </row>
    <row r="104" spans="1:10" ht="15" customHeight="1" x14ac:dyDescent="0.25">
      <c r="A104" s="607">
        <v>4216</v>
      </c>
      <c r="B104" s="616">
        <v>107117968</v>
      </c>
      <c r="C104" s="612"/>
      <c r="D104" s="607">
        <v>313</v>
      </c>
      <c r="E104" s="622" t="s">
        <v>1593</v>
      </c>
      <c r="F104" s="372">
        <v>211701.96</v>
      </c>
      <c r="G104" s="372">
        <v>211701.96</v>
      </c>
      <c r="H104" s="372">
        <v>211701.96</v>
      </c>
      <c r="I104" s="615"/>
      <c r="J104" s="155"/>
    </row>
    <row r="105" spans="1:10" ht="15" customHeight="1" x14ac:dyDescent="0.25">
      <c r="A105" s="607">
        <v>4216</v>
      </c>
      <c r="B105" s="616">
        <v>107517969</v>
      </c>
      <c r="C105" s="612"/>
      <c r="D105" s="607">
        <v>313</v>
      </c>
      <c r="E105" s="622" t="s">
        <v>1594</v>
      </c>
      <c r="F105" s="372">
        <v>4631745.26</v>
      </c>
      <c r="G105" s="372">
        <v>4631745.26</v>
      </c>
      <c r="H105" s="372">
        <v>4631745.26</v>
      </c>
      <c r="I105" s="615"/>
    </row>
    <row r="106" spans="1:10" ht="15" customHeight="1" x14ac:dyDescent="0.25">
      <c r="A106" s="607">
        <v>4216</v>
      </c>
      <c r="B106" s="616">
        <v>107517969</v>
      </c>
      <c r="C106" s="612"/>
      <c r="D106" s="607">
        <v>845</v>
      </c>
      <c r="E106" s="621" t="s">
        <v>1298</v>
      </c>
      <c r="F106" s="372">
        <v>965284.17</v>
      </c>
      <c r="G106" s="372">
        <v>965284.17</v>
      </c>
      <c r="H106" s="372">
        <v>0</v>
      </c>
      <c r="I106" s="615"/>
    </row>
    <row r="107" spans="1:10" ht="15" customHeight="1" x14ac:dyDescent="0.25">
      <c r="A107" s="607"/>
      <c r="B107" s="616"/>
      <c r="C107" s="612"/>
      <c r="D107" s="607"/>
      <c r="E107" s="617" t="s">
        <v>1294</v>
      </c>
      <c r="F107" s="406">
        <f>SUM(F98:F106)</f>
        <v>28627892.640000001</v>
      </c>
      <c r="G107" s="406">
        <f>SUM(G98:G106)</f>
        <v>28627892.640000001</v>
      </c>
      <c r="H107" s="406">
        <f>SUM(H98:H106)</f>
        <v>29397908.350000001</v>
      </c>
      <c r="I107" s="620"/>
      <c r="J107" s="155"/>
    </row>
    <row r="108" spans="1:10" ht="15" customHeight="1" x14ac:dyDescent="0.25">
      <c r="A108" s="607"/>
      <c r="B108" s="616"/>
      <c r="C108" s="612"/>
      <c r="D108" s="607"/>
      <c r="E108" s="617"/>
      <c r="F108" s="619"/>
      <c r="G108" s="406"/>
      <c r="H108" s="406"/>
      <c r="I108" s="615"/>
    </row>
    <row r="109" spans="1:10" ht="15" customHeight="1" x14ac:dyDescent="0.25">
      <c r="A109" s="1003" t="s">
        <v>1297</v>
      </c>
      <c r="B109" s="1003"/>
      <c r="C109" s="1003"/>
      <c r="D109" s="1003"/>
      <c r="E109" s="1003"/>
      <c r="F109" s="1003"/>
      <c r="G109" s="406"/>
      <c r="H109" s="406"/>
      <c r="I109" s="615"/>
    </row>
    <row r="110" spans="1:10" ht="15" customHeight="1" x14ac:dyDescent="0.25">
      <c r="A110" s="607">
        <v>4222</v>
      </c>
      <c r="B110" s="612">
        <v>429</v>
      </c>
      <c r="C110" s="612"/>
      <c r="D110" s="607">
        <v>242</v>
      </c>
      <c r="E110" s="618" t="s">
        <v>1296</v>
      </c>
      <c r="F110" s="372">
        <v>40000</v>
      </c>
      <c r="G110" s="372">
        <v>40000</v>
      </c>
      <c r="H110" s="372">
        <v>40000</v>
      </c>
      <c r="I110" s="615"/>
    </row>
    <row r="111" spans="1:10" ht="15" customHeight="1" x14ac:dyDescent="0.25">
      <c r="A111" s="607">
        <v>4222</v>
      </c>
      <c r="B111" s="612">
        <v>452</v>
      </c>
      <c r="C111" s="612"/>
      <c r="D111" s="607">
        <v>382</v>
      </c>
      <c r="E111" s="618" t="s">
        <v>1295</v>
      </c>
      <c r="F111" s="372">
        <v>160603</v>
      </c>
      <c r="G111" s="372">
        <v>160603</v>
      </c>
      <c r="H111" s="372">
        <v>160603</v>
      </c>
      <c r="I111" s="615"/>
    </row>
    <row r="112" spans="1:10" ht="15" customHeight="1" x14ac:dyDescent="0.25">
      <c r="A112" s="607"/>
      <c r="B112" s="616"/>
      <c r="C112" s="612"/>
      <c r="D112" s="607"/>
      <c r="E112" s="617" t="s">
        <v>1294</v>
      </c>
      <c r="F112" s="406">
        <f>SUM(F110:F111)</f>
        <v>200603</v>
      </c>
      <c r="G112" s="406">
        <f>SUM(G110:G111)</f>
        <v>200603</v>
      </c>
      <c r="H112" s="406">
        <f>SUM(H110:H111)</f>
        <v>200603</v>
      </c>
      <c r="I112" s="615"/>
    </row>
    <row r="113" spans="1:10" ht="15" customHeight="1" x14ac:dyDescent="0.25">
      <c r="A113" s="607"/>
      <c r="B113" s="616"/>
      <c r="C113" s="612"/>
      <c r="D113" s="607"/>
      <c r="E113" s="617"/>
      <c r="F113" s="406"/>
      <c r="G113" s="406"/>
      <c r="H113" s="406"/>
      <c r="I113" s="213"/>
    </row>
    <row r="114" spans="1:10" ht="20.25" customHeight="1" x14ac:dyDescent="0.25">
      <c r="A114" s="1004" t="s">
        <v>1293</v>
      </c>
      <c r="B114" s="1004"/>
      <c r="C114" s="1004"/>
      <c r="D114" s="1004"/>
      <c r="E114" s="1004"/>
      <c r="F114" s="606">
        <f>F95+F107+F112</f>
        <v>29852805.640000001</v>
      </c>
      <c r="G114" s="606">
        <f>G95+G107+G112</f>
        <v>29852805.640000001</v>
      </c>
      <c r="H114" s="606">
        <f>H95+H107+H112</f>
        <v>30048936.350000001</v>
      </c>
      <c r="I114" s="213"/>
    </row>
    <row r="115" spans="1:10" ht="12" customHeight="1" x14ac:dyDescent="0.25">
      <c r="A115" s="607"/>
      <c r="B115" s="616"/>
      <c r="C115" s="612"/>
      <c r="D115" s="607"/>
      <c r="E115" s="421"/>
      <c r="F115" s="372"/>
      <c r="G115" s="372"/>
      <c r="H115" s="615"/>
      <c r="I115" s="213"/>
    </row>
    <row r="116" spans="1:10" ht="18.75" customHeight="1" x14ac:dyDescent="0.25">
      <c r="A116" s="1001" t="s">
        <v>1292</v>
      </c>
      <c r="B116" s="1001"/>
      <c r="C116" s="1001"/>
      <c r="D116" s="1001"/>
      <c r="E116" s="1001"/>
      <c r="F116" s="606">
        <f>F86+F114</f>
        <v>61377858.200000003</v>
      </c>
      <c r="G116" s="606">
        <f>G86+G114</f>
        <v>61377858.200000003</v>
      </c>
      <c r="H116" s="606">
        <f>H86+H114</f>
        <v>61127407.900000006</v>
      </c>
      <c r="I116" s="11"/>
    </row>
    <row r="117" spans="1:10" x14ac:dyDescent="0.25">
      <c r="A117" s="607"/>
      <c r="B117" s="304"/>
      <c r="C117" s="304"/>
      <c r="D117" s="304"/>
      <c r="E117" s="304"/>
      <c r="F117" s="406"/>
      <c r="G117" s="406"/>
      <c r="H117" s="406"/>
      <c r="I117" s="213"/>
    </row>
    <row r="118" spans="1:10" x14ac:dyDescent="0.25">
      <c r="A118" s="445" t="s">
        <v>1291</v>
      </c>
      <c r="B118" s="614"/>
      <c r="C118" s="445"/>
      <c r="D118" s="445"/>
      <c r="E118" s="445"/>
      <c r="F118" s="608"/>
      <c r="G118" s="608"/>
      <c r="H118" s="608"/>
      <c r="I118" s="11"/>
    </row>
    <row r="119" spans="1:10" x14ac:dyDescent="0.25">
      <c r="A119" s="445"/>
      <c r="B119" s="614"/>
      <c r="C119" s="445"/>
      <c r="D119" s="445"/>
      <c r="E119" s="445"/>
      <c r="F119" s="608"/>
      <c r="G119" s="608"/>
      <c r="H119" s="608"/>
      <c r="I119" s="11"/>
    </row>
    <row r="120" spans="1:10" ht="15.75" x14ac:dyDescent="0.25">
      <c r="A120" s="613" t="s">
        <v>1289</v>
      </c>
      <c r="B120" s="612">
        <v>98008</v>
      </c>
      <c r="C120" s="444"/>
      <c r="D120" s="444"/>
      <c r="E120" s="229" t="s">
        <v>1290</v>
      </c>
      <c r="F120" s="481">
        <v>0</v>
      </c>
      <c r="G120" s="481">
        <v>0</v>
      </c>
      <c r="H120" s="481">
        <v>17161.150000000001</v>
      </c>
      <c r="I120" s="11"/>
    </row>
    <row r="121" spans="1:10" ht="15.75" x14ac:dyDescent="0.25">
      <c r="A121" s="613" t="s">
        <v>1289</v>
      </c>
      <c r="B121" s="612">
        <v>98071</v>
      </c>
      <c r="C121" s="444"/>
      <c r="D121" s="444"/>
      <c r="E121" s="229" t="s">
        <v>1288</v>
      </c>
      <c r="F121" s="481">
        <v>0</v>
      </c>
      <c r="G121" s="481">
        <v>0</v>
      </c>
      <c r="H121" s="481">
        <v>50592.31</v>
      </c>
      <c r="I121" s="11"/>
    </row>
    <row r="122" spans="1:10" ht="15.75" x14ac:dyDescent="0.25">
      <c r="A122" s="613" t="s">
        <v>1287</v>
      </c>
      <c r="B122" s="612">
        <v>34070</v>
      </c>
      <c r="C122" s="444"/>
      <c r="D122" s="607">
        <v>242</v>
      </c>
      <c r="E122" s="611" t="s">
        <v>1286</v>
      </c>
      <c r="F122" s="481">
        <v>0</v>
      </c>
      <c r="G122" s="481">
        <v>0</v>
      </c>
      <c r="H122" s="481">
        <v>2453</v>
      </c>
      <c r="I122" s="11"/>
    </row>
    <row r="123" spans="1:10" ht="17.25" customHeight="1" x14ac:dyDescent="0.25">
      <c r="A123" s="610"/>
      <c r="B123" s="609"/>
      <c r="C123" s="609"/>
      <c r="D123" s="609"/>
      <c r="E123" s="445" t="s">
        <v>10</v>
      </c>
      <c r="F123" s="608">
        <f>SUM(F120:F122)</f>
        <v>0</v>
      </c>
      <c r="G123" s="608">
        <f>SUM(G120:G122)</f>
        <v>0</v>
      </c>
      <c r="H123" s="608">
        <f>SUM(H120:H122)</f>
        <v>70206.459999999992</v>
      </c>
      <c r="I123" s="11"/>
    </row>
    <row r="124" spans="1:10" ht="9.75" customHeight="1" x14ac:dyDescent="0.25">
      <c r="A124" s="607"/>
      <c r="B124" s="304"/>
      <c r="C124" s="304"/>
      <c r="D124" s="304"/>
      <c r="E124" s="304"/>
      <c r="F124" s="406"/>
      <c r="G124" s="406"/>
      <c r="H124" s="406"/>
      <c r="I124" s="11"/>
    </row>
    <row r="125" spans="1:10" ht="20.25" customHeight="1" x14ac:dyDescent="0.25">
      <c r="A125" s="1001" t="s">
        <v>1285</v>
      </c>
      <c r="B125" s="1001"/>
      <c r="C125" s="1001"/>
      <c r="D125" s="1001"/>
      <c r="E125" s="1001"/>
      <c r="F125" s="606">
        <f>F116+F123</f>
        <v>61377858.200000003</v>
      </c>
      <c r="G125" s="606">
        <f>G116+G123</f>
        <v>61377858.200000003</v>
      </c>
      <c r="H125" s="606">
        <f>H116+H123</f>
        <v>61197614.360000007</v>
      </c>
      <c r="I125" s="11"/>
    </row>
    <row r="126" spans="1:10" ht="9.75" customHeight="1" x14ac:dyDescent="0.25">
      <c r="A126" s="605"/>
      <c r="B126" s="605"/>
      <c r="C126" s="605"/>
      <c r="D126" s="605"/>
      <c r="E126" s="605"/>
      <c r="F126" s="603"/>
      <c r="G126" s="603"/>
      <c r="H126" s="603"/>
      <c r="I126" s="11"/>
      <c r="J126" s="155"/>
    </row>
    <row r="127" spans="1:10" ht="20.25" customHeight="1" x14ac:dyDescent="0.25">
      <c r="A127" s="11" t="s">
        <v>496</v>
      </c>
      <c r="B127" s="604"/>
      <c r="C127" s="604"/>
      <c r="D127" s="604"/>
      <c r="E127" s="604"/>
      <c r="F127" s="603"/>
      <c r="G127" s="603"/>
      <c r="H127" s="603"/>
      <c r="I127" s="11"/>
      <c r="J127" s="155"/>
    </row>
    <row r="128" spans="1:10" ht="20.25" customHeight="1" x14ac:dyDescent="0.25">
      <c r="A128" s="601"/>
      <c r="B128" s="601"/>
      <c r="C128" s="601"/>
      <c r="D128" s="601"/>
      <c r="E128" s="601"/>
      <c r="F128" s="602"/>
      <c r="G128" s="602"/>
      <c r="H128" s="602"/>
      <c r="I128" s="11"/>
    </row>
    <row r="129" spans="1:9" ht="20.25" customHeight="1" x14ac:dyDescent="0.25">
      <c r="B129" s="601"/>
      <c r="C129" s="601"/>
      <c r="D129" s="601"/>
      <c r="E129" s="601"/>
      <c r="F129" s="599"/>
      <c r="G129" s="600"/>
      <c r="H129" s="599"/>
      <c r="I129" s="213"/>
    </row>
    <row r="130" spans="1:9" x14ac:dyDescent="0.25">
      <c r="A130" s="598"/>
      <c r="B130" s="596"/>
      <c r="C130" s="597"/>
      <c r="D130" s="596"/>
      <c r="E130" s="596"/>
      <c r="F130" s="489"/>
      <c r="G130" s="489"/>
      <c r="H130" s="489"/>
      <c r="I130" s="11"/>
    </row>
    <row r="131" spans="1:9" x14ac:dyDescent="0.25">
      <c r="B131" s="6"/>
      <c r="C131" s="6"/>
      <c r="D131" s="7"/>
      <c r="E131" s="6"/>
      <c r="F131" s="11"/>
      <c r="G131" s="11"/>
      <c r="H131" s="213"/>
      <c r="I131" s="213"/>
    </row>
    <row r="132" spans="1:9" x14ac:dyDescent="0.25">
      <c r="A132" s="6"/>
      <c r="B132" s="11"/>
      <c r="C132" s="11"/>
      <c r="D132" s="12"/>
      <c r="E132" s="11"/>
      <c r="F132" s="11"/>
      <c r="G132" s="213"/>
      <c r="H132" s="11"/>
      <c r="I132" s="213"/>
    </row>
    <row r="133" spans="1:9" x14ac:dyDescent="0.25">
      <c r="A133" s="11"/>
      <c r="B133" s="11"/>
      <c r="C133" s="11"/>
      <c r="D133" s="12"/>
      <c r="E133" s="11"/>
      <c r="F133" s="213"/>
      <c r="G133" s="213"/>
      <c r="H133" s="11"/>
      <c r="I133" s="11"/>
    </row>
    <row r="134" spans="1:9" x14ac:dyDescent="0.25">
      <c r="A134" s="11"/>
      <c r="B134" s="11"/>
      <c r="C134" s="11"/>
      <c r="D134" s="12"/>
      <c r="E134" s="11"/>
      <c r="F134" s="11"/>
      <c r="G134" s="11"/>
      <c r="H134" s="11"/>
      <c r="I134" s="11"/>
    </row>
    <row r="135" spans="1:9" x14ac:dyDescent="0.25">
      <c r="A135" s="11"/>
      <c r="B135" s="11"/>
      <c r="C135" s="11"/>
      <c r="D135" s="12"/>
      <c r="E135" s="11"/>
      <c r="F135" s="11"/>
      <c r="G135" s="11"/>
      <c r="H135" s="11"/>
      <c r="I135" s="11"/>
    </row>
    <row r="136" spans="1:9" x14ac:dyDescent="0.25">
      <c r="A136" s="11"/>
      <c r="B136" s="11"/>
      <c r="C136" s="11"/>
      <c r="D136" s="12"/>
      <c r="E136" s="11"/>
      <c r="F136" s="11"/>
      <c r="G136" s="11"/>
      <c r="H136" s="11"/>
      <c r="I136" s="11"/>
    </row>
    <row r="137" spans="1:9" x14ac:dyDescent="0.25">
      <c r="A137" s="11"/>
      <c r="B137" s="11"/>
      <c r="C137" s="11"/>
      <c r="D137" s="12"/>
      <c r="E137" s="11"/>
      <c r="F137" s="11"/>
      <c r="G137" s="11"/>
      <c r="H137" s="11"/>
      <c r="I137" s="11"/>
    </row>
    <row r="138" spans="1:9" x14ac:dyDescent="0.25">
      <c r="A138" s="11"/>
      <c r="B138" s="11"/>
      <c r="C138" s="11"/>
      <c r="D138" s="12"/>
      <c r="E138" s="11"/>
      <c r="F138" s="11"/>
      <c r="G138" s="11"/>
      <c r="H138" s="11"/>
      <c r="I138" s="11"/>
    </row>
    <row r="139" spans="1:9" x14ac:dyDescent="0.25">
      <c r="A139" s="11"/>
      <c r="B139" s="11"/>
      <c r="C139" s="11"/>
      <c r="D139" s="12"/>
      <c r="E139" s="11"/>
      <c r="F139" s="11"/>
      <c r="G139" s="11"/>
      <c r="H139" s="11"/>
      <c r="I139" s="11"/>
    </row>
    <row r="140" spans="1:9" x14ac:dyDescent="0.25">
      <c r="A140" s="11"/>
      <c r="B140" s="11"/>
      <c r="C140" s="11"/>
      <c r="D140" s="12"/>
      <c r="E140" s="11"/>
      <c r="F140" s="11"/>
      <c r="G140" s="11"/>
      <c r="H140" s="11"/>
      <c r="I140" s="11"/>
    </row>
    <row r="141" spans="1:9" x14ac:dyDescent="0.25">
      <c r="A141" s="11"/>
      <c r="B141" s="11"/>
      <c r="C141" s="11"/>
      <c r="D141" s="12"/>
      <c r="E141" s="11"/>
      <c r="F141" s="11"/>
      <c r="G141" s="11"/>
      <c r="H141" s="11"/>
      <c r="I141" s="11"/>
    </row>
    <row r="142" spans="1:9" x14ac:dyDescent="0.25">
      <c r="A142" s="11"/>
      <c r="B142" s="11"/>
      <c r="C142" s="11"/>
      <c r="D142" s="12"/>
      <c r="E142" s="11"/>
      <c r="F142" s="11"/>
      <c r="G142" s="11"/>
      <c r="H142" s="11"/>
      <c r="I142" s="11"/>
    </row>
    <row r="143" spans="1:9" x14ac:dyDescent="0.25">
      <c r="A143" s="11"/>
      <c r="B143" s="11"/>
      <c r="C143" s="11"/>
      <c r="D143" s="12"/>
      <c r="E143" s="11"/>
      <c r="F143" s="11"/>
      <c r="G143" s="11"/>
      <c r="H143" s="11"/>
      <c r="I143" s="11"/>
    </row>
    <row r="144" spans="1:9" x14ac:dyDescent="0.25">
      <c r="A144" s="11"/>
      <c r="B144" s="11"/>
      <c r="C144" s="11"/>
      <c r="D144" s="12"/>
      <c r="E144" s="11"/>
      <c r="F144" s="11"/>
      <c r="G144" s="11"/>
      <c r="H144" s="11"/>
      <c r="I144" s="11"/>
    </row>
    <row r="145" spans="1:9" x14ac:dyDescent="0.25">
      <c r="A145" s="11"/>
      <c r="B145" s="11"/>
      <c r="C145" s="11"/>
      <c r="D145" s="12"/>
      <c r="E145" s="11"/>
      <c r="F145" s="11"/>
      <c r="G145" s="11"/>
      <c r="H145" s="11"/>
      <c r="I145" s="11"/>
    </row>
    <row r="146" spans="1:9" x14ac:dyDescent="0.25">
      <c r="A146" s="11"/>
      <c r="B146" s="11"/>
      <c r="C146" s="11"/>
      <c r="D146" s="12"/>
      <c r="E146" s="11"/>
      <c r="F146" s="11"/>
      <c r="G146" s="11"/>
      <c r="H146" s="11"/>
      <c r="I146" s="11"/>
    </row>
    <row r="147" spans="1:9" x14ac:dyDescent="0.25">
      <c r="A147" s="11"/>
      <c r="B147" s="11"/>
      <c r="C147" s="11"/>
      <c r="D147" s="12"/>
      <c r="E147" s="11"/>
      <c r="F147" s="11"/>
      <c r="G147" s="11"/>
      <c r="H147" s="11"/>
      <c r="I147" s="11"/>
    </row>
    <row r="148" spans="1:9" x14ac:dyDescent="0.25">
      <c r="A148" s="11"/>
      <c r="B148" s="11"/>
      <c r="C148" s="11"/>
      <c r="D148" s="12"/>
      <c r="E148" s="11"/>
      <c r="F148" s="11"/>
      <c r="G148" s="11"/>
      <c r="H148" s="11"/>
      <c r="I148" s="11"/>
    </row>
    <row r="149" spans="1:9" x14ac:dyDescent="0.25">
      <c r="A149" s="11"/>
      <c r="B149" s="11"/>
      <c r="C149" s="11"/>
      <c r="D149" s="12"/>
      <c r="E149" s="11"/>
      <c r="F149" s="11"/>
      <c r="G149" s="11"/>
      <c r="H149" s="11"/>
      <c r="I149" s="11"/>
    </row>
    <row r="150" spans="1:9" x14ac:dyDescent="0.25">
      <c r="A150" s="11"/>
      <c r="B150" s="11"/>
      <c r="C150" s="11"/>
      <c r="D150" s="12"/>
      <c r="E150" s="11"/>
      <c r="F150" s="11"/>
      <c r="G150" s="11"/>
      <c r="H150" s="11"/>
      <c r="I150" s="11"/>
    </row>
    <row r="151" spans="1:9" x14ac:dyDescent="0.25">
      <c r="A151" s="11"/>
      <c r="B151" s="11"/>
      <c r="C151" s="11"/>
      <c r="D151" s="12"/>
      <c r="E151" s="11"/>
      <c r="F151" s="11"/>
      <c r="G151" s="11"/>
      <c r="H151" s="11"/>
      <c r="I151" s="11"/>
    </row>
    <row r="152" spans="1:9" x14ac:dyDescent="0.25">
      <c r="A152" s="11"/>
      <c r="B152" s="11"/>
      <c r="C152" s="11"/>
      <c r="D152" s="12"/>
      <c r="E152" s="11"/>
      <c r="F152" s="11"/>
      <c r="G152" s="11"/>
      <c r="H152" s="11"/>
      <c r="I152" s="11"/>
    </row>
    <row r="153" spans="1:9" x14ac:dyDescent="0.25">
      <c r="A153" s="11"/>
      <c r="B153" s="11"/>
      <c r="C153" s="11"/>
      <c r="D153" s="12"/>
      <c r="E153" s="11"/>
      <c r="F153" s="11"/>
      <c r="G153" s="11"/>
      <c r="H153" s="11"/>
      <c r="I153" s="11"/>
    </row>
    <row r="154" spans="1:9" x14ac:dyDescent="0.25">
      <c r="A154" s="11"/>
      <c r="B154" s="11"/>
      <c r="C154" s="11"/>
      <c r="D154" s="12"/>
      <c r="E154" s="11"/>
      <c r="F154" s="11"/>
      <c r="G154" s="11"/>
      <c r="H154" s="11"/>
      <c r="I154" s="11"/>
    </row>
    <row r="155" spans="1:9" x14ac:dyDescent="0.25">
      <c r="A155" s="11"/>
      <c r="B155" s="11"/>
      <c r="C155" s="11"/>
      <c r="D155" s="12"/>
      <c r="E155" s="11"/>
      <c r="F155" s="11"/>
      <c r="G155" s="11"/>
      <c r="H155" s="11"/>
      <c r="I155" s="11"/>
    </row>
    <row r="156" spans="1:9" x14ac:dyDescent="0.25">
      <c r="A156" s="11"/>
      <c r="B156" s="11"/>
      <c r="C156" s="11"/>
      <c r="D156" s="12"/>
      <c r="E156" s="11"/>
      <c r="F156" s="11"/>
      <c r="G156" s="11"/>
      <c r="H156" s="11"/>
      <c r="I156" s="11"/>
    </row>
    <row r="157" spans="1:9" x14ac:dyDescent="0.25">
      <c r="A157" s="11"/>
    </row>
    <row r="189" spans="14:14" x14ac:dyDescent="0.25">
      <c r="N189" s="491"/>
    </row>
  </sheetData>
  <mergeCells count="24">
    <mergeCell ref="A1:H1"/>
    <mergeCell ref="A24:E24"/>
    <mergeCell ref="A7:E7"/>
    <mergeCell ref="H3:H4"/>
    <mergeCell ref="A2:H2"/>
    <mergeCell ref="A3:A5"/>
    <mergeCell ref="B3:B5"/>
    <mergeCell ref="D3:D5"/>
    <mergeCell ref="E3:E5"/>
    <mergeCell ref="F3:F4"/>
    <mergeCell ref="A86:E86"/>
    <mergeCell ref="G3:G4"/>
    <mergeCell ref="A14:F14"/>
    <mergeCell ref="A109:F109"/>
    <mergeCell ref="A18:F18"/>
    <mergeCell ref="A9:F9"/>
    <mergeCell ref="A56:E56"/>
    <mergeCell ref="A53:E53"/>
    <mergeCell ref="A125:E125"/>
    <mergeCell ref="A116:E116"/>
    <mergeCell ref="A89:E89"/>
    <mergeCell ref="A91:F91"/>
    <mergeCell ref="A97:F97"/>
    <mergeCell ref="A114:E11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0" orientation="portrait" r:id="rId1"/>
  <headerFooter alignWithMargins="0">
    <oddHeader>&amp;R&amp;"Arial,Tučné"Tabulka č. 6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28"/>
  <sheetViews>
    <sheetView view="pageBreakPreview" zoomScaleNormal="100" zoomScaleSheetLayoutView="100" workbookViewId="0">
      <selection activeCell="F22" sqref="F22"/>
    </sheetView>
  </sheetViews>
  <sheetFormatPr defaultRowHeight="15" x14ac:dyDescent="0.25"/>
  <cols>
    <col min="1" max="1" width="0.42578125" customWidth="1"/>
    <col min="2" max="2" width="40.7109375" customWidth="1"/>
    <col min="3" max="6" width="13.7109375" customWidth="1"/>
    <col min="7" max="7" width="15.140625" customWidth="1"/>
    <col min="8" max="8" width="12" customWidth="1"/>
    <col min="9" max="9" width="13.7109375" customWidth="1"/>
    <col min="10" max="10" width="15.140625" customWidth="1"/>
  </cols>
  <sheetData>
    <row r="1" spans="1:10" x14ac:dyDescent="0.25">
      <c r="C1" s="326"/>
      <c r="D1" s="327"/>
      <c r="E1" s="155"/>
      <c r="F1" s="326"/>
      <c r="G1" s="326"/>
      <c r="H1" s="326"/>
      <c r="I1" s="155"/>
      <c r="J1" s="470"/>
    </row>
    <row r="2" spans="1:10" ht="27.75" x14ac:dyDescent="0.4">
      <c r="A2" s="1011" t="s">
        <v>819</v>
      </c>
      <c r="B2" s="1011"/>
      <c r="C2" s="1011"/>
      <c r="D2" s="1011"/>
      <c r="E2" s="1011"/>
      <c r="F2" s="1011"/>
      <c r="G2" s="1011"/>
      <c r="H2" s="1011"/>
      <c r="I2" s="1011"/>
      <c r="J2" s="1011"/>
    </row>
    <row r="3" spans="1:10" x14ac:dyDescent="0.25">
      <c r="A3" s="319"/>
      <c r="B3" s="319"/>
      <c r="C3" s="319"/>
      <c r="D3" s="325"/>
      <c r="E3" s="213"/>
      <c r="F3" s="319"/>
      <c r="G3" s="319"/>
      <c r="H3" s="319"/>
      <c r="I3" s="213"/>
      <c r="J3" s="319"/>
    </row>
    <row r="4" spans="1:10" ht="23.25" x14ac:dyDescent="0.35">
      <c r="A4" s="1012" t="s">
        <v>1696</v>
      </c>
      <c r="B4" s="1012"/>
      <c r="C4" s="1012"/>
      <c r="D4" s="1012"/>
      <c r="E4" s="1012"/>
      <c r="F4" s="1012"/>
      <c r="G4" s="1012"/>
      <c r="H4" s="1012"/>
      <c r="I4" s="1012"/>
      <c r="J4" s="1012"/>
    </row>
    <row r="5" spans="1:10" ht="23.25" x14ac:dyDescent="0.35">
      <c r="A5" s="1012" t="s">
        <v>887</v>
      </c>
      <c r="B5" s="1012"/>
      <c r="C5" s="1012"/>
      <c r="D5" s="1012"/>
      <c r="E5" s="1012"/>
      <c r="F5" s="1012"/>
      <c r="G5" s="1012"/>
      <c r="H5" s="1012"/>
      <c r="I5" s="1012"/>
      <c r="J5" s="1012"/>
    </row>
    <row r="6" spans="1:10" ht="15.75" x14ac:dyDescent="0.25">
      <c r="A6" s="324"/>
      <c r="B6" s="324"/>
      <c r="C6" s="324"/>
      <c r="D6" s="324"/>
      <c r="E6" s="324"/>
      <c r="F6" s="324"/>
      <c r="G6" s="324"/>
      <c r="H6" s="324"/>
      <c r="I6" s="324"/>
      <c r="J6" s="324"/>
    </row>
    <row r="7" spans="1:10" x14ac:dyDescent="0.25">
      <c r="A7" s="11"/>
      <c r="B7" s="323"/>
      <c r="C7" s="322"/>
      <c r="D7" s="321"/>
      <c r="E7" s="8"/>
      <c r="F7" s="320"/>
      <c r="G7" s="320"/>
      <c r="H7" s="319"/>
      <c r="I7" s="213"/>
      <c r="J7" s="319"/>
    </row>
    <row r="8" spans="1:10" ht="30" x14ac:dyDescent="0.25">
      <c r="A8" s="11"/>
      <c r="B8" s="469" t="s">
        <v>818</v>
      </c>
      <c r="C8" s="468" t="s">
        <v>817</v>
      </c>
      <c r="D8" s="468" t="s">
        <v>816</v>
      </c>
      <c r="E8" s="466" t="s">
        <v>815</v>
      </c>
      <c r="F8" s="467" t="s">
        <v>814</v>
      </c>
      <c r="G8" s="467" t="s">
        <v>813</v>
      </c>
      <c r="H8" s="467" t="s">
        <v>812</v>
      </c>
      <c r="I8" s="466" t="s">
        <v>811</v>
      </c>
      <c r="J8" s="465" t="s">
        <v>810</v>
      </c>
    </row>
    <row r="9" spans="1:10" ht="15.75" x14ac:dyDescent="0.25">
      <c r="A9" s="178"/>
      <c r="B9" s="458"/>
      <c r="C9" s="318"/>
      <c r="D9" s="290"/>
      <c r="E9" s="317"/>
      <c r="F9" s="290"/>
      <c r="G9" s="290"/>
      <c r="H9" s="318"/>
      <c r="I9" s="317"/>
      <c r="J9" s="316"/>
    </row>
    <row r="10" spans="1:10" x14ac:dyDescent="0.25">
      <c r="A10" s="33"/>
      <c r="B10" s="310" t="s">
        <v>809</v>
      </c>
      <c r="C10" s="303">
        <v>2248.87</v>
      </c>
      <c r="D10" s="313">
        <v>0</v>
      </c>
      <c r="E10" s="313">
        <f>SUM(C10:D10)</f>
        <v>2248.87</v>
      </c>
      <c r="F10" s="313">
        <f>2564.25-Tabulka86[[#This Row],[Příkazní smlouva/SoD]]-Tabulka86[[#This Row],[Daň z příjmů]]</f>
        <v>2111.83</v>
      </c>
      <c r="G10" s="313">
        <v>377.56</v>
      </c>
      <c r="H10" s="289">
        <v>74.86</v>
      </c>
      <c r="I10" s="289">
        <f>SUM(F10:H10)</f>
        <v>2564.25</v>
      </c>
      <c r="J10" s="462">
        <f>E10-I10</f>
        <v>-315.38000000000011</v>
      </c>
    </row>
    <row r="11" spans="1:10" x14ac:dyDescent="0.25">
      <c r="A11" s="33"/>
      <c r="B11" s="310"/>
      <c r="C11" s="315"/>
      <c r="D11" s="314"/>
      <c r="E11" s="313"/>
      <c r="F11" s="312"/>
      <c r="G11" s="312"/>
      <c r="H11" s="298"/>
      <c r="I11" s="289"/>
      <c r="J11" s="462"/>
    </row>
    <row r="12" spans="1:10" x14ac:dyDescent="0.25">
      <c r="A12" s="33"/>
      <c r="B12" s="309" t="s">
        <v>47</v>
      </c>
      <c r="C12" s="315"/>
      <c r="D12" s="314"/>
      <c r="E12" s="313"/>
      <c r="F12" s="312"/>
      <c r="G12" s="312"/>
      <c r="H12" s="298"/>
      <c r="I12" s="289"/>
      <c r="J12" s="462"/>
    </row>
    <row r="13" spans="1:10" x14ac:dyDescent="0.25">
      <c r="A13" s="33"/>
      <c r="B13" s="305" t="s">
        <v>808</v>
      </c>
      <c r="C13" s="328">
        <v>1354.66</v>
      </c>
      <c r="D13" s="328">
        <v>0</v>
      </c>
      <c r="E13" s="328">
        <f>SUM(C13:D13)</f>
        <v>1354.66</v>
      </c>
      <c r="F13" s="328">
        <v>1058.75</v>
      </c>
      <c r="G13" s="328">
        <v>0</v>
      </c>
      <c r="H13" s="328">
        <v>0</v>
      </c>
      <c r="I13" s="328">
        <f>Tabulka86[[#This Row],[Daň z příjmů]]+Tabulka86[[#This Row],[Náklady běžné]]</f>
        <v>1058.75</v>
      </c>
      <c r="J13" s="462">
        <f>E13-I13</f>
        <v>295.91000000000008</v>
      </c>
    </row>
    <row r="14" spans="1:10" x14ac:dyDescent="0.25">
      <c r="A14" s="33"/>
      <c r="B14" s="305" t="s">
        <v>807</v>
      </c>
      <c r="C14" s="328">
        <v>1332.64</v>
      </c>
      <c r="D14" s="328">
        <v>0</v>
      </c>
      <c r="E14" s="328">
        <f>SUM(C14:D14)</f>
        <v>1332.64</v>
      </c>
      <c r="F14" s="328">
        <f>1154.46-Tabulka86[[#This Row],[Daň z příjmů]]</f>
        <v>1030.77</v>
      </c>
      <c r="G14" s="328">
        <v>0</v>
      </c>
      <c r="H14" s="328">
        <v>123.69</v>
      </c>
      <c r="I14" s="328">
        <f>Tabulka86[[#This Row],[Náklady běžné]]+Tabulka86[[#This Row],[Daň z příjmů]]</f>
        <v>1154.46</v>
      </c>
      <c r="J14" s="462">
        <f>E14-I14</f>
        <v>178.18000000000006</v>
      </c>
    </row>
    <row r="15" spans="1:10" x14ac:dyDescent="0.25">
      <c r="A15" s="33"/>
      <c r="B15" s="305" t="s">
        <v>806</v>
      </c>
      <c r="C15" s="328">
        <v>1417.02</v>
      </c>
      <c r="D15" s="328">
        <v>0</v>
      </c>
      <c r="E15" s="328">
        <f>SUM(C15:D15)</f>
        <v>1417.02</v>
      </c>
      <c r="F15" s="328">
        <f>1103.81-Tabulka86[[#This Row],[Příkazní smlouva/SoD]]-Tabulka86[[#This Row],[Daň z příjmů]]</f>
        <v>663.18000000000006</v>
      </c>
      <c r="G15" s="328">
        <v>417.07</v>
      </c>
      <c r="H15" s="328">
        <v>23.56</v>
      </c>
      <c r="I15" s="328">
        <f>Tabulka86[[#This Row],[Náklady běžné]]+Tabulka86[[#This Row],[Příkazní smlouva/SoD]]+Tabulka86[[#This Row],[Daň z příjmů]]</f>
        <v>1103.81</v>
      </c>
      <c r="J15" s="462">
        <f>E15-I15</f>
        <v>313.21000000000004</v>
      </c>
    </row>
    <row r="16" spans="1:10" x14ac:dyDescent="0.25">
      <c r="A16" s="33"/>
      <c r="B16" s="310" t="s">
        <v>805</v>
      </c>
      <c r="C16" s="303">
        <f t="shared" ref="C16:J16" si="0">SUM(C13:C15)</f>
        <v>4104.32</v>
      </c>
      <c r="D16" s="303">
        <f t="shared" si="0"/>
        <v>0</v>
      </c>
      <c r="E16" s="303">
        <f t="shared" si="0"/>
        <v>4104.32</v>
      </c>
      <c r="F16" s="303">
        <f t="shared" si="0"/>
        <v>2752.7</v>
      </c>
      <c r="G16" s="303">
        <f t="shared" si="0"/>
        <v>417.07</v>
      </c>
      <c r="H16" s="303">
        <f t="shared" si="0"/>
        <v>147.25</v>
      </c>
      <c r="I16" s="303">
        <f t="shared" si="0"/>
        <v>3317.02</v>
      </c>
      <c r="J16" s="462">
        <f t="shared" si="0"/>
        <v>787.30000000000018</v>
      </c>
    </row>
    <row r="17" spans="1:10" x14ac:dyDescent="0.25">
      <c r="A17" s="33"/>
      <c r="B17" s="311"/>
      <c r="C17" s="303"/>
      <c r="D17" s="303"/>
      <c r="E17" s="303"/>
      <c r="F17" s="303"/>
      <c r="G17" s="303"/>
      <c r="H17" s="303"/>
      <c r="I17" s="303"/>
      <c r="J17" s="462"/>
    </row>
    <row r="18" spans="1:10" x14ac:dyDescent="0.25">
      <c r="A18" s="33"/>
      <c r="B18" s="310" t="s">
        <v>802</v>
      </c>
      <c r="C18" s="303">
        <f t="shared" ref="C18:J18" si="1">C10+C16</f>
        <v>6353.19</v>
      </c>
      <c r="D18" s="303">
        <f t="shared" si="1"/>
        <v>0</v>
      </c>
      <c r="E18" s="303">
        <f t="shared" si="1"/>
        <v>6353.19</v>
      </c>
      <c r="F18" s="303">
        <f t="shared" si="1"/>
        <v>4864.53</v>
      </c>
      <c r="G18" s="303">
        <f t="shared" si="1"/>
        <v>794.63</v>
      </c>
      <c r="H18" s="303">
        <f t="shared" si="1"/>
        <v>222.11</v>
      </c>
      <c r="I18" s="303">
        <f t="shared" si="1"/>
        <v>5881.27</v>
      </c>
      <c r="J18" s="464">
        <f t="shared" si="1"/>
        <v>471.92000000000007</v>
      </c>
    </row>
    <row r="19" spans="1:10" x14ac:dyDescent="0.25">
      <c r="A19" s="33"/>
      <c r="B19" s="309"/>
      <c r="C19" s="308"/>
      <c r="D19" s="307"/>
      <c r="E19" s="29"/>
      <c r="F19" s="307"/>
      <c r="G19" s="307"/>
      <c r="H19" s="308"/>
      <c r="I19" s="29"/>
      <c r="J19" s="461"/>
    </row>
    <row r="20" spans="1:10" x14ac:dyDescent="0.25">
      <c r="A20" s="33"/>
      <c r="B20" s="309" t="s">
        <v>804</v>
      </c>
      <c r="C20" s="308"/>
      <c r="D20" s="307"/>
      <c r="E20" s="29"/>
      <c r="F20" s="306"/>
      <c r="G20" s="307"/>
      <c r="H20" s="306"/>
      <c r="I20" s="29"/>
      <c r="J20" s="461"/>
    </row>
    <row r="21" spans="1:10" x14ac:dyDescent="0.25">
      <c r="A21" s="33"/>
      <c r="B21" s="305" t="s">
        <v>803</v>
      </c>
      <c r="C21" s="29">
        <f>3030.67-Tabulka86[[#This Row],[Dotace, příspěvky]]</f>
        <v>3022.06</v>
      </c>
      <c r="D21" s="328">
        <v>8.61</v>
      </c>
      <c r="E21" s="328">
        <f>Tabulka86[[#This Row],[Dotace, příspěvky]]+Tabulka86[[#This Row],[Výnosy vlastní]]</f>
        <v>3030.67</v>
      </c>
      <c r="F21" s="328">
        <f>252.85-Tabulka86[[#This Row],[Daň z příjmů]]</f>
        <v>98.19</v>
      </c>
      <c r="G21" s="328">
        <v>0</v>
      </c>
      <c r="H21" s="328">
        <v>154.66</v>
      </c>
      <c r="I21" s="328">
        <f>SUM(F21:H21)</f>
        <v>252.85</v>
      </c>
      <c r="J21" s="463">
        <f>E21-I21</f>
        <v>2777.82</v>
      </c>
    </row>
    <row r="22" spans="1:10" x14ac:dyDescent="0.25">
      <c r="A22" s="11"/>
      <c r="B22" s="304" t="s">
        <v>802</v>
      </c>
      <c r="C22" s="289">
        <f>SUM(C21:C21)</f>
        <v>3022.06</v>
      </c>
      <c r="D22" s="303">
        <f>SUM(D21:D21)</f>
        <v>8.61</v>
      </c>
      <c r="E22" s="289">
        <f>SUM(E21:E21)</f>
        <v>3030.67</v>
      </c>
      <c r="F22" s="289">
        <f>F21</f>
        <v>98.19</v>
      </c>
      <c r="G22" s="303">
        <f>SUM(G21:G21)</f>
        <v>0</v>
      </c>
      <c r="H22" s="289">
        <f>SUM(H21:H21)</f>
        <v>154.66</v>
      </c>
      <c r="I22" s="289">
        <f>SUM(I21:I21)</f>
        <v>252.85</v>
      </c>
      <c r="J22" s="462">
        <f>SUM(J21:J21)</f>
        <v>2777.82</v>
      </c>
    </row>
    <row r="23" spans="1:10" x14ac:dyDescent="0.25">
      <c r="A23" s="11"/>
      <c r="B23" s="302"/>
      <c r="C23" s="298"/>
      <c r="D23" s="301"/>
      <c r="E23" s="300"/>
      <c r="F23" s="299"/>
      <c r="G23" s="298"/>
      <c r="H23" s="297"/>
      <c r="I23" s="296"/>
      <c r="J23" s="461"/>
    </row>
    <row r="24" spans="1:10" ht="15.75" x14ac:dyDescent="0.25">
      <c r="A24" s="11"/>
      <c r="B24" s="295" t="s">
        <v>801</v>
      </c>
      <c r="C24" s="196">
        <f t="shared" ref="C24:J24" si="2">SUM(C18+C22)</f>
        <v>9375.25</v>
      </c>
      <c r="D24" s="196">
        <f t="shared" si="2"/>
        <v>8.61</v>
      </c>
      <c r="E24" s="196">
        <f t="shared" si="2"/>
        <v>9383.86</v>
      </c>
      <c r="F24" s="196">
        <f t="shared" si="2"/>
        <v>4962.7199999999993</v>
      </c>
      <c r="G24" s="196">
        <f t="shared" si="2"/>
        <v>794.63</v>
      </c>
      <c r="H24" s="196">
        <f t="shared" si="2"/>
        <v>376.77</v>
      </c>
      <c r="I24" s="196">
        <f t="shared" si="2"/>
        <v>6134.1200000000008</v>
      </c>
      <c r="J24" s="294">
        <f t="shared" si="2"/>
        <v>3249.7400000000002</v>
      </c>
    </row>
    <row r="25" spans="1:10" ht="15.75" x14ac:dyDescent="0.25">
      <c r="A25" s="11"/>
      <c r="B25" s="293"/>
      <c r="C25" s="291"/>
      <c r="D25" s="291"/>
      <c r="E25" s="292"/>
      <c r="F25" s="291"/>
      <c r="G25" s="291"/>
      <c r="H25" s="291"/>
      <c r="I25" s="292"/>
      <c r="J25" s="291"/>
    </row>
    <row r="26" spans="1:10" ht="15.75" x14ac:dyDescent="0.25">
      <c r="A26" s="11"/>
      <c r="B26" s="6" t="s">
        <v>496</v>
      </c>
      <c r="C26" s="291"/>
      <c r="D26" s="291"/>
      <c r="E26" s="292"/>
      <c r="F26" s="291"/>
      <c r="G26" s="291"/>
      <c r="H26" s="291"/>
      <c r="I26" s="292"/>
      <c r="J26" s="291"/>
    </row>
    <row r="27" spans="1:10" x14ac:dyDescent="0.25">
      <c r="A27" s="1013"/>
      <c r="B27" s="1013"/>
      <c r="C27" s="1014"/>
      <c r="D27" s="1014"/>
      <c r="E27" s="1014"/>
      <c r="F27" s="1014"/>
      <c r="G27" s="1014"/>
      <c r="H27" s="1014"/>
      <c r="I27" s="1014"/>
      <c r="J27" s="1014"/>
    </row>
    <row r="28" spans="1:10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</row>
  </sheetData>
  <mergeCells count="5">
    <mergeCell ref="A2:J2"/>
    <mergeCell ref="A4:J4"/>
    <mergeCell ref="A5:J5"/>
    <mergeCell ref="A27:B27"/>
    <mergeCell ref="C27:J27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86" orientation="landscape" r:id="rId1"/>
  <headerFooter>
    <oddHeader>&amp;R&amp;"Arial,Obyčejné"&amp;10T&amp;"Arial,Tučné"abulka č. 7</oddHeader>
    <oddFooter>&amp;C&amp;"Arial,Obyčejné"&amp;10Stránka &amp;P z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J59"/>
  <sheetViews>
    <sheetView view="pageBreakPreview" zoomScaleNormal="100" zoomScaleSheetLayoutView="100" workbookViewId="0">
      <selection activeCell="A3" sqref="A3:F3"/>
    </sheetView>
  </sheetViews>
  <sheetFormatPr defaultRowHeight="15" x14ac:dyDescent="0.25"/>
  <cols>
    <col min="1" max="1" width="35.7109375" customWidth="1"/>
    <col min="2" max="3" width="14.7109375" style="446" bestFit="1" customWidth="1"/>
    <col min="4" max="4" width="14.42578125" style="446" bestFit="1" customWidth="1"/>
    <col min="5" max="6" width="17.28515625" style="446" bestFit="1" customWidth="1"/>
    <col min="7" max="7" width="12.42578125" bestFit="1" customWidth="1"/>
    <col min="8" max="8" width="18.42578125" customWidth="1"/>
  </cols>
  <sheetData>
    <row r="1" spans="1:8" x14ac:dyDescent="0.25">
      <c r="A1" s="11"/>
      <c r="B1" s="473"/>
      <c r="C1" s="473"/>
      <c r="D1" s="473"/>
      <c r="E1" s="1015" t="s">
        <v>888</v>
      </c>
      <c r="F1" s="1015"/>
    </row>
    <row r="2" spans="1:8" ht="26.25" x14ac:dyDescent="0.4">
      <c r="A2" s="1016" t="s">
        <v>545</v>
      </c>
      <c r="B2" s="1017"/>
      <c r="C2" s="1017"/>
      <c r="D2" s="1017"/>
      <c r="E2" s="1017"/>
      <c r="F2" s="1017"/>
      <c r="G2" s="488"/>
    </row>
    <row r="3" spans="1:8" ht="24" thickBot="1" x14ac:dyDescent="0.4">
      <c r="A3" s="1018" t="s">
        <v>1702</v>
      </c>
      <c r="B3" s="1019"/>
      <c r="C3" s="1019"/>
      <c r="D3" s="1019"/>
      <c r="E3" s="1019"/>
      <c r="F3" s="1019"/>
    </row>
    <row r="4" spans="1:8" x14ac:dyDescent="0.25">
      <c r="A4" s="1020" t="s">
        <v>1000</v>
      </c>
      <c r="B4" s="1023" t="s">
        <v>999</v>
      </c>
      <c r="C4" s="1023"/>
      <c r="D4" s="1023"/>
      <c r="E4" s="487" t="s">
        <v>998</v>
      </c>
      <c r="F4" s="1024" t="s">
        <v>10</v>
      </c>
    </row>
    <row r="5" spans="1:8" x14ac:dyDescent="0.25">
      <c r="A5" s="1021"/>
      <c r="B5" s="464" t="s">
        <v>997</v>
      </c>
      <c r="C5" s="464" t="s">
        <v>996</v>
      </c>
      <c r="D5" s="464" t="s">
        <v>995</v>
      </c>
      <c r="E5" s="471" t="s">
        <v>994</v>
      </c>
      <c r="F5" s="1021"/>
    </row>
    <row r="6" spans="1:8" ht="15.75" thickBot="1" x14ac:dyDescent="0.3">
      <c r="A6" s="1022"/>
      <c r="B6" s="486" t="s">
        <v>993</v>
      </c>
      <c r="C6" s="486" t="s">
        <v>993</v>
      </c>
      <c r="D6" s="486" t="s">
        <v>993</v>
      </c>
      <c r="E6" s="485" t="s">
        <v>992</v>
      </c>
      <c r="F6" s="485" t="s">
        <v>886</v>
      </c>
    </row>
    <row r="7" spans="1:8" x14ac:dyDescent="0.25">
      <c r="A7" s="483" t="s">
        <v>991</v>
      </c>
      <c r="B7" s="481"/>
      <c r="C7" s="481"/>
      <c r="D7" s="481"/>
      <c r="E7" s="473"/>
      <c r="F7" s="481"/>
    </row>
    <row r="8" spans="1:8" x14ac:dyDescent="0.25">
      <c r="A8" s="11" t="s">
        <v>990</v>
      </c>
      <c r="B8" s="481">
        <v>2442008.9</v>
      </c>
      <c r="C8" s="481">
        <v>125968.5</v>
      </c>
      <c r="D8" s="481">
        <v>293452.83</v>
      </c>
      <c r="E8" s="481">
        <v>1143780.18</v>
      </c>
      <c r="F8" s="481">
        <f t="shared" ref="F8:F22" si="0">SUM(B8:E8)</f>
        <v>4005210.41</v>
      </c>
      <c r="G8" s="155"/>
      <c r="H8" s="480"/>
    </row>
    <row r="9" spans="1:8" x14ac:dyDescent="0.25">
      <c r="A9" s="11" t="s">
        <v>989</v>
      </c>
      <c r="B9" s="481">
        <v>23496</v>
      </c>
      <c r="C9" s="481">
        <v>38140.5</v>
      </c>
      <c r="D9" s="481">
        <v>0</v>
      </c>
      <c r="E9" s="481">
        <v>639737</v>
      </c>
      <c r="F9" s="481">
        <f t="shared" si="0"/>
        <v>701373.5</v>
      </c>
      <c r="H9" s="480"/>
    </row>
    <row r="10" spans="1:8" x14ac:dyDescent="0.25">
      <c r="A10" s="11" t="s">
        <v>988</v>
      </c>
      <c r="B10" s="481">
        <v>0</v>
      </c>
      <c r="C10" s="481">
        <v>0</v>
      </c>
      <c r="D10" s="481">
        <v>0</v>
      </c>
      <c r="E10" s="481">
        <v>1380413.85</v>
      </c>
      <c r="F10" s="481">
        <f t="shared" si="0"/>
        <v>1380413.85</v>
      </c>
      <c r="H10" s="480"/>
    </row>
    <row r="11" spans="1:8" x14ac:dyDescent="0.25">
      <c r="A11" s="11" t="s">
        <v>987</v>
      </c>
      <c r="B11" s="481">
        <v>0</v>
      </c>
      <c r="C11" s="481">
        <v>0</v>
      </c>
      <c r="D11" s="481">
        <v>0</v>
      </c>
      <c r="E11" s="481">
        <v>5794939.2000000002</v>
      </c>
      <c r="F11" s="481">
        <f t="shared" si="0"/>
        <v>5794939.2000000002</v>
      </c>
      <c r="H11" s="480"/>
    </row>
    <row r="12" spans="1:8" x14ac:dyDescent="0.25">
      <c r="A12" s="11" t="s">
        <v>986</v>
      </c>
      <c r="B12" s="481">
        <v>0</v>
      </c>
      <c r="C12" s="481">
        <v>0</v>
      </c>
      <c r="D12" s="481">
        <v>0</v>
      </c>
      <c r="E12" s="481">
        <v>0</v>
      </c>
      <c r="F12" s="481">
        <f t="shared" si="0"/>
        <v>0</v>
      </c>
      <c r="H12" s="480"/>
    </row>
    <row r="13" spans="1:8" x14ac:dyDescent="0.25">
      <c r="A13" s="11" t="s">
        <v>985</v>
      </c>
      <c r="B13" s="481">
        <v>0</v>
      </c>
      <c r="C13" s="481">
        <v>0</v>
      </c>
      <c r="D13" s="481">
        <v>0</v>
      </c>
      <c r="E13" s="481">
        <v>0</v>
      </c>
      <c r="F13" s="481">
        <f t="shared" si="0"/>
        <v>0</v>
      </c>
      <c r="H13" s="480"/>
    </row>
    <row r="14" spans="1:8" x14ac:dyDescent="0.25">
      <c r="A14" s="11" t="s">
        <v>984</v>
      </c>
      <c r="B14" s="481">
        <v>0</v>
      </c>
      <c r="C14" s="481">
        <v>0</v>
      </c>
      <c r="D14" s="481">
        <v>0</v>
      </c>
      <c r="E14" s="481">
        <v>46000</v>
      </c>
      <c r="F14" s="481">
        <f t="shared" si="0"/>
        <v>46000</v>
      </c>
      <c r="H14" s="480"/>
    </row>
    <row r="15" spans="1:8" x14ac:dyDescent="0.25">
      <c r="A15" s="11" t="s">
        <v>983</v>
      </c>
      <c r="B15" s="481">
        <v>0</v>
      </c>
      <c r="C15" s="481">
        <v>0</v>
      </c>
      <c r="D15" s="481">
        <v>0</v>
      </c>
      <c r="E15" s="481">
        <v>0</v>
      </c>
      <c r="F15" s="481">
        <f t="shared" si="0"/>
        <v>0</v>
      </c>
      <c r="H15" s="480"/>
    </row>
    <row r="16" spans="1:8" x14ac:dyDescent="0.25">
      <c r="A16" s="11" t="s">
        <v>982</v>
      </c>
      <c r="B16" s="481">
        <v>0</v>
      </c>
      <c r="C16" s="481">
        <v>0</v>
      </c>
      <c r="D16" s="481">
        <v>0</v>
      </c>
      <c r="E16" s="481">
        <v>2097000</v>
      </c>
      <c r="F16" s="481">
        <f t="shared" si="0"/>
        <v>2097000</v>
      </c>
      <c r="H16" s="480"/>
    </row>
    <row r="17" spans="1:9" x14ac:dyDescent="0.25">
      <c r="A17" s="11" t="s">
        <v>981</v>
      </c>
      <c r="B17" s="481">
        <v>0</v>
      </c>
      <c r="C17" s="481">
        <v>0</v>
      </c>
      <c r="D17" s="481">
        <v>0</v>
      </c>
      <c r="E17" s="481">
        <v>0</v>
      </c>
      <c r="F17" s="481">
        <f t="shared" si="0"/>
        <v>0</v>
      </c>
      <c r="H17" s="480"/>
    </row>
    <row r="18" spans="1:9" x14ac:dyDescent="0.25">
      <c r="A18" s="11" t="s">
        <v>980</v>
      </c>
      <c r="B18" s="481">
        <v>0</v>
      </c>
      <c r="C18" s="481">
        <v>0</v>
      </c>
      <c r="D18" s="481">
        <v>0</v>
      </c>
      <c r="E18" s="481">
        <v>0</v>
      </c>
      <c r="F18" s="481">
        <f t="shared" si="0"/>
        <v>0</v>
      </c>
      <c r="G18" s="481"/>
      <c r="H18" s="480"/>
      <c r="I18" s="155"/>
    </row>
    <row r="19" spans="1:9" x14ac:dyDescent="0.25">
      <c r="A19" s="11" t="s">
        <v>979</v>
      </c>
      <c r="B19" s="481">
        <v>130043.02</v>
      </c>
      <c r="C19" s="481">
        <v>8660.06</v>
      </c>
      <c r="D19" s="481">
        <v>21516.18</v>
      </c>
      <c r="E19" s="481">
        <v>406610.24</v>
      </c>
      <c r="F19" s="481">
        <f t="shared" si="0"/>
        <v>566829.5</v>
      </c>
      <c r="H19" s="480"/>
    </row>
    <row r="20" spans="1:9" x14ac:dyDescent="0.25">
      <c r="A20" s="11" t="s">
        <v>978</v>
      </c>
      <c r="B20" s="481">
        <v>0</v>
      </c>
      <c r="C20" s="481">
        <v>0</v>
      </c>
      <c r="D20" s="481">
        <v>-665</v>
      </c>
      <c r="E20" s="481">
        <v>1267</v>
      </c>
      <c r="F20" s="481">
        <f t="shared" si="0"/>
        <v>602</v>
      </c>
      <c r="H20" s="480"/>
    </row>
    <row r="21" spans="1:9" x14ac:dyDescent="0.25">
      <c r="A21" s="11" t="s">
        <v>977</v>
      </c>
      <c r="B21" s="481">
        <v>0</v>
      </c>
      <c r="C21" s="481">
        <v>0</v>
      </c>
      <c r="D21" s="481">
        <v>0</v>
      </c>
      <c r="E21" s="481">
        <v>0</v>
      </c>
      <c r="F21" s="481">
        <f t="shared" si="0"/>
        <v>0</v>
      </c>
      <c r="H21" s="480"/>
    </row>
    <row r="22" spans="1:9" x14ac:dyDescent="0.25">
      <c r="A22" s="11" t="s">
        <v>976</v>
      </c>
      <c r="B22" s="481">
        <v>0</v>
      </c>
      <c r="C22" s="481">
        <v>531342.85</v>
      </c>
      <c r="D22" s="481">
        <v>0</v>
      </c>
      <c r="E22" s="481">
        <v>11280623.99</v>
      </c>
      <c r="F22" s="481">
        <f t="shared" si="0"/>
        <v>11811966.84</v>
      </c>
      <c r="H22" s="480"/>
    </row>
    <row r="23" spans="1:9" x14ac:dyDescent="0.25">
      <c r="A23" s="479" t="s">
        <v>975</v>
      </c>
      <c r="B23" s="406">
        <f>SUM(B8:B22)</f>
        <v>2595547.92</v>
      </c>
      <c r="C23" s="406">
        <f>SUM(C8:C22)</f>
        <v>704111.90999999992</v>
      </c>
      <c r="D23" s="406">
        <f>SUM(D8:D22)</f>
        <v>314304.01</v>
      </c>
      <c r="E23" s="406">
        <f>SUM(E8:E22)</f>
        <v>22790371.460000001</v>
      </c>
      <c r="F23" s="406">
        <f>SUM(F8:F22)</f>
        <v>26404335.300000001</v>
      </c>
      <c r="G23" s="155"/>
      <c r="H23" s="477"/>
    </row>
    <row r="24" spans="1:9" x14ac:dyDescent="0.25">
      <c r="A24" s="11"/>
      <c r="B24" s="481"/>
      <c r="C24" s="481"/>
      <c r="D24" s="481"/>
      <c r="E24" s="481"/>
      <c r="F24" s="482"/>
      <c r="H24" s="480"/>
    </row>
    <row r="25" spans="1:9" x14ac:dyDescent="0.25">
      <c r="A25" s="483" t="s">
        <v>974</v>
      </c>
      <c r="B25" s="481"/>
      <c r="C25" s="481"/>
      <c r="D25" s="481"/>
      <c r="E25" s="481"/>
      <c r="F25" s="481"/>
      <c r="H25" s="480"/>
      <c r="I25" s="155"/>
    </row>
    <row r="26" spans="1:9" x14ac:dyDescent="0.25">
      <c r="A26" s="11" t="s">
        <v>973</v>
      </c>
      <c r="B26" s="481">
        <v>0</v>
      </c>
      <c r="C26" s="481">
        <v>0</v>
      </c>
      <c r="D26" s="481">
        <v>0</v>
      </c>
      <c r="E26" s="481">
        <v>0</v>
      </c>
      <c r="F26" s="481">
        <f>SUM(B26:E26)</f>
        <v>0</v>
      </c>
      <c r="H26" s="480"/>
    </row>
    <row r="27" spans="1:9" x14ac:dyDescent="0.25">
      <c r="A27" s="11" t="s">
        <v>972</v>
      </c>
      <c r="B27" s="481">
        <v>0</v>
      </c>
      <c r="C27" s="481">
        <v>0</v>
      </c>
      <c r="D27" s="481">
        <v>0</v>
      </c>
      <c r="E27" s="481">
        <v>0</v>
      </c>
      <c r="F27" s="481">
        <f>SUM(B27:E27)</f>
        <v>0</v>
      </c>
      <c r="H27" s="480"/>
    </row>
    <row r="28" spans="1:9" x14ac:dyDescent="0.25">
      <c r="A28" s="11" t="s">
        <v>971</v>
      </c>
      <c r="B28" s="481">
        <v>0</v>
      </c>
      <c r="C28" s="481">
        <v>0</v>
      </c>
      <c r="D28" s="481">
        <v>0</v>
      </c>
      <c r="E28" s="481">
        <v>11800</v>
      </c>
      <c r="F28" s="481">
        <f>SUM(B28:E28)</f>
        <v>11800</v>
      </c>
      <c r="G28" s="155"/>
      <c r="H28" s="480"/>
    </row>
    <row r="29" spans="1:9" x14ac:dyDescent="0.25">
      <c r="A29" s="479" t="s">
        <v>970</v>
      </c>
      <c r="B29" s="406">
        <f>SUM(B26:B28)</f>
        <v>0</v>
      </c>
      <c r="C29" s="406">
        <f>SUM(C26:C28)</f>
        <v>0</v>
      </c>
      <c r="D29" s="406">
        <f>SUM(D26:D28)</f>
        <v>0</v>
      </c>
      <c r="E29" s="406">
        <f>SUM(E26:E28)</f>
        <v>11800</v>
      </c>
      <c r="F29" s="406">
        <f>SUM(F26:F28)</f>
        <v>11800</v>
      </c>
      <c r="H29" s="477"/>
    </row>
    <row r="30" spans="1:9" s="484" customFormat="1" ht="18.75" x14ac:dyDescent="0.3">
      <c r="A30" s="119" t="s">
        <v>969</v>
      </c>
      <c r="B30" s="475">
        <f>SUM(B23+B29)</f>
        <v>2595547.92</v>
      </c>
      <c r="C30" s="475">
        <f>SUM(C23+C29)</f>
        <v>704111.90999999992</v>
      </c>
      <c r="D30" s="475">
        <f>SUM(D23+D29)</f>
        <v>314304.01</v>
      </c>
      <c r="E30" s="475">
        <f>SUM(E23+E29)</f>
        <v>22802171.460000001</v>
      </c>
      <c r="F30" s="475">
        <f>SUM(F23+F29)</f>
        <v>26416135.300000001</v>
      </c>
      <c r="H30" s="476"/>
    </row>
    <row r="31" spans="1:9" x14ac:dyDescent="0.25">
      <c r="A31" s="11"/>
      <c r="B31" s="481"/>
      <c r="C31" s="481"/>
      <c r="D31" s="481"/>
      <c r="E31" s="481"/>
      <c r="F31" s="481"/>
      <c r="H31" s="480"/>
    </row>
    <row r="32" spans="1:9" x14ac:dyDescent="0.25">
      <c r="A32" s="483" t="s">
        <v>968</v>
      </c>
      <c r="B32" s="481"/>
      <c r="C32" s="481"/>
      <c r="D32" s="481"/>
      <c r="E32" s="481"/>
      <c r="F32" s="481"/>
      <c r="H32" s="480"/>
    </row>
    <row r="33" spans="1:10" x14ac:dyDescent="0.25">
      <c r="A33" s="479" t="s">
        <v>967</v>
      </c>
      <c r="B33" s="406">
        <v>0</v>
      </c>
      <c r="C33" s="406">
        <v>0</v>
      </c>
      <c r="D33" s="406">
        <v>0</v>
      </c>
      <c r="E33" s="406">
        <v>0</v>
      </c>
      <c r="F33" s="406">
        <v>0</v>
      </c>
      <c r="H33" s="477"/>
    </row>
    <row r="34" spans="1:10" x14ac:dyDescent="0.25">
      <c r="A34" s="479"/>
      <c r="B34" s="406"/>
      <c r="C34" s="406"/>
      <c r="D34" s="406"/>
      <c r="E34" s="406"/>
      <c r="F34" s="406"/>
      <c r="H34" s="477"/>
    </row>
    <row r="35" spans="1:10" x14ac:dyDescent="0.25">
      <c r="A35" s="483" t="s">
        <v>966</v>
      </c>
      <c r="B35" s="481"/>
      <c r="C35" s="481"/>
      <c r="D35" s="481"/>
      <c r="E35" s="481"/>
      <c r="F35" s="481"/>
      <c r="H35" s="480"/>
    </row>
    <row r="36" spans="1:10" x14ac:dyDescent="0.25">
      <c r="A36" s="11" t="s">
        <v>965</v>
      </c>
      <c r="B36" s="481">
        <v>1823720.57</v>
      </c>
      <c r="C36" s="481">
        <v>193387.6</v>
      </c>
      <c r="D36" s="481">
        <v>754148</v>
      </c>
      <c r="E36" s="481">
        <v>2404348.25</v>
      </c>
      <c r="F36" s="481">
        <f t="shared" ref="F36:F52" si="1">SUM(B36:E36)</f>
        <v>5175604.42</v>
      </c>
      <c r="G36" s="155"/>
      <c r="H36" s="480"/>
    </row>
    <row r="37" spans="1:10" x14ac:dyDescent="0.25">
      <c r="A37" s="11" t="s">
        <v>964</v>
      </c>
      <c r="B37" s="481">
        <v>2684517</v>
      </c>
      <c r="C37" s="481">
        <v>373099.6</v>
      </c>
      <c r="D37" s="481">
        <v>0</v>
      </c>
      <c r="E37" s="481">
        <v>0</v>
      </c>
      <c r="F37" s="481">
        <f t="shared" si="1"/>
        <v>3057616.6</v>
      </c>
      <c r="H37" s="480"/>
    </row>
    <row r="38" spans="1:10" x14ac:dyDescent="0.25">
      <c r="A38" s="11" t="s">
        <v>963</v>
      </c>
      <c r="B38" s="481">
        <v>0</v>
      </c>
      <c r="C38" s="481">
        <v>0</v>
      </c>
      <c r="D38" s="481">
        <v>0</v>
      </c>
      <c r="E38" s="481">
        <v>0</v>
      </c>
      <c r="F38" s="481">
        <f t="shared" si="1"/>
        <v>0</v>
      </c>
      <c r="H38" s="480"/>
    </row>
    <row r="39" spans="1:10" x14ac:dyDescent="0.25">
      <c r="A39" s="11" t="s">
        <v>962</v>
      </c>
      <c r="B39" s="481">
        <v>6120</v>
      </c>
      <c r="C39" s="481">
        <v>0</v>
      </c>
      <c r="D39" s="481">
        <v>23928</v>
      </c>
      <c r="E39" s="481">
        <v>2070520</v>
      </c>
      <c r="F39" s="481">
        <f t="shared" si="1"/>
        <v>2100568</v>
      </c>
      <c r="H39" s="480"/>
    </row>
    <row r="40" spans="1:10" x14ac:dyDescent="0.25">
      <c r="A40" s="11" t="s">
        <v>961</v>
      </c>
      <c r="B40" s="481">
        <v>0</v>
      </c>
      <c r="C40" s="481">
        <v>0</v>
      </c>
      <c r="D40" s="481">
        <v>10232</v>
      </c>
      <c r="E40" s="481">
        <v>805628</v>
      </c>
      <c r="F40" s="481">
        <f t="shared" si="1"/>
        <v>815860</v>
      </c>
      <c r="H40" s="480"/>
    </row>
    <row r="41" spans="1:10" x14ac:dyDescent="0.25">
      <c r="A41" s="11" t="s">
        <v>960</v>
      </c>
      <c r="B41" s="481">
        <v>0</v>
      </c>
      <c r="C41" s="481">
        <v>0</v>
      </c>
      <c r="D41" s="481">
        <v>4414</v>
      </c>
      <c r="E41" s="481">
        <v>358283</v>
      </c>
      <c r="F41" s="481">
        <f t="shared" si="1"/>
        <v>362697</v>
      </c>
      <c r="H41" s="480"/>
    </row>
    <row r="42" spans="1:10" x14ac:dyDescent="0.25">
      <c r="A42" s="11" t="s">
        <v>959</v>
      </c>
      <c r="B42" s="481">
        <v>0</v>
      </c>
      <c r="C42" s="481">
        <v>0</v>
      </c>
      <c r="D42" s="481">
        <v>0</v>
      </c>
      <c r="E42" s="481">
        <v>0</v>
      </c>
      <c r="F42" s="481">
        <f t="shared" si="1"/>
        <v>0</v>
      </c>
      <c r="H42" s="480"/>
    </row>
    <row r="43" spans="1:10" x14ac:dyDescent="0.25">
      <c r="A43" s="11" t="s">
        <v>958</v>
      </c>
      <c r="B43" s="481">
        <v>1080</v>
      </c>
      <c r="C43" s="481">
        <v>0</v>
      </c>
      <c r="D43" s="481">
        <v>4500</v>
      </c>
      <c r="E43" s="481">
        <v>312126</v>
      </c>
      <c r="F43" s="481">
        <f t="shared" si="1"/>
        <v>317706</v>
      </c>
      <c r="H43" s="480"/>
    </row>
    <row r="44" spans="1:10" x14ac:dyDescent="0.25">
      <c r="A44" s="11" t="s">
        <v>812</v>
      </c>
      <c r="B44" s="481">
        <v>223219.6</v>
      </c>
      <c r="C44" s="481">
        <v>950</v>
      </c>
      <c r="D44" s="481">
        <v>0</v>
      </c>
      <c r="E44" s="481">
        <v>0</v>
      </c>
      <c r="F44" s="481">
        <f t="shared" si="1"/>
        <v>224169.60000000001</v>
      </c>
      <c r="H44" s="480"/>
    </row>
    <row r="45" spans="1:10" x14ac:dyDescent="0.25">
      <c r="A45" s="11" t="s">
        <v>957</v>
      </c>
      <c r="B45" s="481">
        <v>9029</v>
      </c>
      <c r="C45" s="481">
        <v>-7900</v>
      </c>
      <c r="D45" s="481">
        <v>-87066</v>
      </c>
      <c r="E45" s="481">
        <v>543890</v>
      </c>
      <c r="F45" s="481">
        <f t="shared" si="1"/>
        <v>457953</v>
      </c>
      <c r="G45" s="482"/>
      <c r="H45" s="480"/>
    </row>
    <row r="46" spans="1:10" x14ac:dyDescent="0.25">
      <c r="A46" s="11" t="s">
        <v>956</v>
      </c>
      <c r="B46" s="481">
        <v>0</v>
      </c>
      <c r="C46" s="481">
        <v>0</v>
      </c>
      <c r="D46" s="481">
        <v>0</v>
      </c>
      <c r="E46" s="481">
        <v>0</v>
      </c>
      <c r="F46" s="481">
        <f t="shared" si="1"/>
        <v>0</v>
      </c>
      <c r="H46" s="480"/>
      <c r="J46" s="155"/>
    </row>
    <row r="47" spans="1:10" x14ac:dyDescent="0.25">
      <c r="A47" s="11" t="s">
        <v>955</v>
      </c>
      <c r="B47" s="481">
        <v>0</v>
      </c>
      <c r="C47" s="481">
        <v>0</v>
      </c>
      <c r="D47" s="481">
        <v>0</v>
      </c>
      <c r="E47" s="481">
        <v>0</v>
      </c>
      <c r="F47" s="481">
        <f t="shared" si="1"/>
        <v>0</v>
      </c>
      <c r="H47" s="480"/>
      <c r="I47" s="155"/>
    </row>
    <row r="48" spans="1:10" x14ac:dyDescent="0.25">
      <c r="A48" s="11" t="s">
        <v>954</v>
      </c>
      <c r="B48" s="481">
        <v>0</v>
      </c>
      <c r="C48" s="481">
        <v>0</v>
      </c>
      <c r="D48" s="481">
        <v>0</v>
      </c>
      <c r="E48" s="481">
        <v>10888420</v>
      </c>
      <c r="F48" s="481">
        <f t="shared" si="1"/>
        <v>10888420</v>
      </c>
      <c r="H48" s="480"/>
    </row>
    <row r="49" spans="1:8" x14ac:dyDescent="0.25">
      <c r="A49" s="15" t="s">
        <v>953</v>
      </c>
      <c r="B49" s="481">
        <v>0</v>
      </c>
      <c r="C49" s="481">
        <v>0</v>
      </c>
      <c r="D49" s="481">
        <v>0</v>
      </c>
      <c r="E49" s="481">
        <v>0</v>
      </c>
      <c r="F49" s="481">
        <f t="shared" si="1"/>
        <v>0</v>
      </c>
      <c r="H49" s="480"/>
    </row>
    <row r="50" spans="1:8" x14ac:dyDescent="0.25">
      <c r="A50" s="11" t="s">
        <v>952</v>
      </c>
      <c r="B50" s="481">
        <v>0</v>
      </c>
      <c r="C50" s="481">
        <v>0</v>
      </c>
      <c r="D50" s="481">
        <v>0</v>
      </c>
      <c r="E50" s="481">
        <v>120000</v>
      </c>
      <c r="F50" s="481">
        <f t="shared" si="1"/>
        <v>120000</v>
      </c>
      <c r="H50" s="480"/>
    </row>
    <row r="51" spans="1:8" x14ac:dyDescent="0.25">
      <c r="A51" s="11" t="s">
        <v>951</v>
      </c>
      <c r="B51" s="481">
        <v>0</v>
      </c>
      <c r="C51" s="481">
        <v>44875</v>
      </c>
      <c r="D51" s="481">
        <v>0</v>
      </c>
      <c r="E51" s="481">
        <v>2700137</v>
      </c>
      <c r="F51" s="481">
        <f t="shared" si="1"/>
        <v>2745012</v>
      </c>
      <c r="H51" s="480"/>
    </row>
    <row r="52" spans="1:8" x14ac:dyDescent="0.25">
      <c r="A52" s="11" t="s">
        <v>950</v>
      </c>
      <c r="B52" s="481">
        <v>1700.01</v>
      </c>
      <c r="C52" s="481">
        <v>194127.51</v>
      </c>
      <c r="D52" s="481">
        <v>10172.9</v>
      </c>
      <c r="E52" s="481">
        <v>242474.9</v>
      </c>
      <c r="F52" s="481">
        <f t="shared" si="1"/>
        <v>448475.32</v>
      </c>
      <c r="H52" s="480"/>
    </row>
    <row r="53" spans="1:8" x14ac:dyDescent="0.25">
      <c r="A53" s="479" t="s">
        <v>949</v>
      </c>
      <c r="B53" s="406">
        <f>SUM(B36:B52)</f>
        <v>4749386.18</v>
      </c>
      <c r="C53" s="406">
        <f>SUM(C36:C52)</f>
        <v>798539.71</v>
      </c>
      <c r="D53" s="406">
        <f>SUM(D36:D52)</f>
        <v>720328.9</v>
      </c>
      <c r="E53" s="406">
        <f>SUM(E36:E52)</f>
        <v>20445827.149999999</v>
      </c>
      <c r="F53" s="406">
        <f>SUM(F36:F52)</f>
        <v>26714081.939999998</v>
      </c>
      <c r="G53" s="478"/>
      <c r="H53" s="477"/>
    </row>
    <row r="54" spans="1:8" ht="15.75" x14ac:dyDescent="0.25">
      <c r="A54" s="119" t="s">
        <v>948</v>
      </c>
      <c r="B54" s="475">
        <f>SUM(B53+B33)</f>
        <v>4749386.18</v>
      </c>
      <c r="C54" s="475">
        <f>SUM(C53+C33)</f>
        <v>798539.71</v>
      </c>
      <c r="D54" s="475">
        <f>SUM(D53+D33)</f>
        <v>720328.9</v>
      </c>
      <c r="E54" s="475">
        <f>SUM(E53+E33)</f>
        <v>20445827.149999999</v>
      </c>
      <c r="F54" s="475">
        <f>SUM(F33+F53)</f>
        <v>26714081.939999998</v>
      </c>
      <c r="H54" s="476"/>
    </row>
    <row r="55" spans="1:8" ht="15.75" x14ac:dyDescent="0.25">
      <c r="A55" s="119"/>
      <c r="B55" s="475"/>
      <c r="C55" s="475"/>
      <c r="D55" s="475"/>
      <c r="E55" s="475"/>
      <c r="F55" s="475"/>
    </row>
    <row r="56" spans="1:8" x14ac:dyDescent="0.25">
      <c r="A56" s="6" t="s">
        <v>496</v>
      </c>
      <c r="B56" s="474"/>
      <c r="C56" s="474"/>
      <c r="D56" s="474"/>
      <c r="E56" s="474"/>
      <c r="F56" s="474"/>
    </row>
    <row r="57" spans="1:8" x14ac:dyDescent="0.25">
      <c r="A57" s="11"/>
      <c r="B57" s="474"/>
      <c r="C57" s="474"/>
      <c r="D57" s="474"/>
      <c r="E57" s="474"/>
      <c r="F57" s="474"/>
    </row>
    <row r="58" spans="1:8" x14ac:dyDescent="0.25">
      <c r="A58" s="11"/>
      <c r="B58" s="473"/>
      <c r="C58" s="473"/>
      <c r="D58" s="473"/>
      <c r="E58" s="473"/>
      <c r="F58" s="473"/>
    </row>
    <row r="59" spans="1:8" x14ac:dyDescent="0.25">
      <c r="A59" s="472"/>
    </row>
  </sheetData>
  <mergeCells count="6">
    <mergeCell ref="E1:F1"/>
    <mergeCell ref="A2:F2"/>
    <mergeCell ref="A3:F3"/>
    <mergeCell ref="A4:A6"/>
    <mergeCell ref="B4:D4"/>
    <mergeCell ref="F4:F5"/>
  </mergeCells>
  <printOptions horizontalCentered="1"/>
  <pageMargins left="0.31496062992125984" right="0.31496062992125984" top="0.39370078740157483" bottom="0.78740157480314965" header="0.31496062992125984" footer="0.31496062992125984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"/>
  <sheetViews>
    <sheetView view="pageBreakPreview" topLeftCell="A67" zoomScaleNormal="100" zoomScaleSheetLayoutView="100" workbookViewId="0">
      <selection activeCell="A12" sqref="A12:G12"/>
    </sheetView>
  </sheetViews>
  <sheetFormatPr defaultRowHeight="15" x14ac:dyDescent="0.25"/>
  <cols>
    <col min="6" max="6" width="14.42578125" customWidth="1"/>
    <col min="7" max="7" width="2.42578125" customWidth="1"/>
    <col min="8" max="8" width="20" customWidth="1"/>
    <col min="9" max="9" width="18.5703125" customWidth="1"/>
    <col min="10" max="10" width="11.42578125" bestFit="1" customWidth="1"/>
    <col min="13" max="13" width="11.85546875" bestFit="1" customWidth="1"/>
    <col min="14" max="14" width="10.140625" bestFit="1" customWidth="1"/>
    <col min="18" max="18" width="11.5703125" customWidth="1"/>
  </cols>
  <sheetData>
    <row r="1" spans="1:18" ht="23.25" x14ac:dyDescent="0.35">
      <c r="A1" s="1025" t="s">
        <v>545</v>
      </c>
      <c r="B1" s="1025"/>
      <c r="C1" s="1025"/>
      <c r="D1" s="1025"/>
      <c r="E1" s="1025"/>
      <c r="F1" s="1025"/>
      <c r="G1" s="1025"/>
      <c r="H1" s="1025"/>
      <c r="I1" s="1025"/>
      <c r="J1" s="488"/>
      <c r="R1" s="661"/>
    </row>
    <row r="2" spans="1:18" ht="20.25" x14ac:dyDescent="0.3">
      <c r="A2" s="1026" t="s">
        <v>1397</v>
      </c>
      <c r="B2" s="1026"/>
      <c r="C2" s="1026"/>
      <c r="D2" s="1026"/>
      <c r="E2" s="1026"/>
      <c r="F2" s="1026"/>
      <c r="G2" s="1026"/>
      <c r="H2" s="1026"/>
      <c r="I2" s="1026"/>
      <c r="R2" s="661"/>
    </row>
    <row r="3" spans="1:18" ht="20.25" x14ac:dyDescent="0.3">
      <c r="A3" s="683"/>
      <c r="B3" s="683"/>
      <c r="C3" s="683"/>
      <c r="D3" s="683"/>
      <c r="E3" s="683"/>
      <c r="F3" s="683"/>
      <c r="G3" s="683"/>
      <c r="H3" s="683"/>
      <c r="I3" s="683"/>
      <c r="R3" s="661"/>
    </row>
    <row r="4" spans="1:18" ht="16.5" customHeight="1" x14ac:dyDescent="0.35">
      <c r="A4" s="682"/>
      <c r="B4" s="682"/>
      <c r="C4" s="682"/>
      <c r="D4" s="682"/>
      <c r="E4" s="682"/>
      <c r="F4" s="682"/>
      <c r="G4" s="682"/>
      <c r="H4" s="682"/>
      <c r="I4" s="450"/>
      <c r="R4" s="661"/>
    </row>
    <row r="5" spans="1:18" ht="20.25" x14ac:dyDescent="0.3">
      <c r="A5" s="1026" t="s">
        <v>1408</v>
      </c>
      <c r="B5" s="1026"/>
      <c r="C5" s="1026"/>
      <c r="D5" s="1026"/>
      <c r="E5" s="1026"/>
      <c r="F5" s="1026"/>
      <c r="G5" s="1026"/>
      <c r="H5" s="1026"/>
      <c r="I5" s="1026"/>
      <c r="R5" s="661"/>
    </row>
    <row r="6" spans="1:18" x14ac:dyDescent="0.25">
      <c r="A6" s="42"/>
      <c r="B6" s="42"/>
      <c r="C6" s="42"/>
      <c r="D6" s="42"/>
      <c r="E6" s="42"/>
      <c r="F6" s="42"/>
      <c r="G6" s="42"/>
      <c r="H6" s="42"/>
      <c r="I6" s="42"/>
      <c r="R6" s="661"/>
    </row>
    <row r="7" spans="1:18" x14ac:dyDescent="0.25">
      <c r="A7" s="1027" t="s">
        <v>1395</v>
      </c>
      <c r="B7" s="1027"/>
      <c r="C7" s="1027"/>
      <c r="D7" s="5"/>
      <c r="E7" s="646"/>
      <c r="F7" s="646"/>
      <c r="G7" s="646"/>
      <c r="H7" s="666">
        <v>608766.54</v>
      </c>
      <c r="I7" s="36"/>
      <c r="R7" s="661"/>
    </row>
    <row r="8" spans="1:18" x14ac:dyDescent="0.25">
      <c r="A8" s="1028" t="s">
        <v>1407</v>
      </c>
      <c r="B8" s="1028"/>
      <c r="C8" s="647"/>
      <c r="D8" s="5"/>
      <c r="E8" s="646"/>
      <c r="F8" s="646"/>
      <c r="G8" s="646"/>
      <c r="H8" s="681"/>
      <c r="I8" s="651"/>
      <c r="R8" s="661"/>
    </row>
    <row r="9" spans="1:18" x14ac:dyDescent="0.25">
      <c r="A9" s="646"/>
      <c r="B9" s="647"/>
      <c r="C9" s="647"/>
      <c r="D9" s="5"/>
      <c r="E9" s="646"/>
      <c r="F9" s="646"/>
      <c r="G9" s="646"/>
      <c r="H9" s="680" t="s">
        <v>1393</v>
      </c>
      <c r="I9" s="663" t="s">
        <v>1116</v>
      </c>
      <c r="R9" s="661"/>
    </row>
    <row r="10" spans="1:18" x14ac:dyDescent="0.25">
      <c r="A10" s="659" t="s">
        <v>1392</v>
      </c>
      <c r="B10" s="647"/>
      <c r="C10" s="647"/>
      <c r="D10" s="647"/>
      <c r="E10" s="647"/>
      <c r="F10" s="647"/>
      <c r="G10" s="647"/>
      <c r="H10" s="672"/>
      <c r="I10" s="651"/>
      <c r="R10" s="661"/>
    </row>
    <row r="11" spans="1:18" x14ac:dyDescent="0.25">
      <c r="A11" s="1029" t="s">
        <v>1406</v>
      </c>
      <c r="B11" s="1029"/>
      <c r="C11" s="1029"/>
      <c r="D11" s="1029"/>
      <c r="E11" s="1029"/>
      <c r="F11" s="1029"/>
      <c r="G11" s="1029"/>
      <c r="H11" s="654">
        <v>964100</v>
      </c>
      <c r="I11" s="654">
        <v>962203</v>
      </c>
      <c r="J11" s="155"/>
      <c r="R11" s="661"/>
    </row>
    <row r="12" spans="1:18" x14ac:dyDescent="0.25">
      <c r="A12" s="1029" t="s">
        <v>1405</v>
      </c>
      <c r="B12" s="1029"/>
      <c r="C12" s="1029"/>
      <c r="D12" s="1029"/>
      <c r="E12" s="1029"/>
      <c r="F12" s="1029"/>
      <c r="G12" s="1029"/>
      <c r="H12" s="654">
        <v>12300</v>
      </c>
      <c r="I12" s="654">
        <v>12574</v>
      </c>
      <c r="R12" s="661"/>
    </row>
    <row r="13" spans="1:18" x14ac:dyDescent="0.25">
      <c r="A13" s="1029" t="s">
        <v>1389</v>
      </c>
      <c r="B13" s="1029"/>
      <c r="C13" s="1029"/>
      <c r="D13" s="1029"/>
      <c r="E13" s="1029"/>
      <c r="F13" s="1029"/>
      <c r="G13" s="1029"/>
      <c r="H13" s="654">
        <v>200</v>
      </c>
      <c r="I13" s="654">
        <v>5252.83</v>
      </c>
      <c r="R13" s="661"/>
    </row>
    <row r="14" spans="1:18" x14ac:dyDescent="0.25">
      <c r="A14" s="653" t="s">
        <v>1388</v>
      </c>
      <c r="B14" s="647"/>
      <c r="C14" s="653"/>
      <c r="D14" s="647"/>
      <c r="E14" s="653"/>
      <c r="F14" s="647"/>
      <c r="G14" s="653"/>
      <c r="H14" s="652">
        <f>SUM(H11:H13)</f>
        <v>976600</v>
      </c>
      <c r="I14" s="652">
        <f>SUM(I11:I13)</f>
        <v>980029.83</v>
      </c>
      <c r="R14" s="661"/>
    </row>
    <row r="15" spans="1:18" x14ac:dyDescent="0.25">
      <c r="A15" s="660"/>
      <c r="B15" s="660"/>
      <c r="C15" s="660"/>
      <c r="D15" s="660"/>
      <c r="E15" s="660"/>
      <c r="F15" s="660"/>
      <c r="G15" s="660"/>
      <c r="H15" s="656"/>
      <c r="I15" s="656"/>
      <c r="R15" s="661"/>
    </row>
    <row r="16" spans="1:18" x14ac:dyDescent="0.25">
      <c r="A16" s="659" t="s">
        <v>1387</v>
      </c>
      <c r="B16" s="658"/>
      <c r="C16" s="657"/>
      <c r="D16" s="657"/>
      <c r="E16" s="657"/>
      <c r="F16" s="657"/>
      <c r="G16" s="657"/>
      <c r="H16" s="656"/>
      <c r="I16" s="656"/>
      <c r="R16" s="661"/>
    </row>
    <row r="17" spans="1:18" x14ac:dyDescent="0.25">
      <c r="A17" s="1030" t="s">
        <v>1404</v>
      </c>
      <c r="B17" s="1030"/>
      <c r="C17" s="1030"/>
      <c r="D17" s="1030"/>
      <c r="E17" s="1030"/>
      <c r="F17" s="1030"/>
      <c r="G17" s="1030"/>
      <c r="H17" s="654">
        <v>533500</v>
      </c>
      <c r="I17" s="654">
        <v>472560</v>
      </c>
      <c r="R17" s="661"/>
    </row>
    <row r="18" spans="1:18" x14ac:dyDescent="0.25">
      <c r="A18" s="1030" t="s">
        <v>1403</v>
      </c>
      <c r="B18" s="1030"/>
      <c r="C18" s="1030"/>
      <c r="D18" s="1030"/>
      <c r="E18" s="1030"/>
      <c r="F18" s="1030"/>
      <c r="G18" s="1030"/>
      <c r="H18" s="654">
        <v>10000</v>
      </c>
      <c r="I18" s="654">
        <v>10000</v>
      </c>
      <c r="J18" s="22"/>
      <c r="K18" s="22"/>
      <c r="R18" s="661"/>
    </row>
    <row r="19" spans="1:18" x14ac:dyDescent="0.25">
      <c r="A19" s="1030" t="s">
        <v>1402</v>
      </c>
      <c r="B19" s="1030"/>
      <c r="C19" s="1030"/>
      <c r="D19" s="1030"/>
      <c r="E19" s="1030"/>
      <c r="F19" s="1030"/>
      <c r="G19" s="1030"/>
      <c r="H19" s="654">
        <v>482400</v>
      </c>
      <c r="I19" s="654">
        <v>482400</v>
      </c>
      <c r="J19" s="22"/>
      <c r="K19" s="22"/>
      <c r="R19" s="661"/>
    </row>
    <row r="20" spans="1:18" x14ac:dyDescent="0.25">
      <c r="A20" s="655" t="s">
        <v>1401</v>
      </c>
      <c r="B20" s="655"/>
      <c r="C20" s="655"/>
      <c r="D20" s="655"/>
      <c r="E20" s="655"/>
      <c r="F20" s="655"/>
      <c r="G20" s="655"/>
      <c r="H20" s="654">
        <v>160000</v>
      </c>
      <c r="I20" s="654">
        <v>155000</v>
      </c>
      <c r="J20" s="22"/>
      <c r="K20" s="22"/>
      <c r="R20" s="661"/>
    </row>
    <row r="21" spans="1:18" x14ac:dyDescent="0.25">
      <c r="A21" s="1030" t="s">
        <v>1381</v>
      </c>
      <c r="B21" s="1030"/>
      <c r="C21" s="1030"/>
      <c r="D21" s="1030"/>
      <c r="E21" s="1030"/>
      <c r="F21" s="1030"/>
      <c r="G21" s="1030"/>
      <c r="H21" s="654">
        <v>2400</v>
      </c>
      <c r="I21" s="654">
        <v>2176.5</v>
      </c>
      <c r="R21" s="661"/>
    </row>
    <row r="22" spans="1:18" x14ac:dyDescent="0.25">
      <c r="A22" s="653" t="s">
        <v>1380</v>
      </c>
      <c r="B22" s="647"/>
      <c r="C22" s="653"/>
      <c r="D22" s="647"/>
      <c r="E22" s="653"/>
      <c r="F22" s="647"/>
      <c r="G22" s="653"/>
      <c r="H22" s="652">
        <f>SUM(H17:H21)</f>
        <v>1188300</v>
      </c>
      <c r="I22" s="652">
        <f>SUM(I17:I21)</f>
        <v>1122136.5</v>
      </c>
      <c r="R22" s="661"/>
    </row>
    <row r="23" spans="1:18" x14ac:dyDescent="0.25">
      <c r="A23" s="679"/>
      <c r="B23" s="679"/>
      <c r="C23" s="679"/>
      <c r="D23" s="678"/>
      <c r="E23" s="678"/>
      <c r="F23" s="678"/>
      <c r="G23" s="678"/>
      <c r="H23" s="677"/>
      <c r="I23" s="677"/>
      <c r="R23" s="661"/>
    </row>
    <row r="24" spans="1:18" x14ac:dyDescent="0.25">
      <c r="A24" s="1027" t="s">
        <v>1379</v>
      </c>
      <c r="B24" s="1027"/>
      <c r="C24" s="1027"/>
      <c r="D24" s="1027"/>
      <c r="E24" s="1027"/>
      <c r="F24" s="1027"/>
      <c r="G24" s="1027"/>
      <c r="H24" s="651">
        <f>H7+H14-H22</f>
        <v>397066.54000000004</v>
      </c>
      <c r="I24" s="650">
        <f>H7+I14-I22</f>
        <v>466659.87000000011</v>
      </c>
      <c r="R24" s="661"/>
    </row>
    <row r="25" spans="1:18" x14ac:dyDescent="0.25">
      <c r="A25" s="647"/>
      <c r="B25" s="647"/>
      <c r="C25" s="647"/>
      <c r="D25" s="647"/>
      <c r="E25" s="647"/>
      <c r="F25" s="647"/>
      <c r="G25" s="647"/>
      <c r="H25" s="666"/>
      <c r="I25" s="676"/>
      <c r="R25" s="661"/>
    </row>
    <row r="26" spans="1:18" x14ac:dyDescent="0.25">
      <c r="A26" s="1027"/>
      <c r="B26" s="1027"/>
      <c r="C26" s="1027"/>
      <c r="D26" s="1027"/>
      <c r="E26" s="1027"/>
      <c r="F26" s="1027"/>
      <c r="G26" s="646"/>
      <c r="H26" s="645"/>
      <c r="I26" s="5"/>
      <c r="R26" s="661"/>
    </row>
    <row r="27" spans="1:18" x14ac:dyDescent="0.25">
      <c r="A27" s="42"/>
      <c r="B27" s="42"/>
      <c r="C27" s="42"/>
      <c r="D27" s="42"/>
      <c r="E27" s="42"/>
      <c r="F27" s="42"/>
      <c r="G27" s="42"/>
      <c r="H27" s="42"/>
      <c r="I27" s="42"/>
      <c r="R27" s="661"/>
    </row>
    <row r="28" spans="1:18" x14ac:dyDescent="0.25">
      <c r="A28" s="42"/>
      <c r="B28" s="42"/>
      <c r="C28" s="42"/>
      <c r="D28" s="42"/>
      <c r="E28" s="42"/>
      <c r="F28" s="42"/>
      <c r="G28" s="42"/>
      <c r="H28" s="42"/>
      <c r="I28" s="42"/>
      <c r="R28" s="661"/>
    </row>
    <row r="29" spans="1:18" x14ac:dyDescent="0.25">
      <c r="A29" s="42"/>
      <c r="B29" s="42"/>
      <c r="C29" s="42"/>
      <c r="D29" s="42"/>
      <c r="E29" s="42"/>
      <c r="F29" s="42"/>
      <c r="G29" s="42"/>
      <c r="H29" s="42"/>
      <c r="I29" s="42"/>
      <c r="R29" s="661"/>
    </row>
    <row r="30" spans="1:18" x14ac:dyDescent="0.25">
      <c r="A30" s="42"/>
      <c r="B30" s="42"/>
      <c r="C30" s="42"/>
      <c r="D30" s="42"/>
      <c r="E30" s="42"/>
      <c r="F30" s="42"/>
      <c r="G30" s="42"/>
      <c r="H30" s="42"/>
      <c r="I30" s="42"/>
      <c r="R30" s="661"/>
    </row>
    <row r="31" spans="1:18" x14ac:dyDescent="0.25">
      <c r="A31" s="42"/>
      <c r="B31" s="42"/>
      <c r="C31" s="42"/>
      <c r="D31" s="42"/>
      <c r="E31" s="42"/>
      <c r="F31" s="42"/>
      <c r="G31" s="42"/>
      <c r="H31" s="42"/>
      <c r="I31" s="42"/>
      <c r="R31" s="661"/>
    </row>
    <row r="32" spans="1:18" ht="20.25" x14ac:dyDescent="0.3">
      <c r="A32" s="1031" t="s">
        <v>1246</v>
      </c>
      <c r="B32" s="1031"/>
      <c r="C32" s="1031"/>
      <c r="D32" s="1031"/>
      <c r="E32" s="1031"/>
      <c r="F32" s="1031"/>
      <c r="G32" s="1031"/>
      <c r="H32" s="1031"/>
      <c r="I32" s="1031"/>
      <c r="R32" s="661"/>
    </row>
    <row r="33" spans="1:18" x14ac:dyDescent="0.25">
      <c r="A33" s="674"/>
      <c r="B33" s="675"/>
      <c r="C33" s="675"/>
      <c r="D33" s="42"/>
      <c r="E33" s="674"/>
      <c r="F33" s="674"/>
      <c r="G33" s="674"/>
      <c r="H33" s="673"/>
      <c r="R33" s="661"/>
    </row>
    <row r="34" spans="1:18" x14ac:dyDescent="0.25">
      <c r="A34" s="1034" t="s">
        <v>1395</v>
      </c>
      <c r="B34" s="1034"/>
      <c r="C34" s="1034"/>
      <c r="D34" s="5"/>
      <c r="E34" s="646"/>
      <c r="F34" s="646"/>
      <c r="G34" s="646"/>
      <c r="H34" s="666">
        <v>1477796.67</v>
      </c>
      <c r="I34" s="36"/>
      <c r="R34" s="661"/>
    </row>
    <row r="35" spans="1:18" x14ac:dyDescent="0.25">
      <c r="A35" s="1028" t="s">
        <v>1400</v>
      </c>
      <c r="B35" s="1028"/>
      <c r="C35" s="647"/>
      <c r="D35" s="5"/>
      <c r="E35" s="646"/>
      <c r="F35" s="646"/>
      <c r="G35" s="646"/>
      <c r="H35" s="666"/>
      <c r="I35" s="36"/>
      <c r="R35" s="661"/>
    </row>
    <row r="36" spans="1:18" x14ac:dyDescent="0.25">
      <c r="A36" s="646"/>
      <c r="B36" s="647"/>
      <c r="C36" s="647"/>
      <c r="D36" s="5"/>
      <c r="E36" s="646"/>
      <c r="F36" s="646"/>
      <c r="G36" s="646"/>
      <c r="H36" s="664" t="s">
        <v>1393</v>
      </c>
      <c r="I36" s="663" t="s">
        <v>1116</v>
      </c>
      <c r="R36" s="661"/>
    </row>
    <row r="37" spans="1:18" x14ac:dyDescent="0.25">
      <c r="A37" s="659" t="s">
        <v>1392</v>
      </c>
      <c r="B37" s="647"/>
      <c r="C37" s="647"/>
      <c r="D37" s="647"/>
      <c r="E37" s="647"/>
      <c r="F37" s="647"/>
      <c r="G37" s="647"/>
      <c r="H37" s="672"/>
      <c r="I37" s="651"/>
      <c r="R37" s="661"/>
    </row>
    <row r="38" spans="1:18" x14ac:dyDescent="0.25">
      <c r="A38" s="1029" t="s">
        <v>1399</v>
      </c>
      <c r="B38" s="1029"/>
      <c r="C38" s="1029"/>
      <c r="D38" s="1029"/>
      <c r="E38" s="1029"/>
      <c r="F38" s="1029"/>
      <c r="G38" s="1029"/>
      <c r="H38" s="654">
        <v>199000</v>
      </c>
      <c r="I38" s="654">
        <v>200400</v>
      </c>
      <c r="J38" s="22"/>
      <c r="R38" s="661"/>
    </row>
    <row r="39" spans="1:18" x14ac:dyDescent="0.25">
      <c r="A39" s="1029" t="s">
        <v>1389</v>
      </c>
      <c r="B39" s="1029"/>
      <c r="C39" s="1029"/>
      <c r="D39" s="1029"/>
      <c r="E39" s="1029"/>
      <c r="F39" s="1029"/>
      <c r="G39" s="1029"/>
      <c r="H39" s="654">
        <v>12000</v>
      </c>
      <c r="I39" s="654">
        <v>15966.38</v>
      </c>
      <c r="R39" s="661"/>
    </row>
    <row r="40" spans="1:18" x14ac:dyDescent="0.25">
      <c r="A40" s="653" t="s">
        <v>1388</v>
      </c>
      <c r="B40" s="647"/>
      <c r="C40" s="653"/>
      <c r="D40" s="647"/>
      <c r="E40" s="653"/>
      <c r="F40" s="647"/>
      <c r="G40" s="653"/>
      <c r="H40" s="652">
        <f>SUM(H38:H39)</f>
        <v>211000</v>
      </c>
      <c r="I40" s="652">
        <f>SUM(I38:I39)</f>
        <v>216366.38</v>
      </c>
      <c r="R40" s="661"/>
    </row>
    <row r="41" spans="1:18" x14ac:dyDescent="0.25">
      <c r="A41" s="660"/>
      <c r="B41" s="660"/>
      <c r="C41" s="660"/>
      <c r="D41" s="660"/>
      <c r="E41" s="660"/>
      <c r="F41" s="660"/>
      <c r="G41" s="660"/>
      <c r="H41" s="656"/>
      <c r="I41" s="656"/>
      <c r="R41" s="661"/>
    </row>
    <row r="42" spans="1:18" x14ac:dyDescent="0.25">
      <c r="A42" s="659" t="s">
        <v>1387</v>
      </c>
      <c r="B42" s="658"/>
      <c r="C42" s="657"/>
      <c r="D42" s="657"/>
      <c r="E42" s="657"/>
      <c r="F42" s="657"/>
      <c r="G42" s="657"/>
      <c r="H42" s="656"/>
      <c r="I42" s="656"/>
      <c r="R42" s="661"/>
    </row>
    <row r="43" spans="1:18" x14ac:dyDescent="0.25">
      <c r="A43" s="1030" t="s">
        <v>1381</v>
      </c>
      <c r="B43" s="1030"/>
      <c r="C43" s="1030"/>
      <c r="D43" s="1030"/>
      <c r="E43" s="1030"/>
      <c r="F43" s="1030"/>
      <c r="G43" s="1030"/>
      <c r="H43" s="654">
        <v>1200</v>
      </c>
      <c r="I43" s="654">
        <v>1230</v>
      </c>
      <c r="R43" s="661"/>
    </row>
    <row r="44" spans="1:18" x14ac:dyDescent="0.25">
      <c r="A44" s="1030" t="s">
        <v>1398</v>
      </c>
      <c r="B44" s="1030"/>
      <c r="C44" s="1030"/>
      <c r="D44" s="1030"/>
      <c r="E44" s="1030"/>
      <c r="F44" s="1030"/>
      <c r="G44" s="1030"/>
      <c r="H44" s="654">
        <v>417500</v>
      </c>
      <c r="I44" s="654">
        <v>417500</v>
      </c>
      <c r="R44" s="661"/>
    </row>
    <row r="45" spans="1:18" x14ac:dyDescent="0.25">
      <c r="A45" s="653" t="s">
        <v>1380</v>
      </c>
      <c r="B45" s="647"/>
      <c r="C45" s="653"/>
      <c r="D45" s="647"/>
      <c r="E45" s="653"/>
      <c r="F45" s="647"/>
      <c r="G45" s="653"/>
      <c r="H45" s="652">
        <f>SUM(H43:H44)</f>
        <v>418700</v>
      </c>
      <c r="I45" s="652">
        <f>SUM(I43:I44)</f>
        <v>418730</v>
      </c>
      <c r="R45" s="661"/>
    </row>
    <row r="46" spans="1:18" x14ac:dyDescent="0.25">
      <c r="A46" s="671"/>
      <c r="B46" s="671"/>
      <c r="C46" s="671"/>
      <c r="D46" s="660"/>
      <c r="E46" s="660"/>
      <c r="F46" s="660"/>
      <c r="G46" s="660"/>
      <c r="H46" s="669"/>
      <c r="I46" s="669"/>
      <c r="R46" s="661"/>
    </row>
    <row r="47" spans="1:18" x14ac:dyDescent="0.25">
      <c r="A47" s="1027" t="s">
        <v>1379</v>
      </c>
      <c r="B47" s="1027"/>
      <c r="C47" s="1027"/>
      <c r="D47" s="1027"/>
      <c r="E47" s="1027"/>
      <c r="F47" s="1027"/>
      <c r="G47" s="1027"/>
      <c r="H47" s="651">
        <f>H34+H40-H45</f>
        <v>1270096.67</v>
      </c>
      <c r="I47" s="650">
        <f>H34+I40-I45</f>
        <v>1275433.0499999998</v>
      </c>
      <c r="M47" s="670"/>
      <c r="R47" s="661"/>
    </row>
    <row r="48" spans="1:18" x14ac:dyDescent="0.25">
      <c r="A48" s="647"/>
      <c r="B48" s="647"/>
      <c r="C48" s="647"/>
      <c r="D48" s="647"/>
      <c r="E48" s="647"/>
      <c r="F48" s="647"/>
      <c r="G48" s="647"/>
      <c r="H48" s="669"/>
      <c r="I48" s="668"/>
      <c r="R48" s="661"/>
    </row>
    <row r="49" spans="1:18" x14ac:dyDescent="0.25">
      <c r="A49" s="1027"/>
      <c r="B49" s="1027"/>
      <c r="C49" s="1027"/>
      <c r="D49" s="1027"/>
      <c r="E49" s="1027"/>
      <c r="F49" s="1027"/>
      <c r="G49" s="5"/>
      <c r="H49" s="666"/>
      <c r="I49" s="666"/>
      <c r="R49" s="661"/>
    </row>
    <row r="50" spans="1:18" x14ac:dyDescent="0.25">
      <c r="A50" s="647"/>
      <c r="B50" s="647"/>
      <c r="C50" s="647"/>
      <c r="D50" s="647"/>
      <c r="E50" s="647"/>
      <c r="F50" s="647"/>
      <c r="G50" s="5"/>
      <c r="H50" s="666"/>
      <c r="I50" s="666"/>
      <c r="R50" s="661"/>
    </row>
    <row r="51" spans="1:18" x14ac:dyDescent="0.25">
      <c r="A51" s="647"/>
      <c r="B51" s="647"/>
      <c r="C51" s="647"/>
      <c r="D51" s="647"/>
      <c r="E51" s="647"/>
      <c r="F51" s="647"/>
      <c r="G51" s="5"/>
      <c r="H51" s="666"/>
      <c r="I51" s="666"/>
      <c r="R51" s="661"/>
    </row>
    <row r="52" spans="1:18" x14ac:dyDescent="0.25">
      <c r="A52" s="647"/>
      <c r="B52" s="647"/>
      <c r="C52" s="647"/>
      <c r="D52" s="647"/>
      <c r="E52" s="647"/>
      <c r="F52" s="647"/>
      <c r="G52" s="5"/>
      <c r="H52" s="645"/>
      <c r="I52" s="645"/>
      <c r="R52" s="661"/>
    </row>
    <row r="53" spans="1:18" x14ac:dyDescent="0.25">
      <c r="A53" s="647"/>
      <c r="B53" s="647"/>
      <c r="C53" s="647"/>
      <c r="D53" s="647"/>
      <c r="E53" s="647"/>
      <c r="F53" s="647"/>
      <c r="G53" s="5"/>
      <c r="H53" s="645"/>
      <c r="I53" s="645"/>
      <c r="R53" s="661"/>
    </row>
    <row r="54" spans="1:18" x14ac:dyDescent="0.25">
      <c r="R54" s="661"/>
    </row>
    <row r="55" spans="1:18" x14ac:dyDescent="0.25">
      <c r="R55" s="661"/>
    </row>
    <row r="56" spans="1:18" x14ac:dyDescent="0.25">
      <c r="R56" s="661"/>
    </row>
    <row r="57" spans="1:18" ht="23.25" x14ac:dyDescent="0.35">
      <c r="A57" s="1033" t="s">
        <v>545</v>
      </c>
      <c r="B57" s="1033"/>
      <c r="C57" s="1033"/>
      <c r="D57" s="1033"/>
      <c r="E57" s="1033"/>
      <c r="F57" s="1033"/>
      <c r="G57" s="1033"/>
      <c r="H57" s="1033"/>
      <c r="I57" s="1033"/>
      <c r="R57" s="661"/>
    </row>
    <row r="58" spans="1:18" ht="20.25" x14ac:dyDescent="0.3">
      <c r="A58" s="1032" t="s">
        <v>1397</v>
      </c>
      <c r="B58" s="1032"/>
      <c r="C58" s="1032"/>
      <c r="D58" s="1032"/>
      <c r="E58" s="1032"/>
      <c r="F58" s="1032"/>
      <c r="G58" s="1032"/>
      <c r="H58" s="1032"/>
      <c r="I58" s="1032"/>
      <c r="N58" s="661"/>
      <c r="R58" s="661"/>
    </row>
    <row r="59" spans="1:18" ht="13.5" customHeight="1" x14ac:dyDescent="0.35">
      <c r="A59" s="667"/>
      <c r="B59" s="667"/>
      <c r="C59" s="667"/>
      <c r="D59" s="667"/>
      <c r="E59" s="667"/>
      <c r="F59" s="667"/>
      <c r="G59" s="667"/>
      <c r="H59" s="667"/>
      <c r="I59" s="667"/>
      <c r="N59" s="661"/>
      <c r="R59" s="661"/>
    </row>
    <row r="60" spans="1:18" ht="16.5" customHeight="1" x14ac:dyDescent="0.25">
      <c r="A60" s="36"/>
      <c r="B60" s="36"/>
      <c r="C60" s="36"/>
      <c r="D60" s="36"/>
      <c r="E60" s="36"/>
      <c r="F60" s="36"/>
      <c r="G60" s="36"/>
      <c r="H60" s="36"/>
      <c r="I60" s="36"/>
      <c r="R60" s="661"/>
    </row>
    <row r="61" spans="1:18" ht="20.25" x14ac:dyDescent="0.3">
      <c r="A61" s="1031" t="s">
        <v>1396</v>
      </c>
      <c r="B61" s="1031"/>
      <c r="C61" s="1031"/>
      <c r="D61" s="1031"/>
      <c r="E61" s="1031"/>
      <c r="F61" s="1031"/>
      <c r="G61" s="1031"/>
      <c r="H61" s="1031"/>
      <c r="I61" s="1031"/>
      <c r="R61" s="661"/>
    </row>
    <row r="62" spans="1:18" ht="16.5" customHeight="1" x14ac:dyDescent="0.25">
      <c r="A62" s="42"/>
      <c r="B62" s="42"/>
      <c r="C62" s="42"/>
      <c r="D62" s="42"/>
      <c r="E62" s="42"/>
      <c r="F62" s="42"/>
      <c r="G62" s="42"/>
      <c r="H62" s="42"/>
      <c r="I62" s="42"/>
      <c r="R62" s="661"/>
    </row>
    <row r="63" spans="1:18" x14ac:dyDescent="0.25">
      <c r="A63" s="1034" t="s">
        <v>1395</v>
      </c>
      <c r="B63" s="1034"/>
      <c r="C63" s="1034"/>
      <c r="D63" s="5"/>
      <c r="E63" s="646"/>
      <c r="F63" s="646"/>
      <c r="G63" s="646"/>
      <c r="H63" s="666">
        <v>955082.72</v>
      </c>
      <c r="R63" s="661"/>
    </row>
    <row r="64" spans="1:18" x14ac:dyDescent="0.25">
      <c r="A64" s="1028" t="s">
        <v>1394</v>
      </c>
      <c r="B64" s="1028"/>
      <c r="C64" s="647"/>
      <c r="D64" s="5"/>
      <c r="E64" s="646"/>
      <c r="F64" s="646"/>
      <c r="G64" s="646"/>
      <c r="H64" s="646"/>
      <c r="I64" s="662"/>
      <c r="R64" s="661"/>
    </row>
    <row r="65" spans="1:18" x14ac:dyDescent="0.25">
      <c r="A65" s="665"/>
      <c r="B65" s="665"/>
      <c r="C65" s="647"/>
      <c r="D65" s="5"/>
      <c r="E65" s="646"/>
      <c r="F65" s="646"/>
      <c r="G65" s="646"/>
      <c r="H65" s="664" t="s">
        <v>1393</v>
      </c>
      <c r="I65" s="663" t="s">
        <v>1116</v>
      </c>
      <c r="R65" s="661"/>
    </row>
    <row r="66" spans="1:18" x14ac:dyDescent="0.25">
      <c r="A66" s="659" t="s">
        <v>1392</v>
      </c>
      <c r="B66" s="647"/>
      <c r="C66" s="647"/>
      <c r="D66" s="647"/>
      <c r="E66" s="647"/>
      <c r="F66" s="647"/>
      <c r="G66" s="647"/>
      <c r="H66" s="647"/>
      <c r="I66" s="662"/>
      <c r="R66" s="661"/>
    </row>
    <row r="67" spans="1:18" x14ac:dyDescent="0.25">
      <c r="A67" s="1030" t="s">
        <v>1391</v>
      </c>
      <c r="B67" s="1030"/>
      <c r="C67" s="1030"/>
      <c r="D67" s="1030"/>
      <c r="E67" s="1030"/>
      <c r="F67" s="1030"/>
      <c r="G67" s="1030"/>
      <c r="H67" s="654">
        <v>1040000</v>
      </c>
      <c r="I67" s="654">
        <v>1040000</v>
      </c>
      <c r="R67" s="661"/>
    </row>
    <row r="68" spans="1:18" x14ac:dyDescent="0.25">
      <c r="A68" s="1030" t="s">
        <v>1390</v>
      </c>
      <c r="B68" s="1030"/>
      <c r="C68" s="1030"/>
      <c r="D68" s="1030"/>
      <c r="E68" s="1030"/>
      <c r="F68" s="1030"/>
      <c r="G68" s="1030"/>
      <c r="H68" s="654">
        <v>1382000</v>
      </c>
      <c r="I68" s="654">
        <v>1382000</v>
      </c>
    </row>
    <row r="69" spans="1:18" x14ac:dyDescent="0.25">
      <c r="A69" s="1029" t="s">
        <v>1389</v>
      </c>
      <c r="B69" s="1029"/>
      <c r="C69" s="1029"/>
      <c r="D69" s="1029"/>
      <c r="E69" s="1029"/>
      <c r="F69" s="1029"/>
      <c r="G69" s="1029"/>
      <c r="H69" s="654">
        <v>1000</v>
      </c>
      <c r="I69" s="654">
        <v>15894.93</v>
      </c>
    </row>
    <row r="70" spans="1:18" x14ac:dyDescent="0.25">
      <c r="A70" s="653" t="s">
        <v>1388</v>
      </c>
      <c r="B70" s="647"/>
      <c r="C70" s="653"/>
      <c r="D70" s="647"/>
      <c r="E70" s="653"/>
      <c r="F70" s="647"/>
      <c r="G70" s="653"/>
      <c r="H70" s="652">
        <f>SUM(H67:H69)</f>
        <v>2423000</v>
      </c>
      <c r="I70" s="652">
        <f>SUM(I67:I69)</f>
        <v>2437894.9300000002</v>
      </c>
    </row>
    <row r="71" spans="1:18" x14ac:dyDescent="0.25">
      <c r="A71" s="653"/>
      <c r="B71" s="647"/>
      <c r="C71" s="653"/>
      <c r="D71" s="647"/>
      <c r="E71" s="653"/>
      <c r="F71" s="647"/>
      <c r="G71" s="653"/>
      <c r="H71" s="652"/>
      <c r="I71" s="652"/>
    </row>
    <row r="72" spans="1:18" x14ac:dyDescent="0.25">
      <c r="A72" s="653"/>
      <c r="B72" s="647"/>
      <c r="C72" s="653"/>
      <c r="D72" s="647"/>
      <c r="E72" s="653"/>
      <c r="F72" s="647"/>
      <c r="G72" s="653"/>
      <c r="H72" s="652"/>
      <c r="I72" s="652"/>
    </row>
    <row r="73" spans="1:18" ht="10.5" customHeight="1" x14ac:dyDescent="0.25">
      <c r="A73" s="660"/>
      <c r="B73" s="660"/>
      <c r="C73" s="660"/>
      <c r="D73" s="660"/>
      <c r="E73" s="660"/>
      <c r="F73" s="660"/>
      <c r="G73" s="660"/>
      <c r="H73" s="656"/>
      <c r="I73" s="656"/>
    </row>
    <row r="74" spans="1:18" x14ac:dyDescent="0.25">
      <c r="A74" s="659" t="s">
        <v>1387</v>
      </c>
      <c r="B74" s="658"/>
      <c r="C74" s="657"/>
      <c r="D74" s="657"/>
      <c r="E74" s="657"/>
      <c r="F74" s="657"/>
      <c r="G74" s="657"/>
      <c r="H74" s="656"/>
      <c r="I74" s="656"/>
    </row>
    <row r="75" spans="1:18" x14ac:dyDescent="0.25">
      <c r="A75" s="1030" t="s">
        <v>1386</v>
      </c>
      <c r="B75" s="1030"/>
      <c r="C75" s="1030"/>
      <c r="D75" s="1030"/>
      <c r="E75" s="1030"/>
      <c r="F75" s="1030"/>
      <c r="G75" s="1030"/>
      <c r="H75" s="654">
        <v>437934</v>
      </c>
      <c r="I75" s="654">
        <v>158000</v>
      </c>
    </row>
    <row r="76" spans="1:18" x14ac:dyDescent="0.25">
      <c r="A76" s="1030" t="s">
        <v>1385</v>
      </c>
      <c r="B76" s="1030"/>
      <c r="C76" s="1030"/>
      <c r="D76" s="1030"/>
      <c r="E76" s="1030"/>
      <c r="F76" s="1030"/>
      <c r="G76" s="1030"/>
      <c r="H76" s="654">
        <v>309917</v>
      </c>
      <c r="I76" s="654">
        <v>271000</v>
      </c>
    </row>
    <row r="77" spans="1:18" x14ac:dyDescent="0.25">
      <c r="A77" s="655" t="s">
        <v>1384</v>
      </c>
      <c r="B77" s="655"/>
      <c r="C77" s="655"/>
      <c r="D77" s="655"/>
      <c r="E77" s="655"/>
      <c r="F77" s="655"/>
      <c r="G77" s="655"/>
      <c r="H77" s="654">
        <v>46500</v>
      </c>
      <c r="I77" s="654">
        <v>46500</v>
      </c>
    </row>
    <row r="78" spans="1:18" x14ac:dyDescent="0.25">
      <c r="A78" s="1030" t="s">
        <v>1383</v>
      </c>
      <c r="B78" s="1030"/>
      <c r="C78" s="1030"/>
      <c r="D78" s="1030"/>
      <c r="E78" s="1030"/>
      <c r="F78" s="1030"/>
      <c r="G78" s="1030"/>
      <c r="H78" s="654">
        <v>45970</v>
      </c>
      <c r="I78" s="654">
        <v>0</v>
      </c>
    </row>
    <row r="79" spans="1:18" x14ac:dyDescent="0.25">
      <c r="A79" s="655" t="s">
        <v>1382</v>
      </c>
      <c r="B79" s="655"/>
      <c r="C79" s="655"/>
      <c r="D79" s="655"/>
      <c r="E79" s="655"/>
      <c r="F79" s="655"/>
      <c r="G79" s="655"/>
      <c r="H79" s="654">
        <v>1735541</v>
      </c>
      <c r="I79" s="654">
        <v>1656878.53</v>
      </c>
    </row>
    <row r="80" spans="1:18" x14ac:dyDescent="0.25">
      <c r="A80" s="1030" t="s">
        <v>1381</v>
      </c>
      <c r="B80" s="1030"/>
      <c r="C80" s="1030"/>
      <c r="D80" s="1030"/>
      <c r="E80" s="1030"/>
      <c r="F80" s="1030"/>
      <c r="G80" s="1030"/>
      <c r="H80" s="654">
        <v>1100</v>
      </c>
      <c r="I80" s="654">
        <v>1023</v>
      </c>
    </row>
    <row r="81" spans="1:9" x14ac:dyDescent="0.25">
      <c r="A81" s="653" t="s">
        <v>1380</v>
      </c>
      <c r="B81" s="647"/>
      <c r="C81" s="653"/>
      <c r="D81" s="647"/>
      <c r="E81" s="653"/>
      <c r="F81" s="647"/>
      <c r="G81" s="653"/>
      <c r="H81" s="652">
        <f>SUM(H75:H80)</f>
        <v>2576962</v>
      </c>
      <c r="I81" s="652">
        <f>SUM(I75:I80)</f>
        <v>2133401.5300000003</v>
      </c>
    </row>
    <row r="82" spans="1:9" ht="16.5" customHeight="1" x14ac:dyDescent="0.25">
      <c r="A82" s="653"/>
      <c r="B82" s="647"/>
      <c r="C82" s="653"/>
      <c r="D82" s="647"/>
      <c r="E82" s="653"/>
      <c r="F82" s="647"/>
      <c r="G82" s="653"/>
      <c r="H82" s="652"/>
      <c r="I82" s="652"/>
    </row>
    <row r="83" spans="1:9" x14ac:dyDescent="0.25">
      <c r="A83" s="1027" t="s">
        <v>1379</v>
      </c>
      <c r="B83" s="1027"/>
      <c r="C83" s="1027"/>
      <c r="D83" s="1027"/>
      <c r="E83" s="1027"/>
      <c r="F83" s="1027"/>
      <c r="G83" s="1027"/>
      <c r="H83" s="651">
        <f>H63+H70-H81</f>
        <v>801120.71999999974</v>
      </c>
      <c r="I83" s="650">
        <f>H63+I70-I81</f>
        <v>1259576.1200000001</v>
      </c>
    </row>
    <row r="84" spans="1:9" ht="17.25" customHeight="1" x14ac:dyDescent="0.25">
      <c r="A84" s="647"/>
      <c r="B84" s="647"/>
      <c r="C84" s="647"/>
      <c r="D84" s="647"/>
      <c r="E84" s="647"/>
      <c r="F84" s="647"/>
      <c r="G84" s="647"/>
      <c r="H84" s="649"/>
      <c r="I84" s="648"/>
    </row>
    <row r="85" spans="1:9" x14ac:dyDescent="0.25">
      <c r="A85" s="1027"/>
      <c r="B85" s="1027"/>
      <c r="C85" s="1027"/>
      <c r="D85" s="1027"/>
      <c r="E85" s="1027"/>
      <c r="F85" s="1027"/>
      <c r="G85" s="646"/>
      <c r="H85" s="645"/>
      <c r="I85" s="645"/>
    </row>
    <row r="86" spans="1:9" x14ac:dyDescent="0.25">
      <c r="A86" s="647"/>
      <c r="B86" s="647"/>
      <c r="C86" s="647"/>
      <c r="D86" s="647"/>
      <c r="E86" s="647"/>
      <c r="F86" s="647"/>
      <c r="G86" s="646"/>
      <c r="H86" s="645"/>
      <c r="I86" s="645"/>
    </row>
    <row r="87" spans="1:9" x14ac:dyDescent="0.25">
      <c r="A87" s="647"/>
      <c r="B87" s="647"/>
      <c r="C87" s="647"/>
      <c r="D87" s="647"/>
      <c r="E87" s="647"/>
      <c r="F87" s="647"/>
      <c r="G87" s="646"/>
      <c r="H87" s="645"/>
      <c r="I87" s="645"/>
    </row>
    <row r="88" spans="1:9" x14ac:dyDescent="0.25">
      <c r="A88" s="647"/>
      <c r="B88" s="647"/>
      <c r="C88" s="647"/>
      <c r="D88" s="647"/>
      <c r="E88" s="647"/>
      <c r="F88" s="647"/>
      <c r="G88" s="646"/>
      <c r="H88" s="645"/>
      <c r="I88" s="645"/>
    </row>
    <row r="89" spans="1:9" x14ac:dyDescent="0.25">
      <c r="A89" s="647"/>
      <c r="B89" s="647"/>
      <c r="C89" s="647"/>
      <c r="D89" s="647"/>
      <c r="E89" s="647"/>
      <c r="F89" s="647"/>
      <c r="G89" s="646"/>
      <c r="H89" s="645"/>
      <c r="I89" s="645"/>
    </row>
    <row r="90" spans="1:9" x14ac:dyDescent="0.25">
      <c r="A90" s="647"/>
      <c r="B90" s="647"/>
      <c r="C90" s="647"/>
      <c r="D90" s="647"/>
      <c r="E90" s="647"/>
      <c r="F90" s="647"/>
      <c r="G90" s="646"/>
      <c r="H90" s="645"/>
      <c r="I90" s="645"/>
    </row>
    <row r="91" spans="1:9" x14ac:dyDescent="0.25">
      <c r="A91" s="647"/>
      <c r="B91" s="647"/>
      <c r="C91" s="647"/>
      <c r="D91" s="647"/>
      <c r="E91" s="647"/>
      <c r="F91" s="647"/>
      <c r="G91" s="646"/>
      <c r="H91" s="645"/>
      <c r="I91" s="645"/>
    </row>
    <row r="92" spans="1:9" x14ac:dyDescent="0.25">
      <c r="A92" s="647"/>
      <c r="B92" s="647"/>
      <c r="C92" s="647"/>
      <c r="D92" s="647"/>
      <c r="E92" s="647"/>
      <c r="F92" s="647"/>
      <c r="G92" s="646"/>
      <c r="H92" s="645"/>
      <c r="I92" s="645"/>
    </row>
    <row r="93" spans="1:9" x14ac:dyDescent="0.25">
      <c r="A93" s="647"/>
      <c r="B93" s="647"/>
      <c r="C93" s="647"/>
      <c r="D93" s="647"/>
      <c r="E93" s="647"/>
      <c r="F93" s="647"/>
      <c r="G93" s="646"/>
      <c r="H93" s="645"/>
      <c r="I93" s="645"/>
    </row>
    <row r="94" spans="1:9" x14ac:dyDescent="0.25">
      <c r="A94" s="647"/>
      <c r="B94" s="647"/>
      <c r="C94" s="647"/>
      <c r="D94" s="647"/>
      <c r="E94" s="647"/>
      <c r="F94" s="647"/>
      <c r="G94" s="646"/>
      <c r="H94" s="645"/>
      <c r="I94" s="645"/>
    </row>
    <row r="95" spans="1:9" x14ac:dyDescent="0.25">
      <c r="A95" s="647"/>
      <c r="B95" s="647"/>
      <c r="C95" s="647"/>
      <c r="D95" s="647"/>
      <c r="E95" s="647"/>
      <c r="F95" s="647"/>
      <c r="G95" s="646"/>
      <c r="H95" s="645"/>
      <c r="I95" s="645"/>
    </row>
    <row r="96" spans="1:9" x14ac:dyDescent="0.25">
      <c r="A96" s="647"/>
      <c r="B96" s="647"/>
      <c r="C96" s="647"/>
      <c r="D96" s="647"/>
      <c r="E96" s="647"/>
      <c r="F96" s="647"/>
      <c r="G96" s="646"/>
      <c r="H96" s="645"/>
      <c r="I96" s="645"/>
    </row>
    <row r="97" spans="1:9" x14ac:dyDescent="0.25">
      <c r="A97" s="647"/>
      <c r="B97" s="647"/>
      <c r="C97" s="647"/>
      <c r="D97" s="647"/>
      <c r="E97" s="647"/>
      <c r="F97" s="647"/>
      <c r="G97" s="646"/>
      <c r="H97" s="645"/>
      <c r="I97" s="645"/>
    </row>
    <row r="98" spans="1:9" x14ac:dyDescent="0.25">
      <c r="A98" s="647"/>
      <c r="B98" s="647"/>
      <c r="C98" s="647"/>
      <c r="D98" s="647"/>
      <c r="E98" s="647"/>
      <c r="F98" s="647"/>
      <c r="G98" s="646"/>
      <c r="H98" s="645"/>
      <c r="I98" s="645"/>
    </row>
    <row r="99" spans="1:9" x14ac:dyDescent="0.25">
      <c r="A99" s="647"/>
      <c r="B99" s="647"/>
      <c r="C99" s="647"/>
      <c r="D99" s="647"/>
      <c r="E99" s="647"/>
      <c r="F99" s="647"/>
      <c r="G99" s="646"/>
      <c r="H99" s="645"/>
      <c r="I99" s="645"/>
    </row>
    <row r="100" spans="1:9" x14ac:dyDescent="0.25">
      <c r="A100" s="647"/>
      <c r="B100" s="647"/>
      <c r="C100" s="647"/>
      <c r="D100" s="647"/>
      <c r="E100" s="647"/>
      <c r="F100" s="647"/>
      <c r="G100" s="646"/>
      <c r="H100" s="645"/>
      <c r="I100" s="645"/>
    </row>
    <row r="101" spans="1:9" x14ac:dyDescent="0.25">
      <c r="A101" s="647"/>
      <c r="B101" s="647"/>
      <c r="C101" s="647"/>
      <c r="D101" s="647"/>
      <c r="E101" s="647"/>
      <c r="F101" s="647"/>
      <c r="G101" s="646"/>
      <c r="H101" s="645"/>
      <c r="I101" s="645"/>
    </row>
    <row r="102" spans="1:9" x14ac:dyDescent="0.25">
      <c r="A102" s="647"/>
      <c r="B102" s="647"/>
      <c r="C102" s="647"/>
      <c r="D102" s="647"/>
      <c r="E102" s="647"/>
      <c r="F102" s="647"/>
      <c r="G102" s="646"/>
      <c r="H102" s="645"/>
      <c r="I102" s="645"/>
    </row>
    <row r="104" spans="1:9" x14ac:dyDescent="0.25">
      <c r="A104" s="1035" t="s">
        <v>496</v>
      </c>
      <c r="B104" s="1035"/>
      <c r="C104" s="1035"/>
      <c r="D104" s="1035"/>
      <c r="E104" s="1035"/>
    </row>
    <row r="105" spans="1:9" x14ac:dyDescent="0.25">
      <c r="A105" s="970" t="s">
        <v>1378</v>
      </c>
      <c r="B105" s="970"/>
      <c r="C105" s="970"/>
      <c r="D105" s="970"/>
    </row>
  </sheetData>
  <mergeCells count="39">
    <mergeCell ref="A104:E104"/>
    <mergeCell ref="A26:F26"/>
    <mergeCell ref="A12:G12"/>
    <mergeCell ref="A13:G13"/>
    <mergeCell ref="A44:G44"/>
    <mergeCell ref="A32:I32"/>
    <mergeCell ref="A34:C34"/>
    <mergeCell ref="A35:B35"/>
    <mergeCell ref="A39:G39"/>
    <mergeCell ref="A38:G38"/>
    <mergeCell ref="A43:G43"/>
    <mergeCell ref="A64:B64"/>
    <mergeCell ref="A105:D105"/>
    <mergeCell ref="A83:G83"/>
    <mergeCell ref="A85:F85"/>
    <mergeCell ref="A47:G47"/>
    <mergeCell ref="A49:F49"/>
    <mergeCell ref="A76:G76"/>
    <mergeCell ref="A80:G80"/>
    <mergeCell ref="A67:G67"/>
    <mergeCell ref="A68:G68"/>
    <mergeCell ref="A69:G69"/>
    <mergeCell ref="A78:G78"/>
    <mergeCell ref="A61:I61"/>
    <mergeCell ref="A58:I58"/>
    <mergeCell ref="A75:G75"/>
    <mergeCell ref="A57:I57"/>
    <mergeCell ref="A63:C63"/>
    <mergeCell ref="A11:G11"/>
    <mergeCell ref="A21:G21"/>
    <mergeCell ref="A24:G24"/>
    <mergeCell ref="A17:G17"/>
    <mergeCell ref="A18:G18"/>
    <mergeCell ref="A19:G19"/>
    <mergeCell ref="A1:I1"/>
    <mergeCell ref="A2:I2"/>
    <mergeCell ref="A5:I5"/>
    <mergeCell ref="A7:C7"/>
    <mergeCell ref="A8:B8"/>
  </mergeCells>
  <pageMargins left="0.70866141732283472" right="0.70866141732283472" top="0.74803149606299213" bottom="0.74803149606299213" header="0.31496062992125984" footer="0.31496062992125984"/>
  <pageSetup paperSize="9" scale="86" orientation="portrait" r:id="rId1"/>
  <headerFooter>
    <oddHeader>&amp;R&amp;"-,Tučné"Tabulka č. 9</oddHeader>
  </headerFooter>
  <rowBreaks count="1" manualBreakCount="1">
    <brk id="56" max="8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view="pageBreakPreview" topLeftCell="A28" zoomScale="142" zoomScaleNormal="100" zoomScaleSheetLayoutView="142" workbookViewId="0">
      <selection activeCell="F35" sqref="F35"/>
    </sheetView>
  </sheetViews>
  <sheetFormatPr defaultRowHeight="12.75" x14ac:dyDescent="0.2"/>
  <cols>
    <col min="1" max="1" width="9" style="549" customWidth="1"/>
    <col min="2" max="2" width="4.85546875" style="549" customWidth="1"/>
    <col min="3" max="4" width="9.140625" style="549"/>
    <col min="5" max="5" width="6.42578125" style="549" customWidth="1"/>
    <col min="6" max="6" width="25.5703125" style="549" customWidth="1"/>
    <col min="7" max="7" width="23.7109375" style="549" customWidth="1"/>
    <col min="8" max="8" width="9.140625" style="549"/>
    <col min="9" max="9" width="14.140625" style="549" customWidth="1"/>
    <col min="10" max="13" width="9.140625" style="549"/>
    <col min="14" max="14" width="6.28515625" style="549" customWidth="1"/>
    <col min="15" max="15" width="12.42578125" style="549" customWidth="1"/>
    <col min="16" max="256" width="9.140625" style="549"/>
    <col min="257" max="257" width="9" style="549" customWidth="1"/>
    <col min="258" max="258" width="4.85546875" style="549" customWidth="1"/>
    <col min="259" max="260" width="9.140625" style="549"/>
    <col min="261" max="261" width="6.42578125" style="549" customWidth="1"/>
    <col min="262" max="262" width="25.5703125" style="549" customWidth="1"/>
    <col min="263" max="263" width="23.7109375" style="549" customWidth="1"/>
    <col min="264" max="264" width="9.140625" style="549"/>
    <col min="265" max="265" width="14.140625" style="549" customWidth="1"/>
    <col min="266" max="269" width="9.140625" style="549"/>
    <col min="270" max="270" width="6.28515625" style="549" customWidth="1"/>
    <col min="271" max="271" width="12.42578125" style="549" customWidth="1"/>
    <col min="272" max="512" width="9.140625" style="549"/>
    <col min="513" max="513" width="9" style="549" customWidth="1"/>
    <col min="514" max="514" width="4.85546875" style="549" customWidth="1"/>
    <col min="515" max="516" width="9.140625" style="549"/>
    <col min="517" max="517" width="6.42578125" style="549" customWidth="1"/>
    <col min="518" max="518" width="25.5703125" style="549" customWidth="1"/>
    <col min="519" max="519" width="23.7109375" style="549" customWidth="1"/>
    <col min="520" max="520" width="9.140625" style="549"/>
    <col min="521" max="521" width="14.140625" style="549" customWidth="1"/>
    <col min="522" max="525" width="9.140625" style="549"/>
    <col min="526" max="526" width="6.28515625" style="549" customWidth="1"/>
    <col min="527" max="527" width="12.42578125" style="549" customWidth="1"/>
    <col min="528" max="768" width="9.140625" style="549"/>
    <col min="769" max="769" width="9" style="549" customWidth="1"/>
    <col min="770" max="770" width="4.85546875" style="549" customWidth="1"/>
    <col min="771" max="772" width="9.140625" style="549"/>
    <col min="773" max="773" width="6.42578125" style="549" customWidth="1"/>
    <col min="774" max="774" width="25.5703125" style="549" customWidth="1"/>
    <col min="775" max="775" width="23.7109375" style="549" customWidth="1"/>
    <col min="776" max="776" width="9.140625" style="549"/>
    <col min="777" max="777" width="14.140625" style="549" customWidth="1"/>
    <col min="778" max="781" width="9.140625" style="549"/>
    <col min="782" max="782" width="6.28515625" style="549" customWidth="1"/>
    <col min="783" max="783" width="12.42578125" style="549" customWidth="1"/>
    <col min="784" max="1024" width="9.140625" style="549"/>
    <col min="1025" max="1025" width="9" style="549" customWidth="1"/>
    <col min="1026" max="1026" width="4.85546875" style="549" customWidth="1"/>
    <col min="1027" max="1028" width="9.140625" style="549"/>
    <col min="1029" max="1029" width="6.42578125" style="549" customWidth="1"/>
    <col min="1030" max="1030" width="25.5703125" style="549" customWidth="1"/>
    <col min="1031" max="1031" width="23.7109375" style="549" customWidth="1"/>
    <col min="1032" max="1032" width="9.140625" style="549"/>
    <col min="1033" max="1033" width="14.140625" style="549" customWidth="1"/>
    <col min="1034" max="1037" width="9.140625" style="549"/>
    <col min="1038" max="1038" width="6.28515625" style="549" customWidth="1"/>
    <col min="1039" max="1039" width="12.42578125" style="549" customWidth="1"/>
    <col min="1040" max="1280" width="9.140625" style="549"/>
    <col min="1281" max="1281" width="9" style="549" customWidth="1"/>
    <col min="1282" max="1282" width="4.85546875" style="549" customWidth="1"/>
    <col min="1283" max="1284" width="9.140625" style="549"/>
    <col min="1285" max="1285" width="6.42578125" style="549" customWidth="1"/>
    <col min="1286" max="1286" width="25.5703125" style="549" customWidth="1"/>
    <col min="1287" max="1287" width="23.7109375" style="549" customWidth="1"/>
    <col min="1288" max="1288" width="9.140625" style="549"/>
    <col min="1289" max="1289" width="14.140625" style="549" customWidth="1"/>
    <col min="1290" max="1293" width="9.140625" style="549"/>
    <col min="1294" max="1294" width="6.28515625" style="549" customWidth="1"/>
    <col min="1295" max="1295" width="12.42578125" style="549" customWidth="1"/>
    <col min="1296" max="1536" width="9.140625" style="549"/>
    <col min="1537" max="1537" width="9" style="549" customWidth="1"/>
    <col min="1538" max="1538" width="4.85546875" style="549" customWidth="1"/>
    <col min="1539" max="1540" width="9.140625" style="549"/>
    <col min="1541" max="1541" width="6.42578125" style="549" customWidth="1"/>
    <col min="1542" max="1542" width="25.5703125" style="549" customWidth="1"/>
    <col min="1543" max="1543" width="23.7109375" style="549" customWidth="1"/>
    <col min="1544" max="1544" width="9.140625" style="549"/>
    <col min="1545" max="1545" width="14.140625" style="549" customWidth="1"/>
    <col min="1546" max="1549" width="9.140625" style="549"/>
    <col min="1550" max="1550" width="6.28515625" style="549" customWidth="1"/>
    <col min="1551" max="1551" width="12.42578125" style="549" customWidth="1"/>
    <col min="1552" max="1792" width="9.140625" style="549"/>
    <col min="1793" max="1793" width="9" style="549" customWidth="1"/>
    <col min="1794" max="1794" width="4.85546875" style="549" customWidth="1"/>
    <col min="1795" max="1796" width="9.140625" style="549"/>
    <col min="1797" max="1797" width="6.42578125" style="549" customWidth="1"/>
    <col min="1798" max="1798" width="25.5703125" style="549" customWidth="1"/>
    <col min="1799" max="1799" width="23.7109375" style="549" customWidth="1"/>
    <col min="1800" max="1800" width="9.140625" style="549"/>
    <col min="1801" max="1801" width="14.140625" style="549" customWidth="1"/>
    <col min="1802" max="1805" width="9.140625" style="549"/>
    <col min="1806" max="1806" width="6.28515625" style="549" customWidth="1"/>
    <col min="1807" max="1807" width="12.42578125" style="549" customWidth="1"/>
    <col min="1808" max="2048" width="9.140625" style="549"/>
    <col min="2049" max="2049" width="9" style="549" customWidth="1"/>
    <col min="2050" max="2050" width="4.85546875" style="549" customWidth="1"/>
    <col min="2051" max="2052" width="9.140625" style="549"/>
    <col min="2053" max="2053" width="6.42578125" style="549" customWidth="1"/>
    <col min="2054" max="2054" width="25.5703125" style="549" customWidth="1"/>
    <col min="2055" max="2055" width="23.7109375" style="549" customWidth="1"/>
    <col min="2056" max="2056" width="9.140625" style="549"/>
    <col min="2057" max="2057" width="14.140625" style="549" customWidth="1"/>
    <col min="2058" max="2061" width="9.140625" style="549"/>
    <col min="2062" max="2062" width="6.28515625" style="549" customWidth="1"/>
    <col min="2063" max="2063" width="12.42578125" style="549" customWidth="1"/>
    <col min="2064" max="2304" width="9.140625" style="549"/>
    <col min="2305" max="2305" width="9" style="549" customWidth="1"/>
    <col min="2306" max="2306" width="4.85546875" style="549" customWidth="1"/>
    <col min="2307" max="2308" width="9.140625" style="549"/>
    <col min="2309" max="2309" width="6.42578125" style="549" customWidth="1"/>
    <col min="2310" max="2310" width="25.5703125" style="549" customWidth="1"/>
    <col min="2311" max="2311" width="23.7109375" style="549" customWidth="1"/>
    <col min="2312" max="2312" width="9.140625" style="549"/>
    <col min="2313" max="2313" width="14.140625" style="549" customWidth="1"/>
    <col min="2314" max="2317" width="9.140625" style="549"/>
    <col min="2318" max="2318" width="6.28515625" style="549" customWidth="1"/>
    <col min="2319" max="2319" width="12.42578125" style="549" customWidth="1"/>
    <col min="2320" max="2560" width="9.140625" style="549"/>
    <col min="2561" max="2561" width="9" style="549" customWidth="1"/>
    <col min="2562" max="2562" width="4.85546875" style="549" customWidth="1"/>
    <col min="2563" max="2564" width="9.140625" style="549"/>
    <col min="2565" max="2565" width="6.42578125" style="549" customWidth="1"/>
    <col min="2566" max="2566" width="25.5703125" style="549" customWidth="1"/>
    <col min="2567" max="2567" width="23.7109375" style="549" customWidth="1"/>
    <col min="2568" max="2568" width="9.140625" style="549"/>
    <col min="2569" max="2569" width="14.140625" style="549" customWidth="1"/>
    <col min="2570" max="2573" width="9.140625" style="549"/>
    <col min="2574" max="2574" width="6.28515625" style="549" customWidth="1"/>
    <col min="2575" max="2575" width="12.42578125" style="549" customWidth="1"/>
    <col min="2576" max="2816" width="9.140625" style="549"/>
    <col min="2817" max="2817" width="9" style="549" customWidth="1"/>
    <col min="2818" max="2818" width="4.85546875" style="549" customWidth="1"/>
    <col min="2819" max="2820" width="9.140625" style="549"/>
    <col min="2821" max="2821" width="6.42578125" style="549" customWidth="1"/>
    <col min="2822" max="2822" width="25.5703125" style="549" customWidth="1"/>
    <col min="2823" max="2823" width="23.7109375" style="549" customWidth="1"/>
    <col min="2824" max="2824" width="9.140625" style="549"/>
    <col min="2825" max="2825" width="14.140625" style="549" customWidth="1"/>
    <col min="2826" max="2829" width="9.140625" style="549"/>
    <col min="2830" max="2830" width="6.28515625" style="549" customWidth="1"/>
    <col min="2831" max="2831" width="12.42578125" style="549" customWidth="1"/>
    <col min="2832" max="3072" width="9.140625" style="549"/>
    <col min="3073" max="3073" width="9" style="549" customWidth="1"/>
    <col min="3074" max="3074" width="4.85546875" style="549" customWidth="1"/>
    <col min="3075" max="3076" width="9.140625" style="549"/>
    <col min="3077" max="3077" width="6.42578125" style="549" customWidth="1"/>
    <col min="3078" max="3078" width="25.5703125" style="549" customWidth="1"/>
    <col min="3079" max="3079" width="23.7109375" style="549" customWidth="1"/>
    <col min="3080" max="3080" width="9.140625" style="549"/>
    <col min="3081" max="3081" width="14.140625" style="549" customWidth="1"/>
    <col min="3082" max="3085" width="9.140625" style="549"/>
    <col min="3086" max="3086" width="6.28515625" style="549" customWidth="1"/>
    <col min="3087" max="3087" width="12.42578125" style="549" customWidth="1"/>
    <col min="3088" max="3328" width="9.140625" style="549"/>
    <col min="3329" max="3329" width="9" style="549" customWidth="1"/>
    <col min="3330" max="3330" width="4.85546875" style="549" customWidth="1"/>
    <col min="3331" max="3332" width="9.140625" style="549"/>
    <col min="3333" max="3333" width="6.42578125" style="549" customWidth="1"/>
    <col min="3334" max="3334" width="25.5703125" style="549" customWidth="1"/>
    <col min="3335" max="3335" width="23.7109375" style="549" customWidth="1"/>
    <col min="3336" max="3336" width="9.140625" style="549"/>
    <col min="3337" max="3337" width="14.140625" style="549" customWidth="1"/>
    <col min="3338" max="3341" width="9.140625" style="549"/>
    <col min="3342" max="3342" width="6.28515625" style="549" customWidth="1"/>
    <col min="3343" max="3343" width="12.42578125" style="549" customWidth="1"/>
    <col min="3344" max="3584" width="9.140625" style="549"/>
    <col min="3585" max="3585" width="9" style="549" customWidth="1"/>
    <col min="3586" max="3586" width="4.85546875" style="549" customWidth="1"/>
    <col min="3587" max="3588" width="9.140625" style="549"/>
    <col min="3589" max="3589" width="6.42578125" style="549" customWidth="1"/>
    <col min="3590" max="3590" width="25.5703125" style="549" customWidth="1"/>
    <col min="3591" max="3591" width="23.7109375" style="549" customWidth="1"/>
    <col min="3592" max="3592" width="9.140625" style="549"/>
    <col min="3593" max="3593" width="14.140625" style="549" customWidth="1"/>
    <col min="3594" max="3597" width="9.140625" style="549"/>
    <col min="3598" max="3598" width="6.28515625" style="549" customWidth="1"/>
    <col min="3599" max="3599" width="12.42578125" style="549" customWidth="1"/>
    <col min="3600" max="3840" width="9.140625" style="549"/>
    <col min="3841" max="3841" width="9" style="549" customWidth="1"/>
    <col min="3842" max="3842" width="4.85546875" style="549" customWidth="1"/>
    <col min="3843" max="3844" width="9.140625" style="549"/>
    <col min="3845" max="3845" width="6.42578125" style="549" customWidth="1"/>
    <col min="3846" max="3846" width="25.5703125" style="549" customWidth="1"/>
    <col min="3847" max="3847" width="23.7109375" style="549" customWidth="1"/>
    <col min="3848" max="3848" width="9.140625" style="549"/>
    <col min="3849" max="3849" width="14.140625" style="549" customWidth="1"/>
    <col min="3850" max="3853" width="9.140625" style="549"/>
    <col min="3854" max="3854" width="6.28515625" style="549" customWidth="1"/>
    <col min="3855" max="3855" width="12.42578125" style="549" customWidth="1"/>
    <col min="3856" max="4096" width="9.140625" style="549"/>
    <col min="4097" max="4097" width="9" style="549" customWidth="1"/>
    <col min="4098" max="4098" width="4.85546875" style="549" customWidth="1"/>
    <col min="4099" max="4100" width="9.140625" style="549"/>
    <col min="4101" max="4101" width="6.42578125" style="549" customWidth="1"/>
    <col min="4102" max="4102" width="25.5703125" style="549" customWidth="1"/>
    <col min="4103" max="4103" width="23.7109375" style="549" customWidth="1"/>
    <col min="4104" max="4104" width="9.140625" style="549"/>
    <col min="4105" max="4105" width="14.140625" style="549" customWidth="1"/>
    <col min="4106" max="4109" width="9.140625" style="549"/>
    <col min="4110" max="4110" width="6.28515625" style="549" customWidth="1"/>
    <col min="4111" max="4111" width="12.42578125" style="549" customWidth="1"/>
    <col min="4112" max="4352" width="9.140625" style="549"/>
    <col min="4353" max="4353" width="9" style="549" customWidth="1"/>
    <col min="4354" max="4354" width="4.85546875" style="549" customWidth="1"/>
    <col min="4355" max="4356" width="9.140625" style="549"/>
    <col min="4357" max="4357" width="6.42578125" style="549" customWidth="1"/>
    <col min="4358" max="4358" width="25.5703125" style="549" customWidth="1"/>
    <col min="4359" max="4359" width="23.7109375" style="549" customWidth="1"/>
    <col min="4360" max="4360" width="9.140625" style="549"/>
    <col min="4361" max="4361" width="14.140625" style="549" customWidth="1"/>
    <col min="4362" max="4365" width="9.140625" style="549"/>
    <col min="4366" max="4366" width="6.28515625" style="549" customWidth="1"/>
    <col min="4367" max="4367" width="12.42578125" style="549" customWidth="1"/>
    <col min="4368" max="4608" width="9.140625" style="549"/>
    <col min="4609" max="4609" width="9" style="549" customWidth="1"/>
    <col min="4610" max="4610" width="4.85546875" style="549" customWidth="1"/>
    <col min="4611" max="4612" width="9.140625" style="549"/>
    <col min="4613" max="4613" width="6.42578125" style="549" customWidth="1"/>
    <col min="4614" max="4614" width="25.5703125" style="549" customWidth="1"/>
    <col min="4615" max="4615" width="23.7109375" style="549" customWidth="1"/>
    <col min="4616" max="4616" width="9.140625" style="549"/>
    <col min="4617" max="4617" width="14.140625" style="549" customWidth="1"/>
    <col min="4618" max="4621" width="9.140625" style="549"/>
    <col min="4622" max="4622" width="6.28515625" style="549" customWidth="1"/>
    <col min="4623" max="4623" width="12.42578125" style="549" customWidth="1"/>
    <col min="4624" max="4864" width="9.140625" style="549"/>
    <col min="4865" max="4865" width="9" style="549" customWidth="1"/>
    <col min="4866" max="4866" width="4.85546875" style="549" customWidth="1"/>
    <col min="4867" max="4868" width="9.140625" style="549"/>
    <col min="4869" max="4869" width="6.42578125" style="549" customWidth="1"/>
    <col min="4870" max="4870" width="25.5703125" style="549" customWidth="1"/>
    <col min="4871" max="4871" width="23.7109375" style="549" customWidth="1"/>
    <col min="4872" max="4872" width="9.140625" style="549"/>
    <col min="4873" max="4873" width="14.140625" style="549" customWidth="1"/>
    <col min="4874" max="4877" width="9.140625" style="549"/>
    <col min="4878" max="4878" width="6.28515625" style="549" customWidth="1"/>
    <col min="4879" max="4879" width="12.42578125" style="549" customWidth="1"/>
    <col min="4880" max="5120" width="9.140625" style="549"/>
    <col min="5121" max="5121" width="9" style="549" customWidth="1"/>
    <col min="5122" max="5122" width="4.85546875" style="549" customWidth="1"/>
    <col min="5123" max="5124" width="9.140625" style="549"/>
    <col min="5125" max="5125" width="6.42578125" style="549" customWidth="1"/>
    <col min="5126" max="5126" width="25.5703125" style="549" customWidth="1"/>
    <col min="5127" max="5127" width="23.7109375" style="549" customWidth="1"/>
    <col min="5128" max="5128" width="9.140625" style="549"/>
    <col min="5129" max="5129" width="14.140625" style="549" customWidth="1"/>
    <col min="5130" max="5133" width="9.140625" style="549"/>
    <col min="5134" max="5134" width="6.28515625" style="549" customWidth="1"/>
    <col min="5135" max="5135" width="12.42578125" style="549" customWidth="1"/>
    <col min="5136" max="5376" width="9.140625" style="549"/>
    <col min="5377" max="5377" width="9" style="549" customWidth="1"/>
    <col min="5378" max="5378" width="4.85546875" style="549" customWidth="1"/>
    <col min="5379" max="5380" width="9.140625" style="549"/>
    <col min="5381" max="5381" width="6.42578125" style="549" customWidth="1"/>
    <col min="5382" max="5382" width="25.5703125" style="549" customWidth="1"/>
    <col min="5383" max="5383" width="23.7109375" style="549" customWidth="1"/>
    <col min="5384" max="5384" width="9.140625" style="549"/>
    <col min="5385" max="5385" width="14.140625" style="549" customWidth="1"/>
    <col min="5386" max="5389" width="9.140625" style="549"/>
    <col min="5390" max="5390" width="6.28515625" style="549" customWidth="1"/>
    <col min="5391" max="5391" width="12.42578125" style="549" customWidth="1"/>
    <col min="5392" max="5632" width="9.140625" style="549"/>
    <col min="5633" max="5633" width="9" style="549" customWidth="1"/>
    <col min="5634" max="5634" width="4.85546875" style="549" customWidth="1"/>
    <col min="5635" max="5636" width="9.140625" style="549"/>
    <col min="5637" max="5637" width="6.42578125" style="549" customWidth="1"/>
    <col min="5638" max="5638" width="25.5703125" style="549" customWidth="1"/>
    <col min="5639" max="5639" width="23.7109375" style="549" customWidth="1"/>
    <col min="5640" max="5640" width="9.140625" style="549"/>
    <col min="5641" max="5641" width="14.140625" style="549" customWidth="1"/>
    <col min="5642" max="5645" width="9.140625" style="549"/>
    <col min="5646" max="5646" width="6.28515625" style="549" customWidth="1"/>
    <col min="5647" max="5647" width="12.42578125" style="549" customWidth="1"/>
    <col min="5648" max="5888" width="9.140625" style="549"/>
    <col min="5889" max="5889" width="9" style="549" customWidth="1"/>
    <col min="5890" max="5890" width="4.85546875" style="549" customWidth="1"/>
    <col min="5891" max="5892" width="9.140625" style="549"/>
    <col min="5893" max="5893" width="6.42578125" style="549" customWidth="1"/>
    <col min="5894" max="5894" width="25.5703125" style="549" customWidth="1"/>
    <col min="5895" max="5895" width="23.7109375" style="549" customWidth="1"/>
    <col min="5896" max="5896" width="9.140625" style="549"/>
    <col min="5897" max="5897" width="14.140625" style="549" customWidth="1"/>
    <col min="5898" max="5901" width="9.140625" style="549"/>
    <col min="5902" max="5902" width="6.28515625" style="549" customWidth="1"/>
    <col min="5903" max="5903" width="12.42578125" style="549" customWidth="1"/>
    <col min="5904" max="6144" width="9.140625" style="549"/>
    <col min="6145" max="6145" width="9" style="549" customWidth="1"/>
    <col min="6146" max="6146" width="4.85546875" style="549" customWidth="1"/>
    <col min="6147" max="6148" width="9.140625" style="549"/>
    <col min="6149" max="6149" width="6.42578125" style="549" customWidth="1"/>
    <col min="6150" max="6150" width="25.5703125" style="549" customWidth="1"/>
    <col min="6151" max="6151" width="23.7109375" style="549" customWidth="1"/>
    <col min="6152" max="6152" width="9.140625" style="549"/>
    <col min="6153" max="6153" width="14.140625" style="549" customWidth="1"/>
    <col min="6154" max="6157" width="9.140625" style="549"/>
    <col min="6158" max="6158" width="6.28515625" style="549" customWidth="1"/>
    <col min="6159" max="6159" width="12.42578125" style="549" customWidth="1"/>
    <col min="6160" max="6400" width="9.140625" style="549"/>
    <col min="6401" max="6401" width="9" style="549" customWidth="1"/>
    <col min="6402" max="6402" width="4.85546875" style="549" customWidth="1"/>
    <col min="6403" max="6404" width="9.140625" style="549"/>
    <col min="6405" max="6405" width="6.42578125" style="549" customWidth="1"/>
    <col min="6406" max="6406" width="25.5703125" style="549" customWidth="1"/>
    <col min="6407" max="6407" width="23.7109375" style="549" customWidth="1"/>
    <col min="6408" max="6408" width="9.140625" style="549"/>
    <col min="6409" max="6409" width="14.140625" style="549" customWidth="1"/>
    <col min="6410" max="6413" width="9.140625" style="549"/>
    <col min="6414" max="6414" width="6.28515625" style="549" customWidth="1"/>
    <col min="6415" max="6415" width="12.42578125" style="549" customWidth="1"/>
    <col min="6416" max="6656" width="9.140625" style="549"/>
    <col min="6657" max="6657" width="9" style="549" customWidth="1"/>
    <col min="6658" max="6658" width="4.85546875" style="549" customWidth="1"/>
    <col min="6659" max="6660" width="9.140625" style="549"/>
    <col min="6661" max="6661" width="6.42578125" style="549" customWidth="1"/>
    <col min="6662" max="6662" width="25.5703125" style="549" customWidth="1"/>
    <col min="6663" max="6663" width="23.7109375" style="549" customWidth="1"/>
    <col min="6664" max="6664" width="9.140625" style="549"/>
    <col min="6665" max="6665" width="14.140625" style="549" customWidth="1"/>
    <col min="6666" max="6669" width="9.140625" style="549"/>
    <col min="6670" max="6670" width="6.28515625" style="549" customWidth="1"/>
    <col min="6671" max="6671" width="12.42578125" style="549" customWidth="1"/>
    <col min="6672" max="6912" width="9.140625" style="549"/>
    <col min="6913" max="6913" width="9" style="549" customWidth="1"/>
    <col min="6914" max="6914" width="4.85546875" style="549" customWidth="1"/>
    <col min="6915" max="6916" width="9.140625" style="549"/>
    <col min="6917" max="6917" width="6.42578125" style="549" customWidth="1"/>
    <col min="6918" max="6918" width="25.5703125" style="549" customWidth="1"/>
    <col min="6919" max="6919" width="23.7109375" style="549" customWidth="1"/>
    <col min="6920" max="6920" width="9.140625" style="549"/>
    <col min="6921" max="6921" width="14.140625" style="549" customWidth="1"/>
    <col min="6922" max="6925" width="9.140625" style="549"/>
    <col min="6926" max="6926" width="6.28515625" style="549" customWidth="1"/>
    <col min="6927" max="6927" width="12.42578125" style="549" customWidth="1"/>
    <col min="6928" max="7168" width="9.140625" style="549"/>
    <col min="7169" max="7169" width="9" style="549" customWidth="1"/>
    <col min="7170" max="7170" width="4.85546875" style="549" customWidth="1"/>
    <col min="7171" max="7172" width="9.140625" style="549"/>
    <col min="7173" max="7173" width="6.42578125" style="549" customWidth="1"/>
    <col min="7174" max="7174" width="25.5703125" style="549" customWidth="1"/>
    <col min="7175" max="7175" width="23.7109375" style="549" customWidth="1"/>
    <col min="7176" max="7176" width="9.140625" style="549"/>
    <col min="7177" max="7177" width="14.140625" style="549" customWidth="1"/>
    <col min="7178" max="7181" width="9.140625" style="549"/>
    <col min="7182" max="7182" width="6.28515625" style="549" customWidth="1"/>
    <col min="7183" max="7183" width="12.42578125" style="549" customWidth="1"/>
    <col min="7184" max="7424" width="9.140625" style="549"/>
    <col min="7425" max="7425" width="9" style="549" customWidth="1"/>
    <col min="7426" max="7426" width="4.85546875" style="549" customWidth="1"/>
    <col min="7427" max="7428" width="9.140625" style="549"/>
    <col min="7429" max="7429" width="6.42578125" style="549" customWidth="1"/>
    <col min="7430" max="7430" width="25.5703125" style="549" customWidth="1"/>
    <col min="7431" max="7431" width="23.7109375" style="549" customWidth="1"/>
    <col min="7432" max="7432" width="9.140625" style="549"/>
    <col min="7433" max="7433" width="14.140625" style="549" customWidth="1"/>
    <col min="7434" max="7437" width="9.140625" style="549"/>
    <col min="7438" max="7438" width="6.28515625" style="549" customWidth="1"/>
    <col min="7439" max="7439" width="12.42578125" style="549" customWidth="1"/>
    <col min="7440" max="7680" width="9.140625" style="549"/>
    <col min="7681" max="7681" width="9" style="549" customWidth="1"/>
    <col min="7682" max="7682" width="4.85546875" style="549" customWidth="1"/>
    <col min="7683" max="7684" width="9.140625" style="549"/>
    <col min="7685" max="7685" width="6.42578125" style="549" customWidth="1"/>
    <col min="7686" max="7686" width="25.5703125" style="549" customWidth="1"/>
    <col min="7687" max="7687" width="23.7109375" style="549" customWidth="1"/>
    <col min="7688" max="7688" width="9.140625" style="549"/>
    <col min="7689" max="7689" width="14.140625" style="549" customWidth="1"/>
    <col min="7690" max="7693" width="9.140625" style="549"/>
    <col min="7694" max="7694" width="6.28515625" style="549" customWidth="1"/>
    <col min="7695" max="7695" width="12.42578125" style="549" customWidth="1"/>
    <col min="7696" max="7936" width="9.140625" style="549"/>
    <col min="7937" max="7937" width="9" style="549" customWidth="1"/>
    <col min="7938" max="7938" width="4.85546875" style="549" customWidth="1"/>
    <col min="7939" max="7940" width="9.140625" style="549"/>
    <col min="7941" max="7941" width="6.42578125" style="549" customWidth="1"/>
    <col min="7942" max="7942" width="25.5703125" style="549" customWidth="1"/>
    <col min="7943" max="7943" width="23.7109375" style="549" customWidth="1"/>
    <col min="7944" max="7944" width="9.140625" style="549"/>
    <col min="7945" max="7945" width="14.140625" style="549" customWidth="1"/>
    <col min="7946" max="7949" width="9.140625" style="549"/>
    <col min="7950" max="7950" width="6.28515625" style="549" customWidth="1"/>
    <col min="7951" max="7951" width="12.42578125" style="549" customWidth="1"/>
    <col min="7952" max="8192" width="9.140625" style="549"/>
    <col min="8193" max="8193" width="9" style="549" customWidth="1"/>
    <col min="8194" max="8194" width="4.85546875" style="549" customWidth="1"/>
    <col min="8195" max="8196" width="9.140625" style="549"/>
    <col min="8197" max="8197" width="6.42578125" style="549" customWidth="1"/>
    <col min="8198" max="8198" width="25.5703125" style="549" customWidth="1"/>
    <col min="8199" max="8199" width="23.7109375" style="549" customWidth="1"/>
    <col min="8200" max="8200" width="9.140625" style="549"/>
    <col min="8201" max="8201" width="14.140625" style="549" customWidth="1"/>
    <col min="8202" max="8205" width="9.140625" style="549"/>
    <col min="8206" max="8206" width="6.28515625" style="549" customWidth="1"/>
    <col min="8207" max="8207" width="12.42578125" style="549" customWidth="1"/>
    <col min="8208" max="8448" width="9.140625" style="549"/>
    <col min="8449" max="8449" width="9" style="549" customWidth="1"/>
    <col min="8450" max="8450" width="4.85546875" style="549" customWidth="1"/>
    <col min="8451" max="8452" width="9.140625" style="549"/>
    <col min="8453" max="8453" width="6.42578125" style="549" customWidth="1"/>
    <col min="8454" max="8454" width="25.5703125" style="549" customWidth="1"/>
    <col min="8455" max="8455" width="23.7109375" style="549" customWidth="1"/>
    <col min="8456" max="8456" width="9.140625" style="549"/>
    <col min="8457" max="8457" width="14.140625" style="549" customWidth="1"/>
    <col min="8458" max="8461" width="9.140625" style="549"/>
    <col min="8462" max="8462" width="6.28515625" style="549" customWidth="1"/>
    <col min="8463" max="8463" width="12.42578125" style="549" customWidth="1"/>
    <col min="8464" max="8704" width="9.140625" style="549"/>
    <col min="8705" max="8705" width="9" style="549" customWidth="1"/>
    <col min="8706" max="8706" width="4.85546875" style="549" customWidth="1"/>
    <col min="8707" max="8708" width="9.140625" style="549"/>
    <col min="8709" max="8709" width="6.42578125" style="549" customWidth="1"/>
    <col min="8710" max="8710" width="25.5703125" style="549" customWidth="1"/>
    <col min="8711" max="8711" width="23.7109375" style="549" customWidth="1"/>
    <col min="8712" max="8712" width="9.140625" style="549"/>
    <col min="8713" max="8713" width="14.140625" style="549" customWidth="1"/>
    <col min="8714" max="8717" width="9.140625" style="549"/>
    <col min="8718" max="8718" width="6.28515625" style="549" customWidth="1"/>
    <col min="8719" max="8719" width="12.42578125" style="549" customWidth="1"/>
    <col min="8720" max="8960" width="9.140625" style="549"/>
    <col min="8961" max="8961" width="9" style="549" customWidth="1"/>
    <col min="8962" max="8962" width="4.85546875" style="549" customWidth="1"/>
    <col min="8963" max="8964" width="9.140625" style="549"/>
    <col min="8965" max="8965" width="6.42578125" style="549" customWidth="1"/>
    <col min="8966" max="8966" width="25.5703125" style="549" customWidth="1"/>
    <col min="8967" max="8967" width="23.7109375" style="549" customWidth="1"/>
    <col min="8968" max="8968" width="9.140625" style="549"/>
    <col min="8969" max="8969" width="14.140625" style="549" customWidth="1"/>
    <col min="8970" max="8973" width="9.140625" style="549"/>
    <col min="8974" max="8974" width="6.28515625" style="549" customWidth="1"/>
    <col min="8975" max="8975" width="12.42578125" style="549" customWidth="1"/>
    <col min="8976" max="9216" width="9.140625" style="549"/>
    <col min="9217" max="9217" width="9" style="549" customWidth="1"/>
    <col min="9218" max="9218" width="4.85546875" style="549" customWidth="1"/>
    <col min="9219" max="9220" width="9.140625" style="549"/>
    <col min="9221" max="9221" width="6.42578125" style="549" customWidth="1"/>
    <col min="9222" max="9222" width="25.5703125" style="549" customWidth="1"/>
    <col min="9223" max="9223" width="23.7109375" style="549" customWidth="1"/>
    <col min="9224" max="9224" width="9.140625" style="549"/>
    <col min="9225" max="9225" width="14.140625" style="549" customWidth="1"/>
    <col min="9226" max="9229" width="9.140625" style="549"/>
    <col min="9230" max="9230" width="6.28515625" style="549" customWidth="1"/>
    <col min="9231" max="9231" width="12.42578125" style="549" customWidth="1"/>
    <col min="9232" max="9472" width="9.140625" style="549"/>
    <col min="9473" max="9473" width="9" style="549" customWidth="1"/>
    <col min="9474" max="9474" width="4.85546875" style="549" customWidth="1"/>
    <col min="9475" max="9476" width="9.140625" style="549"/>
    <col min="9477" max="9477" width="6.42578125" style="549" customWidth="1"/>
    <col min="9478" max="9478" width="25.5703125" style="549" customWidth="1"/>
    <col min="9479" max="9479" width="23.7109375" style="549" customWidth="1"/>
    <col min="9480" max="9480" width="9.140625" style="549"/>
    <col min="9481" max="9481" width="14.140625" style="549" customWidth="1"/>
    <col min="9482" max="9485" width="9.140625" style="549"/>
    <col min="9486" max="9486" width="6.28515625" style="549" customWidth="1"/>
    <col min="9487" max="9487" width="12.42578125" style="549" customWidth="1"/>
    <col min="9488" max="9728" width="9.140625" style="549"/>
    <col min="9729" max="9729" width="9" style="549" customWidth="1"/>
    <col min="9730" max="9730" width="4.85546875" style="549" customWidth="1"/>
    <col min="9731" max="9732" width="9.140625" style="549"/>
    <col min="9733" max="9733" width="6.42578125" style="549" customWidth="1"/>
    <col min="9734" max="9734" width="25.5703125" style="549" customWidth="1"/>
    <col min="9735" max="9735" width="23.7109375" style="549" customWidth="1"/>
    <col min="9736" max="9736" width="9.140625" style="549"/>
    <col min="9737" max="9737" width="14.140625" style="549" customWidth="1"/>
    <col min="9738" max="9741" width="9.140625" style="549"/>
    <col min="9742" max="9742" width="6.28515625" style="549" customWidth="1"/>
    <col min="9743" max="9743" width="12.42578125" style="549" customWidth="1"/>
    <col min="9744" max="9984" width="9.140625" style="549"/>
    <col min="9985" max="9985" width="9" style="549" customWidth="1"/>
    <col min="9986" max="9986" width="4.85546875" style="549" customWidth="1"/>
    <col min="9987" max="9988" width="9.140625" style="549"/>
    <col min="9989" max="9989" width="6.42578125" style="549" customWidth="1"/>
    <col min="9990" max="9990" width="25.5703125" style="549" customWidth="1"/>
    <col min="9991" max="9991" width="23.7109375" style="549" customWidth="1"/>
    <col min="9992" max="9992" width="9.140625" style="549"/>
    <col min="9993" max="9993" width="14.140625" style="549" customWidth="1"/>
    <col min="9994" max="9997" width="9.140625" style="549"/>
    <col min="9998" max="9998" width="6.28515625" style="549" customWidth="1"/>
    <col min="9999" max="9999" width="12.42578125" style="549" customWidth="1"/>
    <col min="10000" max="10240" width="9.140625" style="549"/>
    <col min="10241" max="10241" width="9" style="549" customWidth="1"/>
    <col min="10242" max="10242" width="4.85546875" style="549" customWidth="1"/>
    <col min="10243" max="10244" width="9.140625" style="549"/>
    <col min="10245" max="10245" width="6.42578125" style="549" customWidth="1"/>
    <col min="10246" max="10246" width="25.5703125" style="549" customWidth="1"/>
    <col min="10247" max="10247" width="23.7109375" style="549" customWidth="1"/>
    <col min="10248" max="10248" width="9.140625" style="549"/>
    <col min="10249" max="10249" width="14.140625" style="549" customWidth="1"/>
    <col min="10250" max="10253" width="9.140625" style="549"/>
    <col min="10254" max="10254" width="6.28515625" style="549" customWidth="1"/>
    <col min="10255" max="10255" width="12.42578125" style="549" customWidth="1"/>
    <col min="10256" max="10496" width="9.140625" style="549"/>
    <col min="10497" max="10497" width="9" style="549" customWidth="1"/>
    <col min="10498" max="10498" width="4.85546875" style="549" customWidth="1"/>
    <col min="10499" max="10500" width="9.140625" style="549"/>
    <col min="10501" max="10501" width="6.42578125" style="549" customWidth="1"/>
    <col min="10502" max="10502" width="25.5703125" style="549" customWidth="1"/>
    <col min="10503" max="10503" width="23.7109375" style="549" customWidth="1"/>
    <col min="10504" max="10504" width="9.140625" style="549"/>
    <col min="10505" max="10505" width="14.140625" style="549" customWidth="1"/>
    <col min="10506" max="10509" width="9.140625" style="549"/>
    <col min="10510" max="10510" width="6.28515625" style="549" customWidth="1"/>
    <col min="10511" max="10511" width="12.42578125" style="549" customWidth="1"/>
    <col min="10512" max="10752" width="9.140625" style="549"/>
    <col min="10753" max="10753" width="9" style="549" customWidth="1"/>
    <col min="10754" max="10754" width="4.85546875" style="549" customWidth="1"/>
    <col min="10755" max="10756" width="9.140625" style="549"/>
    <col min="10757" max="10757" width="6.42578125" style="549" customWidth="1"/>
    <col min="10758" max="10758" width="25.5703125" style="549" customWidth="1"/>
    <col min="10759" max="10759" width="23.7109375" style="549" customWidth="1"/>
    <col min="10760" max="10760" width="9.140625" style="549"/>
    <col min="10761" max="10761" width="14.140625" style="549" customWidth="1"/>
    <col min="10762" max="10765" width="9.140625" style="549"/>
    <col min="10766" max="10766" width="6.28515625" style="549" customWidth="1"/>
    <col min="10767" max="10767" width="12.42578125" style="549" customWidth="1"/>
    <col min="10768" max="11008" width="9.140625" style="549"/>
    <col min="11009" max="11009" width="9" style="549" customWidth="1"/>
    <col min="11010" max="11010" width="4.85546875" style="549" customWidth="1"/>
    <col min="11011" max="11012" width="9.140625" style="549"/>
    <col min="11013" max="11013" width="6.42578125" style="549" customWidth="1"/>
    <col min="11014" max="11014" width="25.5703125" style="549" customWidth="1"/>
    <col min="11015" max="11015" width="23.7109375" style="549" customWidth="1"/>
    <col min="11016" max="11016" width="9.140625" style="549"/>
    <col min="11017" max="11017" width="14.140625" style="549" customWidth="1"/>
    <col min="11018" max="11021" width="9.140625" style="549"/>
    <col min="11022" max="11022" width="6.28515625" style="549" customWidth="1"/>
    <col min="11023" max="11023" width="12.42578125" style="549" customWidth="1"/>
    <col min="11024" max="11264" width="9.140625" style="549"/>
    <col min="11265" max="11265" width="9" style="549" customWidth="1"/>
    <col min="11266" max="11266" width="4.85546875" style="549" customWidth="1"/>
    <col min="11267" max="11268" width="9.140625" style="549"/>
    <col min="11269" max="11269" width="6.42578125" style="549" customWidth="1"/>
    <col min="11270" max="11270" width="25.5703125" style="549" customWidth="1"/>
    <col min="11271" max="11271" width="23.7109375" style="549" customWidth="1"/>
    <col min="11272" max="11272" width="9.140625" style="549"/>
    <col min="11273" max="11273" width="14.140625" style="549" customWidth="1"/>
    <col min="11274" max="11277" width="9.140625" style="549"/>
    <col min="11278" max="11278" width="6.28515625" style="549" customWidth="1"/>
    <col min="11279" max="11279" width="12.42578125" style="549" customWidth="1"/>
    <col min="11280" max="11520" width="9.140625" style="549"/>
    <col min="11521" max="11521" width="9" style="549" customWidth="1"/>
    <col min="11522" max="11522" width="4.85546875" style="549" customWidth="1"/>
    <col min="11523" max="11524" width="9.140625" style="549"/>
    <col min="11525" max="11525" width="6.42578125" style="549" customWidth="1"/>
    <col min="11526" max="11526" width="25.5703125" style="549" customWidth="1"/>
    <col min="11527" max="11527" width="23.7109375" style="549" customWidth="1"/>
    <col min="11528" max="11528" width="9.140625" style="549"/>
    <col min="11529" max="11529" width="14.140625" style="549" customWidth="1"/>
    <col min="11530" max="11533" width="9.140625" style="549"/>
    <col min="11534" max="11534" width="6.28515625" style="549" customWidth="1"/>
    <col min="11535" max="11535" width="12.42578125" style="549" customWidth="1"/>
    <col min="11536" max="11776" width="9.140625" style="549"/>
    <col min="11777" max="11777" width="9" style="549" customWidth="1"/>
    <col min="11778" max="11778" width="4.85546875" style="549" customWidth="1"/>
    <col min="11779" max="11780" width="9.140625" style="549"/>
    <col min="11781" max="11781" width="6.42578125" style="549" customWidth="1"/>
    <col min="11782" max="11782" width="25.5703125" style="549" customWidth="1"/>
    <col min="11783" max="11783" width="23.7109375" style="549" customWidth="1"/>
    <col min="11784" max="11784" width="9.140625" style="549"/>
    <col min="11785" max="11785" width="14.140625" style="549" customWidth="1"/>
    <col min="11786" max="11789" width="9.140625" style="549"/>
    <col min="11790" max="11790" width="6.28515625" style="549" customWidth="1"/>
    <col min="11791" max="11791" width="12.42578125" style="549" customWidth="1"/>
    <col min="11792" max="12032" width="9.140625" style="549"/>
    <col min="12033" max="12033" width="9" style="549" customWidth="1"/>
    <col min="12034" max="12034" width="4.85546875" style="549" customWidth="1"/>
    <col min="12035" max="12036" width="9.140625" style="549"/>
    <col min="12037" max="12037" width="6.42578125" style="549" customWidth="1"/>
    <col min="12038" max="12038" width="25.5703125" style="549" customWidth="1"/>
    <col min="12039" max="12039" width="23.7109375" style="549" customWidth="1"/>
    <col min="12040" max="12040" width="9.140625" style="549"/>
    <col min="12041" max="12041" width="14.140625" style="549" customWidth="1"/>
    <col min="12042" max="12045" width="9.140625" style="549"/>
    <col min="12046" max="12046" width="6.28515625" style="549" customWidth="1"/>
    <col min="12047" max="12047" width="12.42578125" style="549" customWidth="1"/>
    <col min="12048" max="12288" width="9.140625" style="549"/>
    <col min="12289" max="12289" width="9" style="549" customWidth="1"/>
    <col min="12290" max="12290" width="4.85546875" style="549" customWidth="1"/>
    <col min="12291" max="12292" width="9.140625" style="549"/>
    <col min="12293" max="12293" width="6.42578125" style="549" customWidth="1"/>
    <col min="12294" max="12294" width="25.5703125" style="549" customWidth="1"/>
    <col min="12295" max="12295" width="23.7109375" style="549" customWidth="1"/>
    <col min="12296" max="12296" width="9.140625" style="549"/>
    <col min="12297" max="12297" width="14.140625" style="549" customWidth="1"/>
    <col min="12298" max="12301" width="9.140625" style="549"/>
    <col min="12302" max="12302" width="6.28515625" style="549" customWidth="1"/>
    <col min="12303" max="12303" width="12.42578125" style="549" customWidth="1"/>
    <col min="12304" max="12544" width="9.140625" style="549"/>
    <col min="12545" max="12545" width="9" style="549" customWidth="1"/>
    <col min="12546" max="12546" width="4.85546875" style="549" customWidth="1"/>
    <col min="12547" max="12548" width="9.140625" style="549"/>
    <col min="12549" max="12549" width="6.42578125" style="549" customWidth="1"/>
    <col min="12550" max="12550" width="25.5703125" style="549" customWidth="1"/>
    <col min="12551" max="12551" width="23.7109375" style="549" customWidth="1"/>
    <col min="12552" max="12552" width="9.140625" style="549"/>
    <col min="12553" max="12553" width="14.140625" style="549" customWidth="1"/>
    <col min="12554" max="12557" width="9.140625" style="549"/>
    <col min="12558" max="12558" width="6.28515625" style="549" customWidth="1"/>
    <col min="12559" max="12559" width="12.42578125" style="549" customWidth="1"/>
    <col min="12560" max="12800" width="9.140625" style="549"/>
    <col min="12801" max="12801" width="9" style="549" customWidth="1"/>
    <col min="12802" max="12802" width="4.85546875" style="549" customWidth="1"/>
    <col min="12803" max="12804" width="9.140625" style="549"/>
    <col min="12805" max="12805" width="6.42578125" style="549" customWidth="1"/>
    <col min="12806" max="12806" width="25.5703125" style="549" customWidth="1"/>
    <col min="12807" max="12807" width="23.7109375" style="549" customWidth="1"/>
    <col min="12808" max="12808" width="9.140625" style="549"/>
    <col min="12809" max="12809" width="14.140625" style="549" customWidth="1"/>
    <col min="12810" max="12813" width="9.140625" style="549"/>
    <col min="12814" max="12814" width="6.28515625" style="549" customWidth="1"/>
    <col min="12815" max="12815" width="12.42578125" style="549" customWidth="1"/>
    <col min="12816" max="13056" width="9.140625" style="549"/>
    <col min="13057" max="13057" width="9" style="549" customWidth="1"/>
    <col min="13058" max="13058" width="4.85546875" style="549" customWidth="1"/>
    <col min="13059" max="13060" width="9.140625" style="549"/>
    <col min="13061" max="13061" width="6.42578125" style="549" customWidth="1"/>
    <col min="13062" max="13062" width="25.5703125" style="549" customWidth="1"/>
    <col min="13063" max="13063" width="23.7109375" style="549" customWidth="1"/>
    <col min="13064" max="13064" width="9.140625" style="549"/>
    <col min="13065" max="13065" width="14.140625" style="549" customWidth="1"/>
    <col min="13066" max="13069" width="9.140625" style="549"/>
    <col min="13070" max="13070" width="6.28515625" style="549" customWidth="1"/>
    <col min="13071" max="13071" width="12.42578125" style="549" customWidth="1"/>
    <col min="13072" max="13312" width="9.140625" style="549"/>
    <col min="13313" max="13313" width="9" style="549" customWidth="1"/>
    <col min="13314" max="13314" width="4.85546875" style="549" customWidth="1"/>
    <col min="13315" max="13316" width="9.140625" style="549"/>
    <col min="13317" max="13317" width="6.42578125" style="549" customWidth="1"/>
    <col min="13318" max="13318" width="25.5703125" style="549" customWidth="1"/>
    <col min="13319" max="13319" width="23.7109375" style="549" customWidth="1"/>
    <col min="13320" max="13320" width="9.140625" style="549"/>
    <col min="13321" max="13321" width="14.140625" style="549" customWidth="1"/>
    <col min="13322" max="13325" width="9.140625" style="549"/>
    <col min="13326" max="13326" width="6.28515625" style="549" customWidth="1"/>
    <col min="13327" max="13327" width="12.42578125" style="549" customWidth="1"/>
    <col min="13328" max="13568" width="9.140625" style="549"/>
    <col min="13569" max="13569" width="9" style="549" customWidth="1"/>
    <col min="13570" max="13570" width="4.85546875" style="549" customWidth="1"/>
    <col min="13571" max="13572" width="9.140625" style="549"/>
    <col min="13573" max="13573" width="6.42578125" style="549" customWidth="1"/>
    <col min="13574" max="13574" width="25.5703125" style="549" customWidth="1"/>
    <col min="13575" max="13575" width="23.7109375" style="549" customWidth="1"/>
    <col min="13576" max="13576" width="9.140625" style="549"/>
    <col min="13577" max="13577" width="14.140625" style="549" customWidth="1"/>
    <col min="13578" max="13581" width="9.140625" style="549"/>
    <col min="13582" max="13582" width="6.28515625" style="549" customWidth="1"/>
    <col min="13583" max="13583" width="12.42578125" style="549" customWidth="1"/>
    <col min="13584" max="13824" width="9.140625" style="549"/>
    <col min="13825" max="13825" width="9" style="549" customWidth="1"/>
    <col min="13826" max="13826" width="4.85546875" style="549" customWidth="1"/>
    <col min="13827" max="13828" width="9.140625" style="549"/>
    <col min="13829" max="13829" width="6.42578125" style="549" customWidth="1"/>
    <col min="13830" max="13830" width="25.5703125" style="549" customWidth="1"/>
    <col min="13831" max="13831" width="23.7109375" style="549" customWidth="1"/>
    <col min="13832" max="13832" width="9.140625" style="549"/>
    <col min="13833" max="13833" width="14.140625" style="549" customWidth="1"/>
    <col min="13834" max="13837" width="9.140625" style="549"/>
    <col min="13838" max="13838" width="6.28515625" style="549" customWidth="1"/>
    <col min="13839" max="13839" width="12.42578125" style="549" customWidth="1"/>
    <col min="13840" max="14080" width="9.140625" style="549"/>
    <col min="14081" max="14081" width="9" style="549" customWidth="1"/>
    <col min="14082" max="14082" width="4.85546875" style="549" customWidth="1"/>
    <col min="14083" max="14084" width="9.140625" style="549"/>
    <col min="14085" max="14085" width="6.42578125" style="549" customWidth="1"/>
    <col min="14086" max="14086" width="25.5703125" style="549" customWidth="1"/>
    <col min="14087" max="14087" width="23.7109375" style="549" customWidth="1"/>
    <col min="14088" max="14088" width="9.140625" style="549"/>
    <col min="14089" max="14089" width="14.140625" style="549" customWidth="1"/>
    <col min="14090" max="14093" width="9.140625" style="549"/>
    <col min="14094" max="14094" width="6.28515625" style="549" customWidth="1"/>
    <col min="14095" max="14095" width="12.42578125" style="549" customWidth="1"/>
    <col min="14096" max="14336" width="9.140625" style="549"/>
    <col min="14337" max="14337" width="9" style="549" customWidth="1"/>
    <col min="14338" max="14338" width="4.85546875" style="549" customWidth="1"/>
    <col min="14339" max="14340" width="9.140625" style="549"/>
    <col min="14341" max="14341" width="6.42578125" style="549" customWidth="1"/>
    <col min="14342" max="14342" width="25.5703125" style="549" customWidth="1"/>
    <col min="14343" max="14343" width="23.7109375" style="549" customWidth="1"/>
    <col min="14344" max="14344" width="9.140625" style="549"/>
    <col min="14345" max="14345" width="14.140625" style="549" customWidth="1"/>
    <col min="14346" max="14349" width="9.140625" style="549"/>
    <col min="14350" max="14350" width="6.28515625" style="549" customWidth="1"/>
    <col min="14351" max="14351" width="12.42578125" style="549" customWidth="1"/>
    <col min="14352" max="14592" width="9.140625" style="549"/>
    <col min="14593" max="14593" width="9" style="549" customWidth="1"/>
    <col min="14594" max="14594" width="4.85546875" style="549" customWidth="1"/>
    <col min="14595" max="14596" width="9.140625" style="549"/>
    <col min="14597" max="14597" width="6.42578125" style="549" customWidth="1"/>
    <col min="14598" max="14598" width="25.5703125" style="549" customWidth="1"/>
    <col min="14599" max="14599" width="23.7109375" style="549" customWidth="1"/>
    <col min="14600" max="14600" width="9.140625" style="549"/>
    <col min="14601" max="14601" width="14.140625" style="549" customWidth="1"/>
    <col min="14602" max="14605" width="9.140625" style="549"/>
    <col min="14606" max="14606" width="6.28515625" style="549" customWidth="1"/>
    <col min="14607" max="14607" width="12.42578125" style="549" customWidth="1"/>
    <col min="14608" max="14848" width="9.140625" style="549"/>
    <col min="14849" max="14849" width="9" style="549" customWidth="1"/>
    <col min="14850" max="14850" width="4.85546875" style="549" customWidth="1"/>
    <col min="14851" max="14852" width="9.140625" style="549"/>
    <col min="14853" max="14853" width="6.42578125" style="549" customWidth="1"/>
    <col min="14854" max="14854" width="25.5703125" style="549" customWidth="1"/>
    <col min="14855" max="14855" width="23.7109375" style="549" customWidth="1"/>
    <col min="14856" max="14856" width="9.140625" style="549"/>
    <col min="14857" max="14857" width="14.140625" style="549" customWidth="1"/>
    <col min="14858" max="14861" width="9.140625" style="549"/>
    <col min="14862" max="14862" width="6.28515625" style="549" customWidth="1"/>
    <col min="14863" max="14863" width="12.42578125" style="549" customWidth="1"/>
    <col min="14864" max="15104" width="9.140625" style="549"/>
    <col min="15105" max="15105" width="9" style="549" customWidth="1"/>
    <col min="15106" max="15106" width="4.85546875" style="549" customWidth="1"/>
    <col min="15107" max="15108" width="9.140625" style="549"/>
    <col min="15109" max="15109" width="6.42578125" style="549" customWidth="1"/>
    <col min="15110" max="15110" width="25.5703125" style="549" customWidth="1"/>
    <col min="15111" max="15111" width="23.7109375" style="549" customWidth="1"/>
    <col min="15112" max="15112" width="9.140625" style="549"/>
    <col min="15113" max="15113" width="14.140625" style="549" customWidth="1"/>
    <col min="15114" max="15117" width="9.140625" style="549"/>
    <col min="15118" max="15118" width="6.28515625" style="549" customWidth="1"/>
    <col min="15119" max="15119" width="12.42578125" style="549" customWidth="1"/>
    <col min="15120" max="15360" width="9.140625" style="549"/>
    <col min="15361" max="15361" width="9" style="549" customWidth="1"/>
    <col min="15362" max="15362" width="4.85546875" style="549" customWidth="1"/>
    <col min="15363" max="15364" width="9.140625" style="549"/>
    <col min="15365" max="15365" width="6.42578125" style="549" customWidth="1"/>
    <col min="15366" max="15366" width="25.5703125" style="549" customWidth="1"/>
    <col min="15367" max="15367" width="23.7109375" style="549" customWidth="1"/>
    <col min="15368" max="15368" width="9.140625" style="549"/>
    <col min="15369" max="15369" width="14.140625" style="549" customWidth="1"/>
    <col min="15370" max="15373" width="9.140625" style="549"/>
    <col min="15374" max="15374" width="6.28515625" style="549" customWidth="1"/>
    <col min="15375" max="15375" width="12.42578125" style="549" customWidth="1"/>
    <col min="15376" max="15616" width="9.140625" style="549"/>
    <col min="15617" max="15617" width="9" style="549" customWidth="1"/>
    <col min="15618" max="15618" width="4.85546875" style="549" customWidth="1"/>
    <col min="15619" max="15620" width="9.140625" style="549"/>
    <col min="15621" max="15621" width="6.42578125" style="549" customWidth="1"/>
    <col min="15622" max="15622" width="25.5703125" style="549" customWidth="1"/>
    <col min="15623" max="15623" width="23.7109375" style="549" customWidth="1"/>
    <col min="15624" max="15624" width="9.140625" style="549"/>
    <col min="15625" max="15625" width="14.140625" style="549" customWidth="1"/>
    <col min="15626" max="15629" width="9.140625" style="549"/>
    <col min="15630" max="15630" width="6.28515625" style="549" customWidth="1"/>
    <col min="15631" max="15631" width="12.42578125" style="549" customWidth="1"/>
    <col min="15632" max="15872" width="9.140625" style="549"/>
    <col min="15873" max="15873" width="9" style="549" customWidth="1"/>
    <col min="15874" max="15874" width="4.85546875" style="549" customWidth="1"/>
    <col min="15875" max="15876" width="9.140625" style="549"/>
    <col min="15877" max="15877" width="6.42578125" style="549" customWidth="1"/>
    <col min="15878" max="15878" width="25.5703125" style="549" customWidth="1"/>
    <col min="15879" max="15879" width="23.7109375" style="549" customWidth="1"/>
    <col min="15880" max="15880" width="9.140625" style="549"/>
    <col min="15881" max="15881" width="14.140625" style="549" customWidth="1"/>
    <col min="15882" max="15885" width="9.140625" style="549"/>
    <col min="15886" max="15886" width="6.28515625" style="549" customWidth="1"/>
    <col min="15887" max="15887" width="12.42578125" style="549" customWidth="1"/>
    <col min="15888" max="16128" width="9.140625" style="549"/>
    <col min="16129" max="16129" width="9" style="549" customWidth="1"/>
    <col min="16130" max="16130" width="4.85546875" style="549" customWidth="1"/>
    <col min="16131" max="16132" width="9.140625" style="549"/>
    <col min="16133" max="16133" width="6.42578125" style="549" customWidth="1"/>
    <col min="16134" max="16134" width="25.5703125" style="549" customWidth="1"/>
    <col min="16135" max="16135" width="23.7109375" style="549" customWidth="1"/>
    <col min="16136" max="16136" width="9.140625" style="549"/>
    <col min="16137" max="16137" width="14.140625" style="549" customWidth="1"/>
    <col min="16138" max="16141" width="9.140625" style="549"/>
    <col min="16142" max="16142" width="6.28515625" style="549" customWidth="1"/>
    <col min="16143" max="16143" width="12.42578125" style="549" customWidth="1"/>
    <col min="16144" max="16384" width="9.140625" style="549"/>
  </cols>
  <sheetData>
    <row r="1" spans="1:7" ht="23.25" x14ac:dyDescent="0.35">
      <c r="A1" s="1037" t="s">
        <v>1120</v>
      </c>
      <c r="B1" s="1037"/>
      <c r="C1" s="1037"/>
      <c r="D1" s="1037"/>
      <c r="E1" s="1037"/>
      <c r="F1" s="1037"/>
      <c r="G1" s="1037"/>
    </row>
    <row r="2" spans="1:7" ht="23.25" x14ac:dyDescent="0.35">
      <c r="A2" s="776"/>
      <c r="B2" s="776"/>
      <c r="C2" s="776"/>
      <c r="D2" s="776"/>
      <c r="E2" s="776"/>
      <c r="F2" s="776"/>
      <c r="G2" s="776"/>
    </row>
    <row r="3" spans="1:7" ht="24.95" customHeight="1" x14ac:dyDescent="0.3">
      <c r="A3" s="1038" t="s">
        <v>1554</v>
      </c>
      <c r="B3" s="1038"/>
      <c r="C3" s="1038"/>
      <c r="D3" s="1038"/>
      <c r="E3" s="1038"/>
      <c r="F3" s="1038"/>
      <c r="G3" s="1038"/>
    </row>
    <row r="4" spans="1:7" ht="18" x14ac:dyDescent="0.25">
      <c r="A4" s="1040" t="s">
        <v>1553</v>
      </c>
      <c r="B4" s="1040"/>
      <c r="C4" s="1040"/>
      <c r="D4" s="1040"/>
      <c r="E4" s="1040"/>
      <c r="F4" s="1040"/>
      <c r="G4" s="1040"/>
    </row>
    <row r="5" spans="1:7" ht="18" x14ac:dyDescent="0.25">
      <c r="A5" s="775"/>
      <c r="B5" s="775"/>
      <c r="C5" s="775"/>
      <c r="D5" s="775"/>
      <c r="E5" s="775"/>
      <c r="F5" s="775"/>
      <c r="G5" s="775"/>
    </row>
    <row r="6" spans="1:7" ht="15.75" x14ac:dyDescent="0.25">
      <c r="A6" s="774" t="s">
        <v>1552</v>
      </c>
      <c r="B6" s="774"/>
      <c r="C6" s="774" t="s">
        <v>1376</v>
      </c>
      <c r="D6" s="773"/>
      <c r="E6" s="773"/>
      <c r="F6" s="773"/>
      <c r="G6" s="772" t="s">
        <v>1551</v>
      </c>
    </row>
    <row r="7" spans="1:7" x14ac:dyDescent="0.2">
      <c r="G7" s="771"/>
    </row>
    <row r="8" spans="1:7" ht="15.75" x14ac:dyDescent="0.25">
      <c r="A8" s="1041" t="s">
        <v>1550</v>
      </c>
      <c r="B8" s="1041"/>
      <c r="C8" s="1041"/>
      <c r="D8" s="1041"/>
      <c r="E8" s="1041"/>
      <c r="F8" s="1041"/>
      <c r="G8" s="1041"/>
    </row>
    <row r="9" spans="1:7" x14ac:dyDescent="0.2">
      <c r="A9" s="768"/>
      <c r="B9" s="767"/>
      <c r="C9" s="767"/>
      <c r="D9" s="767"/>
      <c r="E9" s="767"/>
      <c r="F9" s="767"/>
      <c r="G9" s="765"/>
    </row>
    <row r="10" spans="1:7" x14ac:dyDescent="0.2">
      <c r="A10" s="770" t="s">
        <v>1549</v>
      </c>
      <c r="B10" s="770"/>
      <c r="C10" s="1039" t="s">
        <v>1548</v>
      </c>
      <c r="D10" s="1039"/>
      <c r="E10" s="1039"/>
      <c r="F10" s="1039"/>
      <c r="G10" s="769">
        <v>2565535.7799999998</v>
      </c>
    </row>
    <row r="11" spans="1:7" x14ac:dyDescent="0.2">
      <c r="A11" s="768"/>
      <c r="B11" s="767"/>
      <c r="C11" s="766"/>
      <c r="D11" s="766"/>
      <c r="E11" s="766"/>
      <c r="F11" s="766"/>
      <c r="G11" s="765"/>
    </row>
    <row r="12" spans="1:7" ht="20.25" x14ac:dyDescent="0.3">
      <c r="A12" s="764"/>
      <c r="B12" s="764"/>
      <c r="C12" s="764"/>
      <c r="D12" s="764"/>
      <c r="E12" s="764"/>
      <c r="F12" s="764"/>
      <c r="G12" s="764"/>
    </row>
    <row r="13" spans="1:7" ht="15.75" x14ac:dyDescent="0.25">
      <c r="A13" s="1041" t="s">
        <v>1547</v>
      </c>
      <c r="B13" s="1041"/>
      <c r="C13" s="1041"/>
      <c r="D13" s="1041"/>
      <c r="E13" s="1041"/>
      <c r="F13" s="1041"/>
      <c r="G13" s="1041"/>
    </row>
    <row r="14" spans="1:7" x14ac:dyDescent="0.2">
      <c r="A14" s="763"/>
      <c r="B14" s="763"/>
      <c r="C14" s="763"/>
      <c r="D14" s="763"/>
      <c r="E14" s="763"/>
      <c r="F14" s="763"/>
      <c r="G14" s="763"/>
    </row>
    <row r="15" spans="1:7" x14ac:dyDescent="0.2">
      <c r="A15" s="549" t="s">
        <v>1546</v>
      </c>
      <c r="C15" s="549" t="s">
        <v>1545</v>
      </c>
      <c r="G15" s="755">
        <v>1230847.25</v>
      </c>
    </row>
    <row r="16" spans="1:7" ht="10.5" customHeight="1" x14ac:dyDescent="0.2">
      <c r="A16" s="549" t="s">
        <v>1544</v>
      </c>
      <c r="C16" s="549" t="s">
        <v>1543</v>
      </c>
      <c r="G16" s="755">
        <v>3900</v>
      </c>
    </row>
    <row r="17" spans="1:7" x14ac:dyDescent="0.2">
      <c r="A17" s="549" t="s">
        <v>1542</v>
      </c>
      <c r="C17" s="549" t="s">
        <v>1541</v>
      </c>
      <c r="G17" s="755">
        <v>2176</v>
      </c>
    </row>
    <row r="18" spans="1:7" x14ac:dyDescent="0.2">
      <c r="A18" s="762" t="s">
        <v>1540</v>
      </c>
      <c r="C18" s="549" t="s">
        <v>1539</v>
      </c>
      <c r="G18" s="755">
        <v>2436474.2999999998</v>
      </c>
    </row>
    <row r="19" spans="1:7" x14ac:dyDescent="0.2">
      <c r="A19" s="756" t="s">
        <v>1538</v>
      </c>
      <c r="C19" s="549" t="s">
        <v>1537</v>
      </c>
      <c r="G19" s="755">
        <v>74315.45</v>
      </c>
    </row>
    <row r="20" spans="1:7" x14ac:dyDescent="0.2">
      <c r="A20" s="756" t="s">
        <v>1536</v>
      </c>
      <c r="C20" s="549" t="s">
        <v>1535</v>
      </c>
      <c r="G20" s="755">
        <v>13800</v>
      </c>
    </row>
    <row r="21" spans="1:7" x14ac:dyDescent="0.2">
      <c r="A21" s="756" t="s">
        <v>1534</v>
      </c>
      <c r="C21" s="549" t="s">
        <v>1533</v>
      </c>
      <c r="G21" s="755">
        <v>25000</v>
      </c>
    </row>
    <row r="22" spans="1:7" x14ac:dyDescent="0.2">
      <c r="A22" s="756" t="s">
        <v>1532</v>
      </c>
      <c r="C22" s="549" t="s">
        <v>1531</v>
      </c>
      <c r="G22" s="755">
        <v>399888</v>
      </c>
    </row>
    <row r="23" spans="1:7" x14ac:dyDescent="0.2">
      <c r="A23" s="756" t="s">
        <v>1530</v>
      </c>
      <c r="C23" s="549" t="s">
        <v>1529</v>
      </c>
      <c r="G23" s="755">
        <v>3500</v>
      </c>
    </row>
    <row r="24" spans="1:7" x14ac:dyDescent="0.2">
      <c r="A24" s="756" t="s">
        <v>1528</v>
      </c>
      <c r="C24" s="549" t="s">
        <v>1527</v>
      </c>
      <c r="G24" s="755">
        <v>9000</v>
      </c>
    </row>
    <row r="25" spans="1:7" x14ac:dyDescent="0.2">
      <c r="A25" s="549" t="s">
        <v>1526</v>
      </c>
      <c r="C25" s="549" t="s">
        <v>1525</v>
      </c>
      <c r="G25" s="755">
        <v>191378</v>
      </c>
    </row>
    <row r="26" spans="1:7" x14ac:dyDescent="0.2">
      <c r="A26" s="549" t="s">
        <v>1524</v>
      </c>
      <c r="C26" s="1036" t="s">
        <v>1523</v>
      </c>
      <c r="D26" s="1036"/>
      <c r="E26" s="1036"/>
      <c r="F26" s="1036"/>
      <c r="G26" s="755">
        <v>45468.63</v>
      </c>
    </row>
    <row r="27" spans="1:7" x14ac:dyDescent="0.2">
      <c r="A27" s="549" t="s">
        <v>1524</v>
      </c>
      <c r="C27" s="700" t="s">
        <v>1522</v>
      </c>
      <c r="D27" s="700"/>
      <c r="E27" s="700"/>
      <c r="F27" s="700"/>
      <c r="G27" s="755">
        <v>1399.73</v>
      </c>
    </row>
    <row r="28" spans="1:7" x14ac:dyDescent="0.2">
      <c r="A28" s="549" t="s">
        <v>1524</v>
      </c>
      <c r="C28" s="700" t="s">
        <v>1521</v>
      </c>
      <c r="D28" s="700"/>
      <c r="E28" s="700"/>
      <c r="F28" s="700"/>
      <c r="G28" s="755">
        <v>1700.01</v>
      </c>
    </row>
    <row r="29" spans="1:7" x14ac:dyDescent="0.2">
      <c r="A29" s="549" t="s">
        <v>1524</v>
      </c>
      <c r="C29" s="700" t="s">
        <v>1520</v>
      </c>
      <c r="D29" s="700"/>
      <c r="E29" s="700"/>
      <c r="F29" s="700"/>
      <c r="G29" s="755">
        <v>15542.12</v>
      </c>
    </row>
    <row r="30" spans="1:7" x14ac:dyDescent="0.2">
      <c r="A30" s="549" t="s">
        <v>1524</v>
      </c>
      <c r="C30" s="700" t="s">
        <v>1519</v>
      </c>
      <c r="D30" s="700"/>
      <c r="E30" s="700"/>
      <c r="F30" s="700"/>
      <c r="G30" s="755">
        <v>7717.75</v>
      </c>
    </row>
    <row r="31" spans="1:7" x14ac:dyDescent="0.2">
      <c r="A31" s="549" t="s">
        <v>1524</v>
      </c>
      <c r="C31" s="700" t="s">
        <v>18</v>
      </c>
      <c r="D31" s="700"/>
      <c r="E31" s="700"/>
      <c r="F31" s="700"/>
      <c r="G31" s="755">
        <v>107798</v>
      </c>
    </row>
    <row r="32" spans="1:7" x14ac:dyDescent="0.2">
      <c r="A32" s="549" t="s">
        <v>1518</v>
      </c>
      <c r="C32" s="700" t="s">
        <v>1517</v>
      </c>
      <c r="D32" s="700"/>
      <c r="E32" s="700"/>
      <c r="F32" s="700"/>
      <c r="G32" s="755">
        <v>7710</v>
      </c>
    </row>
    <row r="33" spans="1:7" x14ac:dyDescent="0.2">
      <c r="A33" s="549" t="s">
        <v>1516</v>
      </c>
      <c r="C33" s="700" t="s">
        <v>1515</v>
      </c>
      <c r="D33" s="700"/>
      <c r="E33" s="700"/>
      <c r="F33" s="700"/>
      <c r="G33" s="755">
        <v>176200</v>
      </c>
    </row>
    <row r="34" spans="1:7" x14ac:dyDescent="0.2">
      <c r="C34" s="700"/>
      <c r="D34" s="700"/>
      <c r="E34" s="700"/>
      <c r="F34" s="700"/>
      <c r="G34" s="755"/>
    </row>
    <row r="35" spans="1:7" x14ac:dyDescent="0.2">
      <c r="A35" s="549" t="s">
        <v>1514</v>
      </c>
      <c r="C35" s="700" t="s">
        <v>1513</v>
      </c>
      <c r="D35" s="700"/>
      <c r="E35" s="700"/>
      <c r="F35" s="700"/>
      <c r="G35" s="755">
        <v>433000</v>
      </c>
    </row>
    <row r="36" spans="1:7" x14ac:dyDescent="0.2">
      <c r="A36" s="549" t="s">
        <v>1512</v>
      </c>
      <c r="C36" s="700" t="s">
        <v>1510</v>
      </c>
      <c r="D36" s="700"/>
      <c r="E36" s="700"/>
      <c r="F36" s="700"/>
      <c r="G36" s="755">
        <v>4800</v>
      </c>
    </row>
    <row r="37" spans="1:7" x14ac:dyDescent="0.2">
      <c r="A37" s="549" t="s">
        <v>1511</v>
      </c>
      <c r="C37" s="700" t="s">
        <v>1510</v>
      </c>
      <c r="D37" s="700"/>
      <c r="E37" s="700"/>
      <c r="F37" s="700"/>
      <c r="G37" s="755">
        <v>7000</v>
      </c>
    </row>
    <row r="38" spans="1:7" x14ac:dyDescent="0.2">
      <c r="C38" s="700"/>
      <c r="D38" s="700"/>
      <c r="E38" s="700"/>
      <c r="F38" s="700"/>
      <c r="G38" s="755"/>
    </row>
    <row r="39" spans="1:7" x14ac:dyDescent="0.2">
      <c r="A39" s="761" t="s">
        <v>1509</v>
      </c>
      <c r="G39" s="760">
        <f>SUM(G15:G37)</f>
        <v>5198615.24</v>
      </c>
    </row>
    <row r="40" spans="1:7" x14ac:dyDescent="0.2">
      <c r="A40" s="761"/>
      <c r="G40" s="760"/>
    </row>
    <row r="41" spans="1:7" x14ac:dyDescent="0.2">
      <c r="A41" s="761"/>
      <c r="G41" s="760"/>
    </row>
    <row r="42" spans="1:7" x14ac:dyDescent="0.2">
      <c r="A42" s="761"/>
      <c r="G42" s="760"/>
    </row>
    <row r="43" spans="1:7" ht="15.75" x14ac:dyDescent="0.25">
      <c r="A43" s="757" t="s">
        <v>1508</v>
      </c>
      <c r="B43" s="757"/>
      <c r="C43" s="757"/>
      <c r="D43" s="757"/>
      <c r="E43" s="757"/>
      <c r="G43" s="759">
        <v>7764151.0199999996</v>
      </c>
    </row>
    <row r="44" spans="1:7" ht="15.75" x14ac:dyDescent="0.25">
      <c r="A44" s="757"/>
      <c r="B44" s="757"/>
      <c r="C44" s="1036" t="s">
        <v>1507</v>
      </c>
      <c r="D44" s="1036"/>
      <c r="E44" s="1036"/>
      <c r="F44" s="1036"/>
      <c r="G44" s="755">
        <v>-87067.07</v>
      </c>
    </row>
    <row r="45" spans="1:7" ht="15.75" x14ac:dyDescent="0.25">
      <c r="A45" s="757"/>
      <c r="B45" s="757"/>
      <c r="C45" s="1036" t="s">
        <v>1506</v>
      </c>
      <c r="D45" s="1036"/>
      <c r="E45" s="1036"/>
      <c r="F45" s="1036"/>
      <c r="G45" s="755">
        <v>-4344553.68</v>
      </c>
    </row>
    <row r="46" spans="1:7" ht="18" customHeight="1" x14ac:dyDescent="0.25">
      <c r="A46" s="757"/>
      <c r="B46" s="757"/>
      <c r="C46" s="701" t="s">
        <v>1505</v>
      </c>
      <c r="D46" s="701"/>
      <c r="E46" s="701"/>
      <c r="F46" s="756"/>
      <c r="G46" s="755">
        <v>-433000</v>
      </c>
    </row>
    <row r="47" spans="1:7" ht="18" customHeight="1" x14ac:dyDescent="0.25">
      <c r="A47" s="758" t="s">
        <v>1504</v>
      </c>
      <c r="B47" s="758"/>
      <c r="C47" s="754"/>
      <c r="D47" s="754"/>
      <c r="E47" s="754"/>
      <c r="F47" s="753"/>
      <c r="G47" s="752">
        <f>SUM(G43:G46)</f>
        <v>2899530.2699999996</v>
      </c>
    </row>
    <row r="48" spans="1:7" ht="15.75" customHeight="1" x14ac:dyDescent="0.2">
      <c r="G48" s="751"/>
    </row>
    <row r="49" spans="1:7" x14ac:dyDescent="0.2">
      <c r="G49" s="751"/>
    </row>
    <row r="50" spans="1:7" x14ac:dyDescent="0.2">
      <c r="G50" s="751"/>
    </row>
    <row r="51" spans="1:7" ht="15.75" x14ac:dyDescent="0.25">
      <c r="A51" s="757"/>
      <c r="B51" s="757"/>
      <c r="C51" s="701"/>
      <c r="D51" s="701"/>
      <c r="E51" s="701"/>
      <c r="F51" s="756"/>
      <c r="G51" s="755"/>
    </row>
    <row r="52" spans="1:7" ht="15.75" x14ac:dyDescent="0.25">
      <c r="A52" s="549" t="s">
        <v>1503</v>
      </c>
      <c r="E52" s="754"/>
      <c r="F52" s="753"/>
      <c r="G52" s="752"/>
    </row>
    <row r="53" spans="1:7" x14ac:dyDescent="0.2">
      <c r="A53" s="549" t="s">
        <v>1502</v>
      </c>
      <c r="G53" s="751"/>
    </row>
    <row r="54" spans="1:7" x14ac:dyDescent="0.2">
      <c r="G54" s="751"/>
    </row>
    <row r="55" spans="1:7" x14ac:dyDescent="0.2">
      <c r="G55" s="751"/>
    </row>
    <row r="56" spans="1:7" x14ac:dyDescent="0.2">
      <c r="G56" s="751"/>
    </row>
    <row r="57" spans="1:7" x14ac:dyDescent="0.2">
      <c r="G57" s="751"/>
    </row>
    <row r="58" spans="1:7" x14ac:dyDescent="0.2">
      <c r="G58" s="751"/>
    </row>
    <row r="59" spans="1:7" x14ac:dyDescent="0.2">
      <c r="G59" s="751"/>
    </row>
    <row r="60" spans="1:7" x14ac:dyDescent="0.2">
      <c r="G60" s="751"/>
    </row>
    <row r="61" spans="1:7" x14ac:dyDescent="0.2">
      <c r="G61" s="751"/>
    </row>
    <row r="62" spans="1:7" x14ac:dyDescent="0.2">
      <c r="G62" s="751"/>
    </row>
    <row r="63" spans="1:7" x14ac:dyDescent="0.2">
      <c r="G63" s="751"/>
    </row>
    <row r="64" spans="1:7" x14ac:dyDescent="0.2">
      <c r="G64" s="751"/>
    </row>
    <row r="65" spans="7:7" x14ac:dyDescent="0.2">
      <c r="G65" s="751"/>
    </row>
    <row r="66" spans="7:7" x14ac:dyDescent="0.2">
      <c r="G66" s="751"/>
    </row>
    <row r="67" spans="7:7" x14ac:dyDescent="0.2">
      <c r="G67" s="751"/>
    </row>
    <row r="68" spans="7:7" x14ac:dyDescent="0.2">
      <c r="G68" s="751"/>
    </row>
    <row r="69" spans="7:7" x14ac:dyDescent="0.2">
      <c r="G69" s="751"/>
    </row>
    <row r="70" spans="7:7" x14ac:dyDescent="0.2">
      <c r="G70" s="751"/>
    </row>
    <row r="71" spans="7:7" x14ac:dyDescent="0.2">
      <c r="G71" s="751"/>
    </row>
    <row r="72" spans="7:7" x14ac:dyDescent="0.2">
      <c r="G72" s="751"/>
    </row>
    <row r="73" spans="7:7" x14ac:dyDescent="0.2">
      <c r="G73" s="751"/>
    </row>
    <row r="74" spans="7:7" x14ac:dyDescent="0.2">
      <c r="G74" s="751"/>
    </row>
    <row r="75" spans="7:7" x14ac:dyDescent="0.2">
      <c r="G75" s="751"/>
    </row>
    <row r="76" spans="7:7" x14ac:dyDescent="0.2">
      <c r="G76" s="751"/>
    </row>
    <row r="77" spans="7:7" x14ac:dyDescent="0.2">
      <c r="G77" s="751"/>
    </row>
    <row r="78" spans="7:7" x14ac:dyDescent="0.2">
      <c r="G78" s="751"/>
    </row>
  </sheetData>
  <mergeCells count="9">
    <mergeCell ref="C45:F45"/>
    <mergeCell ref="A1:G1"/>
    <mergeCell ref="A3:G3"/>
    <mergeCell ref="C10:F10"/>
    <mergeCell ref="C26:F26"/>
    <mergeCell ref="C44:F44"/>
    <mergeCell ref="A4:G4"/>
    <mergeCell ref="A8:G8"/>
    <mergeCell ref="A13:G13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96" orientation="portrait" r:id="rId1"/>
  <headerFooter alignWithMargins="0">
    <oddHeader>&amp;R&amp;"Arial,Tučné"&amp;10Tabulka č. 10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R50"/>
  <sheetViews>
    <sheetView view="pageBreakPreview" zoomScale="80" zoomScaleNormal="100" zoomScaleSheetLayoutView="80" workbookViewId="0">
      <selection activeCell="I33" sqref="I33"/>
    </sheetView>
  </sheetViews>
  <sheetFormatPr defaultRowHeight="15" x14ac:dyDescent="0.25"/>
  <cols>
    <col min="1" max="1" width="10.140625" customWidth="1"/>
    <col min="3" max="3" width="41.85546875" customWidth="1"/>
    <col min="4" max="4" width="18.5703125" customWidth="1"/>
    <col min="5" max="5" width="20.140625" customWidth="1"/>
    <col min="6" max="6" width="17.140625" customWidth="1"/>
    <col min="7" max="7" width="16.7109375" customWidth="1"/>
    <col min="8" max="8" width="19" bestFit="1" customWidth="1"/>
    <col min="9" max="9" width="75.5703125" customWidth="1"/>
    <col min="10" max="10" width="0.85546875" customWidth="1"/>
    <col min="11" max="11" width="5.140625" customWidth="1"/>
    <col min="12" max="13" width="9.140625" hidden="1" customWidth="1"/>
    <col min="14" max="14" width="19.7109375" customWidth="1"/>
    <col min="15" max="15" width="10.140625" bestFit="1" customWidth="1"/>
    <col min="16" max="16" width="71.28515625" customWidth="1"/>
  </cols>
  <sheetData>
    <row r="1" spans="1:17" ht="30" x14ac:dyDescent="0.4">
      <c r="A1" s="969" t="s">
        <v>0</v>
      </c>
      <c r="B1" s="969"/>
      <c r="C1" s="969"/>
      <c r="D1" s="969"/>
      <c r="E1" s="969"/>
      <c r="F1" s="969"/>
      <c r="G1" s="969"/>
      <c r="H1" s="969"/>
      <c r="I1" s="969"/>
      <c r="J1" s="548"/>
      <c r="K1" s="548"/>
      <c r="L1" s="548"/>
      <c r="M1" s="548"/>
      <c r="N1" s="548"/>
      <c r="O1" s="548"/>
      <c r="P1" s="548"/>
    </row>
    <row r="2" spans="1:17" ht="15" customHeight="1" x14ac:dyDescent="0.4">
      <c r="A2" s="697"/>
      <c r="B2" s="697"/>
      <c r="C2" s="697"/>
      <c r="D2" s="697"/>
      <c r="E2" s="697"/>
      <c r="F2" s="697"/>
      <c r="G2" s="697"/>
      <c r="H2" s="697"/>
      <c r="I2" s="697"/>
      <c r="J2" s="548"/>
      <c r="K2" s="548"/>
      <c r="L2" s="548"/>
      <c r="M2" s="548"/>
      <c r="N2" s="548"/>
      <c r="O2" s="548"/>
      <c r="P2" s="548"/>
    </row>
    <row r="3" spans="1:17" ht="27.75" x14ac:dyDescent="0.4">
      <c r="A3" s="1042" t="s">
        <v>1280</v>
      </c>
      <c r="B3" s="1042"/>
      <c r="C3" s="1042"/>
      <c r="D3" s="1042"/>
      <c r="E3" s="1042"/>
      <c r="F3" s="1042"/>
      <c r="G3" s="1042"/>
      <c r="H3" s="1042"/>
      <c r="I3" s="1042"/>
      <c r="J3" s="545"/>
      <c r="K3" s="545"/>
      <c r="L3" s="545"/>
      <c r="M3" s="545"/>
      <c r="N3" s="545"/>
      <c r="O3" s="545"/>
      <c r="P3" s="545"/>
    </row>
    <row r="4" spans="1:17" ht="21" thickBot="1" x14ac:dyDescent="0.35">
      <c r="A4" s="546"/>
      <c r="B4" s="546"/>
      <c r="C4" s="547"/>
      <c r="D4" s="546"/>
      <c r="E4" s="546"/>
      <c r="F4" s="546"/>
      <c r="G4" s="546"/>
      <c r="H4" s="546"/>
      <c r="I4" s="546"/>
      <c r="J4" s="545"/>
      <c r="K4" s="545"/>
      <c r="L4" s="545"/>
      <c r="M4" s="545"/>
      <c r="N4" s="545"/>
      <c r="O4" s="545"/>
      <c r="P4" s="545"/>
    </row>
    <row r="5" spans="1:17" ht="45.75" thickBot="1" x14ac:dyDescent="0.3">
      <c r="A5" s="544" t="s">
        <v>1076</v>
      </c>
      <c r="B5" s="543" t="s">
        <v>1075</v>
      </c>
      <c r="C5" s="543" t="s">
        <v>1074</v>
      </c>
      <c r="D5" s="542" t="s">
        <v>1281</v>
      </c>
      <c r="E5" s="542" t="s">
        <v>1282</v>
      </c>
      <c r="F5" s="543" t="s">
        <v>1073</v>
      </c>
      <c r="G5" s="542" t="s">
        <v>1283</v>
      </c>
      <c r="H5" s="542" t="s">
        <v>1701</v>
      </c>
      <c r="I5" s="541" t="s">
        <v>1072</v>
      </c>
      <c r="J5" s="540"/>
      <c r="K5" s="540"/>
      <c r="L5" s="540"/>
      <c r="M5" s="540"/>
      <c r="N5" s="590"/>
      <c r="O5" s="540"/>
      <c r="P5" s="540"/>
    </row>
    <row r="6" spans="1:17" x14ac:dyDescent="0.25">
      <c r="A6" s="539" t="s">
        <v>1071</v>
      </c>
      <c r="B6" s="538" t="s">
        <v>1025</v>
      </c>
      <c r="C6" s="537" t="s">
        <v>1070</v>
      </c>
      <c r="D6" s="591">
        <v>2542220.71</v>
      </c>
      <c r="E6" s="592">
        <v>2624220.71</v>
      </c>
      <c r="F6" s="591">
        <v>2259808.6800000002</v>
      </c>
      <c r="G6" s="500">
        <f>E6-F6</f>
        <v>364412.0299999998</v>
      </c>
      <c r="H6" s="517">
        <f t="shared" ref="H6:H26" si="0">SUM(E6-D6)</f>
        <v>82000</v>
      </c>
      <c r="I6" s="785" t="s">
        <v>1568</v>
      </c>
      <c r="J6" s="494"/>
      <c r="K6" s="494"/>
      <c r="L6" s="494"/>
      <c r="M6" s="494"/>
      <c r="N6" s="494"/>
      <c r="O6" s="494"/>
      <c r="P6" s="494"/>
      <c r="Q6" s="5"/>
    </row>
    <row r="7" spans="1:17" x14ac:dyDescent="0.25">
      <c r="A7" s="516" t="s">
        <v>1069</v>
      </c>
      <c r="B7" s="536" t="s">
        <v>1025</v>
      </c>
      <c r="C7" s="514" t="s">
        <v>1068</v>
      </c>
      <c r="D7" s="513">
        <v>1967336.75</v>
      </c>
      <c r="E7" s="593">
        <v>2279207.88</v>
      </c>
      <c r="F7" s="507">
        <v>2279207.88</v>
      </c>
      <c r="G7" s="500">
        <v>0</v>
      </c>
      <c r="H7" s="517">
        <f t="shared" si="0"/>
        <v>311871.12999999989</v>
      </c>
      <c r="I7" s="786"/>
      <c r="J7" s="494"/>
      <c r="K7" s="494"/>
      <c r="L7" s="494"/>
      <c r="M7" s="494"/>
      <c r="N7" s="494"/>
      <c r="O7" s="494"/>
      <c r="P7" s="494"/>
      <c r="Q7" s="5"/>
    </row>
    <row r="8" spans="1:17" x14ac:dyDescent="0.25">
      <c r="A8" s="516" t="s">
        <v>1067</v>
      </c>
      <c r="B8" s="536" t="s">
        <v>1025</v>
      </c>
      <c r="C8" s="514" t="s">
        <v>1066</v>
      </c>
      <c r="D8" s="513">
        <v>5697399.6399999997</v>
      </c>
      <c r="E8" s="593">
        <v>5102905.6399999997</v>
      </c>
      <c r="F8" s="513">
        <v>1717737.45</v>
      </c>
      <c r="G8" s="500">
        <f t="shared" ref="G8:G26" si="1">E8-F8</f>
        <v>3385168.1899999995</v>
      </c>
      <c r="H8" s="528">
        <f t="shared" si="0"/>
        <v>-594494</v>
      </c>
      <c r="I8" s="787" t="s">
        <v>1567</v>
      </c>
      <c r="J8" s="512"/>
      <c r="K8" s="512"/>
      <c r="L8" s="512"/>
      <c r="M8" s="512"/>
      <c r="N8" s="494"/>
      <c r="O8" s="512"/>
      <c r="P8" s="512"/>
      <c r="Q8" s="511"/>
    </row>
    <row r="9" spans="1:17" x14ac:dyDescent="0.25">
      <c r="A9" s="510" t="s">
        <v>1065</v>
      </c>
      <c r="B9" s="535" t="s">
        <v>1025</v>
      </c>
      <c r="C9" s="508" t="s">
        <v>1064</v>
      </c>
      <c r="D9" s="513">
        <v>36300</v>
      </c>
      <c r="E9" s="593">
        <v>209330</v>
      </c>
      <c r="F9" s="507">
        <v>0</v>
      </c>
      <c r="G9" s="500">
        <f t="shared" si="1"/>
        <v>209330</v>
      </c>
      <c r="H9" s="517">
        <f t="shared" si="0"/>
        <v>173030</v>
      </c>
      <c r="I9" s="786"/>
      <c r="J9" s="494"/>
      <c r="K9" s="494"/>
      <c r="L9" s="494"/>
      <c r="M9" s="494"/>
      <c r="N9" s="494"/>
      <c r="O9" s="494"/>
      <c r="P9" s="494"/>
      <c r="Q9" s="511"/>
    </row>
    <row r="10" spans="1:17" x14ac:dyDescent="0.25">
      <c r="A10" s="516" t="s">
        <v>1031</v>
      </c>
      <c r="B10" s="515" t="s">
        <v>1063</v>
      </c>
      <c r="C10" s="514" t="s">
        <v>1062</v>
      </c>
      <c r="D10" s="507">
        <v>58049723.939999998</v>
      </c>
      <c r="E10" s="593">
        <v>58049723.939999998</v>
      </c>
      <c r="F10" s="513">
        <v>16961672</v>
      </c>
      <c r="G10" s="500">
        <f t="shared" si="1"/>
        <v>41088051.939999998</v>
      </c>
      <c r="H10" s="499">
        <f t="shared" si="0"/>
        <v>0</v>
      </c>
      <c r="I10" s="786"/>
      <c r="J10" s="512"/>
      <c r="K10" s="512"/>
      <c r="L10" s="512"/>
      <c r="M10" s="512"/>
      <c r="N10" s="494"/>
      <c r="O10" s="512"/>
      <c r="P10" s="512"/>
      <c r="Q10" s="511"/>
    </row>
    <row r="11" spans="1:17" x14ac:dyDescent="0.25">
      <c r="A11" s="516" t="s">
        <v>1031</v>
      </c>
      <c r="B11" s="515" t="s">
        <v>1061</v>
      </c>
      <c r="C11" s="514" t="s">
        <v>1060</v>
      </c>
      <c r="D11" s="507">
        <v>28390945.899999999</v>
      </c>
      <c r="E11" s="593">
        <v>28390945.899999999</v>
      </c>
      <c r="F11" s="513">
        <v>18919959</v>
      </c>
      <c r="G11" s="500">
        <f t="shared" si="1"/>
        <v>9470986.8999999985</v>
      </c>
      <c r="H11" s="499">
        <f t="shared" si="0"/>
        <v>0</v>
      </c>
      <c r="I11" s="787"/>
      <c r="J11" s="494"/>
      <c r="K11" s="494"/>
      <c r="L11" s="494"/>
      <c r="M11" s="494"/>
      <c r="N11" s="494"/>
      <c r="O11" s="494"/>
      <c r="P11" s="494"/>
      <c r="Q11" s="511"/>
    </row>
    <row r="12" spans="1:17" ht="29.25" x14ac:dyDescent="0.25">
      <c r="A12" s="794" t="s">
        <v>1031</v>
      </c>
      <c r="B12" s="795" t="s">
        <v>1059</v>
      </c>
      <c r="C12" s="796" t="s">
        <v>1058</v>
      </c>
      <c r="D12" s="797">
        <v>93019884.790000007</v>
      </c>
      <c r="E12" s="798">
        <v>94455297.790000007</v>
      </c>
      <c r="F12" s="799">
        <v>31086356</v>
      </c>
      <c r="G12" s="800">
        <f t="shared" si="1"/>
        <v>63368941.790000007</v>
      </c>
      <c r="H12" s="806">
        <f t="shared" si="0"/>
        <v>1435413</v>
      </c>
      <c r="I12" s="786" t="s">
        <v>1566</v>
      </c>
      <c r="J12" s="512"/>
      <c r="K12" s="512"/>
      <c r="L12" s="512"/>
      <c r="M12" s="512"/>
      <c r="N12" s="494"/>
      <c r="O12" s="512"/>
      <c r="P12" s="512"/>
      <c r="Q12" s="511"/>
    </row>
    <row r="13" spans="1:17" x14ac:dyDescent="0.25">
      <c r="A13" s="794" t="s">
        <v>1031</v>
      </c>
      <c r="B13" s="795" t="s">
        <v>1057</v>
      </c>
      <c r="C13" s="796" t="s">
        <v>1056</v>
      </c>
      <c r="D13" s="799">
        <v>53117661.609999999</v>
      </c>
      <c r="E13" s="798">
        <v>53117661.609999999</v>
      </c>
      <c r="F13" s="799">
        <v>22441588.170000002</v>
      </c>
      <c r="G13" s="800">
        <f t="shared" si="1"/>
        <v>30676073.439999998</v>
      </c>
      <c r="H13" s="806">
        <f t="shared" si="0"/>
        <v>0</v>
      </c>
      <c r="I13" s="788"/>
      <c r="J13" s="494"/>
      <c r="K13" s="494"/>
      <c r="L13" s="494"/>
      <c r="M13" s="494"/>
      <c r="N13" s="494"/>
      <c r="O13" s="494"/>
      <c r="P13" s="494"/>
      <c r="Q13" s="511"/>
    </row>
    <row r="14" spans="1:17" ht="29.25" x14ac:dyDescent="0.25">
      <c r="A14" s="794" t="s">
        <v>1031</v>
      </c>
      <c r="B14" s="795" t="s">
        <v>1055</v>
      </c>
      <c r="C14" s="796" t="s">
        <v>1054</v>
      </c>
      <c r="D14" s="799">
        <v>308499469.29000002</v>
      </c>
      <c r="E14" s="798">
        <v>314527597.74000001</v>
      </c>
      <c r="F14" s="799">
        <v>133091528.25</v>
      </c>
      <c r="G14" s="800">
        <f t="shared" si="1"/>
        <v>181436069.49000001</v>
      </c>
      <c r="H14" s="807">
        <f t="shared" si="0"/>
        <v>6028128.4499999881</v>
      </c>
      <c r="I14" s="786" t="s">
        <v>1565</v>
      </c>
      <c r="J14" s="494"/>
      <c r="K14" s="494"/>
      <c r="L14" s="494"/>
      <c r="M14" s="494"/>
      <c r="N14" s="494"/>
      <c r="O14" s="494"/>
      <c r="P14" s="494"/>
      <c r="Q14" s="511"/>
    </row>
    <row r="15" spans="1:17" ht="62.25" customHeight="1" x14ac:dyDescent="0.25">
      <c r="A15" s="794" t="s">
        <v>1031</v>
      </c>
      <c r="B15" s="795" t="s">
        <v>1053</v>
      </c>
      <c r="C15" s="796" t="s">
        <v>1052</v>
      </c>
      <c r="D15" s="799">
        <v>31052207.09</v>
      </c>
      <c r="E15" s="798">
        <v>38719664.350000001</v>
      </c>
      <c r="F15" s="799">
        <v>19778824.550000001</v>
      </c>
      <c r="G15" s="800">
        <f t="shared" si="1"/>
        <v>18940839.800000001</v>
      </c>
      <c r="H15" s="807">
        <f t="shared" si="0"/>
        <v>7667457.2600000016</v>
      </c>
      <c r="I15" s="787" t="s">
        <v>1564</v>
      </c>
      <c r="J15" s="512"/>
      <c r="K15" s="512"/>
      <c r="L15" s="512"/>
      <c r="M15" s="512"/>
      <c r="N15" s="494"/>
      <c r="O15" s="512"/>
      <c r="P15" s="512"/>
      <c r="Q15" s="511"/>
    </row>
    <row r="16" spans="1:17" ht="15" customHeight="1" x14ac:dyDescent="0.25">
      <c r="A16" s="516" t="s">
        <v>1031</v>
      </c>
      <c r="B16" s="515" t="s">
        <v>1051</v>
      </c>
      <c r="C16" s="514" t="s">
        <v>1050</v>
      </c>
      <c r="D16" s="534">
        <v>3477677.9</v>
      </c>
      <c r="E16" s="801">
        <v>3477677.9</v>
      </c>
      <c r="F16" s="534">
        <v>1507617.5</v>
      </c>
      <c r="G16" s="802">
        <f t="shared" si="1"/>
        <v>1970060.4</v>
      </c>
      <c r="H16" s="499">
        <f t="shared" si="0"/>
        <v>0</v>
      </c>
      <c r="I16" s="787"/>
      <c r="J16" s="494"/>
      <c r="K16" s="494"/>
      <c r="L16" s="494"/>
      <c r="M16" s="494"/>
      <c r="N16" s="494"/>
      <c r="O16" s="494"/>
      <c r="P16" s="494"/>
      <c r="Q16" s="511"/>
    </row>
    <row r="17" spans="1:18" x14ac:dyDescent="0.25">
      <c r="A17" s="527" t="s">
        <v>1031</v>
      </c>
      <c r="B17" s="526" t="s">
        <v>1049</v>
      </c>
      <c r="C17" s="529" t="s">
        <v>1048</v>
      </c>
      <c r="D17" s="803">
        <v>142902310.78</v>
      </c>
      <c r="E17" s="804">
        <v>149507739.16999999</v>
      </c>
      <c r="F17" s="803">
        <v>49833918.560000002</v>
      </c>
      <c r="G17" s="805">
        <f t="shared" si="1"/>
        <v>99673820.609999985</v>
      </c>
      <c r="H17" s="522">
        <f t="shared" si="0"/>
        <v>6605428.3899999857</v>
      </c>
      <c r="I17" s="786" t="s">
        <v>1563</v>
      </c>
      <c r="J17" s="494"/>
      <c r="K17" s="494"/>
      <c r="L17" s="494"/>
      <c r="M17" s="494"/>
      <c r="N17" s="494"/>
      <c r="O17" s="494"/>
      <c r="P17" s="494"/>
      <c r="Q17" s="511"/>
      <c r="R17" s="42"/>
    </row>
    <row r="18" spans="1:18" s="42" customFormat="1" x14ac:dyDescent="0.25">
      <c r="A18" s="527" t="s">
        <v>1031</v>
      </c>
      <c r="B18" s="526" t="s">
        <v>1047</v>
      </c>
      <c r="C18" s="529" t="s">
        <v>1046</v>
      </c>
      <c r="D18" s="803">
        <v>92619346.459999993</v>
      </c>
      <c r="E18" s="804">
        <v>95752782.180000007</v>
      </c>
      <c r="F18" s="803">
        <v>36689163.549999997</v>
      </c>
      <c r="G18" s="805">
        <f t="shared" si="1"/>
        <v>59063618.63000001</v>
      </c>
      <c r="H18" s="522">
        <f t="shared" si="0"/>
        <v>3133435.7200000137</v>
      </c>
      <c r="I18" s="786" t="s">
        <v>1562</v>
      </c>
      <c r="J18" s="512"/>
      <c r="K18" s="512"/>
      <c r="L18" s="512"/>
      <c r="M18" s="512"/>
      <c r="N18" s="494"/>
      <c r="O18" s="512"/>
      <c r="P18" s="512"/>
      <c r="Q18" s="511"/>
      <c r="R18"/>
    </row>
    <row r="19" spans="1:18" ht="15" customHeight="1" x14ac:dyDescent="0.25">
      <c r="A19" s="516" t="s">
        <v>1031</v>
      </c>
      <c r="B19" s="515" t="s">
        <v>1045</v>
      </c>
      <c r="C19" s="514" t="s">
        <v>1044</v>
      </c>
      <c r="D19" s="534">
        <v>539552.5</v>
      </c>
      <c r="E19" s="801">
        <v>17667</v>
      </c>
      <c r="F19" s="534">
        <v>5918</v>
      </c>
      <c r="G19" s="802">
        <f t="shared" si="1"/>
        <v>11749</v>
      </c>
      <c r="H19" s="528">
        <f t="shared" si="0"/>
        <v>-521885.5</v>
      </c>
      <c r="I19" s="787" t="s">
        <v>1561</v>
      </c>
      <c r="J19" s="494"/>
      <c r="K19" s="494"/>
      <c r="L19" s="494"/>
      <c r="M19" s="494"/>
      <c r="N19" s="494"/>
      <c r="O19" s="494"/>
      <c r="P19" s="494"/>
      <c r="Q19" s="511"/>
    </row>
    <row r="20" spans="1:18" x14ac:dyDescent="0.25">
      <c r="A20" s="533" t="s">
        <v>1031</v>
      </c>
      <c r="B20" s="532" t="s">
        <v>1043</v>
      </c>
      <c r="C20" s="531" t="s">
        <v>1042</v>
      </c>
      <c r="D20" s="803">
        <v>2828834.54</v>
      </c>
      <c r="E20" s="804">
        <v>2828834.54</v>
      </c>
      <c r="F20" s="803">
        <v>967576</v>
      </c>
      <c r="G20" s="802">
        <f t="shared" si="1"/>
        <v>1861258.54</v>
      </c>
      <c r="H20" s="530">
        <f t="shared" si="0"/>
        <v>0</v>
      </c>
      <c r="I20" s="786"/>
      <c r="J20" s="494"/>
      <c r="K20" s="494"/>
      <c r="L20" s="494"/>
      <c r="M20" s="494"/>
      <c r="N20" s="494"/>
      <c r="O20" s="494"/>
      <c r="P20" s="494"/>
      <c r="Q20" s="511"/>
    </row>
    <row r="21" spans="1:18" ht="43.5" x14ac:dyDescent="0.25">
      <c r="A21" s="794" t="s">
        <v>1031</v>
      </c>
      <c r="B21" s="795" t="s">
        <v>1041</v>
      </c>
      <c r="C21" s="796" t="s">
        <v>1040</v>
      </c>
      <c r="D21" s="799">
        <v>6378417.0099999998</v>
      </c>
      <c r="E21" s="798">
        <v>7262243.0999999996</v>
      </c>
      <c r="F21" s="799">
        <v>4363695.18</v>
      </c>
      <c r="G21" s="800">
        <f t="shared" si="1"/>
        <v>2898547.92</v>
      </c>
      <c r="H21" s="806">
        <f t="shared" si="0"/>
        <v>883826.08999999985</v>
      </c>
      <c r="I21" s="787" t="s">
        <v>1560</v>
      </c>
      <c r="J21" s="494"/>
      <c r="K21" s="494"/>
      <c r="L21" s="494"/>
      <c r="M21" s="494"/>
      <c r="N21" s="494"/>
      <c r="O21" s="494"/>
      <c r="P21" s="494"/>
      <c r="Q21" s="511"/>
    </row>
    <row r="22" spans="1:18" ht="72" x14ac:dyDescent="0.25">
      <c r="A22" s="794" t="s">
        <v>1031</v>
      </c>
      <c r="B22" s="795" t="s">
        <v>1039</v>
      </c>
      <c r="C22" s="796" t="s">
        <v>1038</v>
      </c>
      <c r="D22" s="799">
        <v>116249351.59999999</v>
      </c>
      <c r="E22" s="798">
        <v>138724414.02000001</v>
      </c>
      <c r="F22" s="799">
        <v>26242348.949999999</v>
      </c>
      <c r="G22" s="800">
        <f t="shared" si="1"/>
        <v>112482065.07000001</v>
      </c>
      <c r="H22" s="807">
        <f t="shared" si="0"/>
        <v>22475062.420000017</v>
      </c>
      <c r="I22" s="789" t="s">
        <v>1559</v>
      </c>
      <c r="J22" s="494"/>
      <c r="K22" s="494"/>
      <c r="L22" s="494"/>
      <c r="M22" s="494"/>
      <c r="N22" s="494"/>
      <c r="O22" s="494"/>
      <c r="P22" s="494"/>
      <c r="Q22" s="511"/>
    </row>
    <row r="23" spans="1:18" x14ac:dyDescent="0.25">
      <c r="A23" s="516" t="s">
        <v>1031</v>
      </c>
      <c r="B23" s="515" t="s">
        <v>1037</v>
      </c>
      <c r="C23" s="514" t="s">
        <v>1036</v>
      </c>
      <c r="D23" s="513">
        <v>4876964.33</v>
      </c>
      <c r="E23" s="593">
        <v>4876964.33</v>
      </c>
      <c r="F23" s="513">
        <v>3491209</v>
      </c>
      <c r="G23" s="500">
        <f t="shared" si="1"/>
        <v>1385755.33</v>
      </c>
      <c r="H23" s="499">
        <f t="shared" si="0"/>
        <v>0</v>
      </c>
      <c r="I23" s="786"/>
      <c r="J23" s="494"/>
      <c r="K23" s="494"/>
      <c r="L23" s="494"/>
      <c r="M23" s="494"/>
      <c r="N23" s="494"/>
      <c r="O23" s="494"/>
      <c r="P23" s="494"/>
      <c r="Q23" s="511"/>
    </row>
    <row r="24" spans="1:18" x14ac:dyDescent="0.25">
      <c r="A24" s="516" t="s">
        <v>1031</v>
      </c>
      <c r="B24" s="515" t="s">
        <v>1035</v>
      </c>
      <c r="C24" s="514" t="s">
        <v>1034</v>
      </c>
      <c r="D24" s="513">
        <v>9556682.1999999993</v>
      </c>
      <c r="E24" s="593">
        <v>8791898.1999999993</v>
      </c>
      <c r="F24" s="513">
        <v>3816874</v>
      </c>
      <c r="G24" s="500">
        <f t="shared" si="1"/>
        <v>4975024.1999999993</v>
      </c>
      <c r="H24" s="528">
        <f t="shared" si="0"/>
        <v>-764784</v>
      </c>
      <c r="I24" s="787" t="s">
        <v>1558</v>
      </c>
      <c r="J24" s="494"/>
      <c r="K24" s="494"/>
      <c r="L24" s="494"/>
      <c r="M24" s="494"/>
      <c r="N24" s="494"/>
      <c r="O24" s="494"/>
      <c r="P24" s="494"/>
      <c r="Q24" s="511"/>
    </row>
    <row r="25" spans="1:18" x14ac:dyDescent="0.25">
      <c r="A25" s="516" t="s">
        <v>1031</v>
      </c>
      <c r="B25" s="515" t="s">
        <v>1033</v>
      </c>
      <c r="C25" s="514" t="s">
        <v>1032</v>
      </c>
      <c r="D25" s="513">
        <v>801377.7</v>
      </c>
      <c r="E25" s="593">
        <v>801377.7</v>
      </c>
      <c r="F25" s="513">
        <v>330992.7</v>
      </c>
      <c r="G25" s="500">
        <f t="shared" si="1"/>
        <v>470384.99999999994</v>
      </c>
      <c r="H25" s="499">
        <f t="shared" si="0"/>
        <v>0</v>
      </c>
      <c r="I25" s="787"/>
      <c r="J25" s="494"/>
      <c r="K25" s="494"/>
      <c r="L25" s="494"/>
      <c r="M25" s="494"/>
      <c r="N25" s="494"/>
      <c r="O25" s="494"/>
      <c r="P25" s="494"/>
      <c r="Q25" s="511"/>
    </row>
    <row r="26" spans="1:18" x14ac:dyDescent="0.25">
      <c r="A26" s="516" t="s">
        <v>1031</v>
      </c>
      <c r="B26" s="515" t="s">
        <v>1030</v>
      </c>
      <c r="C26" s="514" t="s">
        <v>1029</v>
      </c>
      <c r="D26" s="513">
        <v>47513667.350000001</v>
      </c>
      <c r="E26" s="593">
        <v>48169638.350000001</v>
      </c>
      <c r="F26" s="513">
        <v>16135556.300000001</v>
      </c>
      <c r="G26" s="500">
        <f t="shared" si="1"/>
        <v>32034082.050000001</v>
      </c>
      <c r="H26" s="499">
        <f t="shared" si="0"/>
        <v>655971</v>
      </c>
      <c r="I26" s="786" t="s">
        <v>1557</v>
      </c>
      <c r="J26" s="512"/>
      <c r="K26" s="512"/>
      <c r="L26" s="512"/>
      <c r="M26" s="512"/>
      <c r="N26" s="494"/>
      <c r="O26" s="512"/>
      <c r="P26" s="512"/>
      <c r="Q26" s="511"/>
    </row>
    <row r="27" spans="1:18" x14ac:dyDescent="0.25">
      <c r="A27" s="516"/>
      <c r="B27" s="515"/>
      <c r="C27" s="514" t="s">
        <v>1028</v>
      </c>
      <c r="D27" s="594">
        <f>SUM(D10:D26)</f>
        <v>999874074.99000013</v>
      </c>
      <c r="E27" s="594">
        <f>SUM(E10:E26)</f>
        <v>1047472127.8200001</v>
      </c>
      <c r="F27" s="594">
        <f>SUM(F10:F26)</f>
        <v>385664797.71000004</v>
      </c>
      <c r="G27" s="594">
        <f>SUM(G10:G26)</f>
        <v>661807330.11000013</v>
      </c>
      <c r="H27" s="528"/>
      <c r="I27" s="787"/>
      <c r="J27" s="512"/>
      <c r="K27" s="512"/>
      <c r="L27" s="512"/>
      <c r="M27" s="512"/>
      <c r="N27" s="494"/>
      <c r="O27" s="512"/>
      <c r="P27" s="512"/>
      <c r="Q27" s="511"/>
    </row>
    <row r="28" spans="1:18" x14ac:dyDescent="0.25">
      <c r="A28" s="527" t="s">
        <v>1027</v>
      </c>
      <c r="B28" s="526" t="s">
        <v>1025</v>
      </c>
      <c r="C28" s="525" t="s">
        <v>1026</v>
      </c>
      <c r="D28" s="524">
        <v>60627576.119999997</v>
      </c>
      <c r="E28" s="524">
        <v>61627565.049999997</v>
      </c>
      <c r="F28" s="524">
        <v>37859185.270000003</v>
      </c>
      <c r="G28" s="523">
        <f>E28-F28</f>
        <v>23768379.779999994</v>
      </c>
      <c r="H28" s="522">
        <f t="shared" ref="H28:H39" si="2">SUM(E28-D28)</f>
        <v>999988.9299999997</v>
      </c>
      <c r="I28" s="786"/>
      <c r="J28" s="494"/>
      <c r="K28" s="494"/>
      <c r="L28" s="494"/>
      <c r="M28" s="494"/>
      <c r="N28" s="494"/>
      <c r="O28" s="494"/>
      <c r="P28" s="494"/>
      <c r="Q28" s="511"/>
    </row>
    <row r="29" spans="1:18" x14ac:dyDescent="0.25">
      <c r="A29" s="516" t="s">
        <v>1023</v>
      </c>
      <c r="B29" s="515" t="s">
        <v>1025</v>
      </c>
      <c r="C29" s="514" t="s">
        <v>1024</v>
      </c>
      <c r="D29" s="513">
        <v>18125812.949999999</v>
      </c>
      <c r="E29" s="513">
        <v>19894348.43</v>
      </c>
      <c r="F29" s="513">
        <v>19894348.43</v>
      </c>
      <c r="G29" s="500">
        <v>0</v>
      </c>
      <c r="H29" s="499">
        <f t="shared" si="2"/>
        <v>1768535.4800000004</v>
      </c>
      <c r="I29" s="786"/>
      <c r="J29" s="494"/>
      <c r="K29" s="494"/>
      <c r="L29" s="494"/>
      <c r="M29" s="494"/>
      <c r="N29" s="494"/>
      <c r="O29" s="494"/>
      <c r="P29" s="494"/>
      <c r="Q29" s="511"/>
    </row>
    <row r="30" spans="1:18" x14ac:dyDescent="0.25">
      <c r="A30" s="516" t="s">
        <v>1023</v>
      </c>
      <c r="B30" s="515" t="s">
        <v>1022</v>
      </c>
      <c r="C30" s="514" t="s">
        <v>1021</v>
      </c>
      <c r="D30" s="513">
        <v>128000</v>
      </c>
      <c r="E30" s="513">
        <v>128000</v>
      </c>
      <c r="F30" s="513">
        <v>128000</v>
      </c>
      <c r="G30" s="500">
        <v>0</v>
      </c>
      <c r="H30" s="499">
        <f t="shared" si="2"/>
        <v>0</v>
      </c>
      <c r="I30" s="786"/>
      <c r="J30" s="512"/>
      <c r="K30" s="512"/>
      <c r="L30" s="512"/>
      <c r="M30" s="512"/>
      <c r="N30" s="494"/>
      <c r="O30" s="512"/>
      <c r="P30" s="512"/>
      <c r="Q30" s="511"/>
    </row>
    <row r="31" spans="1:18" ht="15" customHeight="1" x14ac:dyDescent="0.25">
      <c r="A31" s="516" t="s">
        <v>1020</v>
      </c>
      <c r="B31" s="515" t="s">
        <v>1004</v>
      </c>
      <c r="C31" s="514" t="s">
        <v>1019</v>
      </c>
      <c r="D31" s="513">
        <v>117499577.3</v>
      </c>
      <c r="E31" s="513">
        <v>118671929.48999999</v>
      </c>
      <c r="F31" s="513">
        <v>0</v>
      </c>
      <c r="G31" s="500">
        <f>E31-F31</f>
        <v>118671929.48999999</v>
      </c>
      <c r="H31" s="517">
        <f t="shared" si="2"/>
        <v>1172352.1899999976</v>
      </c>
      <c r="I31" s="786"/>
      <c r="J31" s="494"/>
      <c r="K31" s="494"/>
      <c r="L31" s="494"/>
      <c r="M31" s="494"/>
      <c r="N31" s="494"/>
      <c r="O31" s="494"/>
      <c r="P31" s="494"/>
      <c r="Q31" s="511"/>
    </row>
    <row r="32" spans="1:18" x14ac:dyDescent="0.25">
      <c r="A32" s="516" t="s">
        <v>1018</v>
      </c>
      <c r="B32" s="515" t="s">
        <v>1004</v>
      </c>
      <c r="C32" s="514" t="s">
        <v>1017</v>
      </c>
      <c r="D32" s="513">
        <v>1434142.91</v>
      </c>
      <c r="E32" s="513">
        <v>1434142.91</v>
      </c>
      <c r="F32" s="513">
        <v>0</v>
      </c>
      <c r="G32" s="500">
        <v>1434142.91</v>
      </c>
      <c r="H32" s="499">
        <f t="shared" si="2"/>
        <v>0</v>
      </c>
      <c r="I32" s="787"/>
      <c r="J32" s="494"/>
      <c r="K32" s="494"/>
      <c r="L32" s="494"/>
      <c r="M32" s="494"/>
      <c r="N32" s="494"/>
      <c r="O32" s="494"/>
      <c r="P32" s="494"/>
      <c r="Q32" s="511"/>
    </row>
    <row r="33" spans="1:18" x14ac:dyDescent="0.25">
      <c r="A33" s="520" t="s">
        <v>1015</v>
      </c>
      <c r="B33" s="519" t="s">
        <v>1016</v>
      </c>
      <c r="C33" s="518" t="s">
        <v>1013</v>
      </c>
      <c r="D33" s="513">
        <v>429550</v>
      </c>
      <c r="E33" s="513">
        <v>429550</v>
      </c>
      <c r="F33" s="513">
        <v>0</v>
      </c>
      <c r="G33" s="500">
        <f>E33-F33</f>
        <v>429550</v>
      </c>
      <c r="H33" s="517">
        <f t="shared" si="2"/>
        <v>0</v>
      </c>
      <c r="I33" s="790"/>
      <c r="J33" s="494"/>
      <c r="K33" s="494"/>
      <c r="L33" s="494"/>
      <c r="M33" s="494"/>
      <c r="N33" s="494"/>
      <c r="O33" s="494"/>
      <c r="P33" s="494"/>
      <c r="Q33" s="511"/>
    </row>
    <row r="34" spans="1:18" x14ac:dyDescent="0.25">
      <c r="A34" s="520" t="s">
        <v>1015</v>
      </c>
      <c r="B34" s="519" t="s">
        <v>1014</v>
      </c>
      <c r="C34" s="518" t="s">
        <v>1013</v>
      </c>
      <c r="D34" s="513">
        <v>753830</v>
      </c>
      <c r="E34" s="513">
        <v>274670</v>
      </c>
      <c r="F34" s="513">
        <v>0</v>
      </c>
      <c r="G34" s="500">
        <f>E34-F34</f>
        <v>274670</v>
      </c>
      <c r="H34" s="521">
        <f t="shared" si="2"/>
        <v>-479160</v>
      </c>
      <c r="I34" s="791"/>
      <c r="J34" s="494"/>
      <c r="K34" s="494"/>
      <c r="L34" s="494"/>
      <c r="M34" s="494"/>
      <c r="N34" s="494"/>
      <c r="O34" s="494"/>
      <c r="P34" s="494"/>
      <c r="Q34" s="511"/>
    </row>
    <row r="35" spans="1:18" x14ac:dyDescent="0.25">
      <c r="A35" s="516" t="s">
        <v>1012</v>
      </c>
      <c r="B35" s="515" t="s">
        <v>1009</v>
      </c>
      <c r="C35" s="514" t="s">
        <v>1011</v>
      </c>
      <c r="D35" s="513">
        <v>77168000</v>
      </c>
      <c r="E35" s="513">
        <v>77168000</v>
      </c>
      <c r="F35" s="513">
        <v>0</v>
      </c>
      <c r="G35" s="500">
        <v>77168000</v>
      </c>
      <c r="H35" s="499">
        <f t="shared" si="2"/>
        <v>0</v>
      </c>
      <c r="I35" s="786"/>
      <c r="J35" s="512"/>
      <c r="K35" s="512"/>
      <c r="L35" s="512"/>
      <c r="M35" s="512"/>
      <c r="N35" s="494"/>
      <c r="O35" s="512"/>
      <c r="P35" s="512"/>
      <c r="Q35" s="511"/>
    </row>
    <row r="36" spans="1:18" x14ac:dyDescent="0.25">
      <c r="A36" s="516" t="s">
        <v>1010</v>
      </c>
      <c r="B36" s="515" t="s">
        <v>1009</v>
      </c>
      <c r="C36" s="514" t="s">
        <v>1008</v>
      </c>
      <c r="D36" s="513">
        <v>150000</v>
      </c>
      <c r="E36" s="513">
        <v>150000</v>
      </c>
      <c r="F36" s="513">
        <v>0</v>
      </c>
      <c r="G36" s="500">
        <v>150000</v>
      </c>
      <c r="H36" s="499">
        <f t="shared" si="2"/>
        <v>0</v>
      </c>
      <c r="I36" s="786"/>
      <c r="J36" s="512"/>
      <c r="K36" s="512"/>
      <c r="L36" s="512"/>
      <c r="M36" s="512"/>
      <c r="N36" s="494"/>
      <c r="O36" s="512"/>
      <c r="P36" s="512"/>
      <c r="Q36" s="511"/>
    </row>
    <row r="37" spans="1:18" x14ac:dyDescent="0.25">
      <c r="A37" s="510" t="s">
        <v>1007</v>
      </c>
      <c r="B37" s="509" t="s">
        <v>1004</v>
      </c>
      <c r="C37" s="508" t="s">
        <v>1006</v>
      </c>
      <c r="D37" s="513">
        <v>62018602.299999997</v>
      </c>
      <c r="E37" s="513">
        <v>82960913.370000005</v>
      </c>
      <c r="F37" s="507">
        <v>0</v>
      </c>
      <c r="G37" s="500">
        <f>E37-F37</f>
        <v>82960913.370000005</v>
      </c>
      <c r="H37" s="499">
        <f t="shared" si="2"/>
        <v>20942311.070000008</v>
      </c>
      <c r="I37" s="786"/>
      <c r="J37" s="506"/>
      <c r="K37" s="506"/>
      <c r="L37" s="506"/>
      <c r="M37" s="506"/>
      <c r="N37" s="494"/>
      <c r="O37" s="506"/>
      <c r="P37" s="506"/>
      <c r="Q37" s="505"/>
      <c r="R37" s="42"/>
    </row>
    <row r="38" spans="1:18" s="42" customFormat="1" x14ac:dyDescent="0.25">
      <c r="A38" s="504" t="s">
        <v>1005</v>
      </c>
      <c r="B38" s="503" t="s">
        <v>1004</v>
      </c>
      <c r="C38" s="502" t="s">
        <v>1003</v>
      </c>
      <c r="D38" s="513">
        <v>47190</v>
      </c>
      <c r="E38" s="513">
        <v>0</v>
      </c>
      <c r="F38" s="501">
        <v>0</v>
      </c>
      <c r="G38" s="500">
        <v>0</v>
      </c>
      <c r="H38" s="521">
        <f t="shared" si="2"/>
        <v>-47190</v>
      </c>
      <c r="I38" s="792"/>
      <c r="J38"/>
      <c r="K38"/>
      <c r="L38"/>
      <c r="M38"/>
      <c r="N38" s="494"/>
      <c r="O38"/>
      <c r="P38"/>
      <c r="Q38"/>
      <c r="R38"/>
    </row>
    <row r="39" spans="1:18" ht="15.75" thickBot="1" x14ac:dyDescent="0.3">
      <c r="A39" s="498"/>
      <c r="B39" s="497"/>
      <c r="C39" s="496" t="s">
        <v>10</v>
      </c>
      <c r="D39" s="595">
        <f>SUM(D6:D38)-D27</f>
        <v>1348499613.6700001</v>
      </c>
      <c r="E39" s="595">
        <f>SUM(E6:E38)-E27</f>
        <v>1420426911.2999992</v>
      </c>
      <c r="F39" s="595">
        <f>SUM(F6:F38)-F27</f>
        <v>449803085.41999996</v>
      </c>
      <c r="G39" s="595">
        <f>SUM(G6:G38)-G27</f>
        <v>970623825.88000011</v>
      </c>
      <c r="H39" s="495">
        <f t="shared" si="2"/>
        <v>71927297.629999161</v>
      </c>
      <c r="I39" s="793"/>
      <c r="N39" s="494"/>
    </row>
    <row r="40" spans="1:18" x14ac:dyDescent="0.25">
      <c r="A40" s="493"/>
      <c r="C40" s="492"/>
      <c r="E40" s="490"/>
      <c r="F40" s="490"/>
      <c r="G40" s="490"/>
      <c r="H40" s="490"/>
    </row>
    <row r="41" spans="1:18" x14ac:dyDescent="0.25">
      <c r="A41" s="6" t="s">
        <v>1284</v>
      </c>
      <c r="B41" s="6"/>
      <c r="C41" s="6"/>
      <c r="E41" s="155"/>
      <c r="F41" s="155"/>
    </row>
    <row r="42" spans="1:18" x14ac:dyDescent="0.25">
      <c r="A42" s="6" t="s">
        <v>1556</v>
      </c>
      <c r="B42" s="6" t="s">
        <v>1555</v>
      </c>
      <c r="C42" s="6"/>
      <c r="E42" s="155"/>
      <c r="F42" s="155"/>
      <c r="H42" s="155"/>
    </row>
    <row r="43" spans="1:18" x14ac:dyDescent="0.25">
      <c r="A43" s="6"/>
      <c r="B43" s="6" t="s">
        <v>1002</v>
      </c>
      <c r="C43" s="6"/>
    </row>
    <row r="45" spans="1:18" x14ac:dyDescent="0.25">
      <c r="A45" s="491"/>
      <c r="D45" s="490"/>
    </row>
    <row r="46" spans="1:18" x14ac:dyDescent="0.25">
      <c r="B46" s="11"/>
      <c r="C46" s="11"/>
      <c r="D46" s="490"/>
      <c r="E46" s="11"/>
      <c r="F46" s="11"/>
      <c r="G46" s="11"/>
      <c r="H46" s="11"/>
      <c r="I46" s="11"/>
    </row>
    <row r="47" spans="1:18" x14ac:dyDescent="0.25">
      <c r="B47" s="11"/>
      <c r="C47" s="11"/>
      <c r="D47" s="490"/>
      <c r="E47" s="11"/>
      <c r="F47" s="11"/>
      <c r="G47" s="11"/>
      <c r="H47" s="11"/>
      <c r="I47" s="11"/>
    </row>
    <row r="48" spans="1:18" x14ac:dyDescent="0.25">
      <c r="D48" s="490"/>
    </row>
    <row r="49" spans="4:4" x14ac:dyDescent="0.25">
      <c r="D49" s="490"/>
    </row>
    <row r="50" spans="4:4" x14ac:dyDescent="0.25">
      <c r="D50" s="490"/>
    </row>
  </sheetData>
  <mergeCells count="2">
    <mergeCell ref="A1:I1"/>
    <mergeCell ref="A3:I3"/>
  </mergeCells>
  <printOptions horizontalCentered="1"/>
  <pageMargins left="0.51181102362204722" right="0.51181102362204722" top="0.39370078740157483" bottom="0.39370078740157483" header="0.31496062992125984" footer="0.31496062992125984"/>
  <pageSetup paperSize="9" scale="59" orientation="landscape" r:id="rId1"/>
  <headerFooter>
    <oddHeader>&amp;R&amp;"Arial,Tučné"Tabulka č. 11</oddHeader>
  </headerFooter>
  <colBreaks count="1" manualBreakCount="1">
    <brk id="9" max="43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view="pageBreakPreview" topLeftCell="A25" zoomScaleNormal="100" workbookViewId="0">
      <selection activeCell="D16" sqref="D16"/>
    </sheetView>
  </sheetViews>
  <sheetFormatPr defaultRowHeight="12.75" x14ac:dyDescent="0.2"/>
  <cols>
    <col min="1" max="1" width="9.140625" style="549"/>
    <col min="2" max="2" width="44" style="549" customWidth="1"/>
    <col min="3" max="3" width="32.42578125" style="549" customWidth="1"/>
    <col min="4" max="4" width="16.5703125" style="550" customWidth="1"/>
    <col min="5" max="5" width="16.85546875" style="550" customWidth="1"/>
    <col min="6" max="6" width="13" style="550" customWidth="1"/>
    <col min="7" max="8" width="12" style="553" customWidth="1"/>
    <col min="9" max="9" width="12.140625" style="549" customWidth="1"/>
    <col min="10" max="11" width="11.7109375" style="549" bestFit="1" customWidth="1"/>
    <col min="12" max="12" width="12" style="549" customWidth="1"/>
    <col min="13" max="13" width="11.7109375" style="549" bestFit="1" customWidth="1"/>
    <col min="14" max="14" width="10.140625" style="549" bestFit="1" customWidth="1"/>
    <col min="15" max="16384" width="9.140625" style="549"/>
  </cols>
  <sheetData>
    <row r="1" spans="1:12" ht="15.75" x14ac:dyDescent="0.25">
      <c r="D1" s="587" t="s">
        <v>1590</v>
      </c>
      <c r="E1" s="587"/>
      <c r="F1" s="587"/>
    </row>
    <row r="2" spans="1:12" ht="27.75" x14ac:dyDescent="0.4">
      <c r="A2" s="1049" t="s">
        <v>1120</v>
      </c>
      <c r="B2" s="1049"/>
      <c r="C2" s="1049"/>
      <c r="D2" s="1049"/>
      <c r="E2" s="784"/>
      <c r="F2" s="784"/>
      <c r="G2" s="783"/>
      <c r="H2" s="783"/>
    </row>
    <row r="3" spans="1:12" ht="15.75" x14ac:dyDescent="0.25">
      <c r="B3" s="585"/>
      <c r="C3" s="585"/>
      <c r="D3" s="586"/>
      <c r="E3" s="586"/>
      <c r="F3" s="586"/>
      <c r="G3" s="585"/>
      <c r="H3" s="585"/>
    </row>
    <row r="4" spans="1:12" ht="23.25" x14ac:dyDescent="0.35">
      <c r="A4" s="1050" t="s">
        <v>1589</v>
      </c>
      <c r="B4" s="1050"/>
      <c r="C4" s="1050"/>
      <c r="D4" s="1050"/>
      <c r="E4" s="782"/>
      <c r="F4" s="781"/>
      <c r="G4" s="1040"/>
      <c r="H4" s="1040"/>
      <c r="I4" s="1040"/>
      <c r="J4" s="1040"/>
      <c r="K4" s="1040"/>
      <c r="L4" s="1040"/>
    </row>
    <row r="5" spans="1:12" ht="15.75" x14ac:dyDescent="0.25">
      <c r="B5" s="585"/>
      <c r="C5" s="585"/>
      <c r="D5" s="586"/>
      <c r="E5" s="586"/>
      <c r="F5" s="586"/>
      <c r="G5" s="585"/>
      <c r="H5" s="585"/>
    </row>
    <row r="6" spans="1:12" ht="15.75" x14ac:dyDescent="0.25">
      <c r="A6" s="1047" t="s">
        <v>1588</v>
      </c>
      <c r="B6" s="1047"/>
      <c r="C6" s="1047"/>
      <c r="D6" s="1047"/>
      <c r="E6" s="780"/>
      <c r="F6" s="780"/>
      <c r="G6" s="585"/>
      <c r="H6" s="585"/>
    </row>
    <row r="7" spans="1:12" ht="15.75" x14ac:dyDescent="0.25">
      <c r="A7" s="1051" t="s">
        <v>1587</v>
      </c>
      <c r="B7" s="1051"/>
      <c r="C7" s="1051"/>
      <c r="D7" s="1051"/>
      <c r="E7" s="699"/>
      <c r="F7" s="699"/>
      <c r="G7" s="585"/>
      <c r="H7" s="585"/>
    </row>
    <row r="8" spans="1:12" ht="15.75" x14ac:dyDescent="0.25">
      <c r="A8" s="1047" t="s">
        <v>1586</v>
      </c>
      <c r="B8" s="1047"/>
      <c r="C8" s="1047"/>
      <c r="D8" s="1047"/>
      <c r="E8" s="699"/>
      <c r="F8" s="699"/>
      <c r="G8" s="585"/>
      <c r="H8" s="585"/>
    </row>
    <row r="9" spans="1:12" ht="15.75" x14ac:dyDescent="0.25">
      <c r="A9" s="1047" t="s">
        <v>1585</v>
      </c>
      <c r="B9" s="1047"/>
      <c r="C9" s="1047"/>
      <c r="D9" s="1047"/>
      <c r="E9" s="699"/>
      <c r="F9" s="699"/>
      <c r="G9" s="585"/>
      <c r="H9" s="585"/>
    </row>
    <row r="10" spans="1:12" ht="15.75" x14ac:dyDescent="0.25">
      <c r="A10" s="699"/>
      <c r="B10" s="1047" t="s">
        <v>1584</v>
      </c>
      <c r="C10" s="1047"/>
      <c r="D10" s="1047"/>
      <c r="E10" s="699"/>
      <c r="F10" s="699"/>
      <c r="G10" s="585"/>
      <c r="H10" s="585"/>
    </row>
    <row r="11" spans="1:12" ht="15.75" x14ac:dyDescent="0.25">
      <c r="A11" s="1048" t="s">
        <v>1583</v>
      </c>
      <c r="B11" s="1048"/>
      <c r="C11" s="1048"/>
      <c r="D11" s="1048"/>
      <c r="E11" s="699"/>
      <c r="F11" s="699"/>
      <c r="G11" s="585"/>
      <c r="H11" s="585"/>
    </row>
    <row r="12" spans="1:12" ht="16.5" thickBot="1" x14ac:dyDescent="0.3">
      <c r="B12" s="585"/>
      <c r="C12" s="585"/>
      <c r="D12" s="584"/>
      <c r="E12" s="584"/>
      <c r="F12" s="584"/>
      <c r="G12" s="585"/>
      <c r="H12" s="585"/>
    </row>
    <row r="13" spans="1:12" ht="15.75" customHeight="1" x14ac:dyDescent="0.25">
      <c r="A13" s="583" t="s">
        <v>1119</v>
      </c>
      <c r="B13" s="582" t="s">
        <v>1118</v>
      </c>
      <c r="C13" s="582" t="s">
        <v>1117</v>
      </c>
      <c r="D13" s="581" t="s">
        <v>1116</v>
      </c>
      <c r="E13" s="549"/>
      <c r="F13" s="549"/>
      <c r="G13" s="549"/>
      <c r="H13" s="549"/>
    </row>
    <row r="14" spans="1:12" ht="15" x14ac:dyDescent="0.25">
      <c r="A14" s="580" t="s">
        <v>1115</v>
      </c>
      <c r="B14" s="565"/>
      <c r="C14" s="579" t="s">
        <v>1114</v>
      </c>
      <c r="D14" s="578" t="s">
        <v>1582</v>
      </c>
      <c r="E14" s="549"/>
      <c r="F14" s="549"/>
      <c r="G14" s="549"/>
      <c r="H14" s="549"/>
    </row>
    <row r="15" spans="1:12" ht="15" x14ac:dyDescent="0.25">
      <c r="A15" s="580"/>
      <c r="B15" s="565"/>
      <c r="C15" s="579" t="s">
        <v>1113</v>
      </c>
      <c r="D15" s="578" t="s">
        <v>887</v>
      </c>
      <c r="E15" s="549"/>
      <c r="F15" s="549"/>
      <c r="G15" s="549"/>
      <c r="H15" s="549"/>
    </row>
    <row r="16" spans="1:12" ht="15.75" thickBot="1" x14ac:dyDescent="0.3">
      <c r="A16" s="577"/>
      <c r="B16" s="576"/>
      <c r="C16" s="575" t="s">
        <v>1112</v>
      </c>
      <c r="D16" s="574"/>
      <c r="E16" s="549"/>
      <c r="F16" s="549"/>
      <c r="G16" s="549"/>
      <c r="H16" s="549"/>
    </row>
    <row r="17" spans="1:8" ht="15" x14ac:dyDescent="0.25">
      <c r="A17" s="573"/>
      <c r="B17" s="554"/>
      <c r="C17" s="571"/>
      <c r="D17" s="779"/>
      <c r="E17" s="549"/>
      <c r="F17" s="549"/>
      <c r="G17" s="549"/>
      <c r="H17" s="549"/>
    </row>
    <row r="18" spans="1:8" ht="16.5" thickBot="1" x14ac:dyDescent="0.3">
      <c r="A18" s="573"/>
      <c r="B18" s="572" t="s">
        <v>1581</v>
      </c>
      <c r="C18" s="571"/>
      <c r="D18" s="570"/>
      <c r="E18" s="549"/>
      <c r="F18" s="549"/>
      <c r="G18" s="549"/>
      <c r="H18" s="549"/>
    </row>
    <row r="19" spans="1:8" ht="15" customHeight="1" x14ac:dyDescent="0.2">
      <c r="A19" s="569">
        <v>1</v>
      </c>
      <c r="B19" s="568" t="s">
        <v>1580</v>
      </c>
      <c r="C19" s="567"/>
      <c r="D19" s="778">
        <v>7899</v>
      </c>
      <c r="E19" s="549"/>
      <c r="F19" s="549"/>
      <c r="G19" s="549"/>
      <c r="H19" s="549"/>
    </row>
    <row r="20" spans="1:8" ht="15" customHeight="1" x14ac:dyDescent="0.2">
      <c r="A20" s="561">
        <v>2</v>
      </c>
      <c r="B20" s="563" t="s">
        <v>1111</v>
      </c>
      <c r="C20" s="563" t="s">
        <v>1110</v>
      </c>
      <c r="D20" s="556">
        <v>244551.6</v>
      </c>
      <c r="E20" s="549"/>
      <c r="F20" s="549"/>
      <c r="G20" s="549"/>
      <c r="H20" s="549"/>
    </row>
    <row r="21" spans="1:8" ht="15" customHeight="1" x14ac:dyDescent="0.2">
      <c r="A21" s="561">
        <v>3</v>
      </c>
      <c r="B21" s="563" t="s">
        <v>1109</v>
      </c>
      <c r="C21" s="563" t="s">
        <v>1108</v>
      </c>
      <c r="D21" s="556">
        <v>0</v>
      </c>
      <c r="E21" s="549"/>
      <c r="F21" s="549"/>
      <c r="G21" s="549"/>
      <c r="H21" s="549"/>
    </row>
    <row r="22" spans="1:8" ht="15" customHeight="1" x14ac:dyDescent="0.2">
      <c r="A22" s="561">
        <v>4</v>
      </c>
      <c r="B22" s="566" t="s">
        <v>1107</v>
      </c>
      <c r="C22" s="563" t="s">
        <v>1106</v>
      </c>
      <c r="D22" s="556">
        <v>0</v>
      </c>
      <c r="E22" s="549"/>
      <c r="F22" s="549"/>
      <c r="G22" s="549"/>
      <c r="H22" s="549"/>
    </row>
    <row r="23" spans="1:8" ht="15" customHeight="1" x14ac:dyDescent="0.2">
      <c r="A23" s="561">
        <v>5</v>
      </c>
      <c r="B23" s="563" t="s">
        <v>1105</v>
      </c>
      <c r="C23" s="563" t="s">
        <v>1104</v>
      </c>
      <c r="D23" s="922">
        <f>SUM(D21:D22)</f>
        <v>0</v>
      </c>
      <c r="E23" s="549"/>
      <c r="F23" s="555"/>
      <c r="G23" s="555"/>
      <c r="H23" s="549"/>
    </row>
    <row r="24" spans="1:8" ht="15" customHeight="1" x14ac:dyDescent="0.2">
      <c r="A24" s="561">
        <v>6</v>
      </c>
      <c r="B24" s="563" t="s">
        <v>1103</v>
      </c>
      <c r="C24" s="563" t="s">
        <v>1102</v>
      </c>
      <c r="D24" s="923">
        <f>SUM(D23/D20*100)</f>
        <v>0</v>
      </c>
      <c r="E24" s="549"/>
      <c r="F24" s="555"/>
      <c r="G24" s="555"/>
      <c r="H24" s="549"/>
    </row>
    <row r="25" spans="1:8" ht="15" customHeight="1" x14ac:dyDescent="0.2">
      <c r="A25" s="561">
        <v>7</v>
      </c>
      <c r="B25" s="563" t="s">
        <v>1101</v>
      </c>
      <c r="C25" s="563" t="s">
        <v>1100</v>
      </c>
      <c r="D25" s="924">
        <v>180669.4</v>
      </c>
      <c r="E25" s="549"/>
      <c r="F25" s="555"/>
      <c r="G25" s="555"/>
      <c r="H25" s="549"/>
    </row>
    <row r="26" spans="1:8" ht="15" customHeight="1" x14ac:dyDescent="0.2">
      <c r="A26" s="561">
        <v>8</v>
      </c>
      <c r="B26" s="563" t="s">
        <v>1099</v>
      </c>
      <c r="C26" s="564" t="s">
        <v>1098</v>
      </c>
      <c r="D26" s="925">
        <v>0</v>
      </c>
      <c r="E26" s="549"/>
      <c r="F26" s="555"/>
      <c r="G26" s="555"/>
      <c r="H26" s="549"/>
    </row>
    <row r="27" spans="1:8" ht="15" customHeight="1" x14ac:dyDescent="0.2">
      <c r="A27" s="561">
        <v>9</v>
      </c>
      <c r="B27" s="565" t="s">
        <v>1097</v>
      </c>
      <c r="C27" s="565" t="s">
        <v>1096</v>
      </c>
      <c r="D27" s="926">
        <f>SUM(D26/D25*100)</f>
        <v>0</v>
      </c>
      <c r="E27" s="549"/>
      <c r="F27" s="555"/>
      <c r="G27" s="555"/>
      <c r="H27" s="549"/>
    </row>
    <row r="28" spans="1:8" ht="15" customHeight="1" x14ac:dyDescent="0.2">
      <c r="A28" s="561">
        <v>10</v>
      </c>
      <c r="B28" s="563" t="s">
        <v>1095</v>
      </c>
      <c r="C28" s="563" t="s">
        <v>1094</v>
      </c>
      <c r="D28" s="927">
        <v>1506696.67</v>
      </c>
      <c r="E28" s="555"/>
      <c r="F28" s="549"/>
      <c r="G28" s="549"/>
      <c r="H28" s="549"/>
    </row>
    <row r="29" spans="1:8" ht="15" customHeight="1" x14ac:dyDescent="0.2">
      <c r="A29" s="561">
        <v>11</v>
      </c>
      <c r="B29" s="563" t="s">
        <v>1093</v>
      </c>
      <c r="C29" s="563" t="s">
        <v>1092</v>
      </c>
      <c r="D29" s="927">
        <v>26714.080000000002</v>
      </c>
      <c r="E29" s="555"/>
      <c r="F29" s="549"/>
      <c r="G29" s="549"/>
      <c r="H29" s="549"/>
    </row>
    <row r="30" spans="1:8" ht="15" customHeight="1" x14ac:dyDescent="0.2">
      <c r="A30" s="561">
        <v>12</v>
      </c>
      <c r="B30" s="565" t="s">
        <v>1091</v>
      </c>
      <c r="C30" s="777" t="s">
        <v>1090</v>
      </c>
      <c r="D30" s="928">
        <f>SUM(D29/D28*100)</f>
        <v>1.7730230995997358</v>
      </c>
      <c r="E30" s="555"/>
      <c r="F30" s="549"/>
      <c r="G30" s="549"/>
      <c r="H30" s="549"/>
    </row>
    <row r="31" spans="1:8" ht="15" customHeight="1" x14ac:dyDescent="0.2">
      <c r="A31" s="561">
        <v>13</v>
      </c>
      <c r="B31" s="560" t="s">
        <v>1089</v>
      </c>
      <c r="C31" s="562" t="s">
        <v>1088</v>
      </c>
      <c r="D31" s="927">
        <v>80513.2</v>
      </c>
      <c r="E31" s="555"/>
      <c r="F31" s="549"/>
      <c r="G31" s="549"/>
      <c r="H31" s="549"/>
    </row>
    <row r="32" spans="1:8" ht="15" customHeight="1" x14ac:dyDescent="0.2">
      <c r="A32" s="561">
        <v>14</v>
      </c>
      <c r="B32" s="560" t="s">
        <v>1087</v>
      </c>
      <c r="C32" s="560" t="s">
        <v>1086</v>
      </c>
      <c r="D32" s="926">
        <v>26714.080000000002</v>
      </c>
      <c r="E32" s="555"/>
      <c r="F32" s="549"/>
      <c r="G32" s="549"/>
      <c r="H32" s="549"/>
    </row>
    <row r="33" spans="1:8" ht="15" customHeight="1" x14ac:dyDescent="0.2">
      <c r="A33" s="561">
        <v>15</v>
      </c>
      <c r="B33" s="777" t="s">
        <v>1085</v>
      </c>
      <c r="C33" s="777" t="s">
        <v>1084</v>
      </c>
      <c r="D33" s="928">
        <f>SUM(D31/D32)</f>
        <v>3.01388631014057</v>
      </c>
      <c r="E33" s="555"/>
      <c r="F33" s="549"/>
      <c r="G33" s="549"/>
      <c r="H33" s="549"/>
    </row>
    <row r="34" spans="1:8" ht="15" customHeight="1" x14ac:dyDescent="0.2">
      <c r="A34" s="561">
        <v>16</v>
      </c>
      <c r="B34" s="560" t="s">
        <v>1083</v>
      </c>
      <c r="C34" s="560" t="s">
        <v>1082</v>
      </c>
      <c r="D34" s="556">
        <v>49606.42</v>
      </c>
      <c r="E34" s="555"/>
      <c r="F34" s="549"/>
      <c r="G34" s="549"/>
      <c r="H34" s="549"/>
    </row>
    <row r="35" spans="1:8" ht="15" customHeight="1" x14ac:dyDescent="0.2">
      <c r="A35" s="559">
        <v>17</v>
      </c>
      <c r="B35" s="558" t="s">
        <v>1081</v>
      </c>
      <c r="C35" s="557" t="s">
        <v>1080</v>
      </c>
      <c r="D35" s="556">
        <v>21305.08</v>
      </c>
      <c r="E35" s="555"/>
      <c r="F35" s="549"/>
      <c r="G35" s="549"/>
      <c r="H35" s="549"/>
    </row>
    <row r="36" spans="1:8" ht="15" customHeight="1" thickBot="1" x14ac:dyDescent="0.25">
      <c r="A36" s="929">
        <v>18</v>
      </c>
      <c r="B36" s="930" t="s">
        <v>1079</v>
      </c>
      <c r="C36" s="931" t="s">
        <v>1078</v>
      </c>
      <c r="D36" s="932">
        <v>3615.75</v>
      </c>
      <c r="E36" s="555"/>
      <c r="F36" s="549"/>
      <c r="G36" s="549"/>
      <c r="H36" s="549"/>
    </row>
    <row r="37" spans="1:8" x14ac:dyDescent="0.2">
      <c r="A37" s="700"/>
      <c r="B37" s="700"/>
      <c r="C37" s="700"/>
      <c r="D37" s="700"/>
      <c r="E37" s="549"/>
      <c r="F37" s="549"/>
      <c r="G37" s="549"/>
      <c r="H37" s="549"/>
    </row>
    <row r="38" spans="1:8" x14ac:dyDescent="0.2">
      <c r="A38" s="700"/>
      <c r="B38" s="700"/>
      <c r="C38" s="700"/>
      <c r="D38" s="700"/>
      <c r="E38" s="549"/>
      <c r="F38" s="549"/>
      <c r="G38" s="549"/>
      <c r="H38" s="549"/>
    </row>
    <row r="39" spans="1:8" x14ac:dyDescent="0.2">
      <c r="A39" s="1046" t="s">
        <v>1579</v>
      </c>
      <c r="B39" s="1046"/>
      <c r="C39" s="1046"/>
      <c r="D39" s="1046"/>
      <c r="E39" s="549"/>
      <c r="F39" s="549"/>
      <c r="G39" s="549"/>
      <c r="H39" s="549"/>
    </row>
    <row r="40" spans="1:8" x14ac:dyDescent="0.2">
      <c r="A40" s="1036" t="s">
        <v>1578</v>
      </c>
      <c r="B40" s="1036"/>
      <c r="C40" s="1036"/>
      <c r="D40" s="1036"/>
      <c r="E40" s="549"/>
      <c r="F40" s="549"/>
      <c r="G40" s="549"/>
      <c r="H40" s="549"/>
    </row>
    <row r="41" spans="1:8" x14ac:dyDescent="0.2">
      <c r="A41" s="1036" t="s">
        <v>1577</v>
      </c>
      <c r="B41" s="1036"/>
      <c r="C41" s="1036"/>
      <c r="D41" s="1036"/>
      <c r="E41" s="549"/>
      <c r="F41" s="549"/>
      <c r="G41" s="549"/>
      <c r="H41" s="549"/>
    </row>
    <row r="42" spans="1:8" ht="15" x14ac:dyDescent="0.25">
      <c r="A42" s="1043" t="s">
        <v>1576</v>
      </c>
      <c r="B42" s="1044"/>
      <c r="C42" s="1044"/>
      <c r="D42" s="1044"/>
      <c r="E42" s="549"/>
      <c r="F42" s="549"/>
      <c r="G42" s="549"/>
      <c r="H42" s="549"/>
    </row>
    <row r="43" spans="1:8" x14ac:dyDescent="0.2">
      <c r="A43" s="1045" t="s">
        <v>1575</v>
      </c>
      <c r="B43" s="1045"/>
      <c r="C43" s="1045"/>
      <c r="D43" s="1045"/>
      <c r="E43" s="549"/>
      <c r="F43" s="549"/>
      <c r="G43" s="549"/>
      <c r="H43" s="549"/>
    </row>
    <row r="44" spans="1:8" x14ac:dyDescent="0.2">
      <c r="A44" s="554" t="s">
        <v>1574</v>
      </c>
      <c r="B44" s="700"/>
      <c r="C44" s="700"/>
      <c r="D44" s="700"/>
      <c r="E44" s="549"/>
      <c r="F44" s="549"/>
      <c r="G44" s="549"/>
      <c r="H44" s="549"/>
    </row>
    <row r="45" spans="1:8" x14ac:dyDescent="0.2">
      <c r="A45" s="1036" t="s">
        <v>1573</v>
      </c>
      <c r="B45" s="1036"/>
      <c r="C45" s="1036"/>
      <c r="D45" s="1036"/>
      <c r="E45" s="549"/>
      <c r="F45" s="549"/>
      <c r="G45" s="549"/>
      <c r="H45" s="549"/>
    </row>
    <row r="46" spans="1:8" x14ac:dyDescent="0.2">
      <c r="A46" s="702" t="s">
        <v>1085</v>
      </c>
      <c r="B46" s="700"/>
      <c r="C46" s="700"/>
      <c r="D46" s="700"/>
      <c r="E46" s="549"/>
      <c r="F46" s="549"/>
      <c r="G46" s="549"/>
      <c r="H46" s="549"/>
    </row>
    <row r="47" spans="1:8" x14ac:dyDescent="0.2">
      <c r="A47" s="1036" t="s">
        <v>1572</v>
      </c>
      <c r="B47" s="1036"/>
      <c r="C47" s="1036"/>
      <c r="D47" s="1036"/>
      <c r="E47" s="549"/>
      <c r="F47" s="549"/>
      <c r="G47" s="549"/>
      <c r="H47" s="549"/>
    </row>
    <row r="48" spans="1:8" x14ac:dyDescent="0.2">
      <c r="A48" s="1036" t="s">
        <v>1571</v>
      </c>
      <c r="B48" s="1036"/>
      <c r="C48" s="1036"/>
      <c r="D48" s="1036"/>
      <c r="E48" s="549"/>
      <c r="F48" s="549"/>
      <c r="G48" s="549"/>
      <c r="H48" s="549"/>
    </row>
    <row r="49" spans="1:10" x14ac:dyDescent="0.2">
      <c r="A49" s="1047" t="s">
        <v>1570</v>
      </c>
      <c r="B49" s="1047"/>
      <c r="C49" s="1047"/>
      <c r="D49" s="1047"/>
      <c r="E49" s="549"/>
      <c r="F49" s="549"/>
      <c r="G49" s="549"/>
      <c r="H49" s="549"/>
    </row>
    <row r="50" spans="1:10" x14ac:dyDescent="0.2">
      <c r="A50" s="700"/>
      <c r="B50" s="700"/>
      <c r="C50" s="700"/>
      <c r="D50" s="700"/>
      <c r="E50" s="549"/>
      <c r="F50" s="549"/>
      <c r="G50" s="549"/>
      <c r="H50" s="549"/>
    </row>
    <row r="51" spans="1:10" x14ac:dyDescent="0.2">
      <c r="E51" s="549"/>
      <c r="F51" s="549"/>
      <c r="G51" s="549"/>
      <c r="H51" s="549"/>
    </row>
    <row r="52" spans="1:10" ht="15" x14ac:dyDescent="0.25">
      <c r="A52" s="553" t="s">
        <v>1077</v>
      </c>
      <c r="B52" s="553"/>
      <c r="I52" s="552"/>
      <c r="J52" s="551"/>
    </row>
    <row r="53" spans="1:10" ht="15" x14ac:dyDescent="0.25">
      <c r="A53" s="1036" t="s">
        <v>1569</v>
      </c>
      <c r="B53" s="1036"/>
      <c r="I53" s="552"/>
      <c r="J53" s="551"/>
    </row>
    <row r="54" spans="1:10" ht="15" x14ac:dyDescent="0.25">
      <c r="A54" s="553"/>
      <c r="B54" s="553"/>
      <c r="C54" s="552"/>
      <c r="D54" s="551"/>
      <c r="E54" s="551"/>
      <c r="F54" s="551"/>
      <c r="G54" s="549"/>
      <c r="H54" s="549"/>
    </row>
  </sheetData>
  <mergeCells count="19">
    <mergeCell ref="A9:D9"/>
    <mergeCell ref="G4:L4"/>
    <mergeCell ref="B10:D10"/>
    <mergeCell ref="A11:D11"/>
    <mergeCell ref="A2:D2"/>
    <mergeCell ref="A4:D4"/>
    <mergeCell ref="A6:D6"/>
    <mergeCell ref="A7:D7"/>
    <mergeCell ref="A8:D8"/>
    <mergeCell ref="A45:D45"/>
    <mergeCell ref="A47:D47"/>
    <mergeCell ref="A48:D48"/>
    <mergeCell ref="A49:D49"/>
    <mergeCell ref="A53:B53"/>
    <mergeCell ref="A41:D41"/>
    <mergeCell ref="A42:D42"/>
    <mergeCell ref="A43:D43"/>
    <mergeCell ref="A39:D39"/>
    <mergeCell ref="A40:D40"/>
  </mergeCells>
  <printOptions horizontalCentered="1" verticalCentered="1"/>
  <pageMargins left="0.59055118110236227" right="0.59055118110236227" top="0.78740157480314965" bottom="0.78740157480314965" header="0.51181102362204722" footer="0.51181102362204722"/>
  <pageSetup paperSize="9" scale="8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view="pageBreakPreview" zoomScaleNormal="100" zoomScaleSheetLayoutView="100" workbookViewId="0">
      <selection activeCell="B121" sqref="B121"/>
    </sheetView>
  </sheetViews>
  <sheetFormatPr defaultRowHeight="15" x14ac:dyDescent="0.25"/>
  <cols>
    <col min="1" max="1" width="10.140625" customWidth="1"/>
    <col min="2" max="2" width="49.140625" customWidth="1"/>
    <col min="3" max="3" width="9.140625" customWidth="1"/>
    <col min="4" max="4" width="47.42578125" customWidth="1"/>
    <col min="5" max="5" width="17" customWidth="1"/>
  </cols>
  <sheetData>
    <row r="1" spans="1:7" ht="18" x14ac:dyDescent="0.25">
      <c r="A1" s="1053" t="s">
        <v>1198</v>
      </c>
      <c r="B1" s="1053"/>
      <c r="C1" s="1053"/>
      <c r="D1" s="1053"/>
    </row>
    <row r="2" spans="1:7" x14ac:dyDescent="0.25">
      <c r="A2" s="903" t="s">
        <v>1279</v>
      </c>
      <c r="B2" s="36"/>
      <c r="C2" s="966" t="s">
        <v>1220</v>
      </c>
      <c r="D2" s="967"/>
    </row>
    <row r="3" spans="1:7" ht="15" customHeight="1" x14ac:dyDescent="0.25">
      <c r="A3" s="964" t="s">
        <v>1278</v>
      </c>
      <c r="B3" s="967" t="s">
        <v>1277</v>
      </c>
      <c r="C3" s="964" t="s">
        <v>1205</v>
      </c>
      <c r="D3" s="967" t="s">
        <v>1204</v>
      </c>
      <c r="E3" s="589"/>
      <c r="F3" s="589"/>
      <c r="G3" s="589"/>
    </row>
    <row r="4" spans="1:7" ht="13.5" customHeight="1" x14ac:dyDescent="0.25">
      <c r="A4" s="964"/>
      <c r="B4" s="967"/>
      <c r="C4" s="964" t="s">
        <v>1211</v>
      </c>
      <c r="D4" s="967" t="s">
        <v>1210</v>
      </c>
      <c r="E4" s="589"/>
      <c r="F4" s="589"/>
      <c r="G4" s="589"/>
    </row>
    <row r="5" spans="1:7" ht="15" customHeight="1" x14ac:dyDescent="0.25">
      <c r="A5" s="966" t="s">
        <v>1276</v>
      </c>
      <c r="B5" s="967"/>
      <c r="C5" s="964" t="s">
        <v>1209</v>
      </c>
      <c r="D5" s="967" t="s">
        <v>1208</v>
      </c>
      <c r="E5" s="589"/>
      <c r="F5" s="589"/>
      <c r="G5" s="589"/>
    </row>
    <row r="6" spans="1:7" ht="15" customHeight="1" x14ac:dyDescent="0.25">
      <c r="A6" s="964" t="s">
        <v>1275</v>
      </c>
      <c r="B6" s="967" t="s">
        <v>1274</v>
      </c>
      <c r="C6" s="964" t="s">
        <v>1745</v>
      </c>
      <c r="D6" s="967" t="s">
        <v>1746</v>
      </c>
      <c r="E6" s="589"/>
      <c r="F6" s="589"/>
      <c r="G6" s="589"/>
    </row>
    <row r="7" spans="1:7" ht="15" customHeight="1" x14ac:dyDescent="0.25">
      <c r="A7" s="964" t="s">
        <v>1273</v>
      </c>
      <c r="B7" s="967" t="s">
        <v>1272</v>
      </c>
      <c r="C7" s="964" t="s">
        <v>1207</v>
      </c>
      <c r="D7" s="967" t="s">
        <v>1206</v>
      </c>
      <c r="E7" s="589"/>
      <c r="F7" s="589"/>
      <c r="G7" s="589"/>
    </row>
    <row r="8" spans="1:7" ht="14.25" customHeight="1" x14ac:dyDescent="0.25">
      <c r="A8" s="964"/>
      <c r="B8" s="967"/>
      <c r="E8" s="589"/>
      <c r="F8" s="589"/>
      <c r="G8" s="589"/>
    </row>
    <row r="9" spans="1:7" ht="15" customHeight="1" x14ac:dyDescent="0.25">
      <c r="A9" s="966" t="s">
        <v>1271</v>
      </c>
      <c r="B9" s="967"/>
      <c r="C9" s="966" t="s">
        <v>1203</v>
      </c>
      <c r="D9" s="967"/>
      <c r="E9" s="589"/>
      <c r="F9" s="589"/>
      <c r="G9" s="589"/>
    </row>
    <row r="10" spans="1:7" ht="15" customHeight="1" x14ac:dyDescent="0.25">
      <c r="A10" s="964" t="s">
        <v>1270</v>
      </c>
      <c r="B10" s="967" t="s">
        <v>1269</v>
      </c>
      <c r="C10" s="964" t="s">
        <v>1202</v>
      </c>
      <c r="D10" s="967" t="s">
        <v>1201</v>
      </c>
      <c r="E10" s="589"/>
      <c r="F10" s="589"/>
      <c r="G10" s="589"/>
    </row>
    <row r="11" spans="1:7" ht="15" customHeight="1" x14ac:dyDescent="0.25">
      <c r="A11" s="964" t="s">
        <v>1708</v>
      </c>
      <c r="B11" s="967" t="s">
        <v>1709</v>
      </c>
      <c r="C11" s="964" t="s">
        <v>1200</v>
      </c>
      <c r="D11" s="967" t="s">
        <v>1199</v>
      </c>
      <c r="E11" s="589"/>
      <c r="F11" s="589"/>
      <c r="G11" s="589"/>
    </row>
    <row r="12" spans="1:7" ht="15" customHeight="1" x14ac:dyDescent="0.25">
      <c r="A12" s="964"/>
      <c r="B12" s="967"/>
      <c r="E12" s="589"/>
      <c r="F12" s="589"/>
      <c r="G12" s="589"/>
    </row>
    <row r="13" spans="1:7" ht="15" customHeight="1" x14ac:dyDescent="0.25">
      <c r="A13" s="966" t="s">
        <v>1268</v>
      </c>
      <c r="B13" s="967"/>
      <c r="C13" s="966" t="s">
        <v>1197</v>
      </c>
      <c r="D13" s="967"/>
      <c r="E13" s="589"/>
      <c r="F13" s="589"/>
      <c r="G13" s="589"/>
    </row>
    <row r="14" spans="1:7" ht="15" customHeight="1" x14ac:dyDescent="0.25">
      <c r="A14" s="964" t="s">
        <v>192</v>
      </c>
      <c r="B14" s="967" t="s">
        <v>1267</v>
      </c>
      <c r="C14" s="964" t="s">
        <v>518</v>
      </c>
      <c r="D14" s="967" t="s">
        <v>1196</v>
      </c>
      <c r="E14" s="589"/>
      <c r="F14" s="589"/>
      <c r="G14" s="589"/>
    </row>
    <row r="15" spans="1:7" ht="15" customHeight="1" x14ac:dyDescent="0.25">
      <c r="A15" s="964" t="s">
        <v>1266</v>
      </c>
      <c r="B15" s="967" t="s">
        <v>1265</v>
      </c>
      <c r="C15" s="964" t="s">
        <v>1714</v>
      </c>
      <c r="D15" s="967" t="s">
        <v>1195</v>
      </c>
      <c r="E15" s="589"/>
      <c r="F15" s="589"/>
      <c r="G15" s="589"/>
    </row>
    <row r="16" spans="1:7" ht="15" customHeight="1" x14ac:dyDescent="0.25">
      <c r="A16" s="964" t="s">
        <v>1715</v>
      </c>
      <c r="B16" s="967" t="s">
        <v>1716</v>
      </c>
      <c r="C16" s="964" t="s">
        <v>1194</v>
      </c>
      <c r="D16" s="967" t="s">
        <v>1193</v>
      </c>
      <c r="E16" s="589"/>
      <c r="F16" s="589"/>
      <c r="G16" s="589"/>
    </row>
    <row r="17" spans="1:7" ht="15" customHeight="1" x14ac:dyDescent="0.25">
      <c r="A17" s="964" t="s">
        <v>1719</v>
      </c>
      <c r="B17" s="967" t="s">
        <v>1256</v>
      </c>
      <c r="C17" s="964" t="s">
        <v>1192</v>
      </c>
      <c r="D17" s="967" t="s">
        <v>535</v>
      </c>
      <c r="E17" s="589"/>
      <c r="F17" s="589"/>
      <c r="G17" s="589"/>
    </row>
    <row r="18" spans="1:7" ht="15" customHeight="1" x14ac:dyDescent="0.25">
      <c r="A18" s="964" t="s">
        <v>957</v>
      </c>
      <c r="B18" s="967" t="s">
        <v>7</v>
      </c>
      <c r="C18" s="964" t="s">
        <v>1728</v>
      </c>
      <c r="D18" s="967" t="s">
        <v>1729</v>
      </c>
      <c r="E18" s="589"/>
      <c r="F18" s="589"/>
      <c r="G18" s="589"/>
    </row>
    <row r="19" spans="1:7" ht="15" customHeight="1" x14ac:dyDescent="0.25">
      <c r="A19" s="964" t="s">
        <v>1264</v>
      </c>
      <c r="B19" s="967" t="s">
        <v>1263</v>
      </c>
      <c r="C19" s="964" t="s">
        <v>1191</v>
      </c>
      <c r="D19" s="967" t="s">
        <v>1190</v>
      </c>
      <c r="E19" s="589"/>
      <c r="F19" s="589"/>
      <c r="G19" s="589"/>
    </row>
    <row r="20" spans="1:7" x14ac:dyDescent="0.25">
      <c r="A20" s="964" t="s">
        <v>1734</v>
      </c>
      <c r="B20" s="967" t="s">
        <v>1735</v>
      </c>
      <c r="C20" s="964" t="s">
        <v>1189</v>
      </c>
      <c r="D20" s="967" t="s">
        <v>1188</v>
      </c>
      <c r="E20" s="589"/>
      <c r="F20" s="589"/>
      <c r="G20" s="589"/>
    </row>
    <row r="21" spans="1:7" ht="15" customHeight="1" x14ac:dyDescent="0.25">
      <c r="A21" s="964" t="s">
        <v>1262</v>
      </c>
      <c r="B21" s="967" t="s">
        <v>1261</v>
      </c>
      <c r="C21" s="964" t="s">
        <v>1187</v>
      </c>
      <c r="D21" s="967" t="s">
        <v>1186</v>
      </c>
      <c r="E21" s="589"/>
      <c r="F21" s="589"/>
      <c r="G21" s="589"/>
    </row>
    <row r="22" spans="1:7" ht="15" customHeight="1" x14ac:dyDescent="0.25">
      <c r="A22" s="964" t="s">
        <v>1260</v>
      </c>
      <c r="B22" s="967" t="s">
        <v>1259</v>
      </c>
      <c r="C22" s="964" t="s">
        <v>1185</v>
      </c>
      <c r="D22" s="967" t="s">
        <v>1184</v>
      </c>
      <c r="E22" s="589"/>
      <c r="F22" s="589"/>
      <c r="G22" s="589"/>
    </row>
    <row r="23" spans="1:7" ht="15" customHeight="1" x14ac:dyDescent="0.25">
      <c r="A23" s="964" t="s">
        <v>1258</v>
      </c>
      <c r="B23" s="967" t="s">
        <v>1257</v>
      </c>
      <c r="C23" s="964" t="s">
        <v>541</v>
      </c>
      <c r="D23" s="967" t="s">
        <v>1183</v>
      </c>
      <c r="E23" s="589"/>
      <c r="F23" s="589"/>
      <c r="G23" s="589"/>
    </row>
    <row r="24" spans="1:7" ht="15" customHeight="1" x14ac:dyDescent="0.25">
      <c r="A24" s="964"/>
      <c r="B24" s="967"/>
      <c r="C24" s="967" t="s">
        <v>1751</v>
      </c>
      <c r="D24" s="967" t="s">
        <v>1752</v>
      </c>
      <c r="E24" s="589"/>
      <c r="F24" s="589"/>
      <c r="G24" s="589"/>
    </row>
    <row r="25" spans="1:7" ht="13.5" customHeight="1" x14ac:dyDescent="0.25">
      <c r="A25" s="966" t="s">
        <v>1255</v>
      </c>
      <c r="B25" s="967"/>
      <c r="C25" s="964" t="s">
        <v>1182</v>
      </c>
      <c r="D25" s="967" t="s">
        <v>1181</v>
      </c>
      <c r="E25" s="589"/>
      <c r="F25" s="589"/>
      <c r="G25" s="589"/>
    </row>
    <row r="26" spans="1:7" x14ac:dyDescent="0.25">
      <c r="A26" s="964" t="s">
        <v>1254</v>
      </c>
      <c r="B26" s="967" t="s">
        <v>1253</v>
      </c>
      <c r="C26" s="964" t="s">
        <v>1717</v>
      </c>
      <c r="D26" s="967" t="s">
        <v>1718</v>
      </c>
      <c r="E26" s="589"/>
      <c r="F26" s="589"/>
      <c r="G26" s="589"/>
    </row>
    <row r="27" spans="1:7" ht="15" customHeight="1" x14ac:dyDescent="0.25">
      <c r="A27" s="964" t="s">
        <v>1252</v>
      </c>
      <c r="B27" s="967" t="s">
        <v>1251</v>
      </c>
      <c r="C27" s="964" t="s">
        <v>1747</v>
      </c>
      <c r="D27" s="967" t="s">
        <v>1748</v>
      </c>
      <c r="E27" s="589"/>
      <c r="F27" s="589"/>
      <c r="G27" s="589"/>
    </row>
    <row r="28" spans="1:7" ht="15" customHeight="1" x14ac:dyDescent="0.25">
      <c r="A28" s="964"/>
      <c r="B28" s="967"/>
      <c r="C28" s="964" t="s">
        <v>516</v>
      </c>
      <c r="D28" s="967" t="s">
        <v>1180</v>
      </c>
      <c r="E28" s="589"/>
      <c r="F28" s="589"/>
      <c r="G28" s="589"/>
    </row>
    <row r="29" spans="1:7" ht="15" customHeight="1" x14ac:dyDescent="0.25">
      <c r="A29" s="966" t="s">
        <v>1250</v>
      </c>
      <c r="B29" s="967"/>
      <c r="C29" s="964" t="s">
        <v>1179</v>
      </c>
      <c r="D29" s="967" t="s">
        <v>1178</v>
      </c>
      <c r="E29" s="589"/>
      <c r="F29" s="589"/>
      <c r="G29" s="589"/>
    </row>
    <row r="30" spans="1:7" ht="15" customHeight="1" x14ac:dyDescent="0.25">
      <c r="A30" s="964" t="s">
        <v>1249</v>
      </c>
      <c r="B30" s="967" t="s">
        <v>1248</v>
      </c>
      <c r="C30" s="964" t="s">
        <v>529</v>
      </c>
      <c r="D30" s="967" t="s">
        <v>1177</v>
      </c>
      <c r="E30" s="589"/>
      <c r="F30" s="589"/>
      <c r="G30" s="589"/>
    </row>
    <row r="31" spans="1:7" ht="15" customHeight="1" x14ac:dyDescent="0.25">
      <c r="A31" s="964" t="s">
        <v>1247</v>
      </c>
      <c r="B31" s="967" t="s">
        <v>1246</v>
      </c>
      <c r="C31" s="964" t="s">
        <v>521</v>
      </c>
      <c r="D31" s="967" t="s">
        <v>1176</v>
      </c>
      <c r="E31" s="589"/>
      <c r="F31" s="589"/>
      <c r="G31" s="589"/>
    </row>
    <row r="32" spans="1:7" ht="15" customHeight="1" x14ac:dyDescent="0.25">
      <c r="A32" s="964" t="s">
        <v>1245</v>
      </c>
      <c r="B32" s="967" t="s">
        <v>1244</v>
      </c>
      <c r="E32" s="589"/>
      <c r="F32" s="589"/>
      <c r="G32" s="589"/>
    </row>
    <row r="33" spans="1:7" ht="15" customHeight="1" x14ac:dyDescent="0.25">
      <c r="A33" s="964"/>
      <c r="B33" s="967"/>
      <c r="C33" s="966" t="s">
        <v>1175</v>
      </c>
      <c r="D33" s="967"/>
      <c r="E33" s="589"/>
      <c r="F33" s="589"/>
      <c r="G33" s="589"/>
    </row>
    <row r="34" spans="1:7" ht="12.75" customHeight="1" x14ac:dyDescent="0.25">
      <c r="A34" s="966" t="s">
        <v>1243</v>
      </c>
      <c r="B34" s="967"/>
      <c r="C34" s="964" t="s">
        <v>1710</v>
      </c>
      <c r="D34" s="967" t="s">
        <v>1711</v>
      </c>
      <c r="E34" s="589"/>
      <c r="F34" s="589"/>
      <c r="G34" s="589"/>
    </row>
    <row r="35" spans="1:7" ht="15" customHeight="1" x14ac:dyDescent="0.25">
      <c r="A35" s="964" t="s">
        <v>1242</v>
      </c>
      <c r="B35" s="967" t="s">
        <v>1241</v>
      </c>
      <c r="C35" s="964" t="s">
        <v>1174</v>
      </c>
      <c r="D35" s="967" t="s">
        <v>1173</v>
      </c>
      <c r="E35" s="589"/>
      <c r="F35" s="589"/>
      <c r="G35" s="589"/>
    </row>
    <row r="36" spans="1:7" ht="15" customHeight="1" x14ac:dyDescent="0.25">
      <c r="C36" s="964" t="s">
        <v>1172</v>
      </c>
      <c r="D36" s="967" t="s">
        <v>1171</v>
      </c>
      <c r="E36" s="589"/>
      <c r="F36" s="589"/>
      <c r="G36" s="589"/>
    </row>
    <row r="37" spans="1:7" ht="15" customHeight="1" x14ac:dyDescent="0.25">
      <c r="A37" s="966" t="s">
        <v>1240</v>
      </c>
      <c r="B37" s="967"/>
      <c r="C37" s="964" t="s">
        <v>1721</v>
      </c>
      <c r="D37" s="967" t="s">
        <v>1720</v>
      </c>
      <c r="E37" s="589"/>
      <c r="F37" s="589"/>
      <c r="G37" s="589"/>
    </row>
    <row r="38" spans="1:7" ht="15" customHeight="1" x14ac:dyDescent="0.25">
      <c r="A38" s="964" t="s">
        <v>1239</v>
      </c>
      <c r="B38" s="967" t="s">
        <v>1238</v>
      </c>
      <c r="C38" s="964" t="s">
        <v>1170</v>
      </c>
      <c r="D38" s="967" t="s">
        <v>1169</v>
      </c>
      <c r="E38" s="589"/>
      <c r="F38" s="589"/>
      <c r="G38" s="589"/>
    </row>
    <row r="39" spans="1:7" ht="15" customHeight="1" x14ac:dyDescent="0.25">
      <c r="C39" s="964" t="s">
        <v>1168</v>
      </c>
      <c r="D39" s="967" t="s">
        <v>1760</v>
      </c>
      <c r="E39" s="589"/>
      <c r="F39" s="589"/>
      <c r="G39" s="589"/>
    </row>
    <row r="40" spans="1:7" ht="15" customHeight="1" x14ac:dyDescent="0.25">
      <c r="A40" s="966" t="s">
        <v>1237</v>
      </c>
      <c r="B40" s="967"/>
      <c r="E40" s="589"/>
      <c r="F40" s="589"/>
      <c r="G40" s="589"/>
    </row>
    <row r="41" spans="1:7" ht="15" customHeight="1" x14ac:dyDescent="0.25">
      <c r="A41" s="964" t="s">
        <v>1236</v>
      </c>
      <c r="B41" s="967" t="s">
        <v>1235</v>
      </c>
      <c r="C41" s="966" t="s">
        <v>1167</v>
      </c>
      <c r="D41" s="967"/>
      <c r="E41" s="589"/>
      <c r="F41" s="589"/>
      <c r="G41" s="589"/>
    </row>
    <row r="42" spans="1:7" ht="15" customHeight="1" x14ac:dyDescent="0.25">
      <c r="A42" s="964" t="s">
        <v>1731</v>
      </c>
      <c r="B42" s="967" t="s">
        <v>1730</v>
      </c>
      <c r="C42" s="964" t="s">
        <v>1166</v>
      </c>
      <c r="D42" s="967" t="s">
        <v>1165</v>
      </c>
      <c r="E42" s="589"/>
      <c r="F42" s="589"/>
      <c r="G42" s="589"/>
    </row>
    <row r="43" spans="1:7" ht="15" customHeight="1" x14ac:dyDescent="0.25">
      <c r="A43" s="964"/>
      <c r="B43" s="967"/>
      <c r="C43" s="964" t="s">
        <v>1164</v>
      </c>
      <c r="D43" s="967" t="s">
        <v>1163</v>
      </c>
      <c r="E43" s="589"/>
      <c r="F43" s="589"/>
      <c r="G43" s="589"/>
    </row>
    <row r="44" spans="1:7" ht="14.25" customHeight="1" x14ac:dyDescent="0.25">
      <c r="A44" s="966" t="s">
        <v>1234</v>
      </c>
      <c r="B44" s="967"/>
      <c r="C44" s="964" t="s">
        <v>1162</v>
      </c>
      <c r="D44" s="967" t="s">
        <v>1161</v>
      </c>
      <c r="E44" s="589"/>
      <c r="F44" s="589"/>
      <c r="G44" s="589"/>
    </row>
    <row r="45" spans="1:7" ht="15" customHeight="1" x14ac:dyDescent="0.25">
      <c r="A45" s="964" t="s">
        <v>1233</v>
      </c>
      <c r="B45" s="967" t="s">
        <v>1232</v>
      </c>
      <c r="C45" s="964" t="s">
        <v>1160</v>
      </c>
      <c r="D45" s="967" t="s">
        <v>1159</v>
      </c>
      <c r="E45" s="589"/>
      <c r="F45" s="589"/>
      <c r="G45" s="589"/>
    </row>
    <row r="46" spans="1:7" ht="15" customHeight="1" x14ac:dyDescent="0.25">
      <c r="A46" s="964" t="s">
        <v>1231</v>
      </c>
      <c r="B46" s="967" t="s">
        <v>1230</v>
      </c>
      <c r="C46" s="964" t="s">
        <v>1158</v>
      </c>
      <c r="D46" s="967" t="s">
        <v>1157</v>
      </c>
      <c r="E46" s="589"/>
      <c r="F46" s="589"/>
      <c r="G46" s="589"/>
    </row>
    <row r="47" spans="1:7" ht="15" customHeight="1" x14ac:dyDescent="0.25">
      <c r="A47" s="964" t="s">
        <v>1229</v>
      </c>
      <c r="B47" s="967" t="s">
        <v>1228</v>
      </c>
      <c r="C47" s="964" t="s">
        <v>1156</v>
      </c>
      <c r="D47" s="967" t="s">
        <v>1155</v>
      </c>
      <c r="E47" s="589"/>
      <c r="F47" s="589"/>
      <c r="G47" s="589"/>
    </row>
    <row r="48" spans="1:7" ht="15" customHeight="1" x14ac:dyDescent="0.25">
      <c r="A48" s="964"/>
      <c r="B48" s="967"/>
      <c r="C48" s="964" t="s">
        <v>1154</v>
      </c>
      <c r="D48" s="967" t="s">
        <v>1153</v>
      </c>
      <c r="E48" s="589"/>
      <c r="F48" s="589"/>
      <c r="G48" s="589"/>
    </row>
    <row r="49" spans="1:7" ht="12" customHeight="1" x14ac:dyDescent="0.25">
      <c r="A49" s="966" t="s">
        <v>1227</v>
      </c>
      <c r="B49" s="967"/>
      <c r="C49" s="964" t="s">
        <v>1152</v>
      </c>
      <c r="D49" s="967" t="s">
        <v>1151</v>
      </c>
      <c r="E49" s="589"/>
      <c r="F49" s="589"/>
      <c r="G49" s="589"/>
    </row>
    <row r="50" spans="1:7" ht="15" customHeight="1" x14ac:dyDescent="0.25">
      <c r="A50" s="964" t="s">
        <v>1226</v>
      </c>
      <c r="B50" s="967" t="s">
        <v>1225</v>
      </c>
      <c r="C50" s="964" t="s">
        <v>1150</v>
      </c>
      <c r="D50" s="967" t="s">
        <v>1149</v>
      </c>
      <c r="E50" s="589"/>
      <c r="F50" s="589"/>
      <c r="G50" s="589"/>
    </row>
    <row r="51" spans="1:7" ht="15" customHeight="1" x14ac:dyDescent="0.25">
      <c r="A51" s="964" t="s">
        <v>1224</v>
      </c>
      <c r="B51" s="967" t="s">
        <v>1223</v>
      </c>
      <c r="C51" s="964" t="s">
        <v>1148</v>
      </c>
      <c r="D51" s="967" t="s">
        <v>1147</v>
      </c>
      <c r="E51" s="589"/>
      <c r="F51" s="589"/>
      <c r="G51" s="589"/>
    </row>
    <row r="52" spans="1:7" ht="15" customHeight="1" x14ac:dyDescent="0.25">
      <c r="A52" s="964" t="s">
        <v>1222</v>
      </c>
      <c r="B52" s="967" t="s">
        <v>1221</v>
      </c>
      <c r="C52" s="964" t="s">
        <v>1146</v>
      </c>
      <c r="D52" s="967" t="s">
        <v>1145</v>
      </c>
      <c r="E52" s="589"/>
      <c r="F52" s="589"/>
      <c r="G52" s="589"/>
    </row>
    <row r="53" spans="1:7" ht="15" customHeight="1" x14ac:dyDescent="0.25">
      <c r="A53" s="964" t="s">
        <v>1738</v>
      </c>
      <c r="B53" s="967" t="s">
        <v>1739</v>
      </c>
      <c r="E53" s="589"/>
      <c r="F53" s="589"/>
      <c r="G53" s="589"/>
    </row>
    <row r="54" spans="1:7" ht="15" customHeight="1" x14ac:dyDescent="0.25">
      <c r="A54" s="964"/>
      <c r="B54" s="967"/>
      <c r="C54" s="966" t="s">
        <v>1144</v>
      </c>
      <c r="D54" s="967"/>
      <c r="E54" s="589"/>
      <c r="F54" s="589"/>
      <c r="G54" s="589"/>
    </row>
    <row r="55" spans="1:7" ht="15" customHeight="1" x14ac:dyDescent="0.25">
      <c r="A55" s="966" t="s">
        <v>1742</v>
      </c>
      <c r="B55" s="967"/>
      <c r="C55" s="964" t="s">
        <v>1754</v>
      </c>
      <c r="D55" s="967" t="s">
        <v>1755</v>
      </c>
      <c r="E55" s="589"/>
      <c r="F55" s="589"/>
      <c r="G55" s="589"/>
    </row>
    <row r="56" spans="1:7" ht="15" customHeight="1" x14ac:dyDescent="0.25">
      <c r="A56" s="964" t="s">
        <v>1743</v>
      </c>
      <c r="B56" s="967" t="s">
        <v>1744</v>
      </c>
      <c r="E56" s="589"/>
      <c r="F56" s="589"/>
      <c r="G56" s="589"/>
    </row>
    <row r="57" spans="1:7" ht="15" customHeight="1" x14ac:dyDescent="0.25">
      <c r="C57" s="966" t="s">
        <v>1143</v>
      </c>
      <c r="D57" s="967"/>
      <c r="E57" s="589"/>
      <c r="F57" s="589"/>
      <c r="G57" s="589"/>
    </row>
    <row r="58" spans="1:7" ht="15" customHeight="1" x14ac:dyDescent="0.25">
      <c r="A58" s="966" t="s">
        <v>1220</v>
      </c>
      <c r="B58" s="967"/>
      <c r="C58" s="964" t="s">
        <v>1142</v>
      </c>
      <c r="D58" s="967" t="s">
        <v>1141</v>
      </c>
      <c r="E58" s="589"/>
      <c r="F58" s="589"/>
      <c r="G58" s="589"/>
    </row>
    <row r="59" spans="1:7" ht="15" customHeight="1" x14ac:dyDescent="0.25">
      <c r="A59" s="964" t="s">
        <v>1219</v>
      </c>
      <c r="B59" s="967" t="s">
        <v>1218</v>
      </c>
      <c r="C59" s="964" t="s">
        <v>1140</v>
      </c>
      <c r="D59" s="967" t="s">
        <v>1139</v>
      </c>
      <c r="E59" s="589"/>
      <c r="F59" s="589"/>
      <c r="G59" s="589"/>
    </row>
    <row r="60" spans="1:7" ht="15" customHeight="1" x14ac:dyDescent="0.25">
      <c r="A60" s="964" t="s">
        <v>1217</v>
      </c>
      <c r="B60" s="967" t="s">
        <v>1216</v>
      </c>
      <c r="C60" s="964" t="s">
        <v>1138</v>
      </c>
      <c r="D60" s="967" t="s">
        <v>1137</v>
      </c>
      <c r="E60" s="589"/>
      <c r="F60" s="589"/>
      <c r="G60" s="589"/>
    </row>
    <row r="61" spans="1:7" ht="15" customHeight="1" x14ac:dyDescent="0.25">
      <c r="A61" s="964" t="s">
        <v>1736</v>
      </c>
      <c r="B61" s="967" t="s">
        <v>1737</v>
      </c>
      <c r="E61" s="589"/>
      <c r="F61" s="589"/>
      <c r="G61" s="589"/>
    </row>
    <row r="62" spans="1:7" ht="15" customHeight="1" x14ac:dyDescent="0.25">
      <c r="A62" s="964" t="s">
        <v>1215</v>
      </c>
      <c r="B62" s="967" t="s">
        <v>1214</v>
      </c>
      <c r="C62" s="966" t="s">
        <v>1136</v>
      </c>
      <c r="D62" s="967"/>
      <c r="E62" s="589"/>
      <c r="F62" s="589"/>
      <c r="G62" s="589"/>
    </row>
    <row r="63" spans="1:7" ht="15" customHeight="1" x14ac:dyDescent="0.25">
      <c r="A63" s="964" t="s">
        <v>1740</v>
      </c>
      <c r="B63" s="967" t="s">
        <v>1741</v>
      </c>
      <c r="C63" s="964" t="s">
        <v>1135</v>
      </c>
      <c r="D63" s="967" t="s">
        <v>1134</v>
      </c>
      <c r="E63" s="589"/>
      <c r="F63" s="589"/>
      <c r="G63" s="589"/>
    </row>
    <row r="64" spans="1:7" ht="15" customHeight="1" x14ac:dyDescent="0.25">
      <c r="A64" s="964" t="s">
        <v>1732</v>
      </c>
      <c r="B64" s="967" t="s">
        <v>1733</v>
      </c>
      <c r="C64" s="964" t="s">
        <v>1706</v>
      </c>
      <c r="D64" s="967" t="s">
        <v>1707</v>
      </c>
      <c r="E64" s="589"/>
      <c r="F64" s="589"/>
      <c r="G64" s="589"/>
    </row>
    <row r="65" spans="1:7" ht="15" customHeight="1" x14ac:dyDescent="0.25">
      <c r="A65" s="964" t="s">
        <v>1712</v>
      </c>
      <c r="B65" s="967" t="s">
        <v>1713</v>
      </c>
      <c r="C65" s="964" t="s">
        <v>1133</v>
      </c>
      <c r="D65" s="967" t="s">
        <v>1132</v>
      </c>
      <c r="E65" s="589"/>
      <c r="F65" s="589"/>
      <c r="G65" s="589"/>
    </row>
    <row r="66" spans="1:7" ht="15" customHeight="1" x14ac:dyDescent="0.25">
      <c r="A66" s="964" t="s">
        <v>1749</v>
      </c>
      <c r="B66" s="967" t="s">
        <v>1750</v>
      </c>
      <c r="C66" s="964" t="s">
        <v>1131</v>
      </c>
      <c r="D66" s="967" t="s">
        <v>1130</v>
      </c>
      <c r="E66" s="589"/>
      <c r="F66" s="589"/>
      <c r="G66" s="589"/>
    </row>
    <row r="67" spans="1:7" ht="15" customHeight="1" x14ac:dyDescent="0.25">
      <c r="A67" s="964" t="s">
        <v>1213</v>
      </c>
      <c r="B67" s="967" t="s">
        <v>1212</v>
      </c>
      <c r="C67" s="964" t="s">
        <v>1129</v>
      </c>
      <c r="D67" s="967" t="s">
        <v>1128</v>
      </c>
      <c r="E67" s="589"/>
      <c r="F67" s="589"/>
      <c r="G67" s="589"/>
    </row>
    <row r="68" spans="1:7" ht="18" customHeight="1" x14ac:dyDescent="0.25">
      <c r="A68" s="1053" t="s">
        <v>1198</v>
      </c>
      <c r="B68" s="1053"/>
      <c r="C68" s="1053"/>
      <c r="D68" s="1053"/>
      <c r="E68" s="589"/>
      <c r="F68" s="589"/>
      <c r="G68" s="589"/>
    </row>
    <row r="69" spans="1:7" ht="15" customHeight="1" x14ac:dyDescent="0.25">
      <c r="A69" s="966" t="s">
        <v>1127</v>
      </c>
      <c r="B69" s="967"/>
      <c r="C69" s="589"/>
      <c r="D69" s="589"/>
      <c r="E69" s="589"/>
      <c r="F69" s="589"/>
      <c r="G69" s="589"/>
    </row>
    <row r="70" spans="1:7" ht="15" customHeight="1" x14ac:dyDescent="0.25">
      <c r="A70" s="964" t="s">
        <v>1126</v>
      </c>
      <c r="B70" s="967" t="s">
        <v>1125</v>
      </c>
      <c r="C70" s="589"/>
      <c r="D70" s="589"/>
      <c r="E70" s="589"/>
      <c r="F70" s="589"/>
      <c r="G70" s="589"/>
    </row>
    <row r="71" spans="1:7" ht="15" customHeight="1" x14ac:dyDescent="0.25">
      <c r="A71" s="964" t="s">
        <v>1124</v>
      </c>
      <c r="B71" s="967" t="s">
        <v>1123</v>
      </c>
      <c r="C71" s="589"/>
      <c r="D71" s="589"/>
      <c r="E71" s="589"/>
      <c r="F71" s="589"/>
      <c r="G71" s="589"/>
    </row>
    <row r="72" spans="1:7" ht="15" customHeight="1" x14ac:dyDescent="0.25">
      <c r="A72" s="964" t="s">
        <v>1122</v>
      </c>
      <c r="B72" s="967" t="s">
        <v>1121</v>
      </c>
      <c r="C72" s="589"/>
      <c r="D72" s="589"/>
      <c r="E72" s="589"/>
      <c r="F72" s="589"/>
      <c r="G72" s="589"/>
    </row>
    <row r="73" spans="1:7" ht="15" customHeight="1" x14ac:dyDescent="0.25">
      <c r="A73" s="964"/>
      <c r="B73" s="967"/>
      <c r="C73" s="589"/>
      <c r="D73" s="589"/>
      <c r="E73" s="589"/>
      <c r="F73" s="589"/>
      <c r="G73" s="589"/>
    </row>
    <row r="74" spans="1:7" ht="15" customHeight="1" x14ac:dyDescent="0.25">
      <c r="C74" s="589"/>
      <c r="D74" s="589"/>
      <c r="E74" s="589"/>
      <c r="F74" s="589"/>
      <c r="G74" s="589"/>
    </row>
    <row r="75" spans="1:7" ht="15" customHeight="1" x14ac:dyDescent="0.25">
      <c r="C75" s="589"/>
      <c r="D75" s="589"/>
      <c r="E75" s="589"/>
      <c r="F75" s="589"/>
      <c r="G75" s="589"/>
    </row>
    <row r="76" spans="1:7" ht="15" customHeight="1" x14ac:dyDescent="0.25">
      <c r="C76" s="589"/>
      <c r="D76" s="589"/>
      <c r="E76" s="589"/>
      <c r="F76" s="589"/>
      <c r="G76" s="589"/>
    </row>
    <row r="77" spans="1:7" ht="15" customHeight="1" x14ac:dyDescent="0.25">
      <c r="C77" s="589"/>
      <c r="D77" s="589"/>
      <c r="E77" s="589"/>
      <c r="F77" s="589"/>
      <c r="G77" s="589"/>
    </row>
    <row r="78" spans="1:7" ht="15" customHeight="1" x14ac:dyDescent="0.25">
      <c r="A78" s="36"/>
      <c r="B78" s="36"/>
      <c r="C78" s="589"/>
      <c r="D78" s="589"/>
      <c r="E78" s="589"/>
      <c r="F78" s="589"/>
      <c r="G78" s="589"/>
    </row>
    <row r="79" spans="1:7" ht="15" customHeight="1" x14ac:dyDescent="0.25">
      <c r="C79" s="589"/>
      <c r="D79" s="589"/>
      <c r="E79" s="589"/>
      <c r="F79" s="589"/>
      <c r="G79" s="589"/>
    </row>
    <row r="80" spans="1:7" ht="15" customHeight="1" x14ac:dyDescent="0.25">
      <c r="C80" s="589"/>
      <c r="D80" s="589"/>
      <c r="E80" s="589"/>
      <c r="F80" s="589"/>
      <c r="G80" s="589"/>
    </row>
    <row r="81" spans="3:7" ht="15" customHeight="1" x14ac:dyDescent="0.25">
      <c r="C81" s="589"/>
      <c r="D81" s="589"/>
      <c r="E81" s="589"/>
      <c r="F81" s="589"/>
      <c r="G81" s="589"/>
    </row>
    <row r="82" spans="3:7" ht="15" customHeight="1" x14ac:dyDescent="0.25">
      <c r="C82" s="589"/>
      <c r="D82" s="589"/>
      <c r="E82" s="589"/>
      <c r="F82" s="589"/>
      <c r="G82" s="589"/>
    </row>
    <row r="83" spans="3:7" ht="15" customHeight="1" x14ac:dyDescent="0.25">
      <c r="C83" s="589"/>
      <c r="D83" s="589"/>
      <c r="E83" s="589"/>
      <c r="F83" s="589"/>
      <c r="G83" s="589"/>
    </row>
    <row r="84" spans="3:7" x14ac:dyDescent="0.25">
      <c r="C84" s="589"/>
      <c r="D84" s="589"/>
      <c r="E84" s="589"/>
      <c r="F84" s="589"/>
      <c r="G84" s="589"/>
    </row>
    <row r="85" spans="3:7" ht="15" customHeight="1" x14ac:dyDescent="0.25">
      <c r="C85" s="589"/>
      <c r="D85" s="589"/>
      <c r="E85" s="589"/>
      <c r="F85" s="589"/>
      <c r="G85" s="589"/>
    </row>
    <row r="86" spans="3:7" ht="15" customHeight="1" x14ac:dyDescent="0.25">
      <c r="C86" s="589"/>
      <c r="D86" s="589"/>
      <c r="E86" s="589"/>
      <c r="F86" s="589"/>
      <c r="G86" s="589"/>
    </row>
    <row r="87" spans="3:7" ht="15" customHeight="1" x14ac:dyDescent="0.25">
      <c r="C87" s="589"/>
      <c r="D87" s="589"/>
      <c r="E87" s="589"/>
      <c r="F87" s="589"/>
      <c r="G87" s="589"/>
    </row>
    <row r="88" spans="3:7" ht="15" customHeight="1" x14ac:dyDescent="0.25">
      <c r="C88" s="589"/>
      <c r="D88" s="589"/>
      <c r="E88" s="589"/>
      <c r="F88" s="589"/>
      <c r="G88" s="589"/>
    </row>
    <row r="89" spans="3:7" ht="15" customHeight="1" x14ac:dyDescent="0.25">
      <c r="C89" s="589"/>
      <c r="D89" s="589"/>
      <c r="E89" s="589"/>
      <c r="F89" s="589"/>
      <c r="G89" s="589"/>
    </row>
    <row r="90" spans="3:7" ht="15" customHeight="1" x14ac:dyDescent="0.25">
      <c r="C90" s="589"/>
      <c r="D90" s="589"/>
      <c r="E90" s="589"/>
      <c r="F90" s="589"/>
      <c r="G90" s="589"/>
    </row>
    <row r="91" spans="3:7" x14ac:dyDescent="0.25">
      <c r="C91" s="589"/>
      <c r="D91" s="589"/>
      <c r="E91" s="589"/>
      <c r="F91" s="589"/>
      <c r="G91" s="589"/>
    </row>
    <row r="92" spans="3:7" x14ac:dyDescent="0.25">
      <c r="C92" s="589"/>
      <c r="D92" s="589"/>
      <c r="E92" s="589"/>
      <c r="F92" s="589"/>
      <c r="G92" s="589"/>
    </row>
    <row r="93" spans="3:7" ht="15" customHeight="1" x14ac:dyDescent="0.25">
      <c r="C93" s="589"/>
      <c r="D93" s="589"/>
      <c r="E93" s="589"/>
      <c r="F93" s="589"/>
      <c r="G93" s="589"/>
    </row>
    <row r="94" spans="3:7" ht="15" customHeight="1" x14ac:dyDescent="0.25">
      <c r="C94" s="589"/>
      <c r="D94" s="589"/>
      <c r="E94" s="589"/>
      <c r="F94" s="589"/>
      <c r="G94" s="589"/>
    </row>
    <row r="95" spans="3:7" ht="15" customHeight="1" x14ac:dyDescent="0.25">
      <c r="C95" s="589"/>
      <c r="D95" s="589"/>
      <c r="E95" s="589"/>
      <c r="F95" s="589"/>
      <c r="G95" s="589"/>
    </row>
    <row r="96" spans="3:7" ht="15" customHeight="1" x14ac:dyDescent="0.25">
      <c r="C96" s="589"/>
      <c r="D96" s="589"/>
      <c r="E96" s="589"/>
      <c r="F96" s="589"/>
      <c r="G96" s="589"/>
    </row>
    <row r="97" spans="3:7" ht="15" customHeight="1" x14ac:dyDescent="0.25">
      <c r="C97" s="589"/>
      <c r="D97" s="589"/>
      <c r="E97" s="589"/>
      <c r="F97" s="589"/>
      <c r="G97" s="589"/>
    </row>
    <row r="98" spans="3:7" ht="15" customHeight="1" x14ac:dyDescent="0.25">
      <c r="C98" s="589"/>
      <c r="D98" s="589"/>
      <c r="E98" s="589"/>
      <c r="F98" s="589"/>
      <c r="G98" s="589"/>
    </row>
    <row r="99" spans="3:7" ht="15" customHeight="1" x14ac:dyDescent="0.25">
      <c r="C99" s="589"/>
      <c r="D99" s="589"/>
      <c r="E99" s="589"/>
      <c r="F99" s="589"/>
      <c r="G99" s="589"/>
    </row>
    <row r="100" spans="3:7" ht="15" customHeight="1" x14ac:dyDescent="0.25">
      <c r="C100" s="589"/>
      <c r="D100" s="589"/>
      <c r="E100" s="589"/>
      <c r="F100" s="589"/>
      <c r="G100" s="589"/>
    </row>
    <row r="101" spans="3:7" ht="15" customHeight="1" x14ac:dyDescent="0.25">
      <c r="C101" s="589"/>
      <c r="D101" s="589"/>
      <c r="E101" s="589"/>
      <c r="F101" s="589"/>
      <c r="G101" s="589"/>
    </row>
    <row r="102" spans="3:7" ht="15" customHeight="1" x14ac:dyDescent="0.25">
      <c r="C102" s="589"/>
      <c r="D102" s="589"/>
      <c r="E102" s="589"/>
      <c r="F102" s="589"/>
      <c r="G102" s="589"/>
    </row>
    <row r="103" spans="3:7" ht="15" customHeight="1" x14ac:dyDescent="0.25">
      <c r="C103" s="589"/>
      <c r="D103" s="589"/>
      <c r="E103" s="589"/>
      <c r="F103" s="589"/>
      <c r="G103" s="589"/>
    </row>
    <row r="104" spans="3:7" ht="28.5" customHeight="1" x14ac:dyDescent="0.25">
      <c r="C104" s="589"/>
      <c r="D104" s="589"/>
      <c r="E104" s="589"/>
      <c r="F104" s="589"/>
      <c r="G104" s="589"/>
    </row>
    <row r="105" spans="3:7" ht="15" customHeight="1" x14ac:dyDescent="0.25">
      <c r="C105" s="589"/>
      <c r="D105" s="589"/>
      <c r="E105" s="589"/>
      <c r="F105" s="589"/>
      <c r="G105" s="589"/>
    </row>
    <row r="106" spans="3:7" ht="15" customHeight="1" x14ac:dyDescent="0.25">
      <c r="C106" s="589"/>
      <c r="D106" s="589"/>
      <c r="E106" s="589"/>
      <c r="F106" s="589"/>
      <c r="G106" s="589"/>
    </row>
    <row r="107" spans="3:7" ht="15" customHeight="1" x14ac:dyDescent="0.25">
      <c r="C107" s="589"/>
      <c r="D107" s="589"/>
      <c r="E107" s="589"/>
      <c r="F107" s="589"/>
      <c r="G107" s="589"/>
    </row>
    <row r="108" spans="3:7" ht="15" customHeight="1" x14ac:dyDescent="0.25">
      <c r="C108" s="589"/>
      <c r="D108" s="589"/>
      <c r="E108" s="589"/>
      <c r="F108" s="589"/>
      <c r="G108" s="589"/>
    </row>
    <row r="109" spans="3:7" ht="15" customHeight="1" x14ac:dyDescent="0.25">
      <c r="C109" s="589"/>
      <c r="D109" s="589"/>
      <c r="E109" s="589"/>
      <c r="F109" s="589"/>
      <c r="G109" s="589"/>
    </row>
    <row r="110" spans="3:7" ht="15" customHeight="1" x14ac:dyDescent="0.25">
      <c r="C110" s="589"/>
      <c r="D110" s="589"/>
      <c r="E110" s="589"/>
      <c r="F110" s="589"/>
      <c r="G110" s="589"/>
    </row>
    <row r="111" spans="3:7" ht="15" customHeight="1" x14ac:dyDescent="0.25">
      <c r="C111" s="589"/>
      <c r="D111" s="589"/>
      <c r="E111" s="589"/>
      <c r="F111" s="589"/>
      <c r="G111" s="589"/>
    </row>
    <row r="112" spans="3:7" ht="15" customHeight="1" x14ac:dyDescent="0.25">
      <c r="C112" s="589"/>
      <c r="D112" s="589"/>
      <c r="E112" s="589"/>
      <c r="F112" s="589"/>
      <c r="G112" s="589"/>
    </row>
    <row r="113" spans="1:7" ht="15" customHeight="1" x14ac:dyDescent="0.25">
      <c r="C113" s="589"/>
      <c r="D113" s="589"/>
      <c r="E113" s="589"/>
      <c r="F113" s="589"/>
      <c r="G113" s="589"/>
    </row>
    <row r="114" spans="1:7" ht="15" customHeight="1" x14ac:dyDescent="0.25">
      <c r="C114" s="589"/>
      <c r="D114" s="589"/>
      <c r="E114" s="589"/>
      <c r="F114" s="589"/>
      <c r="G114" s="589"/>
    </row>
    <row r="115" spans="1:7" ht="15" customHeight="1" x14ac:dyDescent="0.25">
      <c r="C115" s="589"/>
      <c r="D115" s="589"/>
      <c r="E115" s="589"/>
      <c r="F115" s="589"/>
      <c r="G115" s="589"/>
    </row>
    <row r="116" spans="1:7" ht="15" customHeight="1" x14ac:dyDescent="0.25">
      <c r="C116" s="589"/>
      <c r="D116" s="589"/>
      <c r="E116" s="589"/>
      <c r="F116" s="589"/>
      <c r="G116" s="589"/>
    </row>
    <row r="117" spans="1:7" ht="15" customHeight="1" x14ac:dyDescent="0.25">
      <c r="C117" s="589"/>
      <c r="D117" s="589"/>
      <c r="E117" s="589"/>
      <c r="F117" s="589"/>
      <c r="G117" s="589"/>
    </row>
    <row r="118" spans="1:7" ht="15" customHeight="1" x14ac:dyDescent="0.25">
      <c r="C118" s="589"/>
      <c r="D118" s="589"/>
      <c r="E118" s="589"/>
      <c r="F118" s="589"/>
      <c r="G118" s="589"/>
    </row>
    <row r="119" spans="1:7" ht="15" customHeight="1" x14ac:dyDescent="0.25">
      <c r="C119" s="589"/>
      <c r="D119" s="589"/>
      <c r="E119" s="589"/>
      <c r="F119" s="589"/>
      <c r="G119" s="589"/>
    </row>
    <row r="120" spans="1:7" ht="15" customHeight="1" x14ac:dyDescent="0.25">
      <c r="C120" s="589"/>
      <c r="D120" s="589"/>
      <c r="E120" s="589"/>
      <c r="F120" s="589"/>
      <c r="G120" s="589"/>
    </row>
    <row r="121" spans="1:7" ht="15" customHeight="1" x14ac:dyDescent="0.25">
      <c r="C121" s="589"/>
      <c r="D121" s="589"/>
      <c r="E121" s="589"/>
      <c r="F121" s="589"/>
      <c r="G121" s="589"/>
    </row>
    <row r="122" spans="1:7" ht="15" customHeight="1" x14ac:dyDescent="0.25">
      <c r="C122" s="589"/>
      <c r="D122" s="589"/>
      <c r="E122" s="589"/>
      <c r="F122" s="589"/>
      <c r="G122" s="589"/>
    </row>
    <row r="123" spans="1:7" ht="15" customHeight="1" x14ac:dyDescent="0.25">
      <c r="C123" s="589"/>
      <c r="D123" s="589"/>
      <c r="E123" s="589"/>
      <c r="F123" s="589"/>
      <c r="G123" s="589"/>
    </row>
    <row r="124" spans="1:7" ht="15" customHeight="1" x14ac:dyDescent="0.25">
      <c r="A124" s="964" t="s">
        <v>496</v>
      </c>
      <c r="B124" s="746"/>
      <c r="C124" s="589"/>
      <c r="D124" s="589"/>
      <c r="E124" s="589"/>
      <c r="F124" s="589"/>
      <c r="G124" s="589"/>
    </row>
    <row r="125" spans="1:7" ht="15" customHeight="1" x14ac:dyDescent="0.25">
      <c r="A125" s="588">
        <v>43894</v>
      </c>
      <c r="B125" s="6"/>
      <c r="C125" s="589"/>
      <c r="D125" s="589"/>
      <c r="E125" s="589"/>
      <c r="F125" s="589"/>
      <c r="G125" s="589"/>
    </row>
    <row r="126" spans="1:7" ht="15" customHeight="1" x14ac:dyDescent="0.25">
      <c r="C126" s="589"/>
      <c r="D126" s="589"/>
      <c r="E126" s="589"/>
      <c r="F126" s="589"/>
      <c r="G126" s="589"/>
    </row>
    <row r="127" spans="1:7" ht="15" customHeight="1" x14ac:dyDescent="0.25">
      <c r="C127" s="589"/>
      <c r="D127" s="589"/>
      <c r="E127" s="589"/>
      <c r="F127" s="589"/>
      <c r="G127" s="589"/>
    </row>
    <row r="128" spans="1:7" ht="15" customHeight="1" x14ac:dyDescent="0.25">
      <c r="C128" s="589"/>
      <c r="D128" s="589"/>
      <c r="E128" s="589"/>
      <c r="F128" s="589"/>
      <c r="G128" s="589"/>
    </row>
    <row r="129" spans="1:7" ht="15" customHeight="1" x14ac:dyDescent="0.25">
      <c r="C129" s="589"/>
      <c r="D129" s="589"/>
      <c r="E129" s="589"/>
      <c r="F129" s="589"/>
      <c r="G129" s="589"/>
    </row>
    <row r="130" spans="1:7" ht="15" customHeight="1" x14ac:dyDescent="0.25">
      <c r="C130" s="589"/>
      <c r="D130" s="589"/>
      <c r="E130" s="589"/>
      <c r="F130" s="589"/>
      <c r="G130" s="589"/>
    </row>
    <row r="131" spans="1:7" ht="15" customHeight="1" x14ac:dyDescent="0.25">
      <c r="C131" s="589"/>
      <c r="D131" s="589"/>
      <c r="E131" s="589"/>
      <c r="F131" s="589"/>
      <c r="G131" s="589"/>
    </row>
    <row r="132" spans="1:7" ht="15" customHeight="1" x14ac:dyDescent="0.25">
      <c r="C132" s="589"/>
      <c r="D132" s="589"/>
      <c r="E132" s="589"/>
      <c r="F132" s="589"/>
      <c r="G132" s="589"/>
    </row>
    <row r="133" spans="1:7" ht="15" customHeight="1" x14ac:dyDescent="0.25">
      <c r="A133" s="1052"/>
      <c r="B133" s="1052"/>
      <c r="C133" s="965"/>
      <c r="D133" s="589"/>
      <c r="E133" s="589"/>
      <c r="F133" s="589"/>
      <c r="G133" s="589"/>
    </row>
    <row r="134" spans="1:7" ht="15" customHeight="1" x14ac:dyDescent="0.25">
      <c r="C134" s="589"/>
      <c r="D134" s="589"/>
      <c r="E134" s="589"/>
      <c r="F134" s="589"/>
      <c r="G134" s="589"/>
    </row>
    <row r="135" spans="1:7" ht="15" customHeight="1" x14ac:dyDescent="0.25">
      <c r="C135" s="589"/>
      <c r="D135" s="589"/>
      <c r="E135" s="589"/>
      <c r="F135" s="589"/>
      <c r="G135" s="589"/>
    </row>
    <row r="136" spans="1:7" ht="15" customHeight="1" x14ac:dyDescent="0.25">
      <c r="C136" s="589"/>
      <c r="D136" s="589"/>
      <c r="E136" s="589"/>
      <c r="F136" s="589"/>
      <c r="G136" s="589"/>
    </row>
    <row r="137" spans="1:7" ht="15" customHeight="1" x14ac:dyDescent="0.25">
      <c r="C137" s="589"/>
      <c r="D137" s="589"/>
      <c r="E137" s="589"/>
      <c r="F137" s="589"/>
      <c r="G137" s="589"/>
    </row>
    <row r="138" spans="1:7" ht="15" customHeight="1" x14ac:dyDescent="0.25">
      <c r="C138" s="589"/>
      <c r="D138" s="589"/>
      <c r="E138" s="589"/>
      <c r="F138" s="589"/>
      <c r="G138" s="589"/>
    </row>
    <row r="139" spans="1:7" ht="15" customHeight="1" x14ac:dyDescent="0.25">
      <c r="C139" s="589"/>
      <c r="D139" s="589"/>
      <c r="E139" s="589"/>
      <c r="F139" s="589"/>
      <c r="G139" s="589"/>
    </row>
    <row r="140" spans="1:7" ht="15" customHeight="1" x14ac:dyDescent="0.25">
      <c r="C140" s="589"/>
      <c r="D140" s="589"/>
      <c r="E140" s="589"/>
      <c r="F140" s="589"/>
      <c r="G140" s="589"/>
    </row>
    <row r="141" spans="1:7" ht="15" customHeight="1" x14ac:dyDescent="0.25">
      <c r="C141" s="589"/>
      <c r="D141" s="589"/>
      <c r="E141" s="589"/>
      <c r="F141" s="589"/>
      <c r="G141" s="589"/>
    </row>
    <row r="142" spans="1:7" ht="15" customHeight="1" x14ac:dyDescent="0.25">
      <c r="C142" s="589"/>
      <c r="D142" s="589"/>
      <c r="E142" s="589"/>
      <c r="F142" s="589"/>
      <c r="G142" s="589"/>
    </row>
    <row r="143" spans="1:7" x14ac:dyDescent="0.25">
      <c r="C143" s="589"/>
      <c r="D143" s="589"/>
      <c r="E143" s="589"/>
      <c r="F143" s="589"/>
      <c r="G143" s="589"/>
    </row>
  </sheetData>
  <mergeCells count="3">
    <mergeCell ref="A133:B133"/>
    <mergeCell ref="A1:D1"/>
    <mergeCell ref="A68:D68"/>
  </mergeCells>
  <printOptions horizontalCentered="1"/>
  <pageMargins left="0.25" right="0.25" top="0.75" bottom="0.75" header="0.3" footer="0.3"/>
  <pageSetup paperSize="9" scale="75" orientation="portrait" r:id="rId1"/>
  <headerFooter>
    <oddHeader>&amp;R&amp;"Arial,Tučné"&amp;10Tabulka č.13</oddHeader>
    <oddFooter>Stránka &amp;P z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17</vt:i4>
      </vt:variant>
    </vt:vector>
  </HeadingPairs>
  <TitlesOfParts>
    <vt:vector size="30" baseType="lpstr">
      <vt:lpstr>Tabulka č. 1 Plnění příjmů</vt:lpstr>
      <vt:lpstr>Tabulka č. 2 Plnění SP</vt:lpstr>
      <vt:lpstr>Tabulka č. 3 Čerpání výdajů </vt:lpstr>
      <vt:lpstr>Tab. č. 4 - Investice dle akcí </vt:lpstr>
      <vt:lpstr>Tabulka č. 5 Opravy a udržování</vt:lpstr>
      <vt:lpstr>Tab. č. 6 Přehled transferů</vt:lpstr>
      <vt:lpstr>Tab. č. 7 Přehled N a V VHČ</vt:lpstr>
      <vt:lpstr>Tab. č. 8 Pohl a Záv.</vt:lpstr>
      <vt:lpstr>Tab. č. 9 Rozpočet fondů</vt:lpstr>
      <vt:lpstr>Tab. č. 10 - Pohledávky</vt:lpstr>
      <vt:lpstr> Tab. č. 11 Majetek  </vt:lpstr>
      <vt:lpstr>Tab. č. 12 Monitoring</vt:lpstr>
      <vt:lpstr>Zkratky</vt:lpstr>
      <vt:lpstr>'Tab. č. 4 - Investice dle akcí '!Názvy_tisku</vt:lpstr>
      <vt:lpstr>'Tab. č. 6 Přehled transferů'!Názvy_tisku</vt:lpstr>
      <vt:lpstr>'Tabulka č. 1 Plnění příjmů'!Názvy_tisku</vt:lpstr>
      <vt:lpstr>'Tabulka č. 3 Čerpání výdajů '!Názvy_tisku</vt:lpstr>
      <vt:lpstr>'Tabulka č. 5 Opravy a udržování'!Názvy_tisku</vt:lpstr>
      <vt:lpstr>' Tab. č. 11 Majetek  '!Oblast_tisku</vt:lpstr>
      <vt:lpstr>'Tab. č. 10 - Pohledávky'!Oblast_tisku</vt:lpstr>
      <vt:lpstr>'Tab. č. 12 Monitoring'!Oblast_tisku</vt:lpstr>
      <vt:lpstr>'Tab. č. 4 - Investice dle akcí '!Oblast_tisku</vt:lpstr>
      <vt:lpstr>'Tab. č. 6 Přehled transferů'!Oblast_tisku</vt:lpstr>
      <vt:lpstr>'Tab. č. 8 Pohl a Záv.'!Oblast_tisku</vt:lpstr>
      <vt:lpstr>'Tab. č. 9 Rozpočet fondů'!Oblast_tisku</vt:lpstr>
      <vt:lpstr>'Tabulka č. 1 Plnění příjmů'!Oblast_tisku</vt:lpstr>
      <vt:lpstr>'Tabulka č. 2 Plnění SP'!Oblast_tisku</vt:lpstr>
      <vt:lpstr>'Tabulka č. 3 Čerpání výdajů '!Oblast_tisku</vt:lpstr>
      <vt:lpstr>'Tabulka č. 5 Opravy a udržování'!Oblast_tisku</vt:lpstr>
      <vt:lpstr>Zkratky!Oblast_tisku</vt:lpstr>
    </vt:vector>
  </TitlesOfParts>
  <Company>ATC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cp:lastPrinted>2020-03-06T10:43:55Z</cp:lastPrinted>
  <dcterms:created xsi:type="dcterms:W3CDTF">2015-09-21T05:57:17Z</dcterms:created>
  <dcterms:modified xsi:type="dcterms:W3CDTF">2020-03-09T14:04:28Z</dcterms:modified>
</cp:coreProperties>
</file>