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BMSTU\ELTECH\LAB2\"/>
    </mc:Choice>
  </mc:AlternateContent>
  <xr:revisionPtr revIDLastSave="0" documentId="13_ncr:1_{8CF602AC-D72F-4B68-AF47-A75FFEC23EB4}" xr6:coauthVersionLast="47" xr6:coauthVersionMax="47" xr10:uidLastSave="{00000000-0000-0000-0000-000000000000}"/>
  <bookViews>
    <workbookView minimized="1" xWindow="348" yWindow="348" windowWidth="2388" windowHeight="564" xr2:uid="{BA7EF32D-E6D5-40A5-A38A-D8ACDE6C415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3" i="1"/>
  <c r="P4" i="1"/>
  <c r="P5" i="1"/>
  <c r="P3" i="1"/>
  <c r="N4" i="1"/>
  <c r="N5" i="1"/>
  <c r="N3" i="1"/>
  <c r="Q3" i="1"/>
  <c r="R9" i="1"/>
  <c r="R10" i="1"/>
  <c r="R8" i="1"/>
  <c r="Q9" i="1"/>
  <c r="Q10" i="1"/>
  <c r="Q8" i="1"/>
  <c r="P9" i="1"/>
  <c r="P10" i="1"/>
  <c r="P8" i="1"/>
  <c r="V9" i="1"/>
  <c r="V10" i="1"/>
  <c r="V8" i="1"/>
  <c r="U9" i="1"/>
  <c r="U10" i="1"/>
  <c r="U8" i="1"/>
  <c r="G8" i="1"/>
  <c r="I9" i="1"/>
  <c r="I10" i="1"/>
  <c r="I8" i="1"/>
  <c r="H9" i="1"/>
  <c r="H10" i="1"/>
  <c r="H8" i="1"/>
  <c r="G9" i="1"/>
  <c r="G10" i="1"/>
  <c r="O9" i="1"/>
  <c r="O10" i="1"/>
  <c r="O8" i="1"/>
  <c r="J9" i="1"/>
  <c r="J10" i="1"/>
  <c r="J8" i="1"/>
  <c r="N9" i="1"/>
  <c r="N10" i="1"/>
  <c r="N8" i="1"/>
  <c r="K9" i="1"/>
  <c r="K10" i="1"/>
  <c r="K8" i="1"/>
  <c r="M9" i="1"/>
  <c r="M10" i="1"/>
  <c r="M8" i="1"/>
  <c r="L9" i="1"/>
  <c r="L10" i="1"/>
  <c r="L8" i="1"/>
  <c r="T9" i="1"/>
  <c r="T10" i="1"/>
  <c r="T8" i="1"/>
  <c r="Q4" i="1"/>
  <c r="Q5" i="1"/>
  <c r="O4" i="1"/>
  <c r="O5" i="1"/>
  <c r="O3" i="1"/>
  <c r="M4" i="1"/>
  <c r="M5" i="1"/>
  <c r="M3" i="1"/>
  <c r="I4" i="1"/>
  <c r="I5" i="1"/>
  <c r="I3" i="1"/>
  <c r="H4" i="1"/>
  <c r="H5" i="1"/>
  <c r="H3" i="1"/>
  <c r="L4" i="1"/>
  <c r="L5" i="1"/>
  <c r="G4" i="1"/>
  <c r="G5" i="1"/>
  <c r="L3" i="1"/>
  <c r="G3" i="1"/>
  <c r="A10" i="1"/>
  <c r="A9" i="1"/>
  <c r="A8" i="1"/>
  <c r="A3" i="1"/>
  <c r="A5" i="1" s="1"/>
  <c r="J4" i="1"/>
  <c r="J5" i="1"/>
  <c r="A4" i="1"/>
  <c r="J3" i="1"/>
</calcChain>
</file>

<file path=xl/sharedStrings.xml><?xml version="1.0" encoding="utf-8"?>
<sst xmlns="http://schemas.openxmlformats.org/spreadsheetml/2006/main" count="41" uniqueCount="29">
  <si>
    <t>U</t>
  </si>
  <si>
    <t>I</t>
  </si>
  <si>
    <t>P</t>
  </si>
  <si>
    <t>Ik</t>
  </si>
  <si>
    <t>Ic</t>
  </si>
  <si>
    <t>Ur</t>
  </si>
  <si>
    <t>Uc</t>
  </si>
  <si>
    <t>Zk</t>
  </si>
  <si>
    <t>Xl</t>
  </si>
  <si>
    <t>R</t>
  </si>
  <si>
    <t>Xc</t>
  </si>
  <si>
    <t>X</t>
  </si>
  <si>
    <t>Ql</t>
  </si>
  <si>
    <t>Qc</t>
  </si>
  <si>
    <t>Q</t>
  </si>
  <si>
    <t>phi k</t>
  </si>
  <si>
    <t>phi</t>
  </si>
  <si>
    <t>f</t>
  </si>
  <si>
    <t>Ia</t>
  </si>
  <si>
    <t>Il</t>
  </si>
  <si>
    <t>Ip</t>
  </si>
  <si>
    <t>Yk</t>
  </si>
  <si>
    <t>G</t>
  </si>
  <si>
    <t>Bl</t>
  </si>
  <si>
    <t>Bc</t>
  </si>
  <si>
    <t>B</t>
  </si>
  <si>
    <t>Y</t>
  </si>
  <si>
    <t>C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</si>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</sst>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1781-02B4-4F76-850B-25DE881503B4}">
  <dimension ref="A2:V10"/>
  <sheetViews>
    <sheetView tabSelected="1" zoomScale="90" zoomScaleNormal="90" workbookViewId="0">
      <selection activeCell="K2" sqref="K2:S5"/>
    </sheetView>
  </sheetViews>
  <sheetFormatPr defaultRowHeight="14.4" x14ac:dyDescent="0.3"/>
  <cols>
    <col min="1" max="1" width="12" bestFit="1" customWidth="1"/>
    <col min="10" max="10" width="11.109375" customWidth="1"/>
    <col min="19" max="19" width="10" customWidth="1"/>
  </cols>
  <sheetData>
    <row r="2" spans="1:22" x14ac:dyDescent="0.3">
      <c r="A2" s="2" t="s">
        <v>27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11</v>
      </c>
      <c r="K2" s="2" t="s">
        <v>9</v>
      </c>
      <c r="L2" s="2" t="s">
        <v>10</v>
      </c>
      <c r="M2" s="2" t="s">
        <v>8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22" x14ac:dyDescent="0.3">
      <c r="A3" s="2">
        <f>17*0.000001</f>
        <v>1.7E-5</v>
      </c>
      <c r="B3" s="2">
        <v>20</v>
      </c>
      <c r="C3" s="2">
        <v>1.3129999999999999</v>
      </c>
      <c r="D3" s="2">
        <v>25.876999999999999</v>
      </c>
      <c r="E3" s="2">
        <v>1.3129999999999999</v>
      </c>
      <c r="F3" s="2">
        <v>1.3129999999999999</v>
      </c>
      <c r="G3" s="2">
        <f>K3*C3</f>
        <v>19.695</v>
      </c>
      <c r="H3" s="2">
        <f>L3*F3</f>
        <v>643.62745098039215</v>
      </c>
      <c r="I3" s="2">
        <f>SQRT(K3*K3+J3*J3)</f>
        <v>19.209372712298546</v>
      </c>
      <c r="J3" s="2">
        <f>S3*0.1</f>
        <v>12</v>
      </c>
      <c r="K3" s="2">
        <v>15</v>
      </c>
      <c r="L3" s="2">
        <f>1/(S3*A3)</f>
        <v>490.19607843137254</v>
      </c>
      <c r="M3" s="2">
        <f>J3-L3</f>
        <v>-478.19607843137254</v>
      </c>
      <c r="N3" s="2">
        <f>M3*E3*E3</f>
        <v>-824.39521513725481</v>
      </c>
      <c r="O3" s="2">
        <f>L3*F3*F3</f>
        <v>845.08284313725483</v>
      </c>
      <c r="P3" s="2">
        <f>N3-O3</f>
        <v>-1669.4780582745097</v>
      </c>
      <c r="Q3" s="2">
        <f>ACOS(K3/I3)</f>
        <v>0.67474094222355252</v>
      </c>
      <c r="R3" s="2">
        <f>ATAN(D3/P3)</f>
        <v>-1.5498812841285934E-2</v>
      </c>
      <c r="S3" s="2">
        <v>120</v>
      </c>
    </row>
    <row r="4" spans="1:22" x14ac:dyDescent="0.3">
      <c r="A4" s="2">
        <f>A3*1.5</f>
        <v>2.55E-5</v>
      </c>
      <c r="B4" s="2">
        <v>20</v>
      </c>
      <c r="C4" s="2">
        <v>0.71899999999999997</v>
      </c>
      <c r="D4" s="2">
        <v>7.7720000000000002</v>
      </c>
      <c r="E4" s="2">
        <v>0.71899999999999997</v>
      </c>
      <c r="F4" s="2">
        <v>0.71899999999999997</v>
      </c>
      <c r="G4" s="2">
        <f t="shared" ref="G4:G5" si="0">K4*C4</f>
        <v>10.785</v>
      </c>
      <c r="H4" s="2">
        <f t="shared" ref="H4:H5" si="1">L4*F4</f>
        <v>234.96732026143792</v>
      </c>
      <c r="I4" s="2">
        <f t="shared" ref="I4:I5" si="2">SQRT(K4*K4+J4*J4)</f>
        <v>19.209372712298546</v>
      </c>
      <c r="J4" s="2">
        <f t="shared" ref="J4:J5" si="3">S4*0.1</f>
        <v>12</v>
      </c>
      <c r="K4" s="2">
        <v>15</v>
      </c>
      <c r="L4" s="2">
        <f t="shared" ref="L4:L5" si="4">1/(S4*A4)</f>
        <v>326.79738562091507</v>
      </c>
      <c r="M4" s="2">
        <f t="shared" ref="M4:M5" si="5">J4-L4</f>
        <v>-314.79738562091507</v>
      </c>
      <c r="N4" s="2">
        <f t="shared" ref="N4:N5" si="6">M4*E4*E4</f>
        <v>-162.73797126797388</v>
      </c>
      <c r="O4" s="2">
        <f t="shared" ref="O4:O5" si="7">L4*F4*F4</f>
        <v>168.94150326797387</v>
      </c>
      <c r="P4" s="2">
        <f t="shared" ref="P4:P5" si="8">N4-O4</f>
        <v>-331.67947453594775</v>
      </c>
      <c r="Q4" s="2">
        <f t="shared" ref="Q4:Q5" si="9">ACOS(K4/I4)</f>
        <v>0.67474094222355252</v>
      </c>
      <c r="R4" s="2">
        <f t="shared" ref="R4:R5" si="10">ATAN(D4/P4)</f>
        <v>-2.3427973707897693E-2</v>
      </c>
      <c r="S4" s="2">
        <v>120</v>
      </c>
    </row>
    <row r="5" spans="1:22" x14ac:dyDescent="0.3">
      <c r="A5" s="2">
        <f>A3*0.5</f>
        <v>8.4999999999999999E-6</v>
      </c>
      <c r="B5" s="2">
        <v>20</v>
      </c>
      <c r="C5" s="2">
        <v>0.24399999999999999</v>
      </c>
      <c r="D5" s="2">
        <v>0.89200000000000002</v>
      </c>
      <c r="E5" s="2">
        <v>0.24399999999999999</v>
      </c>
      <c r="F5" s="2">
        <v>0.24399999999999999</v>
      </c>
      <c r="G5" s="2">
        <f t="shared" si="0"/>
        <v>3.66</v>
      </c>
      <c r="H5" s="2">
        <f t="shared" si="1"/>
        <v>239.21568627450981</v>
      </c>
      <c r="I5" s="2">
        <f t="shared" si="2"/>
        <v>19.209372712298546</v>
      </c>
      <c r="J5" s="2">
        <f t="shared" si="3"/>
        <v>12</v>
      </c>
      <c r="K5" s="2">
        <v>15</v>
      </c>
      <c r="L5" s="2">
        <f t="shared" si="4"/>
        <v>980.39215686274508</v>
      </c>
      <c r="M5" s="2">
        <f t="shared" si="5"/>
        <v>-968.39215686274508</v>
      </c>
      <c r="N5" s="2">
        <f t="shared" si="6"/>
        <v>-57.654195450980389</v>
      </c>
      <c r="O5" s="2">
        <f t="shared" si="7"/>
        <v>58.368627450980391</v>
      </c>
      <c r="P5" s="2">
        <f t="shared" si="8"/>
        <v>-116.02282290196078</v>
      </c>
      <c r="Q5" s="2">
        <f t="shared" si="9"/>
        <v>0.67474094222355252</v>
      </c>
      <c r="R5" s="2">
        <f t="shared" si="10"/>
        <v>-7.6879910665194687E-3</v>
      </c>
      <c r="S5" s="2">
        <v>120</v>
      </c>
    </row>
    <row r="6" spans="1:22" x14ac:dyDescent="0.3">
      <c r="S6" s="1"/>
    </row>
    <row r="7" spans="1:22" x14ac:dyDescent="0.3">
      <c r="A7" s="2" t="s">
        <v>27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18</v>
      </c>
      <c r="H7" s="2" t="s">
        <v>19</v>
      </c>
      <c r="I7" s="2" t="s">
        <v>20</v>
      </c>
      <c r="J7" s="2" t="s">
        <v>21</v>
      </c>
      <c r="K7" s="2" t="s">
        <v>22</v>
      </c>
      <c r="L7" s="2" t="s">
        <v>23</v>
      </c>
      <c r="M7" s="2" t="s">
        <v>24</v>
      </c>
      <c r="N7" s="2" t="s">
        <v>25</v>
      </c>
      <c r="O7" s="2" t="s">
        <v>26</v>
      </c>
      <c r="P7" s="2" t="s">
        <v>14</v>
      </c>
      <c r="Q7" s="2" t="s">
        <v>15</v>
      </c>
      <c r="R7" s="2" t="s">
        <v>16</v>
      </c>
      <c r="S7" s="2" t="s">
        <v>17</v>
      </c>
      <c r="T7" s="3" t="s">
        <v>28</v>
      </c>
      <c r="U7" s="3" t="s">
        <v>12</v>
      </c>
      <c r="V7" s="3" t="s">
        <v>13</v>
      </c>
    </row>
    <row r="8" spans="1:22" x14ac:dyDescent="0.3">
      <c r="A8" s="2">
        <f>17*0.000001</f>
        <v>1.7E-5</v>
      </c>
      <c r="B8" s="4">
        <v>20</v>
      </c>
      <c r="C8" s="4">
        <v>0.05</v>
      </c>
      <c r="D8" s="4">
        <v>1.0149999999999999</v>
      </c>
      <c r="E8" s="4">
        <v>0.26</v>
      </c>
      <c r="F8" s="4">
        <v>0.25600000000000001</v>
      </c>
      <c r="G8" s="4">
        <f>K8*B8</f>
        <v>0.81300813008130079</v>
      </c>
      <c r="H8" s="4">
        <f>B8*L8</f>
        <v>0.65040650406504075</v>
      </c>
      <c r="I8" s="4">
        <f>B8*M8</f>
        <v>4.0800000000000003E-2</v>
      </c>
      <c r="J8" s="4" t="str">
        <f>COMPLEX(T8,-L8)</f>
        <v>0,040650406504065-0,032520325203252i</v>
      </c>
      <c r="K8" s="4">
        <f>T8</f>
        <v>4.065040650406504E-2</v>
      </c>
      <c r="L8" s="4">
        <f>J3/(J3*J3 + K3*K3)</f>
        <v>3.2520325203252036E-2</v>
      </c>
      <c r="M8" s="4">
        <f>S8*A8</f>
        <v>2.0400000000000001E-3</v>
      </c>
      <c r="N8" s="4">
        <f>L8-M8</f>
        <v>3.0480325203252036E-2</v>
      </c>
      <c r="O8" s="4">
        <f>SQRT(K8*K8+N8*N8)</f>
        <v>5.0808520677556972E-2</v>
      </c>
      <c r="P8" s="4">
        <f>U8-V8</f>
        <v>12.192130081300814</v>
      </c>
      <c r="Q8" s="4">
        <f>ATAN(L8/T8)</f>
        <v>0.67474094222355274</v>
      </c>
      <c r="R8" s="4">
        <f>ACOS(K8/O8)</f>
        <v>0.64338333839234696</v>
      </c>
      <c r="S8" s="4">
        <v>120</v>
      </c>
      <c r="T8" s="2">
        <f>K3/(K3*K3 + J3*J3)</f>
        <v>4.065040650406504E-2</v>
      </c>
      <c r="U8" s="2">
        <f>L8*B8*B8</f>
        <v>13.008130081300814</v>
      </c>
      <c r="V8" s="2">
        <f>M8*B8*B8</f>
        <v>0.81600000000000006</v>
      </c>
    </row>
    <row r="9" spans="1:22" x14ac:dyDescent="0.3">
      <c r="A9" s="2">
        <f>A8*1.5</f>
        <v>2.55E-5</v>
      </c>
      <c r="B9" s="4">
        <v>20</v>
      </c>
      <c r="C9" s="4">
        <v>0.13900000000000001</v>
      </c>
      <c r="D9" s="4">
        <v>1.0149999999999999</v>
      </c>
      <c r="E9" s="4">
        <v>0.26</v>
      </c>
      <c r="F9" s="4">
        <v>0.38500000000000001</v>
      </c>
      <c r="G9" s="4">
        <f t="shared" ref="G9:G10" si="11">K9*B9</f>
        <v>0.81300813008130079</v>
      </c>
      <c r="H9" s="4">
        <f t="shared" ref="H9:H10" si="12">B9*L9</f>
        <v>0.65040650406504075</v>
      </c>
      <c r="I9" s="4">
        <f t="shared" ref="I9:I10" si="13">B9*M9</f>
        <v>6.1199999999999997E-2</v>
      </c>
      <c r="J9" s="4" t="str">
        <f t="shared" ref="J9:J10" si="14">COMPLEX(T9,-L9)</f>
        <v>0,040650406504065-0,032520325203252i</v>
      </c>
      <c r="K9" s="4">
        <f t="shared" ref="K9:K10" si="15">T9</f>
        <v>4.065040650406504E-2</v>
      </c>
      <c r="L9" s="4">
        <f t="shared" ref="L9:L10" si="16">J4/(J4*J4 + K4*K4)</f>
        <v>3.2520325203252036E-2</v>
      </c>
      <c r="M9" s="4">
        <f t="shared" ref="M9:M10" si="17">S9*A9</f>
        <v>3.0599999999999998E-3</v>
      </c>
      <c r="N9" s="4">
        <f t="shared" ref="N9:N10" si="18">L9-M9</f>
        <v>2.9460325203252036E-2</v>
      </c>
      <c r="O9" s="4">
        <f t="shared" ref="O9:O10" si="19">SQRT(K9*K9+N9*N9)</f>
        <v>5.020324999466768E-2</v>
      </c>
      <c r="P9" s="4">
        <f t="shared" ref="P9:P10" si="20">U9-V9</f>
        <v>11.784130081300814</v>
      </c>
      <c r="Q9" s="4">
        <f t="shared" ref="Q9:Q10" si="21">ATAN(L9/T9)</f>
        <v>0.67474094222355274</v>
      </c>
      <c r="R9" s="4">
        <f t="shared" ref="R9:R10" si="22">ACOS(K9/O9)</f>
        <v>0.62712725908332012</v>
      </c>
      <c r="S9" s="4">
        <v>120</v>
      </c>
      <c r="T9" s="2">
        <f t="shared" ref="T9:T10" si="23">K4/(K4*K4 + J4*J4)</f>
        <v>4.065040650406504E-2</v>
      </c>
      <c r="U9" s="2">
        <f t="shared" ref="U9:U10" si="24">L9*B9*B9</f>
        <v>13.008130081300814</v>
      </c>
      <c r="V9" s="2">
        <f t="shared" ref="V9:V10" si="25">M9*B9*B9</f>
        <v>1.224</v>
      </c>
    </row>
    <row r="10" spans="1:22" x14ac:dyDescent="0.3">
      <c r="A10" s="2">
        <f>A8*0.5</f>
        <v>8.4999999999999999E-6</v>
      </c>
      <c r="B10" s="4">
        <v>20</v>
      </c>
      <c r="C10" s="4">
        <v>0.13700000000000001</v>
      </c>
      <c r="D10" s="4">
        <v>1.0149999999999999</v>
      </c>
      <c r="E10" s="4">
        <v>0.26</v>
      </c>
      <c r="F10" s="4">
        <v>0.128</v>
      </c>
      <c r="G10" s="4">
        <f t="shared" si="11"/>
        <v>0.81300813008130079</v>
      </c>
      <c r="H10" s="4">
        <f t="shared" si="12"/>
        <v>0.65040650406504075</v>
      </c>
      <c r="I10" s="4">
        <f t="shared" si="13"/>
        <v>2.0400000000000001E-2</v>
      </c>
      <c r="J10" s="4" t="str">
        <f t="shared" si="14"/>
        <v>0,040650406504065-0,032520325203252i</v>
      </c>
      <c r="K10" s="4">
        <f t="shared" si="15"/>
        <v>4.065040650406504E-2</v>
      </c>
      <c r="L10" s="4">
        <f t="shared" si="16"/>
        <v>3.2520325203252036E-2</v>
      </c>
      <c r="M10" s="4">
        <f t="shared" si="17"/>
        <v>1.0200000000000001E-3</v>
      </c>
      <c r="N10" s="4">
        <f t="shared" si="18"/>
        <v>3.1500325203252036E-2</v>
      </c>
      <c r="O10" s="4">
        <f t="shared" si="19"/>
        <v>5.1426899934337564E-2</v>
      </c>
      <c r="P10" s="4">
        <f t="shared" si="20"/>
        <v>12.600130081300815</v>
      </c>
      <c r="Q10" s="4">
        <f t="shared" si="21"/>
        <v>0.67474094222355274</v>
      </c>
      <c r="R10" s="4">
        <f t="shared" si="22"/>
        <v>0.65925258822463129</v>
      </c>
      <c r="S10" s="4">
        <v>120</v>
      </c>
      <c r="T10" s="2">
        <f t="shared" si="23"/>
        <v>4.065040650406504E-2</v>
      </c>
      <c r="U10" s="2">
        <f t="shared" si="24"/>
        <v>13.008130081300814</v>
      </c>
      <c r="V10" s="2">
        <f t="shared" si="25"/>
        <v>0.40800000000000003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Митин</dc:creator>
  <cp:lastModifiedBy>Пётр Митин</cp:lastModifiedBy>
  <dcterms:created xsi:type="dcterms:W3CDTF">2023-10-24T06:47:59Z</dcterms:created>
  <dcterms:modified xsi:type="dcterms:W3CDTF">2023-11-10T11:42:40Z</dcterms:modified>
</cp:coreProperties>
</file>