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enanzio Petrarolo\iCloudDrive\3L68KQB4HG~com~readdle~CommonDocuments\CJJ 310\TI\"/>
    </mc:Choice>
  </mc:AlternateContent>
  <bookViews>
    <workbookView xWindow="0" yWindow="0" windowWidth="13500" windowHeight="20010"/>
  </bookViews>
  <sheets>
    <sheet name="Sheet1" sheetId="1" r:id="rId1"/>
  </sheets>
  <externalReferences>
    <externalReference r:id="rId2"/>
  </externalReferenc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1" i="1" l="1"/>
  <c r="N21" i="1"/>
  <c r="M21" i="1"/>
  <c r="L21" i="1"/>
  <c r="K21" i="1"/>
  <c r="O20" i="1"/>
  <c r="N20" i="1"/>
  <c r="M20" i="1"/>
  <c r="L20" i="1"/>
  <c r="K20" i="1"/>
  <c r="O19" i="1"/>
  <c r="N19" i="1"/>
  <c r="M19" i="1"/>
  <c r="L19" i="1"/>
  <c r="K19" i="1"/>
  <c r="O18" i="1"/>
  <c r="N18" i="1"/>
  <c r="M18" i="1"/>
  <c r="L18" i="1"/>
  <c r="K18" i="1"/>
  <c r="O17" i="1"/>
  <c r="N17" i="1"/>
  <c r="M17" i="1"/>
  <c r="L17" i="1"/>
  <c r="K17" i="1"/>
  <c r="O16" i="1"/>
  <c r="N16" i="1"/>
  <c r="M16" i="1"/>
  <c r="L16" i="1"/>
  <c r="K16" i="1"/>
  <c r="O15" i="1"/>
  <c r="N15" i="1"/>
  <c r="M15" i="1"/>
  <c r="L15" i="1"/>
  <c r="K15" i="1"/>
  <c r="O14" i="1"/>
  <c r="N14" i="1"/>
  <c r="M14" i="1"/>
  <c r="L14" i="1"/>
  <c r="K14" i="1"/>
  <c r="O13" i="1"/>
  <c r="N13" i="1"/>
  <c r="M13" i="1"/>
  <c r="L13" i="1"/>
  <c r="K13" i="1"/>
  <c r="O12" i="1"/>
  <c r="N12" i="1"/>
  <c r="M12" i="1"/>
  <c r="L12" i="1"/>
  <c r="K12" i="1"/>
  <c r="O11" i="1"/>
  <c r="N11" i="1"/>
  <c r="M11" i="1"/>
  <c r="L11" i="1"/>
  <c r="K11" i="1"/>
  <c r="O10" i="1"/>
  <c r="N10" i="1"/>
  <c r="M10" i="1"/>
  <c r="L10" i="1"/>
  <c r="K10" i="1"/>
  <c r="O9" i="1"/>
  <c r="N9" i="1"/>
  <c r="M9" i="1"/>
  <c r="L9" i="1"/>
  <c r="K9" i="1"/>
  <c r="O8" i="1"/>
  <c r="N8" i="1"/>
  <c r="M8" i="1"/>
  <c r="L8" i="1"/>
  <c r="K8" i="1"/>
  <c r="O7" i="1"/>
  <c r="N7" i="1"/>
  <c r="M7" i="1"/>
  <c r="L7" i="1"/>
  <c r="K7" i="1"/>
  <c r="R14" i="1" l="1"/>
  <c r="S9" i="1"/>
  <c r="S10" i="1"/>
  <c r="S11" i="1"/>
  <c r="S12" i="1"/>
  <c r="S8" i="1"/>
  <c r="S13" i="1" s="1"/>
  <c r="R12" i="1"/>
  <c r="R11" i="1"/>
  <c r="R10" i="1"/>
  <c r="R9" i="1"/>
  <c r="R8" i="1"/>
  <c r="S14" i="1" l="1"/>
  <c r="S15" i="1" s="1"/>
  <c r="R13" i="1"/>
  <c r="R15" i="1" s="1"/>
  <c r="J8" i="1" l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7" i="1"/>
</calcChain>
</file>

<file path=xl/sharedStrings.xml><?xml version="1.0" encoding="utf-8"?>
<sst xmlns="http://schemas.openxmlformats.org/spreadsheetml/2006/main" count="24" uniqueCount="18">
  <si>
    <t>Height</t>
  </si>
  <si>
    <t>TABLE 1</t>
  </si>
  <si>
    <t>x</t>
  </si>
  <si>
    <t>Pressure</t>
  </si>
  <si>
    <t>SG</t>
  </si>
  <si>
    <t>Kpa</t>
  </si>
  <si>
    <r>
      <t>Density of Water (Kg.m</t>
    </r>
    <r>
      <rPr>
        <vertAlign val="superscript"/>
        <sz val="11"/>
        <color theme="1"/>
        <rFont val="Calibri"/>
        <family val="2"/>
        <scheme val="minor"/>
      </rPr>
      <t>-3</t>
    </r>
    <r>
      <rPr>
        <sz val="11"/>
        <color theme="1"/>
        <rFont val="Calibri"/>
        <family val="2"/>
        <scheme val="minor"/>
      </rPr>
      <t>)</t>
    </r>
  </si>
  <si>
    <r>
      <t>Gravity (m.s</t>
    </r>
    <r>
      <rPr>
        <vertAlign val="superscript"/>
        <sz val="11"/>
        <color theme="1"/>
        <rFont val="Calibri"/>
        <family val="2"/>
        <scheme val="minor"/>
      </rPr>
      <t>-2</t>
    </r>
    <r>
      <rPr>
        <sz val="11"/>
        <color theme="1"/>
        <rFont val="Calibri"/>
        <family val="2"/>
        <scheme val="minor"/>
      </rPr>
      <t>)</t>
    </r>
  </si>
  <si>
    <r>
      <t>(Kpa  SG</t>
    </r>
    <r>
      <rPr>
        <b/>
        <vertAlign val="superscript"/>
        <sz val="11"/>
        <color theme="1"/>
        <rFont val="Calibri"/>
        <family val="2"/>
        <scheme val="minor"/>
      </rPr>
      <t>-1</t>
    </r>
    <r>
      <rPr>
        <b/>
        <sz val="11"/>
        <color theme="1"/>
        <rFont val="Calibri"/>
        <family val="2"/>
        <scheme val="minor"/>
      </rPr>
      <t>)</t>
    </r>
    <r>
      <rPr>
        <b/>
        <vertAlign val="superscript"/>
        <sz val="11"/>
        <color theme="1"/>
        <rFont val="Calibri"/>
        <family val="2"/>
        <scheme val="minor"/>
      </rPr>
      <t>1/2</t>
    </r>
  </si>
  <si>
    <t>avg</t>
  </si>
  <si>
    <t>std</t>
  </si>
  <si>
    <t>std/avg</t>
  </si>
  <si>
    <t>Graph 1</t>
  </si>
  <si>
    <t>Graph 2</t>
  </si>
  <si>
    <r>
      <t>Flowrate (m</t>
    </r>
    <r>
      <rPr>
        <b/>
        <vertAlign val="superscript"/>
        <sz val="11"/>
        <color theme="1"/>
        <rFont val="Calibri"/>
        <family val="2"/>
        <scheme val="minor"/>
      </rPr>
      <t>3</t>
    </r>
    <r>
      <rPr>
        <b/>
        <sz val="11"/>
        <color theme="1"/>
        <rFont val="Calibri"/>
        <family val="2"/>
        <scheme val="minor"/>
      </rPr>
      <t>h</t>
    </r>
    <r>
      <rPr>
        <b/>
        <vertAlign val="superscript"/>
        <sz val="11"/>
        <color theme="1"/>
        <rFont val="Calibri"/>
        <family val="2"/>
        <scheme val="minor"/>
      </rPr>
      <t>-1</t>
    </r>
    <r>
      <rPr>
        <b/>
        <sz val="11"/>
        <color theme="1"/>
        <rFont val="Calibri"/>
        <family val="2"/>
        <scheme val="minor"/>
      </rPr>
      <t>)</t>
    </r>
  </si>
  <si>
    <t>Slope</t>
  </si>
  <si>
    <t>k = Slope/x</t>
  </si>
  <si>
    <t>TABLE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</si>
</sst>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 applyFont="1" applyBorder="1" applyAlignment="1">
      <alignment horizontal="center" vertical="top" wrapText="1"/>
    </xf>
    <xf numFmtId="0" fontId="0" fillId="0" borderId="0" xfId="0" applyNumberFormat="1" applyFont="1" applyFill="1" applyBorder="1" applyAlignment="1">
      <alignment horizontal="center" vertical="top" wrapText="1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2" borderId="0" xfId="0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0" fillId="0" borderId="0" xfId="0" applyBorder="1" applyAlignment="1">
      <alignment horizontal="center" vertical="center"/>
    </xf>
    <xf numFmtId="0" fontId="1" fillId="3" borderId="0" xfId="0" applyFont="1" applyFill="1" applyBorder="1"/>
    <xf numFmtId="0" fontId="1" fillId="3" borderId="0" xfId="0" applyFont="1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2" borderId="0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2" borderId="0" xfId="0" applyNumberFormat="1" applyFont="1" applyFill="1" applyBorder="1" applyAlignment="1">
      <alignment horizontal="center" vertical="top" wrapText="1"/>
    </xf>
    <xf numFmtId="0" fontId="0" fillId="2" borderId="0" xfId="0" applyNumberFormat="1" applyFont="1" applyFill="1" applyBorder="1" applyAlignment="1">
      <alignment horizontal="center" vertical="top" wrapText="1"/>
    </xf>
    <xf numFmtId="0" fontId="1" fillId="2" borderId="2" xfId="0" applyNumberFormat="1" applyFont="1" applyFill="1" applyBorder="1" applyAlignment="1">
      <alignment horizontal="center" vertical="top" wrapText="1"/>
    </xf>
    <xf numFmtId="0" fontId="0" fillId="2" borderId="2" xfId="0" applyNumberFormat="1" applyFont="1" applyFill="1" applyBorder="1" applyAlignment="1">
      <alignment horizontal="center" vertical="top" wrapText="1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0" fillId="2" borderId="2" xfId="0" applyFill="1" applyBorder="1" applyAlignment="1">
      <alignment horizontal="center"/>
    </xf>
    <xf numFmtId="0" fontId="0" fillId="2" borderId="2" xfId="0" applyFill="1" applyBorder="1"/>
    <xf numFmtId="0" fontId="0" fillId="2" borderId="2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 u="sng"/>
              <a:t>Relationship</a:t>
            </a:r>
            <a:r>
              <a:rPr lang="en-ZA" u="sng" baseline="0"/>
              <a:t> Between the Flowrate Through the Valve as a Function of Pressure Drop Across the Valve.  </a:t>
            </a:r>
            <a:endParaRPr lang="en-ZA" u="sn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1490589672076374E-2"/>
          <c:y val="0.20835917800213666"/>
          <c:w val="0.89096332189245597"/>
          <c:h val="0.69292037469381595"/>
        </c:manualLayout>
      </c:layout>
      <c:scatterChart>
        <c:scatterStyle val="lineMarker"/>
        <c:varyColors val="0"/>
        <c:ser>
          <c:idx val="0"/>
          <c:order val="0"/>
          <c:tx>
            <c:v>x=0.1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70C0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2668097719999882"/>
                  <c:y val="-3.894981809647698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Sheet1!$J$7:$J$21</c:f>
              <c:numCache>
                <c:formatCode>General</c:formatCode>
                <c:ptCount val="15"/>
                <c:pt idx="0">
                  <c:v>5.4241128306848481</c:v>
                </c:pt>
                <c:pt idx="1">
                  <c:v>5.2401908362196128</c:v>
                </c:pt>
                <c:pt idx="2">
                  <c:v>5.0495742394780176</c:v>
                </c:pt>
                <c:pt idx="3">
                  <c:v>4.851474002816051</c:v>
                </c:pt>
                <c:pt idx="4">
                  <c:v>4.6449327228712365</c:v>
                </c:pt>
                <c:pt idx="5">
                  <c:v>4.4287695808203882</c:v>
                </c:pt>
                <c:pt idx="6">
                  <c:v>4.2014997322384779</c:v>
                </c:pt>
                <c:pt idx="7">
                  <c:v>3.9612119357590552</c:v>
                </c:pt>
                <c:pt idx="8">
                  <c:v>3.7053744750024928</c:v>
                </c:pt>
                <c:pt idx="9">
                  <c:v>3.4305101661414734</c:v>
                </c:pt>
                <c:pt idx="10">
                  <c:v>3.1316130029108002</c:v>
                </c:pt>
                <c:pt idx="11">
                  <c:v>2.8009998214923186</c:v>
                </c:pt>
                <c:pt idx="12">
                  <c:v>2.4257370014080255</c:v>
                </c:pt>
                <c:pt idx="13">
                  <c:v>1.9806059678795276</c:v>
                </c:pt>
                <c:pt idx="14">
                  <c:v>1.4004999107461593</c:v>
                </c:pt>
              </c:numCache>
            </c:numRef>
          </c:xVal>
          <c:yVal>
            <c:numRef>
              <c:f>Sheet1!$C$7:$C$21</c:f>
              <c:numCache>
                <c:formatCode>General</c:formatCode>
                <c:ptCount val="15"/>
                <c:pt idx="0">
                  <c:v>1.6</c:v>
                </c:pt>
                <c:pt idx="1">
                  <c:v>1.6</c:v>
                </c:pt>
                <c:pt idx="2">
                  <c:v>1.5</c:v>
                </c:pt>
                <c:pt idx="3">
                  <c:v>1.3</c:v>
                </c:pt>
                <c:pt idx="4">
                  <c:v>1.4</c:v>
                </c:pt>
                <c:pt idx="5">
                  <c:v>1.2</c:v>
                </c:pt>
                <c:pt idx="6">
                  <c:v>1.1000000000000001</c:v>
                </c:pt>
                <c:pt idx="7">
                  <c:v>1.2</c:v>
                </c:pt>
                <c:pt idx="8">
                  <c:v>1</c:v>
                </c:pt>
                <c:pt idx="9">
                  <c:v>1</c:v>
                </c:pt>
                <c:pt idx="10">
                  <c:v>0.8</c:v>
                </c:pt>
                <c:pt idx="11">
                  <c:v>0.8</c:v>
                </c:pt>
                <c:pt idx="12">
                  <c:v>0.7</c:v>
                </c:pt>
                <c:pt idx="13">
                  <c:v>0.5</c:v>
                </c:pt>
                <c:pt idx="14">
                  <c:v>0.4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5B-4F25-9240-41885BEAF79D}"/>
            </c:ext>
          </c:extLst>
        </c:ser>
        <c:ser>
          <c:idx val="1"/>
          <c:order val="1"/>
          <c:tx>
            <c:v>x=0.4</c:v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7030A0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442920397030494"/>
                  <c:y val="-3.184245985483885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Sheet1!$J$7:$J$21</c:f>
              <c:numCache>
                <c:formatCode>General</c:formatCode>
                <c:ptCount val="15"/>
                <c:pt idx="0">
                  <c:v>5.4241128306848481</c:v>
                </c:pt>
                <c:pt idx="1">
                  <c:v>5.2401908362196128</c:v>
                </c:pt>
                <c:pt idx="2">
                  <c:v>5.0495742394780176</c:v>
                </c:pt>
                <c:pt idx="3">
                  <c:v>4.851474002816051</c:v>
                </c:pt>
                <c:pt idx="4">
                  <c:v>4.6449327228712365</c:v>
                </c:pt>
                <c:pt idx="5">
                  <c:v>4.4287695808203882</c:v>
                </c:pt>
                <c:pt idx="6">
                  <c:v>4.2014997322384779</c:v>
                </c:pt>
                <c:pt idx="7">
                  <c:v>3.9612119357590552</c:v>
                </c:pt>
                <c:pt idx="8">
                  <c:v>3.7053744750024928</c:v>
                </c:pt>
                <c:pt idx="9">
                  <c:v>3.4305101661414734</c:v>
                </c:pt>
                <c:pt idx="10">
                  <c:v>3.1316130029108002</c:v>
                </c:pt>
                <c:pt idx="11">
                  <c:v>2.8009998214923186</c:v>
                </c:pt>
                <c:pt idx="12">
                  <c:v>2.4257370014080255</c:v>
                </c:pt>
                <c:pt idx="13">
                  <c:v>1.9806059678795276</c:v>
                </c:pt>
                <c:pt idx="14">
                  <c:v>1.4004999107461593</c:v>
                </c:pt>
              </c:numCache>
            </c:numRef>
          </c:xVal>
          <c:yVal>
            <c:numRef>
              <c:f>Sheet1!$D$7:$D$21</c:f>
              <c:numCache>
                <c:formatCode>General</c:formatCode>
                <c:ptCount val="15"/>
                <c:pt idx="0">
                  <c:v>3.2</c:v>
                </c:pt>
                <c:pt idx="1">
                  <c:v>3</c:v>
                </c:pt>
                <c:pt idx="2">
                  <c:v>3.4</c:v>
                </c:pt>
                <c:pt idx="3">
                  <c:v>3.2</c:v>
                </c:pt>
                <c:pt idx="4">
                  <c:v>2.8</c:v>
                </c:pt>
                <c:pt idx="5">
                  <c:v>2.7</c:v>
                </c:pt>
                <c:pt idx="6">
                  <c:v>2.4</c:v>
                </c:pt>
                <c:pt idx="7">
                  <c:v>2.5</c:v>
                </c:pt>
                <c:pt idx="8">
                  <c:v>2.5</c:v>
                </c:pt>
                <c:pt idx="9">
                  <c:v>2</c:v>
                </c:pt>
                <c:pt idx="10">
                  <c:v>2</c:v>
                </c:pt>
                <c:pt idx="11">
                  <c:v>1.8</c:v>
                </c:pt>
                <c:pt idx="12">
                  <c:v>1.6</c:v>
                </c:pt>
                <c:pt idx="13">
                  <c:v>1.3</c:v>
                </c:pt>
                <c:pt idx="14">
                  <c:v>0.9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5B-4F25-9240-41885BEAF79D}"/>
            </c:ext>
          </c:extLst>
        </c:ser>
        <c:ser>
          <c:idx val="2"/>
          <c:order val="2"/>
          <c:tx>
            <c:v>x=0.5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255161307969207"/>
                  <c:y val="-4.686371642580976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Sheet1!$J$7:$J$21</c:f>
              <c:numCache>
                <c:formatCode>General</c:formatCode>
                <c:ptCount val="15"/>
                <c:pt idx="0">
                  <c:v>5.4241128306848481</c:v>
                </c:pt>
                <c:pt idx="1">
                  <c:v>5.2401908362196128</c:v>
                </c:pt>
                <c:pt idx="2">
                  <c:v>5.0495742394780176</c:v>
                </c:pt>
                <c:pt idx="3">
                  <c:v>4.851474002816051</c:v>
                </c:pt>
                <c:pt idx="4">
                  <c:v>4.6449327228712365</c:v>
                </c:pt>
                <c:pt idx="5">
                  <c:v>4.4287695808203882</c:v>
                </c:pt>
                <c:pt idx="6">
                  <c:v>4.2014997322384779</c:v>
                </c:pt>
                <c:pt idx="7">
                  <c:v>3.9612119357590552</c:v>
                </c:pt>
                <c:pt idx="8">
                  <c:v>3.7053744750024928</c:v>
                </c:pt>
                <c:pt idx="9">
                  <c:v>3.4305101661414734</c:v>
                </c:pt>
                <c:pt idx="10">
                  <c:v>3.1316130029108002</c:v>
                </c:pt>
                <c:pt idx="11">
                  <c:v>2.8009998214923186</c:v>
                </c:pt>
                <c:pt idx="12">
                  <c:v>2.4257370014080255</c:v>
                </c:pt>
                <c:pt idx="13">
                  <c:v>1.9806059678795276</c:v>
                </c:pt>
                <c:pt idx="14">
                  <c:v>1.4004999107461593</c:v>
                </c:pt>
              </c:numCache>
            </c:numRef>
          </c:xVal>
          <c:yVal>
            <c:numRef>
              <c:f>Sheet1!$E$7:$E$21</c:f>
              <c:numCache>
                <c:formatCode>General</c:formatCode>
                <c:ptCount val="15"/>
                <c:pt idx="0">
                  <c:v>4.5</c:v>
                </c:pt>
                <c:pt idx="1">
                  <c:v>4.2</c:v>
                </c:pt>
                <c:pt idx="2">
                  <c:v>4.0999999999999996</c:v>
                </c:pt>
                <c:pt idx="3">
                  <c:v>3.9</c:v>
                </c:pt>
                <c:pt idx="4">
                  <c:v>3.9</c:v>
                </c:pt>
                <c:pt idx="5">
                  <c:v>3.5</c:v>
                </c:pt>
                <c:pt idx="6">
                  <c:v>3.7</c:v>
                </c:pt>
                <c:pt idx="7">
                  <c:v>3.3</c:v>
                </c:pt>
                <c:pt idx="8">
                  <c:v>2.8</c:v>
                </c:pt>
                <c:pt idx="9">
                  <c:v>2.6</c:v>
                </c:pt>
                <c:pt idx="10">
                  <c:v>2.5</c:v>
                </c:pt>
                <c:pt idx="11">
                  <c:v>2.2999999999999998</c:v>
                </c:pt>
                <c:pt idx="12">
                  <c:v>2</c:v>
                </c:pt>
                <c:pt idx="13">
                  <c:v>1.6</c:v>
                </c:pt>
                <c:pt idx="14">
                  <c:v>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75B-4F25-9240-41885BEAF79D}"/>
            </c:ext>
          </c:extLst>
        </c:ser>
        <c:ser>
          <c:idx val="3"/>
          <c:order val="3"/>
          <c:tx>
            <c:v>x=0.6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2876106006263835"/>
                  <c:y val="-5.72372204386179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Sheet1!$J$7:$J$21</c:f>
              <c:numCache>
                <c:formatCode>General</c:formatCode>
                <c:ptCount val="15"/>
                <c:pt idx="0">
                  <c:v>5.4241128306848481</c:v>
                </c:pt>
                <c:pt idx="1">
                  <c:v>5.2401908362196128</c:v>
                </c:pt>
                <c:pt idx="2">
                  <c:v>5.0495742394780176</c:v>
                </c:pt>
                <c:pt idx="3">
                  <c:v>4.851474002816051</c:v>
                </c:pt>
                <c:pt idx="4">
                  <c:v>4.6449327228712365</c:v>
                </c:pt>
                <c:pt idx="5">
                  <c:v>4.4287695808203882</c:v>
                </c:pt>
                <c:pt idx="6">
                  <c:v>4.2014997322384779</c:v>
                </c:pt>
                <c:pt idx="7">
                  <c:v>3.9612119357590552</c:v>
                </c:pt>
                <c:pt idx="8">
                  <c:v>3.7053744750024928</c:v>
                </c:pt>
                <c:pt idx="9">
                  <c:v>3.4305101661414734</c:v>
                </c:pt>
                <c:pt idx="10">
                  <c:v>3.1316130029108002</c:v>
                </c:pt>
                <c:pt idx="11">
                  <c:v>2.8009998214923186</c:v>
                </c:pt>
                <c:pt idx="12">
                  <c:v>2.4257370014080255</c:v>
                </c:pt>
                <c:pt idx="13">
                  <c:v>1.9806059678795276</c:v>
                </c:pt>
                <c:pt idx="14">
                  <c:v>1.4004999107461593</c:v>
                </c:pt>
              </c:numCache>
            </c:numRef>
          </c:xVal>
          <c:yVal>
            <c:numRef>
              <c:f>Sheet1!$F$7:$F$21</c:f>
              <c:numCache>
                <c:formatCode>General</c:formatCode>
                <c:ptCount val="15"/>
                <c:pt idx="0">
                  <c:v>6.4</c:v>
                </c:pt>
                <c:pt idx="1">
                  <c:v>6.1</c:v>
                </c:pt>
                <c:pt idx="2">
                  <c:v>5.7</c:v>
                </c:pt>
                <c:pt idx="3">
                  <c:v>5.6</c:v>
                </c:pt>
                <c:pt idx="4">
                  <c:v>5</c:v>
                </c:pt>
                <c:pt idx="5">
                  <c:v>4.4000000000000004</c:v>
                </c:pt>
                <c:pt idx="6">
                  <c:v>4.7</c:v>
                </c:pt>
                <c:pt idx="7">
                  <c:v>4.7</c:v>
                </c:pt>
                <c:pt idx="8">
                  <c:v>4</c:v>
                </c:pt>
                <c:pt idx="9">
                  <c:v>3.6</c:v>
                </c:pt>
                <c:pt idx="10">
                  <c:v>3.5</c:v>
                </c:pt>
                <c:pt idx="11">
                  <c:v>3</c:v>
                </c:pt>
                <c:pt idx="12">
                  <c:v>2.6</c:v>
                </c:pt>
                <c:pt idx="13">
                  <c:v>2.2999999999999998</c:v>
                </c:pt>
                <c:pt idx="14">
                  <c:v>1.4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75B-4F25-9240-41885BEAF79D}"/>
            </c:ext>
          </c:extLst>
        </c:ser>
        <c:ser>
          <c:idx val="4"/>
          <c:order val="4"/>
          <c:tx>
            <c:v>x=0.7</c:v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solidFill>
                <a:schemeClr val="bg1"/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50000"/>
                  </a:schemeClr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2668097719999882"/>
                  <c:y val="-4.221395455003944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Sheet1!$J$7:$J$21</c:f>
              <c:numCache>
                <c:formatCode>General</c:formatCode>
                <c:ptCount val="15"/>
                <c:pt idx="0">
                  <c:v>5.4241128306848481</c:v>
                </c:pt>
                <c:pt idx="1">
                  <c:v>5.2401908362196128</c:v>
                </c:pt>
                <c:pt idx="2">
                  <c:v>5.0495742394780176</c:v>
                </c:pt>
                <c:pt idx="3">
                  <c:v>4.851474002816051</c:v>
                </c:pt>
                <c:pt idx="4">
                  <c:v>4.6449327228712365</c:v>
                </c:pt>
                <c:pt idx="5">
                  <c:v>4.4287695808203882</c:v>
                </c:pt>
                <c:pt idx="6">
                  <c:v>4.2014997322384779</c:v>
                </c:pt>
                <c:pt idx="7">
                  <c:v>3.9612119357590552</c:v>
                </c:pt>
                <c:pt idx="8">
                  <c:v>3.7053744750024928</c:v>
                </c:pt>
                <c:pt idx="9">
                  <c:v>3.4305101661414734</c:v>
                </c:pt>
                <c:pt idx="10">
                  <c:v>3.1316130029108002</c:v>
                </c:pt>
                <c:pt idx="11">
                  <c:v>2.8009998214923186</c:v>
                </c:pt>
                <c:pt idx="12">
                  <c:v>2.4257370014080255</c:v>
                </c:pt>
                <c:pt idx="13">
                  <c:v>1.9806059678795276</c:v>
                </c:pt>
                <c:pt idx="14">
                  <c:v>1.4004999107461593</c:v>
                </c:pt>
              </c:numCache>
            </c:numRef>
          </c:xVal>
          <c:yVal>
            <c:numRef>
              <c:f>Sheet1!$G$7:$G$21</c:f>
              <c:numCache>
                <c:formatCode>General</c:formatCode>
                <c:ptCount val="15"/>
                <c:pt idx="0">
                  <c:v>7.7</c:v>
                </c:pt>
                <c:pt idx="1">
                  <c:v>7.5</c:v>
                </c:pt>
                <c:pt idx="2">
                  <c:v>7.3</c:v>
                </c:pt>
                <c:pt idx="3">
                  <c:v>6.8</c:v>
                </c:pt>
                <c:pt idx="4">
                  <c:v>7</c:v>
                </c:pt>
                <c:pt idx="5">
                  <c:v>5.9</c:v>
                </c:pt>
                <c:pt idx="6">
                  <c:v>5.7</c:v>
                </c:pt>
                <c:pt idx="7">
                  <c:v>5.8</c:v>
                </c:pt>
                <c:pt idx="8">
                  <c:v>4.7</c:v>
                </c:pt>
                <c:pt idx="9">
                  <c:v>4.5999999999999996</c:v>
                </c:pt>
                <c:pt idx="10">
                  <c:v>4.5999999999999996</c:v>
                </c:pt>
                <c:pt idx="11">
                  <c:v>3.6</c:v>
                </c:pt>
                <c:pt idx="12">
                  <c:v>3.6</c:v>
                </c:pt>
                <c:pt idx="13">
                  <c:v>2.8</c:v>
                </c:pt>
                <c:pt idx="14">
                  <c:v>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75B-4F25-9240-41885BEAF7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773824"/>
        <c:axId val="198774152"/>
      </c:scatterChart>
      <c:valAx>
        <c:axId val="198773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sng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 u="sng" baseline="0"/>
                  <a:t>Square Root of Change in Pressure Divided by SG [(Kpa  SG</a:t>
                </a:r>
                <a:r>
                  <a:rPr lang="en-ZA" u="sng" baseline="30000"/>
                  <a:t>-1</a:t>
                </a:r>
                <a:r>
                  <a:rPr lang="en-ZA" u="sng" baseline="0"/>
                  <a:t>)</a:t>
                </a:r>
                <a:r>
                  <a:rPr lang="en-ZA" u="sng" baseline="30000"/>
                  <a:t>1/2</a:t>
                </a:r>
                <a:r>
                  <a:rPr lang="en-ZA" u="sng" baseline="0"/>
                  <a:t>]  </a:t>
                </a:r>
                <a:endParaRPr lang="en-ZA" u="sn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sng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774152"/>
        <c:crosses val="autoZero"/>
        <c:crossBetween val="midCat"/>
      </c:valAx>
      <c:valAx>
        <c:axId val="1987741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sng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 u="sng"/>
                  <a:t>Flowrate</a:t>
                </a:r>
                <a:r>
                  <a:rPr lang="en-ZA" u="sng" baseline="0"/>
                  <a:t> [m</a:t>
                </a:r>
                <a:r>
                  <a:rPr lang="en-ZA" u="sng" baseline="30000"/>
                  <a:t>3</a:t>
                </a:r>
                <a:r>
                  <a:rPr lang="en-ZA" u="sng" baseline="0"/>
                  <a:t> h</a:t>
                </a:r>
                <a:r>
                  <a:rPr lang="en-ZA" u="sng" baseline="30000"/>
                  <a:t>-1</a:t>
                </a:r>
                <a:r>
                  <a:rPr lang="en-ZA" u="sng" baseline="0"/>
                  <a:t>]</a:t>
                </a:r>
                <a:endParaRPr lang="en-ZA" u="sn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sng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773824"/>
        <c:crosses val="autoZero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legend>
      <c:legendPos val="r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ayout>
        <c:manualLayout>
          <c:xMode val="edge"/>
          <c:yMode val="edge"/>
          <c:x val="0.12462520656074873"/>
          <c:y val="0.3116170304938059"/>
          <c:w val="9.6534756934267593E-2"/>
          <c:h val="0.409817807135247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 u="sng"/>
              <a:t>Relationship</a:t>
            </a:r>
            <a:r>
              <a:rPr lang="en-ZA" u="sng" baseline="0"/>
              <a:t> between the flowrate through a control valve and the </a:t>
            </a:r>
          </a:p>
          <a:p>
            <a:pPr>
              <a:defRPr/>
            </a:pPr>
            <a:r>
              <a:rPr lang="en-ZA" u="sng" baseline="0"/>
              <a:t>percent at which the vallve is open. (Graph 2)</a:t>
            </a:r>
            <a:endParaRPr lang="en-ZA" u="sn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7944184996329667E-2"/>
          <c:y val="6.0161871401055847E-2"/>
          <c:w val="0.92366810540976596"/>
          <c:h val="0.83628440538619031"/>
        </c:manualLayout>
      </c:layout>
      <c:scatterChart>
        <c:scatterStyle val="lineMarker"/>
        <c:varyColors val="0"/>
        <c:ser>
          <c:idx val="1"/>
          <c:order val="1"/>
          <c:tx>
            <c:v>x=0.4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9929237379185602"/>
                  <c:y val="4.618842762997820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[1]Sheet1!$L$7:$L$21</c:f>
              <c:numCache>
                <c:formatCode>General</c:formatCode>
                <c:ptCount val="15"/>
                <c:pt idx="0">
                  <c:v>2.1696451322739394</c:v>
                </c:pt>
                <c:pt idx="1">
                  <c:v>2.096076334487845</c:v>
                </c:pt>
                <c:pt idx="2">
                  <c:v>2.019829695791207</c:v>
                </c:pt>
                <c:pt idx="3">
                  <c:v>1.9405896011264205</c:v>
                </c:pt>
                <c:pt idx="4">
                  <c:v>1.8579730891484947</c:v>
                </c:pt>
                <c:pt idx="5">
                  <c:v>1.7715078323281555</c:v>
                </c:pt>
                <c:pt idx="6">
                  <c:v>1.6805998928953914</c:v>
                </c:pt>
                <c:pt idx="7">
                  <c:v>1.5844847743036221</c:v>
                </c:pt>
                <c:pt idx="8">
                  <c:v>1.4821497900009972</c:v>
                </c:pt>
                <c:pt idx="9">
                  <c:v>1.3722040664565895</c:v>
                </c:pt>
                <c:pt idx="10">
                  <c:v>1.2526452011643201</c:v>
                </c:pt>
                <c:pt idx="11">
                  <c:v>1.1203999285969275</c:v>
                </c:pt>
                <c:pt idx="12">
                  <c:v>0.97029480056321027</c:v>
                </c:pt>
                <c:pt idx="13">
                  <c:v>0.79224238715181106</c:v>
                </c:pt>
                <c:pt idx="14">
                  <c:v>0.56019996429846375</c:v>
                </c:pt>
              </c:numCache>
            </c:numRef>
          </c:xVal>
          <c:yVal>
            <c:numRef>
              <c:f>[1]Sheet1!$D$7:$D$21</c:f>
              <c:numCache>
                <c:formatCode>General</c:formatCode>
                <c:ptCount val="15"/>
                <c:pt idx="0">
                  <c:v>3.2</c:v>
                </c:pt>
                <c:pt idx="1">
                  <c:v>3</c:v>
                </c:pt>
                <c:pt idx="2">
                  <c:v>3.4</c:v>
                </c:pt>
                <c:pt idx="3">
                  <c:v>3.2</c:v>
                </c:pt>
                <c:pt idx="4">
                  <c:v>2.8</c:v>
                </c:pt>
                <c:pt idx="5">
                  <c:v>2.7</c:v>
                </c:pt>
                <c:pt idx="6">
                  <c:v>2.4</c:v>
                </c:pt>
                <c:pt idx="7">
                  <c:v>2.5</c:v>
                </c:pt>
                <c:pt idx="8">
                  <c:v>2.5</c:v>
                </c:pt>
                <c:pt idx="9">
                  <c:v>2</c:v>
                </c:pt>
                <c:pt idx="10">
                  <c:v>2</c:v>
                </c:pt>
                <c:pt idx="11">
                  <c:v>1.8</c:v>
                </c:pt>
                <c:pt idx="12">
                  <c:v>1.6</c:v>
                </c:pt>
                <c:pt idx="13">
                  <c:v>1.3</c:v>
                </c:pt>
                <c:pt idx="14">
                  <c:v>0.9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91-4646-8390-640A3785B3B8}"/>
            </c:ext>
          </c:extLst>
        </c:ser>
        <c:ser>
          <c:idx val="2"/>
          <c:order val="2"/>
          <c:tx>
            <c:v>x=0.1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5363331855403618E-2"/>
                  <c:y val="-4.340110655727440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[1]Sheet1!$K$7:$K$21</c:f>
              <c:numCache>
                <c:formatCode>General</c:formatCode>
                <c:ptCount val="15"/>
                <c:pt idx="0">
                  <c:v>0.54241128306848485</c:v>
                </c:pt>
                <c:pt idx="1">
                  <c:v>0.52401908362196126</c:v>
                </c:pt>
                <c:pt idx="2">
                  <c:v>0.50495742394780174</c:v>
                </c:pt>
                <c:pt idx="3">
                  <c:v>0.48514740028160513</c:v>
                </c:pt>
                <c:pt idx="4">
                  <c:v>0.46449327228712367</c:v>
                </c:pt>
                <c:pt idx="5">
                  <c:v>0.44287695808203886</c:v>
                </c:pt>
                <c:pt idx="6">
                  <c:v>0.42014997322384784</c:v>
                </c:pt>
                <c:pt idx="7">
                  <c:v>0.39612119357590553</c:v>
                </c:pt>
                <c:pt idx="8">
                  <c:v>0.37053744750024931</c:v>
                </c:pt>
                <c:pt idx="9">
                  <c:v>0.34305101661414739</c:v>
                </c:pt>
                <c:pt idx="10">
                  <c:v>0.31316130029108002</c:v>
                </c:pt>
                <c:pt idx="11">
                  <c:v>0.28009998214923187</c:v>
                </c:pt>
                <c:pt idx="12">
                  <c:v>0.24257370014080257</c:v>
                </c:pt>
                <c:pt idx="13">
                  <c:v>0.19806059678795276</c:v>
                </c:pt>
                <c:pt idx="14">
                  <c:v>0.14004999107461594</c:v>
                </c:pt>
              </c:numCache>
            </c:numRef>
          </c:xVal>
          <c:yVal>
            <c:numRef>
              <c:f>[1]Sheet1!$C$7:$C$21</c:f>
              <c:numCache>
                <c:formatCode>General</c:formatCode>
                <c:ptCount val="15"/>
                <c:pt idx="0">
                  <c:v>1.6</c:v>
                </c:pt>
                <c:pt idx="1">
                  <c:v>1.6</c:v>
                </c:pt>
                <c:pt idx="2">
                  <c:v>1.5</c:v>
                </c:pt>
                <c:pt idx="3">
                  <c:v>1.3</c:v>
                </c:pt>
                <c:pt idx="4">
                  <c:v>1.4</c:v>
                </c:pt>
                <c:pt idx="5">
                  <c:v>1.2</c:v>
                </c:pt>
                <c:pt idx="6">
                  <c:v>1.1000000000000001</c:v>
                </c:pt>
                <c:pt idx="7">
                  <c:v>1.2</c:v>
                </c:pt>
                <c:pt idx="8">
                  <c:v>1</c:v>
                </c:pt>
                <c:pt idx="9">
                  <c:v>1</c:v>
                </c:pt>
                <c:pt idx="10">
                  <c:v>0.8</c:v>
                </c:pt>
                <c:pt idx="11">
                  <c:v>0.8</c:v>
                </c:pt>
                <c:pt idx="12">
                  <c:v>0.7</c:v>
                </c:pt>
                <c:pt idx="13">
                  <c:v>0.5</c:v>
                </c:pt>
                <c:pt idx="14">
                  <c:v>0.4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791-4646-8390-640A3785B3B8}"/>
            </c:ext>
          </c:extLst>
        </c:ser>
        <c:ser>
          <c:idx val="3"/>
          <c:order val="3"/>
          <c:tx>
            <c:v>x=0.5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9564362507036204"/>
                  <c:y val="1.404919059673753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[1]Sheet1!$M$7:$M$21</c:f>
              <c:numCache>
                <c:formatCode>General</c:formatCode>
                <c:ptCount val="15"/>
                <c:pt idx="0">
                  <c:v>2.712056415342424</c:v>
                </c:pt>
                <c:pt idx="1">
                  <c:v>2.6200954181098064</c:v>
                </c:pt>
                <c:pt idx="2">
                  <c:v>2.5247871197390088</c:v>
                </c:pt>
                <c:pt idx="3">
                  <c:v>2.4257370014080255</c:v>
                </c:pt>
                <c:pt idx="4">
                  <c:v>2.3224663614356182</c:v>
                </c:pt>
                <c:pt idx="5">
                  <c:v>2.2143847904101941</c:v>
                </c:pt>
                <c:pt idx="6">
                  <c:v>2.100749866119239</c:v>
                </c:pt>
                <c:pt idx="7">
                  <c:v>1.9806059678795276</c:v>
                </c:pt>
                <c:pt idx="8">
                  <c:v>1.8526872375012464</c:v>
                </c:pt>
                <c:pt idx="9">
                  <c:v>1.7152550830707367</c:v>
                </c:pt>
                <c:pt idx="10">
                  <c:v>1.5658065014554001</c:v>
                </c:pt>
                <c:pt idx="11">
                  <c:v>1.4004999107461593</c:v>
                </c:pt>
                <c:pt idx="12">
                  <c:v>1.2128685007040128</c:v>
                </c:pt>
                <c:pt idx="13">
                  <c:v>0.99030298393976379</c:v>
                </c:pt>
                <c:pt idx="14">
                  <c:v>0.70024995537307966</c:v>
                </c:pt>
              </c:numCache>
            </c:numRef>
          </c:xVal>
          <c:yVal>
            <c:numRef>
              <c:f>[1]Sheet1!$E$7:$E$21</c:f>
              <c:numCache>
                <c:formatCode>General</c:formatCode>
                <c:ptCount val="15"/>
                <c:pt idx="0">
                  <c:v>4.5</c:v>
                </c:pt>
                <c:pt idx="1">
                  <c:v>4.2</c:v>
                </c:pt>
                <c:pt idx="2">
                  <c:v>4.0999999999999996</c:v>
                </c:pt>
                <c:pt idx="3">
                  <c:v>3.9</c:v>
                </c:pt>
                <c:pt idx="4">
                  <c:v>3.9</c:v>
                </c:pt>
                <c:pt idx="5">
                  <c:v>3.5</c:v>
                </c:pt>
                <c:pt idx="6">
                  <c:v>3.7</c:v>
                </c:pt>
                <c:pt idx="7">
                  <c:v>3.3</c:v>
                </c:pt>
                <c:pt idx="8">
                  <c:v>2.8</c:v>
                </c:pt>
                <c:pt idx="9">
                  <c:v>2.6</c:v>
                </c:pt>
                <c:pt idx="10">
                  <c:v>2.5</c:v>
                </c:pt>
                <c:pt idx="11">
                  <c:v>2.2999999999999998</c:v>
                </c:pt>
                <c:pt idx="12">
                  <c:v>2</c:v>
                </c:pt>
                <c:pt idx="13">
                  <c:v>1.6</c:v>
                </c:pt>
                <c:pt idx="14">
                  <c:v>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791-4646-8390-640A3785B3B8}"/>
            </c:ext>
          </c:extLst>
        </c:ser>
        <c:ser>
          <c:idx val="4"/>
          <c:order val="4"/>
          <c:tx>
            <c:v>x=0.6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9394421781039112"/>
                  <c:y val="2.146722783912366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[1]Sheet1!$N$7:$N$21</c:f>
              <c:numCache>
                <c:formatCode>General</c:formatCode>
                <c:ptCount val="15"/>
                <c:pt idx="0">
                  <c:v>3.2544676984109087</c:v>
                </c:pt>
                <c:pt idx="1">
                  <c:v>3.1441145017317678</c:v>
                </c:pt>
                <c:pt idx="2">
                  <c:v>3.0297445436868107</c:v>
                </c:pt>
                <c:pt idx="3">
                  <c:v>2.9108844016896307</c:v>
                </c:pt>
                <c:pt idx="4">
                  <c:v>2.7869596337227418</c:v>
                </c:pt>
                <c:pt idx="5">
                  <c:v>2.6572617484922327</c:v>
                </c:pt>
                <c:pt idx="6">
                  <c:v>2.5208998393430866</c:v>
                </c:pt>
                <c:pt idx="7">
                  <c:v>2.3767271614554328</c:v>
                </c:pt>
                <c:pt idx="8">
                  <c:v>2.2232246850014956</c:v>
                </c:pt>
                <c:pt idx="9">
                  <c:v>2.0583060996848839</c:v>
                </c:pt>
                <c:pt idx="10">
                  <c:v>1.8789678017464801</c:v>
                </c:pt>
                <c:pt idx="11">
                  <c:v>1.6805998928953911</c:v>
                </c:pt>
                <c:pt idx="12">
                  <c:v>1.4554422008448153</c:v>
                </c:pt>
                <c:pt idx="13">
                  <c:v>1.1883635807277164</c:v>
                </c:pt>
                <c:pt idx="14">
                  <c:v>0.84029994644769557</c:v>
                </c:pt>
              </c:numCache>
            </c:numRef>
          </c:xVal>
          <c:yVal>
            <c:numRef>
              <c:f>[1]Sheet1!$F$7:$F$21</c:f>
              <c:numCache>
                <c:formatCode>General</c:formatCode>
                <c:ptCount val="15"/>
                <c:pt idx="0">
                  <c:v>6.4</c:v>
                </c:pt>
                <c:pt idx="1">
                  <c:v>6.1</c:v>
                </c:pt>
                <c:pt idx="2">
                  <c:v>5.7</c:v>
                </c:pt>
                <c:pt idx="3">
                  <c:v>5.6</c:v>
                </c:pt>
                <c:pt idx="4">
                  <c:v>5</c:v>
                </c:pt>
                <c:pt idx="5">
                  <c:v>4.4000000000000004</c:v>
                </c:pt>
                <c:pt idx="6">
                  <c:v>4.7</c:v>
                </c:pt>
                <c:pt idx="7">
                  <c:v>4.7</c:v>
                </c:pt>
                <c:pt idx="8">
                  <c:v>4</c:v>
                </c:pt>
                <c:pt idx="9">
                  <c:v>3.6</c:v>
                </c:pt>
                <c:pt idx="10">
                  <c:v>3.5</c:v>
                </c:pt>
                <c:pt idx="11">
                  <c:v>3</c:v>
                </c:pt>
                <c:pt idx="12">
                  <c:v>2.6</c:v>
                </c:pt>
                <c:pt idx="13">
                  <c:v>2.2999999999999998</c:v>
                </c:pt>
                <c:pt idx="14">
                  <c:v>1.4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791-4646-8390-640A3785B3B8}"/>
            </c:ext>
          </c:extLst>
        </c:ser>
        <c:ser>
          <c:idx val="5"/>
          <c:order val="5"/>
          <c:tx>
            <c:v>x=0.7</c:v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2532959618734095E-2"/>
                  <c:y val="-4.714697645042890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[1]Sheet1!$O$7:$O$21</c:f>
              <c:numCache>
                <c:formatCode>General</c:formatCode>
                <c:ptCount val="15"/>
                <c:pt idx="0">
                  <c:v>3.7968789814793933</c:v>
                </c:pt>
                <c:pt idx="1">
                  <c:v>3.6681335853537287</c:v>
                </c:pt>
                <c:pt idx="2">
                  <c:v>3.5347019676346121</c:v>
                </c:pt>
                <c:pt idx="3">
                  <c:v>3.3960318019712354</c:v>
                </c:pt>
                <c:pt idx="4">
                  <c:v>3.2514529060098654</c:v>
                </c:pt>
                <c:pt idx="5">
                  <c:v>3.1001387065742714</c:v>
                </c:pt>
                <c:pt idx="6">
                  <c:v>2.9410498125669342</c:v>
                </c:pt>
                <c:pt idx="7">
                  <c:v>2.7728483550313383</c:v>
                </c:pt>
                <c:pt idx="8">
                  <c:v>2.593762132501745</c:v>
                </c:pt>
                <c:pt idx="9">
                  <c:v>2.4013571162990313</c:v>
                </c:pt>
                <c:pt idx="10">
                  <c:v>2.1921291020375602</c:v>
                </c:pt>
                <c:pt idx="11">
                  <c:v>1.960699875044623</c:v>
                </c:pt>
                <c:pt idx="12">
                  <c:v>1.6980159009856177</c:v>
                </c:pt>
                <c:pt idx="13">
                  <c:v>1.3864241775156692</c:v>
                </c:pt>
                <c:pt idx="14">
                  <c:v>0.98034993752231148</c:v>
                </c:pt>
              </c:numCache>
            </c:numRef>
          </c:xVal>
          <c:yVal>
            <c:numRef>
              <c:f>[1]Sheet1!$G$7:$G$21</c:f>
              <c:numCache>
                <c:formatCode>General</c:formatCode>
                <c:ptCount val="15"/>
                <c:pt idx="0">
                  <c:v>7.7</c:v>
                </c:pt>
                <c:pt idx="1">
                  <c:v>7.5</c:v>
                </c:pt>
                <c:pt idx="2">
                  <c:v>7.3</c:v>
                </c:pt>
                <c:pt idx="3">
                  <c:v>6.8</c:v>
                </c:pt>
                <c:pt idx="4">
                  <c:v>7</c:v>
                </c:pt>
                <c:pt idx="5">
                  <c:v>5.9</c:v>
                </c:pt>
                <c:pt idx="6">
                  <c:v>5.7</c:v>
                </c:pt>
                <c:pt idx="7">
                  <c:v>5.8</c:v>
                </c:pt>
                <c:pt idx="8">
                  <c:v>4.7</c:v>
                </c:pt>
                <c:pt idx="9">
                  <c:v>4.5999999999999996</c:v>
                </c:pt>
                <c:pt idx="10">
                  <c:v>4.5999999999999996</c:v>
                </c:pt>
                <c:pt idx="11">
                  <c:v>3.6</c:v>
                </c:pt>
                <c:pt idx="12">
                  <c:v>3.6</c:v>
                </c:pt>
                <c:pt idx="13">
                  <c:v>2.8</c:v>
                </c:pt>
                <c:pt idx="14">
                  <c:v>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6791-4646-8390-640A3785B3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5388576"/>
        <c:axId val="54539152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[1]Sheet1!$C$7:$C$21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1.6</c:v>
                      </c:pt>
                      <c:pt idx="1">
                        <c:v>1.6</c:v>
                      </c:pt>
                      <c:pt idx="2">
                        <c:v>1.5</c:v>
                      </c:pt>
                      <c:pt idx="3">
                        <c:v>1.3</c:v>
                      </c:pt>
                      <c:pt idx="4">
                        <c:v>1.4</c:v>
                      </c:pt>
                      <c:pt idx="5">
                        <c:v>1.2</c:v>
                      </c:pt>
                      <c:pt idx="6">
                        <c:v>1.1000000000000001</c:v>
                      </c:pt>
                      <c:pt idx="7">
                        <c:v>1.2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0.8</c:v>
                      </c:pt>
                      <c:pt idx="11">
                        <c:v>0.8</c:v>
                      </c:pt>
                      <c:pt idx="12">
                        <c:v>0.7</c:v>
                      </c:pt>
                      <c:pt idx="13">
                        <c:v>0.5</c:v>
                      </c:pt>
                      <c:pt idx="14">
                        <c:v>0.4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[1]Sheet1!$K$7:$K$21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0.54241128306848485</c:v>
                      </c:pt>
                      <c:pt idx="1">
                        <c:v>0.52401908362196126</c:v>
                      </c:pt>
                      <c:pt idx="2">
                        <c:v>0.50495742394780174</c:v>
                      </c:pt>
                      <c:pt idx="3">
                        <c:v>0.48514740028160513</c:v>
                      </c:pt>
                      <c:pt idx="4">
                        <c:v>0.46449327228712367</c:v>
                      </c:pt>
                      <c:pt idx="5">
                        <c:v>0.44287695808203886</c:v>
                      </c:pt>
                      <c:pt idx="6">
                        <c:v>0.42014997322384784</c:v>
                      </c:pt>
                      <c:pt idx="7">
                        <c:v>0.39612119357590553</c:v>
                      </c:pt>
                      <c:pt idx="8">
                        <c:v>0.37053744750024931</c:v>
                      </c:pt>
                      <c:pt idx="9">
                        <c:v>0.34305101661414739</c:v>
                      </c:pt>
                      <c:pt idx="10">
                        <c:v>0.31316130029108002</c:v>
                      </c:pt>
                      <c:pt idx="11">
                        <c:v>0.28009998214923187</c:v>
                      </c:pt>
                      <c:pt idx="12">
                        <c:v>0.24257370014080257</c:v>
                      </c:pt>
                      <c:pt idx="13">
                        <c:v>0.19806059678795276</c:v>
                      </c:pt>
                      <c:pt idx="14">
                        <c:v>0.14004999107461594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A-6791-4646-8390-640A3785B3B8}"/>
                  </c:ext>
                </c:extLst>
              </c15:ser>
            </c15:filteredScatterSeries>
          </c:ext>
        </c:extLst>
      </c:scatterChart>
      <c:valAx>
        <c:axId val="545388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 sz="1000" b="0" i="0" u="sng" strike="noStrike" baseline="0">
                    <a:effectLst/>
                  </a:rPr>
                  <a:t>Fraction of valve open multipiled by the Square Root of Change in Pressure Divided by SG [(Kpa  SG</a:t>
                </a:r>
                <a:r>
                  <a:rPr lang="en-ZA" sz="1000" b="0" i="0" u="sng" strike="noStrike" baseline="30000">
                    <a:effectLst/>
                  </a:rPr>
                  <a:t>-1</a:t>
                </a:r>
                <a:r>
                  <a:rPr lang="en-ZA" sz="1000" b="0" i="0" u="sng" strike="noStrike" baseline="0">
                    <a:effectLst/>
                  </a:rPr>
                  <a:t>)</a:t>
                </a:r>
                <a:r>
                  <a:rPr lang="en-ZA" sz="1000" b="0" i="0" u="sng" strike="noStrike" baseline="30000">
                    <a:effectLst/>
                  </a:rPr>
                  <a:t>1/2</a:t>
                </a:r>
                <a:r>
                  <a:rPr lang="en-ZA" sz="1000" b="0" i="0" u="sng" strike="noStrike" baseline="0">
                    <a:effectLst/>
                  </a:rPr>
                  <a:t>]</a:t>
                </a:r>
                <a:endParaRPr lang="en-Z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391528"/>
        <c:crosses val="autoZero"/>
        <c:crossBetween val="midCat"/>
      </c:valAx>
      <c:valAx>
        <c:axId val="5453915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 sz="900" b="0" i="0" u="sng" baseline="0">
                    <a:effectLst/>
                  </a:rPr>
                  <a:t>Flowrate [m</a:t>
                </a:r>
                <a:r>
                  <a:rPr lang="en-ZA" sz="900" b="0" i="0" u="sng" baseline="30000">
                    <a:effectLst/>
                  </a:rPr>
                  <a:t>3</a:t>
                </a:r>
                <a:r>
                  <a:rPr lang="en-ZA" sz="900" b="0" i="0" u="sng" baseline="0">
                    <a:effectLst/>
                  </a:rPr>
                  <a:t> h</a:t>
                </a:r>
                <a:r>
                  <a:rPr lang="en-ZA" sz="900" b="0" i="0" u="sng" baseline="30000">
                    <a:effectLst/>
                  </a:rPr>
                  <a:t>-1</a:t>
                </a:r>
                <a:r>
                  <a:rPr lang="en-ZA" sz="900" b="0" i="0" u="sng" baseline="0">
                    <a:effectLst/>
                  </a:rPr>
                  <a:t>]</a:t>
                </a:r>
                <a:endParaRPr lang="en-ZA" sz="900">
                  <a:effectLst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endParaRPr lang="en-Z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388576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ayout>
        <c:manualLayout>
          <c:xMode val="edge"/>
          <c:yMode val="edge"/>
          <c:x val="7.8949963935729894E-2"/>
          <c:y val="0.10946163241827096"/>
          <c:w val="0.11666048849059475"/>
          <c:h val="0.4523070167559854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22</xdr:row>
      <xdr:rowOff>42861</xdr:rowOff>
    </xdr:from>
    <xdr:to>
      <xdr:col>10</xdr:col>
      <xdr:colOff>38100</xdr:colOff>
      <xdr:row>48</xdr:row>
      <xdr:rowOff>66675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DBEFA55-66D5-4A04-9555-96AF7B67B0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152400</xdr:colOff>
      <xdr:row>22</xdr:row>
      <xdr:rowOff>38100</xdr:rowOff>
    </xdr:from>
    <xdr:to>
      <xdr:col>20</xdr:col>
      <xdr:colOff>609599</xdr:colOff>
      <xdr:row>48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6569F57-0385-425F-8846-F5A63AD339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ngineering/Chemical%20Engineering/Year%203/Semester%201/CJJ%20310/Assignment%207/Book1.1.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7">
          <cell r="C7">
            <v>1.6</v>
          </cell>
          <cell r="D7">
            <v>3.2</v>
          </cell>
          <cell r="E7">
            <v>4.5</v>
          </cell>
          <cell r="F7">
            <v>6.4</v>
          </cell>
          <cell r="G7">
            <v>7.7</v>
          </cell>
          <cell r="K7">
            <v>0.54241128306848485</v>
          </cell>
          <cell r="L7">
            <v>2.1696451322739394</v>
          </cell>
          <cell r="M7">
            <v>2.712056415342424</v>
          </cell>
          <cell r="N7">
            <v>3.2544676984109087</v>
          </cell>
          <cell r="O7">
            <v>3.7968789814793933</v>
          </cell>
        </row>
        <row r="8">
          <cell r="C8">
            <v>1.6</v>
          </cell>
          <cell r="D8">
            <v>3</v>
          </cell>
          <cell r="E8">
            <v>4.2</v>
          </cell>
          <cell r="F8">
            <v>6.1</v>
          </cell>
          <cell r="G8">
            <v>7.5</v>
          </cell>
          <cell r="K8">
            <v>0.52401908362196126</v>
          </cell>
          <cell r="L8">
            <v>2.096076334487845</v>
          </cell>
          <cell r="M8">
            <v>2.6200954181098064</v>
          </cell>
          <cell r="N8">
            <v>3.1441145017317678</v>
          </cell>
          <cell r="O8">
            <v>3.6681335853537287</v>
          </cell>
        </row>
        <row r="9">
          <cell r="C9">
            <v>1.5</v>
          </cell>
          <cell r="D9">
            <v>3.4</v>
          </cell>
          <cell r="E9">
            <v>4.0999999999999996</v>
          </cell>
          <cell r="F9">
            <v>5.7</v>
          </cell>
          <cell r="G9">
            <v>7.3</v>
          </cell>
          <cell r="K9">
            <v>0.50495742394780174</v>
          </cell>
          <cell r="L9">
            <v>2.019829695791207</v>
          </cell>
          <cell r="M9">
            <v>2.5247871197390088</v>
          </cell>
          <cell r="N9">
            <v>3.0297445436868107</v>
          </cell>
          <cell r="O9">
            <v>3.5347019676346121</v>
          </cell>
        </row>
        <row r="10">
          <cell r="C10">
            <v>1.3</v>
          </cell>
          <cell r="D10">
            <v>3.2</v>
          </cell>
          <cell r="E10">
            <v>3.9</v>
          </cell>
          <cell r="F10">
            <v>5.6</v>
          </cell>
          <cell r="G10">
            <v>6.8</v>
          </cell>
          <cell r="K10">
            <v>0.48514740028160513</v>
          </cell>
          <cell r="L10">
            <v>1.9405896011264205</v>
          </cell>
          <cell r="M10">
            <v>2.4257370014080255</v>
          </cell>
          <cell r="N10">
            <v>2.9108844016896307</v>
          </cell>
          <cell r="O10">
            <v>3.3960318019712354</v>
          </cell>
        </row>
        <row r="11">
          <cell r="C11">
            <v>1.4</v>
          </cell>
          <cell r="D11">
            <v>2.8</v>
          </cell>
          <cell r="E11">
            <v>3.9</v>
          </cell>
          <cell r="F11">
            <v>5</v>
          </cell>
          <cell r="G11">
            <v>7</v>
          </cell>
          <cell r="K11">
            <v>0.46449327228712367</v>
          </cell>
          <cell r="L11">
            <v>1.8579730891484947</v>
          </cell>
          <cell r="M11">
            <v>2.3224663614356182</v>
          </cell>
          <cell r="N11">
            <v>2.7869596337227418</v>
          </cell>
          <cell r="O11">
            <v>3.2514529060098654</v>
          </cell>
        </row>
        <row r="12">
          <cell r="C12">
            <v>1.2</v>
          </cell>
          <cell r="D12">
            <v>2.7</v>
          </cell>
          <cell r="E12">
            <v>3.5</v>
          </cell>
          <cell r="F12">
            <v>4.4000000000000004</v>
          </cell>
          <cell r="G12">
            <v>5.9</v>
          </cell>
          <cell r="K12">
            <v>0.44287695808203886</v>
          </cell>
          <cell r="L12">
            <v>1.7715078323281555</v>
          </cell>
          <cell r="M12">
            <v>2.2143847904101941</v>
          </cell>
          <cell r="N12">
            <v>2.6572617484922327</v>
          </cell>
          <cell r="O12">
            <v>3.1001387065742714</v>
          </cell>
        </row>
        <row r="13">
          <cell r="C13">
            <v>1.1000000000000001</v>
          </cell>
          <cell r="D13">
            <v>2.4</v>
          </cell>
          <cell r="E13">
            <v>3.7</v>
          </cell>
          <cell r="F13">
            <v>4.7</v>
          </cell>
          <cell r="G13">
            <v>5.7</v>
          </cell>
          <cell r="K13">
            <v>0.42014997322384784</v>
          </cell>
          <cell r="L13">
            <v>1.6805998928953914</v>
          </cell>
          <cell r="M13">
            <v>2.100749866119239</v>
          </cell>
          <cell r="N13">
            <v>2.5208998393430866</v>
          </cell>
          <cell r="O13">
            <v>2.9410498125669342</v>
          </cell>
        </row>
        <row r="14">
          <cell r="C14">
            <v>1.2</v>
          </cell>
          <cell r="D14">
            <v>2.5</v>
          </cell>
          <cell r="E14">
            <v>3.3</v>
          </cell>
          <cell r="F14">
            <v>4.7</v>
          </cell>
          <cell r="G14">
            <v>5.8</v>
          </cell>
          <cell r="K14">
            <v>0.39612119357590553</v>
          </cell>
          <cell r="L14">
            <v>1.5844847743036221</v>
          </cell>
          <cell r="M14">
            <v>1.9806059678795276</v>
          </cell>
          <cell r="N14">
            <v>2.3767271614554328</v>
          </cell>
          <cell r="O14">
            <v>2.7728483550313383</v>
          </cell>
        </row>
        <row r="15">
          <cell r="C15">
            <v>1</v>
          </cell>
          <cell r="D15">
            <v>2.5</v>
          </cell>
          <cell r="E15">
            <v>2.8</v>
          </cell>
          <cell r="F15">
            <v>4</v>
          </cell>
          <cell r="G15">
            <v>4.7</v>
          </cell>
          <cell r="K15">
            <v>0.37053744750024931</v>
          </cell>
          <cell r="L15">
            <v>1.4821497900009972</v>
          </cell>
          <cell r="M15">
            <v>1.8526872375012464</v>
          </cell>
          <cell r="N15">
            <v>2.2232246850014956</v>
          </cell>
          <cell r="O15">
            <v>2.593762132501745</v>
          </cell>
        </row>
        <row r="16">
          <cell r="C16">
            <v>1</v>
          </cell>
          <cell r="D16">
            <v>2</v>
          </cell>
          <cell r="E16">
            <v>2.6</v>
          </cell>
          <cell r="F16">
            <v>3.6</v>
          </cell>
          <cell r="G16">
            <v>4.5999999999999996</v>
          </cell>
          <cell r="K16">
            <v>0.34305101661414739</v>
          </cell>
          <cell r="L16">
            <v>1.3722040664565895</v>
          </cell>
          <cell r="M16">
            <v>1.7152550830707367</v>
          </cell>
          <cell r="N16">
            <v>2.0583060996848839</v>
          </cell>
          <cell r="O16">
            <v>2.4013571162990313</v>
          </cell>
        </row>
        <row r="17">
          <cell r="C17">
            <v>0.8</v>
          </cell>
          <cell r="D17">
            <v>2</v>
          </cell>
          <cell r="E17">
            <v>2.5</v>
          </cell>
          <cell r="F17">
            <v>3.5</v>
          </cell>
          <cell r="G17">
            <v>4.5999999999999996</v>
          </cell>
          <cell r="K17">
            <v>0.31316130029108002</v>
          </cell>
          <cell r="L17">
            <v>1.2526452011643201</v>
          </cell>
          <cell r="M17">
            <v>1.5658065014554001</v>
          </cell>
          <cell r="N17">
            <v>1.8789678017464801</v>
          </cell>
          <cell r="O17">
            <v>2.1921291020375602</v>
          </cell>
        </row>
        <row r="18">
          <cell r="C18">
            <v>0.8</v>
          </cell>
          <cell r="D18">
            <v>1.8</v>
          </cell>
          <cell r="E18">
            <v>2.2999999999999998</v>
          </cell>
          <cell r="F18">
            <v>3</v>
          </cell>
          <cell r="G18">
            <v>3.6</v>
          </cell>
          <cell r="K18">
            <v>0.28009998214923187</v>
          </cell>
          <cell r="L18">
            <v>1.1203999285969275</v>
          </cell>
          <cell r="M18">
            <v>1.4004999107461593</v>
          </cell>
          <cell r="N18">
            <v>1.6805998928953911</v>
          </cell>
          <cell r="O18">
            <v>1.960699875044623</v>
          </cell>
        </row>
        <row r="19">
          <cell r="C19">
            <v>0.7</v>
          </cell>
          <cell r="D19">
            <v>1.6</v>
          </cell>
          <cell r="E19">
            <v>2</v>
          </cell>
          <cell r="F19">
            <v>2.6</v>
          </cell>
          <cell r="G19">
            <v>3.6</v>
          </cell>
          <cell r="K19">
            <v>0.24257370014080257</v>
          </cell>
          <cell r="L19">
            <v>0.97029480056321027</v>
          </cell>
          <cell r="M19">
            <v>1.2128685007040128</v>
          </cell>
          <cell r="N19">
            <v>1.4554422008448153</v>
          </cell>
          <cell r="O19">
            <v>1.6980159009856177</v>
          </cell>
        </row>
        <row r="20">
          <cell r="C20">
            <v>0.5</v>
          </cell>
          <cell r="D20">
            <v>1.3</v>
          </cell>
          <cell r="E20">
            <v>1.6</v>
          </cell>
          <cell r="F20">
            <v>2.2999999999999998</v>
          </cell>
          <cell r="G20">
            <v>2.8</v>
          </cell>
          <cell r="K20">
            <v>0.19806059678795276</v>
          </cell>
          <cell r="L20">
            <v>0.79224238715181106</v>
          </cell>
          <cell r="M20">
            <v>0.99030298393976379</v>
          </cell>
          <cell r="N20">
            <v>1.1883635807277164</v>
          </cell>
          <cell r="O20">
            <v>1.3864241775156692</v>
          </cell>
        </row>
        <row r="21">
          <cell r="C21">
            <v>0.4</v>
          </cell>
          <cell r="D21">
            <v>0.9</v>
          </cell>
          <cell r="E21">
            <v>1.2</v>
          </cell>
          <cell r="F21">
            <v>1.4</v>
          </cell>
          <cell r="G21">
            <v>1.8</v>
          </cell>
          <cell r="K21">
            <v>0.14004999107461594</v>
          </cell>
          <cell r="L21">
            <v>0.56019996429846375</v>
          </cell>
          <cell r="M21">
            <v>0.70024995537307966</v>
          </cell>
          <cell r="N21">
            <v>0.84029994644769557</v>
          </cell>
          <cell r="O21">
            <v>0.98034993752231148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8"/>
  <sheetViews>
    <sheetView tabSelected="1" workbookViewId="0">
      <selection activeCell="C58" sqref="C58"/>
    </sheetView>
  </sheetViews>
  <sheetFormatPr defaultRowHeight="15" x14ac:dyDescent="0.25"/>
  <cols>
    <col min="3" max="3" width="15.140625" customWidth="1"/>
    <col min="4" max="4" width="15.7109375" customWidth="1"/>
    <col min="5" max="5" width="16.140625" customWidth="1"/>
    <col min="6" max="6" width="15.7109375" customWidth="1"/>
    <col min="7" max="7" width="15.5703125" customWidth="1"/>
    <col min="8" max="8" width="15.7109375" customWidth="1"/>
    <col min="10" max="10" width="11.85546875" customWidth="1"/>
    <col min="18" max="18" width="12" customWidth="1"/>
    <col min="19" max="19" width="12.140625" customWidth="1"/>
  </cols>
  <sheetData>
    <row r="1" spans="1:20" x14ac:dyDescent="0.25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</row>
    <row r="2" spans="1:20" ht="17.25" x14ac:dyDescent="0.25">
      <c r="A2" s="4"/>
      <c r="B2" s="19" t="s">
        <v>1</v>
      </c>
      <c r="C2" s="19"/>
      <c r="D2" s="19"/>
      <c r="E2" s="19"/>
      <c r="F2" s="19"/>
      <c r="G2" s="19"/>
      <c r="H2" s="8" t="s">
        <v>6</v>
      </c>
      <c r="I2" s="8"/>
      <c r="J2" s="9">
        <v>1000</v>
      </c>
      <c r="K2" s="9" t="s">
        <v>4</v>
      </c>
      <c r="L2" s="9">
        <v>1</v>
      </c>
      <c r="M2" s="4"/>
      <c r="N2" s="4"/>
      <c r="O2" s="4"/>
      <c r="P2" s="4"/>
      <c r="Q2" s="4"/>
      <c r="R2" s="4"/>
      <c r="S2" s="4"/>
      <c r="T2" s="4"/>
    </row>
    <row r="3" spans="1:20" ht="18" thickBot="1" x14ac:dyDescent="0.3">
      <c r="A3" s="4"/>
      <c r="B3" s="20"/>
      <c r="C3" s="20"/>
      <c r="D3" s="20"/>
      <c r="E3" s="20"/>
      <c r="F3" s="20"/>
      <c r="G3" s="20"/>
      <c r="H3" s="6" t="s">
        <v>7</v>
      </c>
      <c r="I3" s="6"/>
      <c r="J3" s="9">
        <v>9.8070000000000004</v>
      </c>
      <c r="K3" s="10"/>
      <c r="L3" s="10"/>
      <c r="M3" s="4"/>
      <c r="N3" s="4"/>
      <c r="O3" s="4"/>
      <c r="P3" s="4"/>
      <c r="Q3" s="4"/>
      <c r="R3" s="4"/>
      <c r="S3" s="4"/>
      <c r="T3" s="4"/>
    </row>
    <row r="4" spans="1:20" ht="25.5" customHeight="1" x14ac:dyDescent="0.25">
      <c r="A4" s="4"/>
      <c r="B4" s="21" t="s">
        <v>0</v>
      </c>
      <c r="C4" s="21" t="s">
        <v>2</v>
      </c>
      <c r="D4" s="21"/>
      <c r="E4" s="21"/>
      <c r="F4" s="21"/>
      <c r="G4" s="21"/>
      <c r="H4" s="11"/>
      <c r="I4" s="7" t="s">
        <v>12</v>
      </c>
      <c r="J4" s="7"/>
      <c r="K4" s="7" t="s">
        <v>13</v>
      </c>
      <c r="L4" s="7"/>
      <c r="M4" s="7"/>
      <c r="N4" s="7"/>
      <c r="O4" s="7"/>
      <c r="P4" s="4"/>
      <c r="Q4" s="4"/>
      <c r="R4" s="4"/>
      <c r="S4" s="4"/>
      <c r="T4" s="4"/>
    </row>
    <row r="5" spans="1:20" x14ac:dyDescent="0.25">
      <c r="A5" s="4"/>
      <c r="B5" s="19"/>
      <c r="C5" s="22">
        <v>0.1</v>
      </c>
      <c r="D5" s="22">
        <v>0.4</v>
      </c>
      <c r="E5" s="22">
        <v>0.5</v>
      </c>
      <c r="F5" s="22">
        <v>0.6</v>
      </c>
      <c r="G5" s="22">
        <v>0.7</v>
      </c>
      <c r="H5" s="11"/>
      <c r="I5" s="12" t="s">
        <v>3</v>
      </c>
      <c r="J5" s="13"/>
      <c r="K5" s="14" t="s">
        <v>2</v>
      </c>
      <c r="L5" s="14"/>
      <c r="M5" s="14"/>
      <c r="N5" s="14"/>
      <c r="O5" s="14"/>
      <c r="P5" s="4"/>
      <c r="Q5" s="6" t="s">
        <v>17</v>
      </c>
      <c r="R5" s="6"/>
      <c r="S5" s="6"/>
      <c r="T5" s="4"/>
    </row>
    <row r="6" spans="1:20" ht="18" thickBot="1" x14ac:dyDescent="0.3">
      <c r="A6" s="4"/>
      <c r="B6" s="23"/>
      <c r="C6" s="24" t="s">
        <v>14</v>
      </c>
      <c r="D6" s="24" t="s">
        <v>14</v>
      </c>
      <c r="E6" s="24" t="s">
        <v>14</v>
      </c>
      <c r="F6" s="24" t="s">
        <v>14</v>
      </c>
      <c r="G6" s="24" t="s">
        <v>14</v>
      </c>
      <c r="H6" s="11"/>
      <c r="I6" s="13" t="s">
        <v>5</v>
      </c>
      <c r="J6" s="13" t="s">
        <v>8</v>
      </c>
      <c r="K6" s="15">
        <v>0.1</v>
      </c>
      <c r="L6" s="15">
        <v>0.4</v>
      </c>
      <c r="M6" s="15">
        <v>0.5</v>
      </c>
      <c r="N6" s="15">
        <v>0.6</v>
      </c>
      <c r="O6" s="15">
        <v>0.7</v>
      </c>
      <c r="P6" s="4"/>
      <c r="Q6" s="33"/>
      <c r="R6" s="33"/>
      <c r="S6" s="33"/>
      <c r="T6" s="4"/>
    </row>
    <row r="7" spans="1:20" x14ac:dyDescent="0.25">
      <c r="A7" s="4"/>
      <c r="B7" s="25">
        <v>3</v>
      </c>
      <c r="C7" s="26">
        <v>1.6</v>
      </c>
      <c r="D7" s="26">
        <v>3.2</v>
      </c>
      <c r="E7" s="26">
        <v>4.5</v>
      </c>
      <c r="F7" s="26">
        <v>6.4</v>
      </c>
      <c r="G7" s="26">
        <v>7.7</v>
      </c>
      <c r="H7" s="11"/>
      <c r="I7" s="16">
        <f>(B7*$J$2*$J$3)/1000</f>
        <v>29.420999999999999</v>
      </c>
      <c r="J7" s="17">
        <f>SQRT($I7/$L$2)</f>
        <v>5.4241128306848481</v>
      </c>
      <c r="K7" s="5">
        <f>$J$7*0.1</f>
        <v>0.54241128306848485</v>
      </c>
      <c r="L7" s="5">
        <f>J7*0.4</f>
        <v>2.1696451322739394</v>
      </c>
      <c r="M7" s="5">
        <f>J7*0.5</f>
        <v>2.712056415342424</v>
      </c>
      <c r="N7" s="5">
        <f>J7*0.6</f>
        <v>3.2544676984109087</v>
      </c>
      <c r="O7" s="5">
        <f>J7*0.7</f>
        <v>3.7968789814793933</v>
      </c>
      <c r="P7" s="18"/>
      <c r="Q7" s="29" t="s">
        <v>2</v>
      </c>
      <c r="R7" s="29" t="s">
        <v>15</v>
      </c>
      <c r="S7" s="30" t="s">
        <v>16</v>
      </c>
      <c r="T7" s="4"/>
    </row>
    <row r="8" spans="1:20" x14ac:dyDescent="0.25">
      <c r="A8" s="4"/>
      <c r="B8" s="25">
        <v>2.8</v>
      </c>
      <c r="C8" s="26">
        <v>1.6</v>
      </c>
      <c r="D8" s="26">
        <v>3</v>
      </c>
      <c r="E8" s="26">
        <v>4.2</v>
      </c>
      <c r="F8" s="26">
        <v>6.1</v>
      </c>
      <c r="G8" s="26">
        <v>7.5</v>
      </c>
      <c r="H8" s="11"/>
      <c r="I8" s="16">
        <f t="shared" ref="I8:I21" si="0">(B8*$J$2*$J$3)/1000</f>
        <v>27.459600000000002</v>
      </c>
      <c r="J8" s="17">
        <f t="shared" ref="J8:J21" si="1">SQRT($I8/$L$2)</f>
        <v>5.2401908362196128</v>
      </c>
      <c r="K8" s="5">
        <f t="shared" ref="K8:K21" si="2">J8*0.1</f>
        <v>0.52401908362196126</v>
      </c>
      <c r="L8" s="5">
        <f t="shared" ref="L8:L21" si="3">J8*0.4</f>
        <v>2.096076334487845</v>
      </c>
      <c r="M8" s="5">
        <f t="shared" ref="M8:M21" si="4">J8*0.5</f>
        <v>2.6200954181098064</v>
      </c>
      <c r="N8" s="5">
        <f t="shared" ref="N8:N21" si="5">J8*0.6</f>
        <v>3.1441145017317678</v>
      </c>
      <c r="O8" s="5">
        <f t="shared" ref="O8:O21" si="6">J8*0.7</f>
        <v>3.6681335853537287</v>
      </c>
      <c r="P8" s="18"/>
      <c r="Q8" s="9">
        <v>0.1</v>
      </c>
      <c r="R8" s="10">
        <f>SLOPE(C7:C21,J7:J21)</f>
        <v>0.3032642203405797</v>
      </c>
      <c r="S8" s="10">
        <f>R8/Q8</f>
        <v>3.0326422034057967</v>
      </c>
      <c r="T8" s="4"/>
    </row>
    <row r="9" spans="1:20" x14ac:dyDescent="0.25">
      <c r="A9" s="4"/>
      <c r="B9" s="25">
        <v>2.6</v>
      </c>
      <c r="C9" s="26">
        <v>1.5</v>
      </c>
      <c r="D9" s="26">
        <v>3.4</v>
      </c>
      <c r="E9" s="26">
        <v>4.0999999999999996</v>
      </c>
      <c r="F9" s="26">
        <v>5.7</v>
      </c>
      <c r="G9" s="26">
        <v>7.3</v>
      </c>
      <c r="H9" s="11"/>
      <c r="I9" s="16">
        <f t="shared" si="0"/>
        <v>25.498200000000001</v>
      </c>
      <c r="J9" s="17">
        <f t="shared" si="1"/>
        <v>5.0495742394780176</v>
      </c>
      <c r="K9" s="5">
        <f t="shared" si="2"/>
        <v>0.50495742394780174</v>
      </c>
      <c r="L9" s="5">
        <f t="shared" si="3"/>
        <v>2.019829695791207</v>
      </c>
      <c r="M9" s="5">
        <f t="shared" si="4"/>
        <v>2.5247871197390088</v>
      </c>
      <c r="N9" s="5">
        <f t="shared" si="5"/>
        <v>3.0297445436868107</v>
      </c>
      <c r="O9" s="5">
        <f t="shared" si="6"/>
        <v>3.5347019676346121</v>
      </c>
      <c r="P9" s="18"/>
      <c r="Q9" s="9">
        <v>0.4</v>
      </c>
      <c r="R9" s="10">
        <f>SLOPE(D7:D21,J7:J21)</f>
        <v>0.58858696824886614</v>
      </c>
      <c r="S9" s="10">
        <f t="shared" ref="S9:S12" si="7">R9/Q9</f>
        <v>1.4714674206221652</v>
      </c>
      <c r="T9" s="4"/>
    </row>
    <row r="10" spans="1:20" x14ac:dyDescent="0.25">
      <c r="A10" s="4"/>
      <c r="B10" s="25">
        <v>2.4</v>
      </c>
      <c r="C10" s="26">
        <v>1.3</v>
      </c>
      <c r="D10" s="26">
        <v>3.2</v>
      </c>
      <c r="E10" s="26">
        <v>3.9</v>
      </c>
      <c r="F10" s="26">
        <v>5.6</v>
      </c>
      <c r="G10" s="26">
        <v>6.8</v>
      </c>
      <c r="H10" s="11"/>
      <c r="I10" s="16">
        <f t="shared" si="0"/>
        <v>23.536799999999999</v>
      </c>
      <c r="J10" s="17">
        <f t="shared" si="1"/>
        <v>4.851474002816051</v>
      </c>
      <c r="K10" s="5">
        <f t="shared" si="2"/>
        <v>0.48514740028160513</v>
      </c>
      <c r="L10" s="5">
        <f t="shared" si="3"/>
        <v>1.9405896011264205</v>
      </c>
      <c r="M10" s="5">
        <f t="shared" si="4"/>
        <v>2.4257370014080255</v>
      </c>
      <c r="N10" s="5">
        <f t="shared" si="5"/>
        <v>2.9108844016896307</v>
      </c>
      <c r="O10" s="5">
        <f t="shared" si="6"/>
        <v>3.3960318019712354</v>
      </c>
      <c r="P10" s="18"/>
      <c r="Q10" s="9">
        <v>0.5</v>
      </c>
      <c r="R10" s="10">
        <f>SLOPE(E7:E21,J7:J21)</f>
        <v>0.81799991270257189</v>
      </c>
      <c r="S10" s="10">
        <f t="shared" si="7"/>
        <v>1.6359998254051438</v>
      </c>
      <c r="T10" s="4"/>
    </row>
    <row r="11" spans="1:20" x14ac:dyDescent="0.25">
      <c r="A11" s="4"/>
      <c r="B11" s="25">
        <v>2.2000000000000002</v>
      </c>
      <c r="C11" s="26">
        <v>1.4</v>
      </c>
      <c r="D11" s="26">
        <v>2.8</v>
      </c>
      <c r="E11" s="26">
        <v>3.9</v>
      </c>
      <c r="F11" s="26">
        <v>5</v>
      </c>
      <c r="G11" s="26">
        <v>7</v>
      </c>
      <c r="H11" s="11"/>
      <c r="I11" s="16">
        <f t="shared" si="0"/>
        <v>21.575400000000002</v>
      </c>
      <c r="J11" s="17">
        <f t="shared" si="1"/>
        <v>4.6449327228712365</v>
      </c>
      <c r="K11" s="5">
        <f t="shared" si="2"/>
        <v>0.46449327228712367</v>
      </c>
      <c r="L11" s="5">
        <f t="shared" si="3"/>
        <v>1.8579730891484947</v>
      </c>
      <c r="M11" s="5">
        <f t="shared" si="4"/>
        <v>2.3224663614356182</v>
      </c>
      <c r="N11" s="5">
        <f t="shared" si="5"/>
        <v>2.7869596337227418</v>
      </c>
      <c r="O11" s="5">
        <f t="shared" si="6"/>
        <v>3.2514529060098654</v>
      </c>
      <c r="P11" s="18"/>
      <c r="Q11" s="9">
        <v>0.6</v>
      </c>
      <c r="R11" s="10">
        <f>SLOPE(F7:F21,J7:J21)</f>
        <v>1.1793731801400134</v>
      </c>
      <c r="S11" s="10">
        <f t="shared" si="7"/>
        <v>1.9656219669000223</v>
      </c>
      <c r="T11" s="4"/>
    </row>
    <row r="12" spans="1:20" x14ac:dyDescent="0.25">
      <c r="A12" s="4"/>
      <c r="B12" s="25">
        <v>2</v>
      </c>
      <c r="C12" s="26">
        <v>1.2</v>
      </c>
      <c r="D12" s="26">
        <v>2.7</v>
      </c>
      <c r="E12" s="26">
        <v>3.5</v>
      </c>
      <c r="F12" s="26">
        <v>4.4000000000000004</v>
      </c>
      <c r="G12" s="26">
        <v>5.9</v>
      </c>
      <c r="H12" s="11"/>
      <c r="I12" s="16">
        <f t="shared" si="0"/>
        <v>19.614000000000001</v>
      </c>
      <c r="J12" s="17">
        <f t="shared" si="1"/>
        <v>4.4287695808203882</v>
      </c>
      <c r="K12" s="5">
        <f t="shared" si="2"/>
        <v>0.44287695808203886</v>
      </c>
      <c r="L12" s="5">
        <f t="shared" si="3"/>
        <v>1.7715078323281555</v>
      </c>
      <c r="M12" s="5">
        <f t="shared" si="4"/>
        <v>2.2143847904101941</v>
      </c>
      <c r="N12" s="5">
        <f t="shared" si="5"/>
        <v>2.6572617484922327</v>
      </c>
      <c r="O12" s="5">
        <f t="shared" si="6"/>
        <v>3.1001387065742714</v>
      </c>
      <c r="P12" s="18"/>
      <c r="Q12" s="29">
        <v>0.7</v>
      </c>
      <c r="R12" s="30">
        <f>SLOPE(G7:G21,J7:J21)</f>
        <v>1.4593382676310047</v>
      </c>
      <c r="S12" s="30">
        <f t="shared" si="7"/>
        <v>2.0847689537585783</v>
      </c>
      <c r="T12" s="4"/>
    </row>
    <row r="13" spans="1:20" x14ac:dyDescent="0.25">
      <c r="A13" s="4"/>
      <c r="B13" s="25">
        <v>1.8</v>
      </c>
      <c r="C13" s="26">
        <v>1.1000000000000001</v>
      </c>
      <c r="D13" s="26">
        <v>2.4</v>
      </c>
      <c r="E13" s="26">
        <v>3.7</v>
      </c>
      <c r="F13" s="26">
        <v>4.7</v>
      </c>
      <c r="G13" s="26">
        <v>5.7</v>
      </c>
      <c r="H13" s="11"/>
      <c r="I13" s="16">
        <f t="shared" si="0"/>
        <v>17.652600000000003</v>
      </c>
      <c r="J13" s="17">
        <f t="shared" si="1"/>
        <v>4.2014997322384779</v>
      </c>
      <c r="K13" s="5">
        <f t="shared" si="2"/>
        <v>0.42014997322384784</v>
      </c>
      <c r="L13" s="5">
        <f t="shared" si="3"/>
        <v>1.6805998928953914</v>
      </c>
      <c r="M13" s="5">
        <f t="shared" si="4"/>
        <v>2.100749866119239</v>
      </c>
      <c r="N13" s="5">
        <f t="shared" si="5"/>
        <v>2.5208998393430866</v>
      </c>
      <c r="O13" s="5">
        <f t="shared" si="6"/>
        <v>2.9410498125669342</v>
      </c>
      <c r="P13" s="18"/>
      <c r="Q13" s="9" t="s">
        <v>9</v>
      </c>
      <c r="R13" s="10">
        <f>AVERAGE(R8:R12)</f>
        <v>0.86971250981260728</v>
      </c>
      <c r="S13" s="10">
        <f>AVERAGE(S8:S12)</f>
        <v>2.0381000740183408</v>
      </c>
      <c r="T13" s="4"/>
    </row>
    <row r="14" spans="1:20" x14ac:dyDescent="0.25">
      <c r="A14" s="4"/>
      <c r="B14" s="25">
        <v>1.6</v>
      </c>
      <c r="C14" s="26">
        <v>1.2</v>
      </c>
      <c r="D14" s="26">
        <v>2.5</v>
      </c>
      <c r="E14" s="26">
        <v>3.3</v>
      </c>
      <c r="F14" s="26">
        <v>4.7</v>
      </c>
      <c r="G14" s="26">
        <v>5.8</v>
      </c>
      <c r="H14" s="11"/>
      <c r="I14" s="16">
        <f t="shared" si="0"/>
        <v>15.6912</v>
      </c>
      <c r="J14" s="17">
        <f t="shared" si="1"/>
        <v>3.9612119357590552</v>
      </c>
      <c r="K14" s="5">
        <f t="shared" si="2"/>
        <v>0.39612119357590553</v>
      </c>
      <c r="L14" s="5">
        <f t="shared" si="3"/>
        <v>1.5844847743036221</v>
      </c>
      <c r="M14" s="5">
        <f t="shared" si="4"/>
        <v>1.9806059678795276</v>
      </c>
      <c r="N14" s="5">
        <f t="shared" si="5"/>
        <v>2.3767271614554328</v>
      </c>
      <c r="O14" s="5">
        <f t="shared" si="6"/>
        <v>2.7728483550313383</v>
      </c>
      <c r="P14" s="18"/>
      <c r="Q14" s="9" t="s">
        <v>10</v>
      </c>
      <c r="R14" s="10">
        <f>STDEVA(R8:R12)</f>
        <v>0.45992327960641843</v>
      </c>
      <c r="S14" s="10">
        <f>STDEVA(S8:S12)</f>
        <v>0.60813285581848631</v>
      </c>
      <c r="T14" s="4"/>
    </row>
    <row r="15" spans="1:20" ht="15.75" thickBot="1" x14ac:dyDescent="0.3">
      <c r="A15" s="4"/>
      <c r="B15" s="25">
        <v>1.4</v>
      </c>
      <c r="C15" s="26">
        <v>1</v>
      </c>
      <c r="D15" s="26">
        <v>2.5</v>
      </c>
      <c r="E15" s="26">
        <v>2.8</v>
      </c>
      <c r="F15" s="26">
        <v>4</v>
      </c>
      <c r="G15" s="26">
        <v>4.7</v>
      </c>
      <c r="H15" s="11"/>
      <c r="I15" s="16">
        <f t="shared" si="0"/>
        <v>13.729800000000001</v>
      </c>
      <c r="J15" s="17">
        <f t="shared" si="1"/>
        <v>3.7053744750024928</v>
      </c>
      <c r="K15" s="5">
        <f t="shared" si="2"/>
        <v>0.37053744750024931</v>
      </c>
      <c r="L15" s="5">
        <f t="shared" si="3"/>
        <v>1.4821497900009972</v>
      </c>
      <c r="M15" s="5">
        <f t="shared" si="4"/>
        <v>1.8526872375012464</v>
      </c>
      <c r="N15" s="5">
        <f t="shared" si="5"/>
        <v>2.2232246850014956</v>
      </c>
      <c r="O15" s="5">
        <f t="shared" si="6"/>
        <v>2.593762132501745</v>
      </c>
      <c r="P15" s="18"/>
      <c r="Q15" s="31" t="s">
        <v>11</v>
      </c>
      <c r="R15" s="32">
        <f>R14/R13</f>
        <v>0.52882219632038618</v>
      </c>
      <c r="S15" s="32">
        <f>S14/S13</f>
        <v>0.29838223528420016</v>
      </c>
      <c r="T15" s="4"/>
    </row>
    <row r="16" spans="1:20" x14ac:dyDescent="0.25">
      <c r="A16" s="4"/>
      <c r="B16" s="25">
        <v>1.2</v>
      </c>
      <c r="C16" s="26">
        <v>1</v>
      </c>
      <c r="D16" s="26">
        <v>2</v>
      </c>
      <c r="E16" s="26">
        <v>2.6</v>
      </c>
      <c r="F16" s="26">
        <v>3.6</v>
      </c>
      <c r="G16" s="26">
        <v>4.5999999999999996</v>
      </c>
      <c r="H16" s="11"/>
      <c r="I16" s="16">
        <f t="shared" si="0"/>
        <v>11.7684</v>
      </c>
      <c r="J16" s="17">
        <f t="shared" si="1"/>
        <v>3.4305101661414734</v>
      </c>
      <c r="K16" s="5">
        <f t="shared" si="2"/>
        <v>0.34305101661414739</v>
      </c>
      <c r="L16" s="5">
        <f t="shared" si="3"/>
        <v>1.3722040664565895</v>
      </c>
      <c r="M16" s="5">
        <f t="shared" si="4"/>
        <v>1.7152550830707367</v>
      </c>
      <c r="N16" s="5">
        <f t="shared" si="5"/>
        <v>2.0583060996848839</v>
      </c>
      <c r="O16" s="5">
        <f t="shared" si="6"/>
        <v>2.4013571162990313</v>
      </c>
      <c r="P16" s="4"/>
      <c r="Q16" s="4"/>
      <c r="R16" s="4"/>
      <c r="S16" s="4"/>
      <c r="T16" s="4"/>
    </row>
    <row r="17" spans="1:31" x14ac:dyDescent="0.25">
      <c r="A17" s="4"/>
      <c r="B17" s="25">
        <v>1</v>
      </c>
      <c r="C17" s="26">
        <v>0.8</v>
      </c>
      <c r="D17" s="26">
        <v>2</v>
      </c>
      <c r="E17" s="26">
        <v>2.5</v>
      </c>
      <c r="F17" s="26">
        <v>3.5</v>
      </c>
      <c r="G17" s="26">
        <v>4.5999999999999996</v>
      </c>
      <c r="H17" s="11"/>
      <c r="I17" s="16">
        <f t="shared" si="0"/>
        <v>9.8070000000000004</v>
      </c>
      <c r="J17" s="17">
        <f t="shared" si="1"/>
        <v>3.1316130029108002</v>
      </c>
      <c r="K17" s="5">
        <f t="shared" si="2"/>
        <v>0.31316130029108002</v>
      </c>
      <c r="L17" s="5">
        <f t="shared" si="3"/>
        <v>1.2526452011643201</v>
      </c>
      <c r="M17" s="5">
        <f t="shared" si="4"/>
        <v>1.5658065014554001</v>
      </c>
      <c r="N17" s="5">
        <f t="shared" si="5"/>
        <v>1.8789678017464801</v>
      </c>
      <c r="O17" s="5">
        <f t="shared" si="6"/>
        <v>2.1921291020375602</v>
      </c>
      <c r="P17" s="4"/>
      <c r="Q17" s="4"/>
      <c r="R17" s="4"/>
      <c r="S17" s="4"/>
      <c r="T17" s="4"/>
    </row>
    <row r="18" spans="1:31" x14ac:dyDescent="0.25">
      <c r="A18" s="4"/>
      <c r="B18" s="25">
        <v>0.8</v>
      </c>
      <c r="C18" s="26">
        <v>0.8</v>
      </c>
      <c r="D18" s="26">
        <v>1.8</v>
      </c>
      <c r="E18" s="26">
        <v>2.2999999999999998</v>
      </c>
      <c r="F18" s="26">
        <v>3</v>
      </c>
      <c r="G18" s="26">
        <v>3.6</v>
      </c>
      <c r="H18" s="11"/>
      <c r="I18" s="16">
        <f t="shared" si="0"/>
        <v>7.8456000000000001</v>
      </c>
      <c r="J18" s="17">
        <f t="shared" si="1"/>
        <v>2.8009998214923186</v>
      </c>
      <c r="K18" s="5">
        <f t="shared" si="2"/>
        <v>0.28009998214923187</v>
      </c>
      <c r="L18" s="5">
        <f t="shared" si="3"/>
        <v>1.1203999285969275</v>
      </c>
      <c r="M18" s="5">
        <f t="shared" si="4"/>
        <v>1.4004999107461593</v>
      </c>
      <c r="N18" s="5">
        <f t="shared" si="5"/>
        <v>1.6805998928953911</v>
      </c>
      <c r="O18" s="5">
        <f t="shared" si="6"/>
        <v>1.960699875044623</v>
      </c>
      <c r="P18" s="4"/>
      <c r="Q18" s="4"/>
      <c r="R18" s="4"/>
      <c r="S18" s="4"/>
      <c r="T18" s="4"/>
    </row>
    <row r="19" spans="1:31" x14ac:dyDescent="0.25">
      <c r="A19" s="4"/>
      <c r="B19" s="25">
        <v>0.6</v>
      </c>
      <c r="C19" s="26">
        <v>0.7</v>
      </c>
      <c r="D19" s="26">
        <v>1.6</v>
      </c>
      <c r="E19" s="26">
        <v>2</v>
      </c>
      <c r="F19" s="26">
        <v>2.6</v>
      </c>
      <c r="G19" s="26">
        <v>3.6</v>
      </c>
      <c r="H19" s="11"/>
      <c r="I19" s="16">
        <f t="shared" si="0"/>
        <v>5.8841999999999999</v>
      </c>
      <c r="J19" s="17">
        <f t="shared" si="1"/>
        <v>2.4257370014080255</v>
      </c>
      <c r="K19" s="5">
        <f t="shared" si="2"/>
        <v>0.24257370014080257</v>
      </c>
      <c r="L19" s="5">
        <f t="shared" si="3"/>
        <v>0.97029480056321027</v>
      </c>
      <c r="M19" s="5">
        <f t="shared" si="4"/>
        <v>1.2128685007040128</v>
      </c>
      <c r="N19" s="5">
        <f t="shared" si="5"/>
        <v>1.4554422008448153</v>
      </c>
      <c r="O19" s="5">
        <f t="shared" si="6"/>
        <v>1.6980159009856177</v>
      </c>
      <c r="P19" s="4"/>
      <c r="Q19" s="4"/>
      <c r="R19" s="4"/>
      <c r="S19" s="4"/>
      <c r="T19" s="4"/>
    </row>
    <row r="20" spans="1:31" x14ac:dyDescent="0.25">
      <c r="A20" s="4"/>
      <c r="B20" s="25">
        <v>0.4</v>
      </c>
      <c r="C20" s="26">
        <v>0.5</v>
      </c>
      <c r="D20" s="26">
        <v>1.3</v>
      </c>
      <c r="E20" s="26">
        <v>1.6</v>
      </c>
      <c r="F20" s="26">
        <v>2.2999999999999998</v>
      </c>
      <c r="G20" s="26">
        <v>2.8</v>
      </c>
      <c r="H20" s="11"/>
      <c r="I20" s="16">
        <f t="shared" si="0"/>
        <v>3.9228000000000001</v>
      </c>
      <c r="J20" s="17">
        <f t="shared" si="1"/>
        <v>1.9806059678795276</v>
      </c>
      <c r="K20" s="5">
        <f t="shared" si="2"/>
        <v>0.19806059678795276</v>
      </c>
      <c r="L20" s="5">
        <f t="shared" si="3"/>
        <v>0.79224238715181106</v>
      </c>
      <c r="M20" s="5">
        <f t="shared" si="4"/>
        <v>0.99030298393976379</v>
      </c>
      <c r="N20" s="5">
        <f t="shared" si="5"/>
        <v>1.1883635807277164</v>
      </c>
      <c r="O20" s="5">
        <f t="shared" si="6"/>
        <v>1.3864241775156692</v>
      </c>
      <c r="P20" s="4"/>
      <c r="Q20" s="4"/>
      <c r="R20" s="4"/>
      <c r="S20" s="4"/>
      <c r="T20" s="4"/>
    </row>
    <row r="21" spans="1:31" ht="15.75" thickBot="1" x14ac:dyDescent="0.3">
      <c r="A21" s="4"/>
      <c r="B21" s="27">
        <v>0.2</v>
      </c>
      <c r="C21" s="28">
        <v>0.4</v>
      </c>
      <c r="D21" s="28">
        <v>0.9</v>
      </c>
      <c r="E21" s="28">
        <v>1.2</v>
      </c>
      <c r="F21" s="28">
        <v>1.4</v>
      </c>
      <c r="G21" s="28">
        <v>1.8</v>
      </c>
      <c r="H21" s="11"/>
      <c r="I21" s="16">
        <f t="shared" si="0"/>
        <v>1.9614</v>
      </c>
      <c r="J21" s="17">
        <f t="shared" si="1"/>
        <v>1.4004999107461593</v>
      </c>
      <c r="K21" s="5">
        <f t="shared" si="2"/>
        <v>0.14004999107461594</v>
      </c>
      <c r="L21" s="5">
        <f t="shared" si="3"/>
        <v>0.56019996429846375</v>
      </c>
      <c r="M21" s="5">
        <f t="shared" si="4"/>
        <v>0.70024995537307966</v>
      </c>
      <c r="N21" s="5">
        <f t="shared" si="5"/>
        <v>0.84029994644769557</v>
      </c>
      <c r="O21" s="5">
        <f t="shared" si="6"/>
        <v>0.98034993752231148</v>
      </c>
      <c r="P21" s="4"/>
      <c r="Q21" s="4"/>
      <c r="R21" s="4"/>
      <c r="S21" s="4"/>
      <c r="T21" s="4"/>
    </row>
    <row r="22" spans="1:31" x14ac:dyDescent="0.2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</row>
    <row r="23" spans="1:31" x14ac:dyDescent="0.25">
      <c r="A23" s="1"/>
      <c r="B23" s="3"/>
      <c r="C23" s="3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</row>
    <row r="24" spans="1:31" x14ac:dyDescent="0.25">
      <c r="A24" s="1"/>
      <c r="B24" s="3"/>
      <c r="D24" s="3"/>
      <c r="E24" s="4"/>
      <c r="F24" s="2"/>
      <c r="G24" s="4"/>
      <c r="H24" s="2"/>
      <c r="I24" s="4"/>
      <c r="J24" s="2"/>
      <c r="K24" s="4"/>
      <c r="L24" s="2"/>
      <c r="M24" s="4"/>
      <c r="N24" s="2"/>
      <c r="O24" s="4"/>
      <c r="P24" s="2"/>
      <c r="Q24" s="4"/>
      <c r="R24" s="2"/>
      <c r="S24" s="4"/>
      <c r="T24" s="2"/>
      <c r="U24" s="4"/>
      <c r="V24" s="2"/>
      <c r="W24" s="4"/>
      <c r="X24" s="2"/>
      <c r="Y24" s="4"/>
      <c r="Z24" s="2"/>
      <c r="AA24" s="4"/>
      <c r="AB24" s="2"/>
      <c r="AC24" s="4"/>
      <c r="AD24" s="2"/>
      <c r="AE24" s="4"/>
    </row>
    <row r="25" spans="1:31" x14ac:dyDescent="0.25">
      <c r="A25" s="1"/>
      <c r="B25" s="1"/>
      <c r="D25" s="3"/>
      <c r="E25" s="4"/>
      <c r="F25" s="2"/>
      <c r="G25" s="4"/>
      <c r="H25" s="2"/>
      <c r="I25" s="4"/>
      <c r="J25" s="2"/>
      <c r="K25" s="4"/>
      <c r="L25" s="2"/>
      <c r="M25" s="4"/>
      <c r="N25" s="2"/>
      <c r="O25" s="4"/>
      <c r="P25" s="2"/>
      <c r="Q25" s="4"/>
      <c r="R25" s="2"/>
      <c r="S25" s="4"/>
      <c r="T25" s="2"/>
      <c r="U25" s="4"/>
      <c r="V25" s="2"/>
      <c r="W25" s="4"/>
      <c r="X25" s="2"/>
      <c r="Y25" s="4"/>
      <c r="Z25" s="2"/>
      <c r="AA25" s="4"/>
      <c r="AB25" s="2"/>
      <c r="AC25" s="4"/>
      <c r="AD25" s="2"/>
      <c r="AE25" s="4"/>
    </row>
    <row r="26" spans="1:31" x14ac:dyDescent="0.25">
      <c r="A26" s="1"/>
      <c r="B26" s="1"/>
      <c r="D26" s="3"/>
      <c r="E26" s="4"/>
      <c r="F26" s="2"/>
      <c r="G26" s="4"/>
      <c r="H26" s="2"/>
      <c r="I26" s="4"/>
      <c r="J26" s="2"/>
      <c r="K26" s="4"/>
      <c r="L26" s="2"/>
      <c r="M26" s="4"/>
      <c r="N26" s="2"/>
      <c r="O26" s="4"/>
      <c r="P26" s="2"/>
      <c r="Q26" s="4"/>
      <c r="R26" s="2"/>
      <c r="S26" s="4"/>
      <c r="T26" s="2"/>
      <c r="U26" s="4"/>
      <c r="V26" s="2"/>
      <c r="W26" s="4"/>
      <c r="X26" s="2"/>
      <c r="Y26" s="4"/>
      <c r="Z26" s="2"/>
      <c r="AA26" s="4"/>
      <c r="AB26" s="2"/>
      <c r="AC26" s="4"/>
      <c r="AD26" s="2"/>
      <c r="AE26" s="4"/>
    </row>
    <row r="27" spans="1:31" x14ac:dyDescent="0.25">
      <c r="A27" s="1"/>
      <c r="B27" s="1"/>
      <c r="D27" s="3"/>
      <c r="E27" s="4"/>
      <c r="F27" s="2"/>
      <c r="G27" s="4"/>
      <c r="H27" s="2"/>
      <c r="I27" s="4"/>
      <c r="J27" s="2"/>
      <c r="K27" s="4"/>
      <c r="L27" s="2"/>
      <c r="M27" s="4"/>
      <c r="N27" s="2"/>
      <c r="O27" s="4"/>
      <c r="P27" s="2"/>
      <c r="Q27" s="4"/>
      <c r="R27" s="2"/>
      <c r="S27" s="4"/>
      <c r="T27" s="2"/>
      <c r="U27" s="4"/>
      <c r="V27" s="2"/>
      <c r="W27" s="4"/>
      <c r="X27" s="2"/>
      <c r="Y27" s="4"/>
      <c r="Z27" s="2"/>
      <c r="AA27" s="4"/>
      <c r="AB27" s="2"/>
      <c r="AC27" s="4"/>
      <c r="AD27" s="2"/>
      <c r="AE27" s="4"/>
    </row>
    <row r="28" spans="1:31" x14ac:dyDescent="0.25">
      <c r="A28" s="1"/>
      <c r="B28" s="1"/>
      <c r="D28" s="3"/>
      <c r="E28" s="4"/>
      <c r="F28" s="2"/>
      <c r="G28" s="4"/>
      <c r="H28" s="2"/>
      <c r="I28" s="4"/>
      <c r="J28" s="2"/>
      <c r="K28" s="4"/>
      <c r="L28" s="2"/>
      <c r="M28" s="4"/>
      <c r="N28" s="2"/>
      <c r="O28" s="4"/>
      <c r="P28" s="2"/>
      <c r="Q28" s="4"/>
      <c r="R28" s="2"/>
      <c r="S28" s="4"/>
      <c r="T28" s="2"/>
      <c r="U28" s="4"/>
      <c r="V28" s="2"/>
      <c r="W28" s="4"/>
      <c r="X28" s="2"/>
      <c r="Y28" s="4"/>
      <c r="Z28" s="2"/>
      <c r="AA28" s="4"/>
      <c r="AB28" s="2"/>
      <c r="AC28" s="4"/>
      <c r="AD28" s="2"/>
      <c r="AE28" s="4"/>
    </row>
  </sheetData>
  <mergeCells count="11">
    <mergeCell ref="Q5:S6"/>
    <mergeCell ref="C4:G4"/>
    <mergeCell ref="B4:B6"/>
    <mergeCell ref="B2:G3"/>
    <mergeCell ref="H4:H21"/>
    <mergeCell ref="P7:P15"/>
    <mergeCell ref="K5:O5"/>
    <mergeCell ref="I4:J4"/>
    <mergeCell ref="K4:O4"/>
    <mergeCell ref="H2:I2"/>
    <mergeCell ref="H3:I3"/>
  </mergeCells>
  <pageMargins left="0.7" right="0.7" top="0.75" bottom="0.75" header="0.3" footer="0.3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Venanzio Petrarolo</cp:lastModifiedBy>
  <dcterms:created xsi:type="dcterms:W3CDTF">2017-04-27T05:48:51Z</dcterms:created>
  <dcterms:modified xsi:type="dcterms:W3CDTF">2017-05-01T08:21:08Z</dcterms:modified>
</cp:coreProperties>
</file>