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m-e\PycharmProjects\pythonProject20\new\"/>
    </mc:Choice>
  </mc:AlternateContent>
  <xr:revisionPtr revIDLastSave="0" documentId="13_ncr:1_{38BCFEBD-2565-42FA-8D20-062525DB20FA}" xr6:coauthVersionLast="47" xr6:coauthVersionMax="47" xr10:uidLastSave="{00000000-0000-0000-0000-000000000000}"/>
  <bookViews>
    <workbookView xWindow="-108" yWindow="-108" windowWidth="30936" windowHeight="16896" xr2:uid="{00000000-000D-0000-FFFF-FFFF00000000}"/>
  </bookViews>
  <sheets>
    <sheet name="Выборка" sheetId="1" r:id="rId1"/>
    <sheet name="Тексты" sheetId="2" r:id="rId2"/>
    <sheet name="Адреса доставок" sheetId="3" r:id="rId3"/>
    <sheet name="Доп.параметры" sheetId="4" r:id="rId4"/>
  </sheets>
  <definedNames>
    <definedName name="_xlnm._FilterDatabase" localSheetId="0" hidden="1">Выборка!$A$1:$O$161</definedName>
  </definedNames>
  <calcPr calcId="191029"/>
</workbook>
</file>

<file path=xl/calcChain.xml><?xml version="1.0" encoding="utf-8"?>
<calcChain xmlns="http://schemas.openxmlformats.org/spreadsheetml/2006/main">
  <c r="N162" i="1" l="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N130" i="1"/>
  <c r="O130" i="1" s="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O2" i="1" s="1"/>
</calcChain>
</file>

<file path=xl/sharedStrings.xml><?xml version="1.0" encoding="utf-8"?>
<sst xmlns="http://schemas.openxmlformats.org/spreadsheetml/2006/main" count="1392" uniqueCount="578">
  <si>
    <t>Партнер</t>
  </si>
  <si>
    <t>Ресторан</t>
  </si>
  <si>
    <t>Адрес</t>
  </si>
  <si>
    <t>Город</t>
  </si>
  <si>
    <t>Способ проверки</t>
  </si>
  <si>
    <t>№ волны</t>
  </si>
  <si>
    <t>Нужна бронь?</t>
  </si>
  <si>
    <t>Минимальный заказ на доставку</t>
  </si>
  <si>
    <t>Ссылка на сайт</t>
  </si>
  <si>
    <t>Комментарий</t>
  </si>
  <si>
    <t>Импорт</t>
  </si>
  <si>
    <t>Сходится ли импорт и значение</t>
  </si>
  <si>
    <t>Novikov Group</t>
  </si>
  <si>
    <t>Сыроварня Анапа</t>
  </si>
  <si>
    <t>г. Анапа, ул. Толстого, 27, пом. 139</t>
  </si>
  <si>
    <t>г. Анапа</t>
  </si>
  <si>
    <t>Оффлайн</t>
  </si>
  <si>
    <t>волна 2</t>
  </si>
  <si>
    <t>да</t>
  </si>
  <si>
    <t>https://www.syrovarnya.com/anapa</t>
  </si>
  <si>
    <t>нет участника</t>
  </si>
  <si>
    <t>Есть доставка от 1500, есть самовывоз</t>
  </si>
  <si>
    <t>Сыроварня Владивосток</t>
  </si>
  <si>
    <t>г. Владивосток, ул. Светланская, д.37А</t>
  </si>
  <si>
    <t>г. Владивосток</t>
  </si>
  <si>
    <t>https://www.syrovarnya.com/vladivostok</t>
  </si>
  <si>
    <t>Сыроварня Волгоград</t>
  </si>
  <si>
    <t>г. Волгоград, ул. Комсомольская, 3</t>
  </si>
  <si>
    <t>г. Волгоград</t>
  </si>
  <si>
    <t>https://www.syrovarnya.com/volgograd</t>
  </si>
  <si>
    <t xml:space="preserve">Есть доставка от 3000, есть самовывоз. </t>
  </si>
  <si>
    <t>Траттория «Минисыроварня»</t>
  </si>
  <si>
    <t>г. Воронеж, Плехановская улица, 14</t>
  </si>
  <si>
    <t>г. Воронеж</t>
  </si>
  <si>
    <t>волна 1</t>
  </si>
  <si>
    <t>https://www.minisyrovarnya.com/restaurants/voronezh</t>
  </si>
  <si>
    <t>Гришина Светлана Сергеевна</t>
  </si>
  <si>
    <t>г. Воронеж, Плехановская улица, 14Е</t>
  </si>
  <si>
    <t>White rabbit family</t>
  </si>
  <si>
    <t>Горыныч</t>
  </si>
  <si>
    <t>Краснодарский край, г. Геленджик, ул. Первомайская, д 1</t>
  </si>
  <si>
    <t>г. Геленджик</t>
  </si>
  <si>
    <t>Оффлайн / Доставка</t>
  </si>
  <si>
    <t>Фишкин Сергей Анатольевич</t>
  </si>
  <si>
    <t>Нет в Чек-листе</t>
  </si>
  <si>
    <t>Рыбинск</t>
  </si>
  <si>
    <t>г. Геленджик, Лермонтовский бульвар, 9</t>
  </si>
  <si>
    <t>Близко с ID 128</t>
  </si>
  <si>
    <t>Сыроварня Геленджик</t>
  </si>
  <si>
    <t>г. Геленджик, Лермонтовский бульвар, 11</t>
  </si>
  <si>
    <t>Близко с ID 127</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</si>
  <si>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</si>
  <si>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</si>
  <si>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</si>
  <si>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</si>
  <si>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</si>
  <si>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</si>
  <si>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</si>
  <si>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</si>
  <si>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Сыроварня Йошкар-Ола</t>
  </si>
  <si>
    <t>г. Йошкар-Ола, Воскресенский пр., 11</t>
  </si>
  <si>
    <t>Один адрес с ID 10</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</si>
  <si>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</si>
  <si>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</si>
  <si>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</si>
  <si>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</si>
  <si>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</si>
  <si>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</si>
  <si>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Казаков Павел Владимирович</t>
  </si>
  <si>
    <t>Есть зонт / Один адрес с ID 119 и 99</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</si>
  <si>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</si>
  <si>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</si>
  <si>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</si>
  <si>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</si>
  <si>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</si>
  <si>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</si>
  <si>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</si>
  <si>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</si>
  <si>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Краснодар</t>
  </si>
  <si>
    <t>г. Красндар, ул Красная 60</t>
  </si>
  <si>
    <t>Один адрес с ID 138</t>
  </si>
  <si>
    <t>Сыроварня Красноярск</t>
  </si>
  <si>
    <t>г .Красноярск, ул. Урицкого, 94,пом.35</t>
  </si>
  <si>
    <t>г. Красноярск</t>
  </si>
  <si>
    <t>Бабушкина Анастасия Сергеевна</t>
  </si>
  <si>
    <t>Maroon</t>
  </si>
  <si>
    <t>г. Красноярск, ул. Дубровинского 1 А</t>
  </si>
  <si>
    <t>Сыроварня Махачкала</t>
  </si>
  <si>
    <t>г. Махачкала, ул.Проспект Петра I, 16</t>
  </si>
  <si>
    <t>г. Махачкала</t>
  </si>
  <si>
    <t>Lucky Group</t>
  </si>
  <si>
    <t>Eva</t>
  </si>
  <si>
    <t>г. Москва, Б. Грузинская ул., 69</t>
  </si>
  <si>
    <t>г. Москва</t>
  </si>
  <si>
    <t>Да</t>
  </si>
  <si>
    <t>https://eva-gruzinskaya.lucky-group.rest/</t>
  </si>
  <si>
    <t>Поминов Максим Александрович</t>
  </si>
  <si>
    <t>Настя</t>
  </si>
  <si>
    <t>Pinskiy&amp;Co</t>
  </si>
  <si>
    <t>Магадан Ильинка</t>
  </si>
  <si>
    <t>г. Москва, ул. Ильинка, д. 3/5с8</t>
  </si>
  <si>
    <t>https://www.novikovgroup.ru/restaurants/detail/magadan-ilinka/</t>
  </si>
  <si>
    <t>Кузнецова Елена Андреевна</t>
  </si>
  <si>
    <t xml:space="preserve">Сайт Novikov Group </t>
  </si>
  <si>
    <t>Maya</t>
  </si>
  <si>
    <t>г. Москва, Большая Никитская ул., 24/1с6</t>
  </si>
  <si>
    <t>https://maya.lucky-group.rest/contact</t>
  </si>
  <si>
    <t>SHE</t>
  </si>
  <si>
    <t>г. Москва, Большая Никитская ул., 15 ст 1</t>
  </si>
  <si>
    <t>https://she.wrf.su/</t>
  </si>
  <si>
    <t>Доставка с 8:00 до 23:00 (пн 22:30)
Условия доставки: 
В ПРЕДЕЛАХ САДОВОГО КОЛЬЦА:
∙ МИНИМАЛЬНАЯ СУММА ЗАКАЗА - 1500 РУБ.
∙ БЕСПЛАТНАЯ ДОСТАВКА ОТ 4000 РУБ., ЛИБО 600 РУБ.
В ПРЕДЕЛАХ ТТК:
∙ МИНИМАЛЬНАЯ СУММА ЗАКАЗА - 3000 РУБ.
∙ БЕСПЛАТНАЯ ДОСТАВКА ОТ 6000 РУБ., ЛИБО 800 РУБ.
ОТ ТТК ДО МКАД:
∙ МИНИМАЛЬНАЯ СУММА ЗАКАЗА - 5000 РУБ.
∙ БЕСПЛАТНАЯ ДОСТАВКА ОТ 8000 РУБ., ЛИБО 800 РУБ.
ВРЕМЯ ДОСТАВКИ - 60-95 МИН.</t>
  </si>
  <si>
    <t>Че? Харчо!</t>
  </si>
  <si>
    <t>г. Москва, ул. Крымский Вал, 9 строение 2</t>
  </si>
  <si>
    <r>
      <rPr>
        <sz val="10"/>
        <color rgb="FFFF0000"/>
        <rFont val="Arial"/>
      </rPr>
      <t xml:space="preserve">Нет в Чек-листе
</t>
    </r>
    <r>
      <rPr>
        <sz val="10"/>
        <color rgb="FF000000"/>
        <rFont val="Arial"/>
      </rPr>
      <t xml:space="preserve">Закрыт навсегда </t>
    </r>
  </si>
  <si>
    <t>Сыроварня Депо 3</t>
  </si>
  <si>
    <t>г. Москва, ул. Новорязанская 23 стр 5</t>
  </si>
  <si>
    <t>https://www.syrovarnya.com/tri_vokzala</t>
  </si>
  <si>
    <t xml:space="preserve">Настя </t>
  </si>
  <si>
    <t>Донна Маргарита</t>
  </si>
  <si>
    <t>г. Москва, ул. 1905 года, 2, стр. 1</t>
  </si>
  <si>
    <t>https://leclick.ru/restaurant/donna-margarita</t>
  </si>
  <si>
    <t>Аист</t>
  </si>
  <si>
    <t>г. Москва, ул. Малая Бронная, 8/1</t>
  </si>
  <si>
    <t>https://aistcafe.moscow/</t>
  </si>
  <si>
    <t>Сыроварня на Октябре</t>
  </si>
  <si>
    <t>г. Москва, Берсеневский пер, 2, стр. 1</t>
  </si>
  <si>
    <t>https://syrovarnya.msk.ru/</t>
  </si>
  <si>
    <t xml:space="preserve">Сюда бы Берсеневу отправить )   Один адрес с ID 78
Настя: На сайте пишут, ресторан временно закрыт </t>
  </si>
  <si>
    <t>Mushrooms</t>
  </si>
  <si>
    <t>г. Москва, Большая Якиманка 22</t>
  </si>
  <si>
    <t>Указала в комментариях</t>
  </si>
  <si>
    <t>https://mushroomsmoscow.ru/ru/</t>
  </si>
  <si>
    <r>
      <rPr>
        <sz val="10"/>
        <color rgb="FFFF0000"/>
        <rFont val="Arial"/>
      </rPr>
      <t xml:space="preserve">Нет в Чек-листе
</t>
    </r>
    <r>
      <rPr>
        <sz val="10"/>
        <color rgb="FF000000"/>
        <rFont val="Arial"/>
      </rPr>
      <t>Досавка: В настоящий момент только Самовывоз 
Заказы, оформленные после 23:00, обрабатываются на следующий день с 12:00</t>
    </r>
  </si>
  <si>
    <t>Красота</t>
  </si>
  <si>
    <t>г. Москва, Романов пер., 2, стр. 1</t>
  </si>
  <si>
    <t>https://krasota.wrf.su/tickets</t>
  </si>
  <si>
    <t xml:space="preserve">Доствки нет </t>
  </si>
  <si>
    <t>Высота 5642 на Якиманке</t>
  </si>
  <si>
    <t>г. Москва, ул. Большая Якиманка, 26</t>
  </si>
  <si>
    <t>https://vysota5642.rest/</t>
  </si>
  <si>
    <t>Кузнецов Артемий Вадимович</t>
  </si>
  <si>
    <t>Узбекистан</t>
  </si>
  <si>
    <t>г. Москва, ул. Неглинная, 29, стр. 5</t>
  </si>
  <si>
    <t>https://www.novikovgroup.ru/restaurants/detail/uzbekistan/</t>
  </si>
  <si>
    <t>Смирнова Анастасия Владимировна</t>
  </si>
  <si>
    <t>Один адрес с ID 71</t>
  </si>
  <si>
    <t>Novikov Restaurant &amp; Bar</t>
  </si>
  <si>
    <t>г. Москва, ул. Тверская, 3,</t>
  </si>
  <si>
    <t>https://www.novikovgroup.ru/restaurants/detail/novikov-moscow/</t>
  </si>
  <si>
    <t>Novikov Space</t>
  </si>
  <si>
    <t>г. Москва, ул. Большая Якиманка, 22</t>
  </si>
  <si>
    <t>https://www.novikovgroup.ru/restaurants/detail/novikov-space-cafe/</t>
  </si>
  <si>
    <t>Сыроварня Метрополис</t>
  </si>
  <si>
    <t>г. Москва, Ленинградское шоссе, 16А стр. 4</t>
  </si>
  <si>
    <t>https://www.syrovarnya.com/metropolis</t>
  </si>
  <si>
    <t>Кобылинский Ян Александрович</t>
  </si>
  <si>
    <t>г. Москва, Кутузовский проспект 2/1 стр.6</t>
  </si>
  <si>
    <t>https://www.novikovgroup.ru/restaurants/detail/maroon/</t>
  </si>
  <si>
    <t>BURO Group</t>
  </si>
  <si>
    <t>BURO Bistro</t>
  </si>
  <si>
    <t>г. Москва, Новинский бульвар, д.31</t>
  </si>
  <si>
    <t>https://burobistro.ru/#info</t>
  </si>
  <si>
    <t xml:space="preserve">При переходе на сайт появляется окно с информацией, что ресторан переезжает </t>
  </si>
  <si>
    <t>Сыроварня Вернадка</t>
  </si>
  <si>
    <t>г. Москва, Проспект Вернадского, 86В</t>
  </si>
  <si>
    <t>https://www.syrovarnya.com/prospect_vernadskogo</t>
  </si>
  <si>
    <t>Янина Полина Олеговна (день 3)</t>
  </si>
  <si>
    <t>Miss you</t>
  </si>
  <si>
    <t>г. Москва, ул. Петровка, 12</t>
  </si>
  <si>
    <t>https://missyou.ru/menu</t>
  </si>
  <si>
    <t>Сыроварня Парк Культуры</t>
  </si>
  <si>
    <t>г. Москва, ул. Крымский вал, 9, стр. 1</t>
  </si>
  <si>
    <t>https://www.syrovarnya.com/park_gorkogo</t>
  </si>
  <si>
    <t>Simach в Недальнем</t>
  </si>
  <si>
    <t>г. Москва, ул.Тверской б-р, 15 с 2</t>
  </si>
  <si>
    <t>https://pinskiy.co/restaurant/simach</t>
  </si>
  <si>
    <t>Sirena</t>
  </si>
  <si>
    <t>г. Москва, ул. Большая Спасская, 15, стр.4</t>
  </si>
  <si>
    <t>https://sirena.rest/</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</si>
  <si>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</si>
  <si>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</si>
  <si>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</si>
  <si>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</si>
  <si>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</si>
  <si>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</si>
  <si>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</si>
  <si>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Репилов Иван Викторович</t>
  </si>
  <si>
    <t>Сыроварня МДМ</t>
  </si>
  <si>
    <t>г. Москва, Комсомольский проспект, д 28</t>
  </si>
  <si>
    <t>https://www.novikovgroup.ru/restaurants/detail/trattoriya-minisyrovarnya-mdm/</t>
  </si>
  <si>
    <t>Londri</t>
  </si>
  <si>
    <t>г. Москва, Дмитровский пер., 11</t>
  </si>
  <si>
    <t>https://londri.lucky-group.rest/</t>
  </si>
  <si>
    <t>Savva</t>
  </si>
  <si>
    <t>г. Москва, Театральный проезд, д. 2</t>
  </si>
  <si>
    <t>https://www.savvarest.ru/</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</si>
  <si>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</si>
  <si>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</si>
  <si>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</si>
  <si>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</si>
  <si>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Сахалин</t>
  </si>
  <si>
    <t>г. Москва, Смоленская пл., д. 8, этаж 22</t>
  </si>
  <si>
    <t>https://sakhalin-moscow.ru/</t>
  </si>
  <si>
    <r>
      <rPr>
        <sz val="10"/>
        <color rgb="FFFF0000"/>
        <rFont val="Arial"/>
      </rPr>
      <t xml:space="preserve">Нет в Чек-листе
</t>
    </r>
    <r>
      <rPr>
        <sz val="10"/>
        <color rgb="FF000000"/>
        <rFont val="Arial"/>
      </rPr>
      <t>Мы принимаем заказы:
С 11:00 до 22:00
Стоимость доставки:
Садовое кольцо - 2000₽
В пределах ТТК - 4000₽
Бесплатная доставка:
Садовое кольцо - от 7500₽
В пределах ТТК - от 15000₽
За пределами ТТК- доступен только самовывоз</t>
    </r>
  </si>
  <si>
    <t>ARTEST</t>
  </si>
  <si>
    <t>г. Москва, Трубниковский переулок, д. 15, стр. 2</t>
  </si>
  <si>
    <t>https://artest.rest/</t>
  </si>
  <si>
    <t>Уварова Екатерина Юрьевна</t>
  </si>
  <si>
    <t>Bruno</t>
  </si>
  <si>
    <t>г. Москва, Неглинная 14/1А</t>
  </si>
  <si>
    <t>https://bruno.lucky-group.rest/</t>
  </si>
  <si>
    <t>Есть плед</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</si>
  <si>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</si>
  <si>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</si>
  <si>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</si>
  <si>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</si>
  <si>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Сыроварня Никитская</t>
  </si>
  <si>
    <t>г. Москва, ул. Большая Никитская, д. 60 стр 2</t>
  </si>
  <si>
    <t>https://www.syrovarnya.com/nikitskaya</t>
  </si>
  <si>
    <t>Assunta Madre</t>
  </si>
  <si>
    <t>г. Москва, ул. Поварская, 52/55с2</t>
  </si>
  <si>
    <t>https://assuntamadre.ru/</t>
  </si>
  <si>
    <t>Saray</t>
  </si>
  <si>
    <t>г. Москва, Гранатный пер 19</t>
  </si>
  <si>
    <t>https://saray.lucky-group.rest/</t>
  </si>
  <si>
    <t>Pro Хинкали Черемушки</t>
  </si>
  <si>
    <t>г. Москва, Вавилова, 64/1с1</t>
  </si>
  <si>
    <t>https://www.novikovgroup.ru/restaurants/detail/pro-khinkali-cheryemushkinskiy-rynok/</t>
  </si>
  <si>
    <t>Янина Полина Олеговна (день 1)</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</si>
  <si>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</si>
  <si>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</si>
  <si>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</si>
  <si>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</si>
  <si>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</si>
  <si>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</si>
  <si>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</si>
  <si>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SIXTY</t>
  </si>
  <si>
    <t>г. Москва, Пресненская наб., д.12, Башня «Федерация Запад», 62 этаж</t>
  </si>
  <si>
    <t>2500 руб.</t>
  </si>
  <si>
    <t>https://sixtyrestaurant.ru/</t>
  </si>
  <si>
    <t>Берсенева Евгения Николаевна</t>
  </si>
  <si>
    <t>Клево Авиапарк</t>
  </si>
  <si>
    <t>г. Москва, Ходынский бульвар, 4, ТРЦ Авиапарк</t>
  </si>
  <si>
    <t>https://aviapark.klevo.rest/</t>
  </si>
  <si>
    <t>Один адрес с ID 137</t>
  </si>
  <si>
    <t>Folk</t>
  </si>
  <si>
    <t>г. Москва, Цветной бульвар, д. 2</t>
  </si>
  <si>
    <t>https://folk-rest.ru/</t>
  </si>
  <si>
    <t>Один адрес с ID 108</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</si>
  <si>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</si>
  <si>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</si>
  <si>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</si>
  <si>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</si>
  <si>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</si>
  <si>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</si>
  <si>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</si>
  <si>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Shiba</t>
  </si>
  <si>
    <t>г. Москва, Большой Палашёвский переулок, 1/14 стр.1</t>
  </si>
  <si>
    <t>https://www.novikovgroup.ru/restaurants/detail/shiba/</t>
  </si>
  <si>
    <t>Vodный</t>
  </si>
  <si>
    <t>г. Москва, Ленинградское ш., 39, стр. 6</t>
  </si>
  <si>
    <t>https://www.novikovgroup.ru/restaurants/detail/vodnyy/</t>
  </si>
  <si>
    <t>Гвидон</t>
  </si>
  <si>
    <t>г. Москва, Большая Никитская ул., 5</t>
  </si>
  <si>
    <t>https://gvidon.wrf.su/events</t>
  </si>
  <si>
    <t xml:space="preserve">Есть зонт
На Яндекс - доставка закрыта, На сайте доставки нет </t>
  </si>
  <si>
    <t>Ресторан «LIRA»</t>
  </si>
  <si>
    <t>г. Москва, ул. Новый Арбат, 36</t>
  </si>
  <si>
    <t>https://lirarest.ru/</t>
  </si>
  <si>
    <t>Medusa</t>
  </si>
  <si>
    <t>г. Москва, Берсеневский переулок, 2, стр. 1</t>
  </si>
  <si>
    <t>https://medusa.rest/?fa821dba_redirect</t>
  </si>
  <si>
    <t>Один адрес с ID 27</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</si>
  <si>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</si>
  <si>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</si>
  <si>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</si>
  <si>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</si>
  <si>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Беликова Инга Эммануиловна</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</si>
  <si>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</si>
  <si>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GRACE BISTRO</t>
  </si>
  <si>
    <t>г. Москва, ул. Спиридоновка, д.25/20, стр.1</t>
  </si>
  <si>
    <t>https://gracebistro.ru/</t>
  </si>
  <si>
    <t>Ресторанный альянс Арама Мнацаканова</t>
  </si>
  <si>
    <t>Мама Тута</t>
  </si>
  <si>
    <t>г.Москва,ул.М.Бронная дом 24, стр.1,эт.1,пом.1,ком.1</t>
  </si>
  <si>
    <t>https://probka.org/restaurants/mama-tuta-patriatch/</t>
  </si>
  <si>
    <t>Стекачева Екатерина Александровна</t>
  </si>
  <si>
    <t>NARNIA</t>
  </si>
  <si>
    <t>г. Москва, большая Бронная 2/6</t>
  </si>
  <si>
    <t>https://narnia.rest/#rec628198360</t>
  </si>
  <si>
    <t>Один адрес с ID 106</t>
  </si>
  <si>
    <t>Недальний Восток</t>
  </si>
  <si>
    <t>г. Москва , Поварская ул., 52/55с7</t>
  </si>
  <si>
    <t>https://nedalniy-vostok.ru/</t>
  </si>
  <si>
    <t>Желязко Дмитрий Викторович</t>
  </si>
  <si>
    <t>Pro Хинкали Бауманская</t>
  </si>
  <si>
    <t>г. Москва , ул. Ладожская 2/37</t>
  </si>
  <si>
    <t>https://www.novikovgroup.ru/restaurants/detail/pro-khinkali-baumanskaya-/</t>
  </si>
  <si>
    <t>Santi</t>
  </si>
  <si>
    <t>г. Москва, Малый Козихинский пер 8/18</t>
  </si>
  <si>
    <t>https://santi.lucky-group.rest/kontakty</t>
  </si>
  <si>
    <t>Магадан Новая Москва</t>
  </si>
  <si>
    <t>г. Москва, ул. Зимёнки, ул. Садовая 1 к.1</t>
  </si>
  <si>
    <t>https://magadan-newmsk.rest/#contact</t>
  </si>
  <si>
    <t>Afina</t>
  </si>
  <si>
    <t>г. Москва, Большая Бронная 2/6</t>
  </si>
  <si>
    <t>https://afina.rest/</t>
  </si>
  <si>
    <t>Один адрес с ID 87</t>
  </si>
  <si>
    <t>Le Pigeon</t>
  </si>
  <si>
    <t>https://pigeon.rest/</t>
  </si>
  <si>
    <t xml:space="preserve">Один адрес с ID 70 
Ресторан закрыт навсегда </t>
  </si>
  <si>
    <t>San Si</t>
  </si>
  <si>
    <t>г. Москва, ул. Петровка д. 15 стр. 1</t>
  </si>
  <si>
    <t>https://sansi.lucky-group.rest/kontakty</t>
  </si>
  <si>
    <t>Михайлова Анна Витальевна</t>
  </si>
  <si>
    <t>Oltremare</t>
  </si>
  <si>
    <t>г. Москва, Саввинская наб., 13</t>
  </si>
  <si>
    <t>https://oltremare.lucky-group.rest/</t>
  </si>
  <si>
    <t>AvaBistro</t>
  </si>
  <si>
    <t>г. Москва, Цветной, дом 2, помещение 1/16/1</t>
  </si>
  <si>
    <t>https://avabistro.ru/#rec697051898</t>
  </si>
  <si>
    <t>Аврора</t>
  </si>
  <si>
    <t>г.Москва, Цветной бульвар 2</t>
  </si>
  <si>
    <t>https://avrora.rest/</t>
  </si>
  <si>
    <t>Koji</t>
  </si>
  <si>
    <t>г. Москва, Калашный пер., 9</t>
  </si>
  <si>
    <t>https://koji.lucky-group.rest/</t>
  </si>
  <si>
    <t>LOCANDA</t>
  </si>
  <si>
    <t>г. Москва, ул.Малая Никитская, д.24, стр.4</t>
  </si>
  <si>
    <t>Доставка</t>
  </si>
  <si>
    <t>800 руб.</t>
  </si>
  <si>
    <t>https://locandarest.ru/</t>
  </si>
  <si>
    <t xml:space="preserve">Оформить заказ можно, зайдя на страницу ресторана на сайте Яндекс Еда. 
Бесплатная доставка от 800 руб. </t>
  </si>
  <si>
    <t>CHRISTIAN</t>
  </si>
  <si>
    <t>г. Москва, Кутузовский проспект, д.2/1, корп.1А</t>
  </si>
  <si>
    <t xml:space="preserve">2699 руб. </t>
  </si>
  <si>
    <t>https://christianforfriends.ru/</t>
  </si>
  <si>
    <t>Оформить заказ можно, зайдя на страницу ресторана на сайте Яндекс Еда. 
Сумма доставки зависит от суммы заказа: Больше сумма заказа - дешевле доставка (средняя сумма доставки от минимальной суммы заказа 500 руб.)</t>
  </si>
  <si>
    <t>GLORIA PIZZA</t>
  </si>
  <si>
    <t>г. Москва, Проспект Андропова, д.1, 1 этаж</t>
  </si>
  <si>
    <t>http://gloriapizza.ru/</t>
  </si>
  <si>
    <t xml:space="preserve">Нет доставки </t>
  </si>
  <si>
    <t>Phantom</t>
  </si>
  <si>
    <t>г. Москва, Малая Никитская 24 стр2</t>
  </si>
  <si>
    <t>https://phantom.rest/</t>
  </si>
  <si>
    <t>Колбасный цех Авиапарк</t>
  </si>
  <si>
    <t>г. Москва, Ходынский бульвар, 4</t>
  </si>
  <si>
    <t>https://kolbasnyy-tsekh.ru/</t>
  </si>
  <si>
    <t>Один адрес с ID 69</t>
  </si>
  <si>
    <t>Kiyomi</t>
  </si>
  <si>
    <t>г. Москва, Пожарский переулок 15</t>
  </si>
  <si>
    <t>https://kiyomi.lucky-group.rest/galereya</t>
  </si>
  <si>
    <t>Маритоццо</t>
  </si>
  <si>
    <t>г. Москва, ул. Бронная М., дом № 24, строение 1</t>
  </si>
  <si>
    <t>https://amdelivery.org/mamatutamsk/about/contacts/</t>
  </si>
  <si>
    <t>Мина на Никитской</t>
  </si>
  <si>
    <t>г. Москва, ул. Никитская м., дом 16/5</t>
  </si>
  <si>
    <t>https://probka.org/restaurants/mina-msk/</t>
  </si>
  <si>
    <t>Пробка на Цветном</t>
  </si>
  <si>
    <t>г. Москва, ул. Цветной бульвар, д.2, эт.1 пом. VI ком.1</t>
  </si>
  <si>
    <t>https://probka.org/restaurants/probka-msk/</t>
  </si>
  <si>
    <t>Колбасный цех Шереметьево</t>
  </si>
  <si>
    <t>Аэропорт Шереметьево, терминалы B</t>
  </si>
  <si>
    <t>г. Москва, МО</t>
  </si>
  <si>
    <t>Колбасный цех Домодедово</t>
  </si>
  <si>
    <t>Аэропорт Домодедово</t>
  </si>
  <si>
    <t>Фарш в Шереметьево</t>
  </si>
  <si>
    <t>Аэропорт Шереметево, терминал B</t>
  </si>
  <si>
    <t>Ветерок</t>
  </si>
  <si>
    <t>МО, Рублево-Успенское ш., пос. Горки-2, 24</t>
  </si>
  <si>
    <t>Солнышкина Татьяна Александровна</t>
  </si>
  <si>
    <t>Причал</t>
  </si>
  <si>
    <t>МО, село Ильинское, 9 стр 5</t>
  </si>
  <si>
    <t>Сыроварня Новая Рига</t>
  </si>
  <si>
    <t>МО, Новорижское шоссе 7 км</t>
  </si>
  <si>
    <t>Солнышкина</t>
  </si>
  <si>
    <t>Царская Охота</t>
  </si>
  <si>
    <t>МО, Рублево-Успенское ш., дер. Жуковка, 186А</t>
  </si>
  <si>
    <t>Про.Хинкали Новая Рига</t>
  </si>
  <si>
    <t>МО, Фуд-холл Bazaar, М-9 Балтия, 26-й километр, 7А</t>
  </si>
  <si>
    <t>Сыроварня Нижний Новгород</t>
  </si>
  <si>
    <t>г. Нижний Новгород, Октябрьская площадь, 1, КЗ «Юпитер»</t>
  </si>
  <si>
    <t>г. Нижний Новгород</t>
  </si>
  <si>
    <t>Белов Александр Сергеевич</t>
  </si>
  <si>
    <t>PRO Хинкали Нижний Новгород</t>
  </si>
  <si>
    <t>г. Нижний Новгород, пр-т Гагарина, 35, к.1</t>
  </si>
  <si>
    <t>Магадан Нижний Новгород</t>
  </si>
  <si>
    <t>г. Нижний Новгород, ул. Октябрьская пл.1</t>
  </si>
  <si>
    <t>Avocado Queen Novosibirsk</t>
  </si>
  <si>
    <t>г. Новосибирск, Красный Проспект, 25</t>
  </si>
  <si>
    <t>г. Новосибирск</t>
  </si>
  <si>
    <t>г. Новосибирск, ул.Кирова, 50</t>
  </si>
  <si>
    <t>Сыроварня Новосибирск</t>
  </si>
  <si>
    <t>г. Новосибирск, ул. Ленина, 25</t>
  </si>
  <si>
    <t>Михайлова Елена Викторовна</t>
  </si>
  <si>
    <t>Магадан Новосибирск</t>
  </si>
  <si>
    <t>г. Новосибирск ул Ленина 21/1 к.1</t>
  </si>
  <si>
    <t>Язькова Александра Витальевна</t>
  </si>
  <si>
    <t>Про.Хинкали Переславль-Залесский</t>
  </si>
  <si>
    <t>Ярославская обл., г. Переславль-Залесский, ул. Садовая, д.10</t>
  </si>
  <si>
    <t>г. Переславль-Залесский</t>
  </si>
  <si>
    <t>Магадан Пермь</t>
  </si>
  <si>
    <t>г. Пермь, Петропавловская 57</t>
  </si>
  <si>
    <t>г. Пермь</t>
  </si>
  <si>
    <t>Новоселова Валерия Сергеевна</t>
  </si>
  <si>
    <t>Сыроварня Ростов</t>
  </si>
  <si>
    <t>г. Ростов на Дону, ул. Суворова, 64</t>
  </si>
  <si>
    <t>г. Ростов на Дону</t>
  </si>
  <si>
    <t>La Fabbrica</t>
  </si>
  <si>
    <t>г. Ростов на Дону, ул. Красноармейская, 168/99</t>
  </si>
  <si>
    <t>г. Ростов-на-Дону, пр-кт Михаила Нагибина, зд. 32В, стр. 1</t>
  </si>
  <si>
    <t>Малафеева Ирина Константиновна</t>
  </si>
  <si>
    <t>Avocado Queen Ростов-на-Дону</t>
  </si>
  <si>
    <t>г. Ростов на Дону, Будённовский просп., 49/97</t>
  </si>
  <si>
    <t>DUO Band</t>
  </si>
  <si>
    <t>Harvest</t>
  </si>
  <si>
    <t>Г. Санкт-Петербург, пр. Добролюбова, 11</t>
  </si>
  <si>
    <t>г. Санкт-Петербург</t>
  </si>
  <si>
    <t>https://harvestduo.ru/</t>
  </si>
  <si>
    <t>Доставка из общей сети</t>
  </si>
  <si>
    <t>Ginza Project</t>
  </si>
  <si>
    <t>Capuletti</t>
  </si>
  <si>
    <t>г. Санкт-Петербург, Большой пр. П.С., д. 74</t>
  </si>
  <si>
    <t>2000 руб.</t>
  </si>
  <si>
    <t>НАША dacha</t>
  </si>
  <si>
    <t>г. Санкт-Петербург, Приморское шоссе, д. 448</t>
  </si>
  <si>
    <t>Кукумбер</t>
  </si>
  <si>
    <t>г. Санкт-Петербург, Космонавтов пр., д. 14</t>
  </si>
  <si>
    <t>Валитова Карина Рамилевна</t>
  </si>
  <si>
    <t>Один адрес с ID 80</t>
  </si>
  <si>
    <t>OGGI</t>
  </si>
  <si>
    <t>Г. Санкт-Петербург, наб. Адмиралтейского канала, 2т</t>
  </si>
  <si>
    <t>Нет</t>
  </si>
  <si>
    <t>https://eda.yandex.ru/r/oggi_bistro?placeSlug=oggi_bistro_naberezhnaya_admiraltejskogo_kanala_2t</t>
  </si>
  <si>
    <t>Через Яндекс Еда</t>
  </si>
  <si>
    <t>Баклажан на Горьковской</t>
  </si>
  <si>
    <t>г. Санкт-Петербург, Парк Александровский, д. 4/3 лит А</t>
  </si>
  <si>
    <t>Да Ману</t>
  </si>
  <si>
    <t>г. Санкт-Петербург, ул. Большая Морская, д.36 литер А, пом.1Н</t>
  </si>
  <si>
    <t>Duo Asia</t>
  </si>
  <si>
    <t>Г. Санкт-Петербург, ул. Рубинштейна, 20</t>
  </si>
  <si>
    <t>1500 + доставка 350</t>
  </si>
  <si>
    <t>https://duoasia.ru/</t>
  </si>
  <si>
    <t>Неудачин Даниил Глебович</t>
  </si>
  <si>
    <t>Volga-Volga</t>
  </si>
  <si>
    <t>г. Санкт-Петербург, Петровская набережная, спуск №1, напротив дома №8</t>
  </si>
  <si>
    <t>нет доставки</t>
  </si>
  <si>
    <t>Баклажан ТРЦ «Галерея»</t>
  </si>
  <si>
    <t>г. Санкт-Петербург, Лиговский пр., д. 30а</t>
  </si>
  <si>
    <t>Рибай</t>
  </si>
  <si>
    <t>г. Санкт-Петербург, ул. Казанская, д. 3а</t>
  </si>
  <si>
    <t>1500 руб.</t>
  </si>
  <si>
    <t>яндекс еда</t>
  </si>
  <si>
    <t>доставка бесплатно при оплате картой яндекс пэй</t>
  </si>
  <si>
    <t>SunDay Ginza</t>
  </si>
  <si>
    <t>г. Санкт-Петербург, Южная дорога, д. 4/2</t>
  </si>
  <si>
    <t>Двор Помидор</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</si>
  <si>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</si>
  <si>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</si>
  <si>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</si>
  <si>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</si>
  <si>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</si>
  <si>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</si>
  <si>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Ресторан Р14</t>
  </si>
  <si>
    <t>г. Санкт-Петербург, ул. Академика Павлова д.5</t>
  </si>
  <si>
    <t>Лапицкий Егор Тимофеевич</t>
  </si>
  <si>
    <t>тестер без адреса, может не согласиться</t>
  </si>
  <si>
    <t>Сыроварня Санкт-Петербург и НАМА</t>
  </si>
  <si>
    <t>г. Санкт-Петербург, Ковенский переулок 5,</t>
  </si>
  <si>
    <t>Фалалеева Анастасия Владимировна</t>
  </si>
  <si>
    <t>Хочу харчо</t>
  </si>
  <si>
    <t>г. Санкт-Петербург, ул. Садовая, д. 39/41</t>
  </si>
  <si>
    <t>Katyusha</t>
  </si>
  <si>
    <t>г. Санкт-Петербург, Невский пр., д. 22/24</t>
  </si>
  <si>
    <t>Сыроварня Санкт-Петербург Галерея</t>
  </si>
  <si>
    <t>г. Санкт-Петербург, Лиговский пр., 30, лит. "А". ТЦ «Галерея»</t>
  </si>
  <si>
    <t>Pro Хинкали Санкт-Петербург</t>
  </si>
  <si>
    <t>г. Санкт-Петербург, Лиговский проспект, 30 лит А, ТРЦ Галерея, помещение D-007</t>
  </si>
  <si>
    <t>3000 руб.</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</si>
  <si>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</si>
  <si>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</si>
  <si>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</si>
  <si>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</si>
  <si>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</si>
  <si>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Мансарда</t>
  </si>
  <si>
    <t>г. Санкт-Петербург, ул. Почтамтская, д. 3–5</t>
  </si>
  <si>
    <t>terrassa</t>
  </si>
  <si>
    <t>г. Санкт-Петербург, ул. Казанская, д. 3А</t>
  </si>
  <si>
    <t>Львов Александр Анатольевич</t>
  </si>
  <si>
    <t>Avocado Queen Санкт-Петербург</t>
  </si>
  <si>
    <t>г. Санкт-Петербург, ул. Итальянская, 21</t>
  </si>
  <si>
    <t>Мина на Крестовском</t>
  </si>
  <si>
    <t>г. Санкт-Петербург, ул.Спортивная, д.2, стр.1, помещ.235Н</t>
  </si>
  <si>
    <t>Баклажан Озерки</t>
  </si>
  <si>
    <t>г. Санкт-Петербург, Выборгское шоссе, д. 78</t>
  </si>
  <si>
    <t>Виноградова Дарья Сергеевна</t>
  </si>
  <si>
    <t>Frantsuza Bistrot</t>
  </si>
  <si>
    <t>Г. Санкт-Петербург, наб. Адмирала Лазарева, 22</t>
  </si>
  <si>
    <t>https://frantsuzabistrot.ru/ru</t>
  </si>
  <si>
    <t>Нет доставки</t>
  </si>
  <si>
    <t>Duo</t>
  </si>
  <si>
    <t>Г. Санкт-Петербург, Кирочная ул., 8А</t>
  </si>
  <si>
    <t>Тартар бар</t>
  </si>
  <si>
    <t>Г. Санкт-Петербург, Виленский пер., 15</t>
  </si>
  <si>
    <t>https://tartarbar.ru/</t>
  </si>
  <si>
    <t>FLAVA Beach club Sochi</t>
  </si>
  <si>
    <t>г. Сочи, Ривьерский пер. д. 2 стр12</t>
  </si>
  <si>
    <t>г. Сочи</t>
  </si>
  <si>
    <t>Максимова Ольга Олеговна</t>
  </si>
  <si>
    <t>Плакучая Ива</t>
  </si>
  <si>
    <t>Краснодарский край, г. Сочи, ул. Войкова, 3</t>
  </si>
  <si>
    <t>Лесных Алина Артемовна</t>
  </si>
  <si>
    <t>Есть зонт / Один адрес с ID 119 и 83</t>
  </si>
  <si>
    <t>Ikra Сочи</t>
  </si>
  <si>
    <t>Краснодарский край, г. Сочи, c. Эстосадок, набережная Лаванда, д.3</t>
  </si>
  <si>
    <t>Есть зонт / Один адрес с ID 99 и 83</t>
  </si>
  <si>
    <t>Ресторан №13 Сочи</t>
  </si>
  <si>
    <t>г. Сочи, ул. Бестужева 1/1</t>
  </si>
  <si>
    <t>Один адрес с ID 140</t>
  </si>
  <si>
    <t>Сорренто Адлер</t>
  </si>
  <si>
    <t>Один адрес с ID 139</t>
  </si>
  <si>
    <t>Краснодарский край, г. Сочи, Ривьерский переулок, 7</t>
  </si>
  <si>
    <t>Сорренто Красная Поляна</t>
  </si>
  <si>
    <t>г. Сочи, с. Эстосадок, ул. Горная карусель д.6</t>
  </si>
  <si>
    <t>Довлатов</t>
  </si>
  <si>
    <t>г. Сочи, с Эстосадок, ул Эстонская, дом 43, строение 1</t>
  </si>
  <si>
    <t>Pro Хинкали Роза Хутор</t>
  </si>
  <si>
    <t>г. Сочи, с. Эстоcадок, набережная Полянка, 1</t>
  </si>
  <si>
    <t>Краснодарский край, r. Сочи, c. Эстосадок , ул. Олимпийская, д.35</t>
  </si>
  <si>
    <t>Магадан Сочи</t>
  </si>
  <si>
    <t>г. Сочи, ул. Войкова,16/23</t>
  </si>
  <si>
    <t>Сыроварня Томск</t>
  </si>
  <si>
    <t>г. Томск, ул. Набережная реки Ушайки, д. 8</t>
  </si>
  <si>
    <t>г. Томск</t>
  </si>
  <si>
    <t>Магадан Тула</t>
  </si>
  <si>
    <t>г. Тула, ул. Советская 47, ТЦ Гостиный Двор, 5 этаж</t>
  </si>
  <si>
    <t>г. Тула</t>
  </si>
  <si>
    <t>Болотникова Анастасия Михайловна</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</si>
  <si>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</si>
  <si>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</si>
  <si>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</si>
  <si>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</si>
  <si>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</si>
  <si>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</si>
  <si>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</si>
  <si>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</si>
  <si>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</si>
  <si>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</si>
  <si>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</si>
  <si>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B&amp;B (бургерная)</t>
  </si>
  <si>
    <t>ПГТ Сириус, Олимпийский пр-т 36 стр 5</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</si>
  <si>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</si>
  <si>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</si>
  <si>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</si>
  <si>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</si>
  <si>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</si>
  <si>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</si>
  <si>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</si>
  <si>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</si>
  <si>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</si>
  <si>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</si>
  <si>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</si>
  <si>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</si>
  <si>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</si>
  <si>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</si>
  <si>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</si>
  <si>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</si>
  <si>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</si>
  <si>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https://delivery-rh.gorynich.com/</t>
  </si>
  <si>
    <t>Москва</t>
  </si>
  <si>
    <t>Санкт-Петербург</t>
  </si>
  <si>
    <t>https://eda.yandex.ru/r/oggi_bistro</t>
  </si>
  <si>
    <t>Красная Поляна</t>
  </si>
  <si>
    <t>https://che-harcho.ru/rus/rosa/main</t>
  </si>
  <si>
    <t>г. Москва, Рождественский б-р, 1</t>
  </si>
  <si>
    <t>https://delivery.gorynich.com/breakfast</t>
  </si>
  <si>
    <t>Тестировщик</t>
  </si>
  <si>
    <t>Токарев Максим Евгеньевич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</si>
</sst>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4"/>
      <color theme="0"/>
      <name val="&quot;Times New Roman&quot;"/>
    </font>
    <font>
      <sz val="14"/>
      <color theme="0"/>
      <name val="Arial"/>
      <scheme val="minor"/>
    </font>
    <font>
      <sz val="14"/>
      <color rgb="FFFFFFFF"/>
      <name val="Arial"/>
      <scheme val="minor"/>
    </font>
    <font>
      <sz val="10"/>
      <color theme="1"/>
      <name val="Arial"/>
      <scheme val="minor"/>
    </font>
    <font>
      <sz val="13"/>
      <color rgb="FF000000"/>
      <name val="&quot;Times New Roman&quot;"/>
    </font>
    <font>
      <u/>
      <sz val="10"/>
      <color rgb="FF0000FF"/>
      <name val="Arial"/>
    </font>
    <font>
      <sz val="10"/>
      <color rgb="FFFF0000"/>
      <name val="Arial"/>
      <scheme val="minor"/>
    </font>
    <font>
      <u/>
      <sz val="10"/>
      <color rgb="FF0000FF"/>
      <name val="Arial"/>
    </font>
    <font>
      <sz val="11"/>
      <color theme="1"/>
      <name val="Arial"/>
      <scheme val="minor"/>
    </font>
    <font>
      <sz val="10"/>
      <color theme="1"/>
      <name val="Arial"/>
      <scheme val="minor"/>
    </font>
    <font>
      <u/>
      <sz val="10"/>
      <color rgb="FF0000FF"/>
      <name val="Arial"/>
    </font>
    <font>
      <b/>
      <sz val="10"/>
      <color theme="1"/>
      <name val="Arial"/>
      <scheme val="minor"/>
    </font>
    <font>
      <b/>
      <sz val="14"/>
      <color rgb="FFFFFFFF"/>
      <name val="Times New Roman"/>
    </font>
    <font>
      <b/>
      <sz val="14"/>
      <color rgb="FFFFFFFF"/>
      <name val="Arial"/>
    </font>
    <font>
      <sz val="13"/>
      <color theme="1"/>
      <name val="Times New Roman"/>
    </font>
    <font>
      <sz val="10"/>
      <color theme="1"/>
      <name val="Arial"/>
    </font>
    <font>
      <u/>
      <sz val="10"/>
      <color rgb="FF1155CC"/>
      <name val="Arial"/>
    </font>
    <font>
      <sz val="11"/>
      <color theme="1"/>
      <name val="Arial"/>
    </font>
    <font>
      <u/>
      <sz val="10"/>
      <color rgb="FF0000FF"/>
      <name val="Arial"/>
    </font>
    <font>
      <sz val="10"/>
      <color rgb="FFFF0000"/>
      <name val="Arial"/>
    </font>
    <font>
      <sz val="10"/>
      <color rgb="FF000000"/>
      <name val="Arial"/>
    </font>
  </fonts>
  <fills count="13">
    <fill>
      <patternFill patternType="none"/>
    </fill>
    <fill>
      <patternFill patternType="gray125"/>
    </fill>
    <fill>
      <patternFill patternType="solid">
        <fgColor rgb="FF4A86E8"/>
        <bgColor rgb="FF4A86E8"/>
      </patternFill>
    </fill>
    <fill>
      <patternFill patternType="solid">
        <fgColor rgb="FFDAE5F1"/>
        <bgColor rgb="FFDAE5F1"/>
      </patternFill>
    </fill>
    <fill>
      <patternFill patternType="solid">
        <fgColor rgb="FFF4CCCC"/>
        <bgColor rgb="FFF4CCCC"/>
      </patternFill>
    </fill>
    <fill>
      <patternFill patternType="solid">
        <fgColor rgb="FFDCD7C1"/>
        <bgColor rgb="FFDCD7C1"/>
      </patternFill>
    </fill>
    <fill>
      <patternFill patternType="solid">
        <fgColor rgb="FFD8D8D8"/>
        <bgColor rgb="FFD8D8D8"/>
      </patternFill>
    </fill>
    <fill>
      <patternFill patternType="solid">
        <fgColor rgb="FFFBD4B4"/>
        <bgColor rgb="FFFBD4B4"/>
      </patternFill>
    </fill>
    <fill>
      <patternFill patternType="solid">
        <fgColor rgb="FFB6DDE7"/>
        <bgColor rgb="FFB6DDE7"/>
      </patternFill>
    </fill>
    <fill>
      <patternFill patternType="solid">
        <fgColor rgb="FFE5DFEC"/>
        <bgColor rgb="FFE5DFEC"/>
      </patternFill>
    </fill>
    <fill>
      <patternFill patternType="solid">
        <fgColor rgb="FFD7E3BC"/>
        <bgColor rgb="FFD7E3BC"/>
      </patternFill>
    </fill>
    <fill>
      <patternFill patternType="solid">
        <fgColor rgb="FFF1DADA"/>
        <bgColor rgb="FFF1DADA"/>
      </patternFill>
    </fill>
    <fill>
      <patternFill patternType="solid">
        <fgColor rgb="FFFFF2CC"/>
        <bgColor rgb="FFFFF2CC"/>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applyAlignment="1">
      <alignment wrapText="1"/>
    </xf>
    <xf numFmtId="0" fontId="1"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3" fillId="2" borderId="0" xfId="0" applyFont="1" applyFill="1" applyAlignment="1">
      <alignment wrapText="1"/>
    </xf>
    <xf numFmtId="0" fontId="4" fillId="0" borderId="0" xfId="0" applyFont="1" applyAlignment="1">
      <alignment wrapText="1"/>
    </xf>
    <xf numFmtId="0" fontId="5" fillId="0" borderId="0" xfId="0" applyFont="1" applyAlignment="1">
      <alignment horizontal="right"/>
    </xf>
    <xf numFmtId="0" fontId="5" fillId="3" borderId="0" xfId="0" applyFont="1" applyFill="1" applyAlignment="1">
      <alignment horizontal="left"/>
    </xf>
    <xf numFmtId="0" fontId="4" fillId="0" borderId="0" xfId="0" applyFont="1"/>
    <xf numFmtId="0" fontId="4" fillId="0" borderId="0" xfId="0" applyFont="1" applyAlignment="1">
      <alignment horizontal="center"/>
    </xf>
    <xf numFmtId="0" fontId="6" fillId="0" borderId="0" xfId="0" applyFont="1"/>
    <xf numFmtId="0" fontId="4" fillId="4" borderId="0" xfId="0" applyFont="1" applyFill="1"/>
    <xf numFmtId="0" fontId="5" fillId="5" borderId="0" xfId="0" applyFont="1" applyFill="1" applyAlignment="1">
      <alignment horizontal="left"/>
    </xf>
    <xf numFmtId="0" fontId="7" fillId="0" borderId="0" xfId="0" applyFont="1"/>
    <xf numFmtId="10" fontId="4" fillId="0" borderId="0" xfId="0" applyNumberFormat="1" applyFont="1"/>
    <xf numFmtId="0" fontId="5" fillId="6" borderId="0" xfId="0" applyFont="1" applyFill="1" applyAlignment="1">
      <alignment horizontal="left"/>
    </xf>
    <xf numFmtId="0" fontId="8" fillId="0" borderId="0" xfId="0" applyFont="1" applyAlignment="1">
      <alignment wrapText="1"/>
    </xf>
    <xf numFmtId="0" fontId="5" fillId="7" borderId="0" xfId="0" applyFont="1" applyFill="1" applyAlignment="1">
      <alignment horizontal="left"/>
    </xf>
    <xf numFmtId="0" fontId="7" fillId="4" borderId="0" xfId="0" applyFont="1" applyFill="1" applyAlignment="1">
      <alignment wrapText="1"/>
    </xf>
    <xf numFmtId="0" fontId="7" fillId="0" borderId="0" xfId="0" applyFont="1" applyAlignment="1">
      <alignment wrapText="1"/>
    </xf>
    <xf numFmtId="0" fontId="4" fillId="4" borderId="0" xfId="0" applyFont="1" applyFill="1" applyAlignment="1">
      <alignment wrapText="1"/>
    </xf>
    <xf numFmtId="0" fontId="5" fillId="8" borderId="0" xfId="0" applyFont="1" applyFill="1" applyAlignment="1">
      <alignment horizontal="left"/>
    </xf>
    <xf numFmtId="0" fontId="5" fillId="9" borderId="0" xfId="0" applyFont="1" applyFill="1" applyAlignment="1">
      <alignment horizontal="left"/>
    </xf>
    <xf numFmtId="0" fontId="5" fillId="10" borderId="0" xfId="0" applyFont="1" applyFill="1" applyAlignment="1">
      <alignment horizontal="left"/>
    </xf>
    <xf numFmtId="0" fontId="9" fillId="0" borderId="0" xfId="0" applyFont="1"/>
    <xf numFmtId="0" fontId="4" fillId="0" borderId="0" xfId="0" applyFont="1" applyAlignment="1">
      <alignment horizontal="left"/>
    </xf>
    <xf numFmtId="0" fontId="5" fillId="11" borderId="0" xfId="0" applyFont="1" applyFill="1" applyAlignment="1">
      <alignment horizontal="left"/>
    </xf>
    <xf numFmtId="0" fontId="5" fillId="12" borderId="0" xfId="0" applyFont="1" applyFill="1" applyAlignment="1">
      <alignment horizontal="right"/>
    </xf>
    <xf numFmtId="0" fontId="10" fillId="0" borderId="0" xfId="0" applyFont="1"/>
    <xf numFmtId="0" fontId="11" fillId="12" borderId="0" xfId="0" applyFont="1" applyFill="1"/>
    <xf numFmtId="0" fontId="12" fillId="0" borderId="0" xfId="0" applyFont="1" applyAlignment="1">
      <alignment wrapText="1"/>
    </xf>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15" fillId="0" borderId="0" xfId="0" applyFont="1" applyAlignment="1">
      <alignment horizontal="right"/>
    </xf>
    <xf numFmtId="0" fontId="15" fillId="5" borderId="0" xfId="0" applyFont="1" applyFill="1"/>
    <xf numFmtId="0" fontId="16" fillId="0" borderId="0" xfId="0" applyFont="1"/>
    <xf numFmtId="0" fontId="17" fillId="0" borderId="0" xfId="0" applyFont="1"/>
    <xf numFmtId="0" fontId="15" fillId="8" borderId="0" xfId="0" applyFont="1" applyFill="1"/>
    <xf numFmtId="0" fontId="15" fillId="12" borderId="0" xfId="0" applyFont="1" applyFill="1" applyAlignment="1">
      <alignment horizontal="right"/>
    </xf>
    <xf numFmtId="0" fontId="15" fillId="10" borderId="0" xfId="0" applyFont="1" applyFill="1"/>
    <xf numFmtId="0" fontId="18" fillId="0" borderId="0" xfId="0" applyFont="1"/>
    <xf numFmtId="0" fontId="19" fillId="0" borderId="0" xfId="0" applyFont="1"/>
    <xf numFmtId="0" fontId="15" fillId="11" borderId="0" xfId="0" applyFont="1" applyFill="1"/>
  </cellXfs>
  <cellStyles count="1">
    <cellStyle name="Обычный"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irena.rest/" TargetMode="External"/><Relationship Id="rId21" Type="http://schemas.openxmlformats.org/officeDocument/2006/relationships/hyperlink" Target="https://burobistro.ru/" TargetMode="External"/><Relationship Id="rId42" Type="http://schemas.openxmlformats.org/officeDocument/2006/relationships/hyperlink" Target="https://ilsolo.moscow/" TargetMode="External"/><Relationship Id="rId47" Type="http://schemas.openxmlformats.org/officeDocument/2006/relationships/hyperlink" Target="https://meraki.rest/" TargetMode="External"/><Relationship Id="rId63" Type="http://schemas.openxmlformats.org/officeDocument/2006/relationships/hyperlink" Target="https://sansi.lucky-group.rest/kontakty" TargetMode="External"/><Relationship Id="rId68" Type="http://schemas.openxmlformats.org/officeDocument/2006/relationships/hyperlink" Target="https://locandarest.ru/" TargetMode="External"/><Relationship Id="rId16" Type="http://schemas.openxmlformats.org/officeDocument/2006/relationships/hyperlink" Target="https://www.novikovgroup.ru/restaurants/detail/uzbekistan/" TargetMode="External"/><Relationship Id="rId11" Type="http://schemas.openxmlformats.org/officeDocument/2006/relationships/hyperlink" Target="https://aistcafe.moscow/" TargetMode="External"/><Relationship Id="rId32" Type="http://schemas.openxmlformats.org/officeDocument/2006/relationships/hyperlink" Target="https://delivery.selfiemoscow.ru/" TargetMode="External"/><Relationship Id="rId37" Type="http://schemas.openxmlformats.org/officeDocument/2006/relationships/hyperlink" Target="https://www.syrovarnya.com/nikitskaya" TargetMode="External"/><Relationship Id="rId53" Type="http://schemas.openxmlformats.org/officeDocument/2006/relationships/hyperlink" Target="https://tehnikumbistro.ru/rus/dm" TargetMode="External"/><Relationship Id="rId58" Type="http://schemas.openxmlformats.org/officeDocument/2006/relationships/hyperlink" Target="https://www.novikovgroup.ru/restaurants/detail/pro-khinkali-baumanskaya-/" TargetMode="External"/><Relationship Id="rId74" Type="http://schemas.openxmlformats.org/officeDocument/2006/relationships/hyperlink" Target="https://amdelivery.org/mamatutamsk/about/contacts/" TargetMode="External"/><Relationship Id="rId79" Type="http://schemas.openxmlformats.org/officeDocument/2006/relationships/hyperlink" Target="https://duoasia.ru/" TargetMode="External"/><Relationship Id="rId5" Type="http://schemas.openxmlformats.org/officeDocument/2006/relationships/hyperlink" Target="https://eva-gruzinskaya.lucky-group.rest/" TargetMode="External"/><Relationship Id="rId61" Type="http://schemas.openxmlformats.org/officeDocument/2006/relationships/hyperlink" Target="https://afina.rest/" TargetMode="External"/><Relationship Id="rId82" Type="http://schemas.openxmlformats.org/officeDocument/2006/relationships/hyperlink" Target="https://tartarbar.ru/" TargetMode="External"/><Relationship Id="rId19" Type="http://schemas.openxmlformats.org/officeDocument/2006/relationships/hyperlink" Target="https://www.syrovarnya.com/metropolis" TargetMode="External"/><Relationship Id="rId14" Type="http://schemas.openxmlformats.org/officeDocument/2006/relationships/hyperlink" Target="https://krasota.wrf.su/tickets" TargetMode="External"/><Relationship Id="rId22" Type="http://schemas.openxmlformats.org/officeDocument/2006/relationships/hyperlink" Target="https://www.syrovarnya.com/prospect_vernadskogo" TargetMode="External"/><Relationship Id="rId27" Type="http://schemas.openxmlformats.org/officeDocument/2006/relationships/hyperlink" Target="https://www.syrovarnya.com/zhulebino" TargetMode="External"/><Relationship Id="rId30" Type="http://schemas.openxmlformats.org/officeDocument/2006/relationships/hyperlink" Target="https://londri.lucky-group.rest/" TargetMode="External"/><Relationship Id="rId35" Type="http://schemas.openxmlformats.org/officeDocument/2006/relationships/hyperlink" Target="https://bruno.lucky-group.rest/" TargetMode="External"/><Relationship Id="rId43" Type="http://schemas.openxmlformats.org/officeDocument/2006/relationships/hyperlink" Target="https://sixtyrestaurant.ru/" TargetMode="External"/><Relationship Id="rId48" Type="http://schemas.openxmlformats.org/officeDocument/2006/relationships/hyperlink" Target="https://www.novikovgroup.ru/restaurants/detail/shiba/" TargetMode="External"/><Relationship Id="rId56" Type="http://schemas.openxmlformats.org/officeDocument/2006/relationships/hyperlink" Target="https://narnia.rest/" TargetMode="External"/><Relationship Id="rId64" Type="http://schemas.openxmlformats.org/officeDocument/2006/relationships/hyperlink" Target="https://oltremare.lucky-group.rest/" TargetMode="External"/><Relationship Id="rId69" Type="http://schemas.openxmlformats.org/officeDocument/2006/relationships/hyperlink" Target="https://christianforfriends.ru/" TargetMode="External"/><Relationship Id="rId77" Type="http://schemas.openxmlformats.org/officeDocument/2006/relationships/hyperlink" Target="https://harvestduo.ru/" TargetMode="External"/><Relationship Id="rId8" Type="http://schemas.openxmlformats.org/officeDocument/2006/relationships/hyperlink" Target="https://she.wrf.su/" TargetMode="External"/><Relationship Id="rId51" Type="http://schemas.openxmlformats.org/officeDocument/2006/relationships/hyperlink" Target="https://lirarest.ru/" TargetMode="External"/><Relationship Id="rId72" Type="http://schemas.openxmlformats.org/officeDocument/2006/relationships/hyperlink" Target="https://kolbasnyy-tsekh.ru/" TargetMode="External"/><Relationship Id="rId80" Type="http://schemas.openxmlformats.org/officeDocument/2006/relationships/hyperlink" Target="https://ginzadelivery.ru/restaurants/yunost/4847" TargetMode="External"/><Relationship Id="rId3" Type="http://schemas.openxmlformats.org/officeDocument/2006/relationships/hyperlink" Target="https://www.syrovarnya.com/volgograd" TargetMode="External"/><Relationship Id="rId12" Type="http://schemas.openxmlformats.org/officeDocument/2006/relationships/hyperlink" Target="https://syrovarnya.msk.ru/" TargetMode="External"/><Relationship Id="rId17" Type="http://schemas.openxmlformats.org/officeDocument/2006/relationships/hyperlink" Target="https://www.novikovgroup.ru/restaurants/detail/novikov-moscow/" TargetMode="External"/><Relationship Id="rId25" Type="http://schemas.openxmlformats.org/officeDocument/2006/relationships/hyperlink" Target="https://pinskiy.co/restaurant/simach" TargetMode="External"/><Relationship Id="rId33" Type="http://schemas.openxmlformats.org/officeDocument/2006/relationships/hyperlink" Target="https://sakhalin-moscow.ru/" TargetMode="External"/><Relationship Id="rId38" Type="http://schemas.openxmlformats.org/officeDocument/2006/relationships/hyperlink" Target="https://assuntamadre.ru/" TargetMode="External"/><Relationship Id="rId46" Type="http://schemas.openxmlformats.org/officeDocument/2006/relationships/hyperlink" Target="https://bsp-rest.ru/contacts/" TargetMode="External"/><Relationship Id="rId59" Type="http://schemas.openxmlformats.org/officeDocument/2006/relationships/hyperlink" Target="https://santi.lucky-group.rest/kontakty" TargetMode="External"/><Relationship Id="rId67" Type="http://schemas.openxmlformats.org/officeDocument/2006/relationships/hyperlink" Target="https://koji.lucky-group.rest/" TargetMode="External"/><Relationship Id="rId20" Type="http://schemas.openxmlformats.org/officeDocument/2006/relationships/hyperlink" Target="https://www.novikovgroup.ru/restaurants/detail/maroon/" TargetMode="External"/><Relationship Id="rId41" Type="http://schemas.openxmlformats.org/officeDocument/2006/relationships/hyperlink" Target="https://www.novikovgroup.ru/restaurants/detail/strana-kotoroy-net/" TargetMode="External"/><Relationship Id="rId54" Type="http://schemas.openxmlformats.org/officeDocument/2006/relationships/hyperlink" Target="https://gracebistro.ru/" TargetMode="External"/><Relationship Id="rId62" Type="http://schemas.openxmlformats.org/officeDocument/2006/relationships/hyperlink" Target="https://pigeon.rest/" TargetMode="External"/><Relationship Id="rId70" Type="http://schemas.openxmlformats.org/officeDocument/2006/relationships/hyperlink" Target="http://gloriapizza.ru/" TargetMode="External"/><Relationship Id="rId75" Type="http://schemas.openxmlformats.org/officeDocument/2006/relationships/hyperlink" Target="https://probka.org/restaurants/mina-msk/" TargetMode="External"/><Relationship Id="rId1" Type="http://schemas.openxmlformats.org/officeDocument/2006/relationships/hyperlink" Target="https://www.syrovarnya.com/anapa" TargetMode="External"/><Relationship Id="rId6" Type="http://schemas.openxmlformats.org/officeDocument/2006/relationships/hyperlink" Target="https://www.novikovgroup.ru/restaurants/detail/magadan-ilinka/" TargetMode="External"/><Relationship Id="rId15" Type="http://schemas.openxmlformats.org/officeDocument/2006/relationships/hyperlink" Target="https://vysota5642.rest/" TargetMode="External"/><Relationship Id="rId23" Type="http://schemas.openxmlformats.org/officeDocument/2006/relationships/hyperlink" Target="https://missyou.ru/menu" TargetMode="External"/><Relationship Id="rId28" Type="http://schemas.openxmlformats.org/officeDocument/2006/relationships/hyperlink" Target="https://mrlee.ru/" TargetMode="External"/><Relationship Id="rId36" Type="http://schemas.openxmlformats.org/officeDocument/2006/relationships/hyperlink" Target="https://zodiacmoscow.ru/" TargetMode="External"/><Relationship Id="rId49" Type="http://schemas.openxmlformats.org/officeDocument/2006/relationships/hyperlink" Target="https://www.novikovgroup.ru/restaurants/detail/vodnyy/" TargetMode="External"/><Relationship Id="rId57" Type="http://schemas.openxmlformats.org/officeDocument/2006/relationships/hyperlink" Target="https://nedalniy-vostok.ru/" TargetMode="External"/><Relationship Id="rId10" Type="http://schemas.openxmlformats.org/officeDocument/2006/relationships/hyperlink" Target="https://leclick.ru/restaurant/donna-margarita" TargetMode="External"/><Relationship Id="rId31" Type="http://schemas.openxmlformats.org/officeDocument/2006/relationships/hyperlink" Target="https://www.savvarest.ru/" TargetMode="External"/><Relationship Id="rId44" Type="http://schemas.openxmlformats.org/officeDocument/2006/relationships/hyperlink" Target="https://aviapark.klevo.rest/" TargetMode="External"/><Relationship Id="rId52" Type="http://schemas.openxmlformats.org/officeDocument/2006/relationships/hyperlink" Target="https://medusa.rest/?fa821dba_redirect" TargetMode="External"/><Relationship Id="rId60" Type="http://schemas.openxmlformats.org/officeDocument/2006/relationships/hyperlink" Target="https://magadan-newmsk.rest/" TargetMode="External"/><Relationship Id="rId65" Type="http://schemas.openxmlformats.org/officeDocument/2006/relationships/hyperlink" Target="https://avabistro.ru/" TargetMode="External"/><Relationship Id="rId73" Type="http://schemas.openxmlformats.org/officeDocument/2006/relationships/hyperlink" Target="https://kiyomi.lucky-group.rest/galereya" TargetMode="External"/><Relationship Id="rId78" Type="http://schemas.openxmlformats.org/officeDocument/2006/relationships/hyperlink" Target="https://eda.yandex.ru/r/oggi_bistro?placeSlug=oggi_bistro_naberezhnaya_admiraltejskogo_kanala_2t" TargetMode="External"/><Relationship Id="rId81" Type="http://schemas.openxmlformats.org/officeDocument/2006/relationships/hyperlink" Target="https://frantsuzabistrot.ru/ru" TargetMode="External"/><Relationship Id="rId4" Type="http://schemas.openxmlformats.org/officeDocument/2006/relationships/hyperlink" Target="https://www.minisyrovarnya.com/restaurants/voronezh" TargetMode="External"/><Relationship Id="rId9" Type="http://schemas.openxmlformats.org/officeDocument/2006/relationships/hyperlink" Target="https://www.syrovarnya.com/tri_vokzala" TargetMode="External"/><Relationship Id="rId13" Type="http://schemas.openxmlformats.org/officeDocument/2006/relationships/hyperlink" Target="https://mushroomsmoscow.ru/ru/" TargetMode="External"/><Relationship Id="rId18" Type="http://schemas.openxmlformats.org/officeDocument/2006/relationships/hyperlink" Target="https://www.novikovgroup.ru/restaurants/detail/novikov-space-cafe/" TargetMode="External"/><Relationship Id="rId39" Type="http://schemas.openxmlformats.org/officeDocument/2006/relationships/hyperlink" Target="https://saray.lucky-group.rest/" TargetMode="External"/><Relationship Id="rId34" Type="http://schemas.openxmlformats.org/officeDocument/2006/relationships/hyperlink" Target="https://artest.rest/" TargetMode="External"/><Relationship Id="rId50" Type="http://schemas.openxmlformats.org/officeDocument/2006/relationships/hyperlink" Target="https://gvidon.wrf.su/events" TargetMode="External"/><Relationship Id="rId55" Type="http://schemas.openxmlformats.org/officeDocument/2006/relationships/hyperlink" Target="https://probka.org/restaurants/mama-tuta-patriatch/" TargetMode="External"/><Relationship Id="rId76" Type="http://schemas.openxmlformats.org/officeDocument/2006/relationships/hyperlink" Target="https://probka.org/restaurants/probka-msk/" TargetMode="External"/><Relationship Id="rId7" Type="http://schemas.openxmlformats.org/officeDocument/2006/relationships/hyperlink" Target="https://maya.lucky-group.rest/contact" TargetMode="External"/><Relationship Id="rId71" Type="http://schemas.openxmlformats.org/officeDocument/2006/relationships/hyperlink" Target="https://phantom.rest/" TargetMode="External"/><Relationship Id="rId2" Type="http://schemas.openxmlformats.org/officeDocument/2006/relationships/hyperlink" Target="https://www.syrovarnya.com/vladivostok" TargetMode="External"/><Relationship Id="rId29" Type="http://schemas.openxmlformats.org/officeDocument/2006/relationships/hyperlink" Target="https://www.novikovgroup.ru/restaurants/detail/trattoriya-minisyrovarnya-mdm/" TargetMode="External"/><Relationship Id="rId24" Type="http://schemas.openxmlformats.org/officeDocument/2006/relationships/hyperlink" Target="https://www.syrovarnya.com/park_gorkogo" TargetMode="External"/><Relationship Id="rId40" Type="http://schemas.openxmlformats.org/officeDocument/2006/relationships/hyperlink" Target="https://www.novikovgroup.ru/restaurants/detail/pro-khinkali-cheryemushkinskiy-rynok/" TargetMode="External"/><Relationship Id="rId45" Type="http://schemas.openxmlformats.org/officeDocument/2006/relationships/hyperlink" Target="https://folk-rest.ru/" TargetMode="External"/><Relationship Id="rId66" Type="http://schemas.openxmlformats.org/officeDocument/2006/relationships/hyperlink" Target="https://avrora.re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da.yandex.ru/r/oggi_bistro?placeSlug=oggi_bistro_naberezhnaya_admiraltejskogo_kanala_2t" TargetMode="External"/><Relationship Id="rId7" Type="http://schemas.openxmlformats.org/officeDocument/2006/relationships/hyperlink" Target="https://delivery.gorynich.com/breakfast" TargetMode="External"/><Relationship Id="rId2" Type="http://schemas.openxmlformats.org/officeDocument/2006/relationships/hyperlink" Target="https://locandarest.ru/" TargetMode="External"/><Relationship Id="rId1" Type="http://schemas.openxmlformats.org/officeDocument/2006/relationships/hyperlink" Target="https://delivery-rh.gorynich.com/" TargetMode="External"/><Relationship Id="rId6" Type="http://schemas.openxmlformats.org/officeDocument/2006/relationships/hyperlink" Target="https://che-harcho.ru/rus/rosa/main?utm_source=2Gis&amp;utm_medium=geo&amp;utm_campaign=contacts" TargetMode="External"/><Relationship Id="rId5" Type="http://schemas.openxmlformats.org/officeDocument/2006/relationships/hyperlink" Target="https://ginzadelivery.ru/restaurants/yunost/4847" TargetMode="External"/><Relationship Id="rId4" Type="http://schemas.openxmlformats.org/officeDocument/2006/relationships/hyperlink" Target="https://duoasi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zoomScale="70" zoomScaleNormal="70" workbookViewId="0">
      <pane xSplit="3" ySplit="1" topLeftCell="E131" activePane="bottomRight" state="frozen"/>
      <selection pane="topRight" activeCell="D1" sqref="D1"/>
      <selection pane="bottomLeft" activeCell="A2" sqref="A2"/>
      <selection pane="bottomRight" activeCell="K1" sqref="K1:K1048576"/>
    </sheetView>
  </sheetViews>
  <sheetFormatPr defaultColWidth="12.6640625" defaultRowHeight="15.75" customHeight="1"/>
  <cols>
    <col min="1" max="1" width="6.88671875" customWidth="1"/>
    <col min="2" max="2" width="30.6640625" customWidth="1"/>
    <col min="3" max="3" width="41.109375" customWidth="1"/>
    <col min="4" max="4" width="76.6640625" customWidth="1"/>
    <col min="5" max="5" width="24.33203125" customWidth="1"/>
    <col min="6" max="6" width="16.33203125" customWidth="1"/>
    <col min="7" max="7" width="12.109375" customWidth="1"/>
    <col min="8" max="8" width="12.21875" customWidth="1"/>
    <col min="9" max="9" width="20.88671875" customWidth="1"/>
    <col min="10" max="10" width="23.6640625" customWidth="1"/>
    <col min="11" max="11" width="29.77734375" customWidth="1"/>
    <col min="12" max="12" width="48.109375" customWidth="1"/>
    <col min="15" max="15" width="18.77734375" customWidth="1"/>
  </cols>
  <sheetData>
    <row r="1" spans="1:27" ht="52.2">
      <c r="A1" s="1"/>
      <c r="B1" s="2" t="s">
        <v>0</v>
      </c>
      <c r="C1" s="2" t="s">
        <v>1</v>
      </c>
      <c r="D1" s="2" t="s">
        <v>2</v>
      </c>
      <c r="E1" s="2" t="s">
        <v>3</v>
      </c>
      <c r="F1" s="3" t="s">
        <v>4</v>
      </c>
      <c r="G1" s="4" t="s">
        <v>5</v>
      </c>
      <c r="H1" s="4" t="s">
        <v>6</v>
      </c>
      <c r="I1" s="5" t="s">
        <v>7</v>
      </c>
      <c r="J1" s="5" t="s">
        <v>8</v>
      </c>
      <c r="K1" s="5" t="s">
        <v>576</v>
      </c>
      <c r="L1" s="3" t="s">
        <v>9</v>
      </c>
      <c r="M1" s="3"/>
      <c r="N1" s="5" t="s">
        <v>10</v>
      </c>
      <c r="O1" s="5" t="s">
        <v>11</v>
      </c>
      <c r="P1" s="6"/>
      <c r="Q1" s="6"/>
      <c r="R1" s="6"/>
      <c r="S1" s="6"/>
      <c r="T1" s="6"/>
      <c r="U1" s="6"/>
      <c r="V1" s="6"/>
      <c r="W1" s="6"/>
      <c r="X1" s="6"/>
      <c r="Y1" s="6"/>
      <c r="Z1" s="6"/>
      <c r="AA1" s="6"/>
    </row>
    <row r="2" spans="1:27" ht="16.8">
      <c r="A2" s="7">
        <v>124</v>
      </c>
      <c r="B2" s="8" t="s">
        <v>12</v>
      </c>
      <c r="C2" s="8" t="s">
        <v>13</v>
      </c>
      <c r="D2" s="8" t="s">
        <v>14</v>
      </c>
      <c r="E2" s="8" t="s">
        <v>15</v>
      </c>
      <c r="F2" s="9" t="s">
        <v>16</v>
      </c>
      <c r="G2" s="9" t="s">
        <v>17</v>
      </c>
      <c r="H2" s="10" t="s">
        <v>18</v>
      </c>
      <c r="J2" s="11" t="s">
        <v>19</v>
      </c>
      <c r="K2" s="12" t="s">
        <v>20</v>
      </c>
      <c r="L2" s="9" t="s">
        <v>21</v>
      </c>
      <c r="N2" s="9" t="str">
        <f ca="1">IFERROR(__xludf.DUMMYFUNCTION("IFERROR(VLOOKUP(A2,IMPORTRANGE(""1JKYrYOBZQfsQ_9v3OK3daUockrnOgmzXdn8TvfuM9qs"",""Выборка!$A$2:$K$169""),11,0),"""")"),"нет участника")</f>
        <v>нет участника</v>
      </c>
      <c r="O2" s="9" t="str">
        <f t="shared" ref="O2:O161" ca="1" si="0">IF(K2=N2, "да", "нет")</f>
        <v>да</v>
      </c>
    </row>
    <row r="3" spans="1:27" ht="16.8">
      <c r="A3" s="7">
        <v>4</v>
      </c>
      <c r="B3" s="8" t="s">
        <v>12</v>
      </c>
      <c r="C3" s="8" t="s">
        <v>22</v>
      </c>
      <c r="D3" s="8" t="s">
        <v>23</v>
      </c>
      <c r="E3" s="8" t="s">
        <v>24</v>
      </c>
      <c r="F3" s="9" t="s">
        <v>16</v>
      </c>
      <c r="G3" s="9" t="s">
        <v>17</v>
      </c>
      <c r="H3" s="10" t="s">
        <v>18</v>
      </c>
      <c r="J3" s="11" t="s">
        <v>25</v>
      </c>
      <c r="K3" s="9" t="s">
        <v>20</v>
      </c>
      <c r="L3" s="9" t="s">
        <v>21</v>
      </c>
      <c r="N3" s="9" t="str">
        <f ca="1">IFERROR(__xludf.DUMMYFUNCTION("IFERROR(VLOOKUP(A3,IMPORTRANGE(""1JKYrYOBZQfsQ_9v3OK3daUockrnOgmzXdn8TvfuM9qs"",""Выборка!$A$2:$K$169""),11,0),"""")"),"нет участника")</f>
        <v>нет участника</v>
      </c>
      <c r="O3" s="9" t="str">
        <f t="shared" ca="1" si="0"/>
        <v>да</v>
      </c>
    </row>
    <row r="4" spans="1:27" ht="16.8">
      <c r="A4" s="7">
        <v>6</v>
      </c>
      <c r="B4" s="8" t="s">
        <v>12</v>
      </c>
      <c r="C4" s="8" t="s">
        <v>26</v>
      </c>
      <c r="D4" s="8" t="s">
        <v>27</v>
      </c>
      <c r="E4" s="8" t="s">
        <v>28</v>
      </c>
      <c r="F4" s="9" t="s">
        <v>16</v>
      </c>
      <c r="G4" s="9" t="s">
        <v>17</v>
      </c>
      <c r="H4" s="10" t="s">
        <v>18</v>
      </c>
      <c r="J4" s="11" t="s">
        <v>29</v>
      </c>
      <c r="K4" s="9" t="s">
        <v>20</v>
      </c>
      <c r="L4" s="9" t="s">
        <v>30</v>
      </c>
      <c r="N4" s="9" t="str">
        <f ca="1">IFERROR(__xludf.DUMMYFUNCTION("IFERROR(VLOOKUP(A4,IMPORTRANGE(""1JKYrYOBZQfsQ_9v3OK3daUockrnOgmzXdn8TvfuM9qs"",""Выборка!$A$2:$K$169""),11,0),"""")"),"нет участника")</f>
        <v>нет участника</v>
      </c>
      <c r="O4" s="9" t="str">
        <f t="shared" ca="1" si="0"/>
        <v>да</v>
      </c>
    </row>
    <row r="5" spans="1:27" ht="16.8">
      <c r="A5" s="7">
        <v>8</v>
      </c>
      <c r="B5" s="8" t="s">
        <v>12</v>
      </c>
      <c r="C5" s="8" t="s">
        <v>31</v>
      </c>
      <c r="D5" s="8" t="s">
        <v>32</v>
      </c>
      <c r="E5" s="8" t="s">
        <v>33</v>
      </c>
      <c r="F5" s="9" t="s">
        <v>16</v>
      </c>
      <c r="G5" s="9" t="s">
        <v>34</v>
      </c>
      <c r="H5" s="10" t="s">
        <v>18</v>
      </c>
      <c r="J5" s="11" t="s">
        <v>35</v>
      </c>
      <c r="K5" s="9" t="s">
        <v>36</v>
      </c>
      <c r="L5" s="9" t="s">
        <v>37</v>
      </c>
      <c r="N5" s="9" t="str">
        <f ca="1">IFERROR(__xludf.DUMMYFUNCTION("IFERROR(VLOOKUP(A5,IMPORTRANGE(""1JKYrYOBZQfsQ_9v3OK3daUockrnOgmzXdn8TvfuM9qs"",""Выборка!$A$2:$K$169""),11,0),"""")"),"Гришина Светлана Сергеевна")</f>
        <v>Гришина Светлана Сергеевна</v>
      </c>
      <c r="O5" s="9" t="str">
        <f t="shared" ca="1" si="0"/>
        <v>да</v>
      </c>
    </row>
    <row r="6" spans="1:27" ht="16.8">
      <c r="A6" s="7">
        <v>102</v>
      </c>
      <c r="B6" s="13" t="s">
        <v>38</v>
      </c>
      <c r="C6" s="13" t="s">
        <v>39</v>
      </c>
      <c r="D6" s="13" t="s">
        <v>40</v>
      </c>
      <c r="E6" s="13" t="s">
        <v>41</v>
      </c>
      <c r="F6" s="9" t="s">
        <v>42</v>
      </c>
      <c r="G6" s="9"/>
      <c r="H6" s="10"/>
      <c r="K6" s="9" t="s">
        <v>43</v>
      </c>
      <c r="L6" s="14" t="s">
        <v>44</v>
      </c>
      <c r="N6" s="9" t="str">
        <f ca="1">IFERROR(__xludf.DUMMYFUNCTION("IFERROR(VLOOKUP(A6,IMPORTRANGE(""1JKYrYOBZQfsQ_9v3OK3daUockrnOgmzXdn8TvfuM9qs"",""Выборка!$A$2:$K$169""),11,0),"""")"),"Фишкин Сергей Анатольевич")</f>
        <v>Фишкин Сергей Анатольевич</v>
      </c>
      <c r="O6" s="9" t="str">
        <f t="shared" ca="1" si="0"/>
        <v>да</v>
      </c>
    </row>
    <row r="7" spans="1:27" ht="16.8">
      <c r="A7" s="7">
        <v>127</v>
      </c>
      <c r="B7" s="8" t="s">
        <v>12</v>
      </c>
      <c r="C7" s="8" t="s">
        <v>45</v>
      </c>
      <c r="D7" s="8" t="s">
        <v>46</v>
      </c>
      <c r="E7" s="8" t="s">
        <v>41</v>
      </c>
      <c r="F7" s="9" t="s">
        <v>16</v>
      </c>
      <c r="G7" s="9" t="s">
        <v>34</v>
      </c>
      <c r="H7" s="10"/>
      <c r="K7" s="9" t="s">
        <v>43</v>
      </c>
      <c r="L7" s="9" t="s">
        <v>47</v>
      </c>
      <c r="N7" s="9" t="str">
        <f ca="1">IFERROR(__xludf.DUMMYFUNCTION("IFERROR(VLOOKUP(A7,IMPORTRANGE(""1JKYrYOBZQfsQ_9v3OK3daUockrnOgmzXdn8TvfuM9qs"",""Выборка!$A$2:$K$169""),11,0),"""")"),"Фишкин Сергей Анатольевич")</f>
        <v>Фишкин Сергей Анатольевич</v>
      </c>
      <c r="O7" s="9" t="str">
        <f t="shared" ca="1" si="0"/>
        <v>да</v>
      </c>
    </row>
    <row r="8" spans="1:27" ht="16.8">
      <c r="A8" s="7">
        <v>128</v>
      </c>
      <c r="B8" s="8" t="s">
        <v>12</v>
      </c>
      <c r="C8" s="8" t="s">
        <v>48</v>
      </c>
      <c r="D8" s="8" t="s">
        <v>49</v>
      </c>
      <c r="E8" s="8" t="s">
        <v>41</v>
      </c>
      <c r="F8" s="9" t="s">
        <v>16</v>
      </c>
      <c r="G8" s="9" t="s">
        <v>17</v>
      </c>
      <c r="H8" s="10"/>
      <c r="K8" s="9" t="s">
        <v>20</v>
      </c>
      <c r="L8" s="9" t="s">
        <v>50</v>
      </c>
      <c r="N8" s="9" t="str">
        <f ca="1">IFERROR(__xludf.DUMMYFUNCTION("IFERROR(VLOOKUP(A8,IMPORTRANGE(""1JKYrYOBZQfsQ_9v3OK3daUockrnOgmzXdn8TvfuM9qs"",""Выборка!$A$2:$K$169""),11,0),"""")"),"нет участника")</f>
        <v>нет участника</v>
      </c>
      <c r="O8" s="9" t="str">
        <f t="shared" ca="1" si="0"/>
        <v>да</v>
      </c>
    </row>
    <row r="9" spans="1:27" ht="16.8">
      <c r="A9" s="7">
        <v>9</v>
      </c>
      <c r="B9" s="8" t="s">
        <v>12</v>
      </c>
      <c r="C9" s="8" t="s">
        <v>51</v>
      </c>
      <c r="D9" s="8" t="s">
        <v>52</v>
      </c>
      <c r="E9" s="8" t="s">
        <v>53</v>
      </c>
      <c r="F9" s="9" t="s">
        <v>16</v>
      </c>
      <c r="G9" s="9" t="s">
        <v>34</v>
      </c>
      <c r="H9" s="10"/>
      <c r="K9" s="15" t="s">
        <v>54</v>
      </c>
      <c r="N9" s="9" t="str">
        <f ca="1">IFERROR(__xludf.DUMMYFUNCTION("IFERROR(VLOOKUP(A9,IMPORTRANGE(""1JKYrYOBZQfsQ_9v3OK3daUockrnOgmzXdn8TvfuM9qs"",""Выборка!$A$2:$K$169""),11,0),"""")"),"Перминов Максим Сергеевич")</f>
        <v>Перминов Максим Сергеевич</v>
      </c>
      <c r="O9" s="9" t="str">
        <f t="shared" ca="1" si="0"/>
        <v>да</v>
      </c>
    </row>
    <row r="10" spans="1:27" ht="16.8">
      <c r="A10" s="7">
        <v>10</v>
      </c>
      <c r="B10" s="8" t="s">
        <v>12</v>
      </c>
      <c r="C10" s="8" t="s">
        <v>31</v>
      </c>
      <c r="D10" s="8" t="s">
        <v>55</v>
      </c>
      <c r="E10" s="8" t="s">
        <v>56</v>
      </c>
      <c r="F10" s="9" t="s">
        <v>16</v>
      </c>
      <c r="G10" s="9" t="s">
        <v>34</v>
      </c>
      <c r="H10" s="10"/>
      <c r="K10" s="9" t="s">
        <v>57</v>
      </c>
      <c r="L10" s="9" t="s">
        <v>58</v>
      </c>
      <c r="N10" s="9" t="str">
        <f ca="1">IFERROR(__xludf.DUMMYFUNCTION("IFERROR(VLOOKUP(A10,IMPORTRANGE(""1JKYrYOBZQfsQ_9v3OK3daUockrnOgmzXdn8TvfuM9qs"",""Выборка!$A$2:$K$169""),11,0),"""")"),"Подоплелова Екатерина Николаевна")</f>
        <v>Подоплелова Екатерина Николаевна</v>
      </c>
      <c r="O10" s="9" t="str">
        <f t="shared" ca="1" si="0"/>
        <v>да</v>
      </c>
    </row>
    <row r="11" spans="1:27" ht="16.8">
      <c r="A11" s="7">
        <v>16</v>
      </c>
      <c r="B11" s="8" t="s">
        <v>12</v>
      </c>
      <c r="C11" s="8" t="s">
        <v>59</v>
      </c>
      <c r="D11" s="8" t="s">
        <v>60</v>
      </c>
      <c r="E11" s="8" t="s">
        <v>56</v>
      </c>
      <c r="F11" s="9" t="s">
        <v>16</v>
      </c>
      <c r="G11" s="9" t="s">
        <v>17</v>
      </c>
      <c r="H11" s="10"/>
      <c r="K11" s="9" t="s">
        <v>20</v>
      </c>
      <c r="L11" s="9" t="s">
        <v>61</v>
      </c>
      <c r="N11" s="9" t="str">
        <f ca="1">IFERROR(__xludf.DUMMYFUNCTION("IFERROR(VLOOKUP(A11,IMPORTRANGE(""1JKYrYOBZQfsQ_9v3OK3daUockrnOgmzXdn8TvfuM9qs"",""Выборка!$A$2:$K$169""),11,0),"""")"),"нет участника")</f>
        <v>нет участника</v>
      </c>
      <c r="O11" s="9" t="str">
        <f t="shared" ca="1" si="0"/>
        <v>да</v>
      </c>
    </row>
    <row r="12" spans="1:27" ht="16.8">
      <c r="A12" s="7">
        <v>19</v>
      </c>
      <c r="B12" s="13" t="s">
        <v>38</v>
      </c>
      <c r="C12" s="13" t="s">
        <v>39</v>
      </c>
      <c r="D12" s="13" t="s">
        <v>62</v>
      </c>
      <c r="E12" s="13" t="s">
        <v>63</v>
      </c>
      <c r="F12" s="9" t="s">
        <v>16</v>
      </c>
      <c r="G12" s="9" t="s">
        <v>34</v>
      </c>
      <c r="H12" s="10"/>
      <c r="K12" s="9" t="s">
        <v>64</v>
      </c>
      <c r="N12" s="9" t="str">
        <f ca="1">IFERROR(__xludf.DUMMYFUNCTION("IFERROR(VLOOKUP(A12,IMPORTRANGE(""1JKYrYOBZQfsQ_9v3OK3daUockrnOgmzXdn8TvfuM9qs"",""Выборка!$A$2:$K$169""),11,0),"""")"),"Хакимзянова Диана Фаридовна")</f>
        <v>Хакимзянова Диана Фаридовна</v>
      </c>
      <c r="O12" s="9" t="str">
        <f t="shared" ca="1" si="0"/>
        <v>да</v>
      </c>
    </row>
    <row r="13" spans="1:27" ht="16.8">
      <c r="A13" s="7">
        <v>83</v>
      </c>
      <c r="B13" s="13" t="s">
        <v>38</v>
      </c>
      <c r="C13" s="13" t="s">
        <v>65</v>
      </c>
      <c r="D13" s="13" t="s">
        <v>66</v>
      </c>
      <c r="E13" s="13" t="s">
        <v>67</v>
      </c>
      <c r="F13" s="9" t="s">
        <v>42</v>
      </c>
      <c r="G13" s="9"/>
      <c r="H13" s="10"/>
      <c r="K13" s="9" t="s">
        <v>68</v>
      </c>
      <c r="L13" s="9" t="s">
        <v>69</v>
      </c>
      <c r="N13" s="9" t="str">
        <f ca="1">IFERROR(__xludf.DUMMYFUNCTION("IFERROR(VLOOKUP(A13,IMPORTRANGE(""1JKYrYOBZQfsQ_9v3OK3daUockrnOgmzXdn8TvfuM9qs"",""Выборка!$A$2:$K$169""),11,0),"""")"),"")</f>
        <v/>
      </c>
      <c r="O13" s="9" t="str">
        <f t="shared" ca="1" si="0"/>
        <v>нет</v>
      </c>
    </row>
    <row r="14" spans="1:27" ht="16.8">
      <c r="A14" s="7">
        <v>131</v>
      </c>
      <c r="B14" s="8" t="s">
        <v>12</v>
      </c>
      <c r="C14" s="8" t="s">
        <v>70</v>
      </c>
      <c r="D14" s="8" t="s">
        <v>71</v>
      </c>
      <c r="E14" s="8" t="s">
        <v>72</v>
      </c>
      <c r="F14" s="9" t="s">
        <v>16</v>
      </c>
      <c r="G14" s="9" t="s">
        <v>34</v>
      </c>
      <c r="H14" s="10"/>
      <c r="K14" s="9" t="s">
        <v>73</v>
      </c>
      <c r="N14" s="9" t="str">
        <f ca="1">IFERROR(__xludf.DUMMYFUNCTION("IFERROR(VLOOKUP(A14,IMPORTRANGE(""1JKYrYOBZQfsQ_9v3OK3daUockrnOgmzXdn8TvfuM9qs"",""Выборка!$A$2:$K$169""),11,0),"""")"),"Мокшин Александр Александрович")</f>
        <v>Мокшин Александр Александрович</v>
      </c>
      <c r="O14" s="9" t="str">
        <f t="shared" ca="1" si="0"/>
        <v>да</v>
      </c>
    </row>
    <row r="15" spans="1:27" ht="16.8">
      <c r="A15" s="7">
        <v>138</v>
      </c>
      <c r="B15" s="8" t="s">
        <v>12</v>
      </c>
      <c r="C15" s="8" t="s">
        <v>74</v>
      </c>
      <c r="D15" s="8" t="s">
        <v>75</v>
      </c>
      <c r="E15" s="8" t="s">
        <v>72</v>
      </c>
      <c r="F15" s="9" t="s">
        <v>16</v>
      </c>
      <c r="G15" s="9" t="s">
        <v>34</v>
      </c>
      <c r="H15" s="10"/>
      <c r="K15" s="9" t="s">
        <v>76</v>
      </c>
      <c r="L15" s="9" t="s">
        <v>77</v>
      </c>
      <c r="N15" s="9" t="str">
        <f ca="1">IFERROR(__xludf.DUMMYFUNCTION("IFERROR(VLOOKUP(A15,IMPORTRANGE(""1JKYrYOBZQfsQ_9v3OK3daUockrnOgmzXdn8TvfuM9qs"",""Выборка!$A$2:$K$169""),11,0),"""")"),"Соповская Юлия Вячеславовна")</f>
        <v>Соповская Юлия Вячеславовна</v>
      </c>
      <c r="O15" s="9" t="str">
        <f t="shared" ca="1" si="0"/>
        <v>да</v>
      </c>
    </row>
    <row r="16" spans="1:27" ht="16.8">
      <c r="A16" s="7">
        <v>152</v>
      </c>
      <c r="B16" s="8" t="s">
        <v>12</v>
      </c>
      <c r="C16" s="8" t="s">
        <v>78</v>
      </c>
      <c r="D16" s="8" t="s">
        <v>79</v>
      </c>
      <c r="E16" s="8" t="s">
        <v>72</v>
      </c>
      <c r="F16" s="9" t="s">
        <v>16</v>
      </c>
      <c r="G16" s="9" t="s">
        <v>17</v>
      </c>
      <c r="H16" s="10"/>
      <c r="L16" s="9" t="s">
        <v>80</v>
      </c>
      <c r="N16" s="9" t="str">
        <f ca="1">IFERROR(__xludf.DUMMYFUNCTION("IFERROR(VLOOKUP(A16,IMPORTRANGE(""1JKYrYOBZQfsQ_9v3OK3daUockrnOgmzXdn8TvfuM9qs"",""Выборка!$A$2:$K$169""),11,0),"""")"),"")</f>
        <v/>
      </c>
      <c r="O16" s="9" t="str">
        <f t="shared" ca="1" si="0"/>
        <v>да</v>
      </c>
    </row>
    <row r="17" spans="1:15" ht="16.8">
      <c r="A17" s="7">
        <v>3</v>
      </c>
      <c r="B17" s="8" t="s">
        <v>12</v>
      </c>
      <c r="C17" s="8" t="s">
        <v>81</v>
      </c>
      <c r="D17" s="8" t="s">
        <v>82</v>
      </c>
      <c r="E17" s="8" t="s">
        <v>83</v>
      </c>
      <c r="F17" s="9" t="s">
        <v>16</v>
      </c>
      <c r="G17" s="9" t="s">
        <v>34</v>
      </c>
      <c r="H17" s="10"/>
      <c r="K17" s="9" t="s">
        <v>84</v>
      </c>
      <c r="N17" s="9" t="str">
        <f ca="1">IFERROR(__xludf.DUMMYFUNCTION("IFERROR(VLOOKUP(A17,IMPORTRANGE(""1JKYrYOBZQfsQ_9v3OK3daUockrnOgmzXdn8TvfuM9qs"",""Выборка!$A$2:$K$169""),11,0),"""")"),"Бабушкина Анастасия Сергеевна")</f>
        <v>Бабушкина Анастасия Сергеевна</v>
      </c>
      <c r="O17" s="9" t="str">
        <f t="shared" ca="1" si="0"/>
        <v>да</v>
      </c>
    </row>
    <row r="18" spans="1:15" ht="16.8">
      <c r="A18" s="7">
        <v>17</v>
      </c>
      <c r="B18" s="8" t="s">
        <v>12</v>
      </c>
      <c r="C18" s="8" t="s">
        <v>85</v>
      </c>
      <c r="D18" s="8" t="s">
        <v>86</v>
      </c>
      <c r="E18" s="8" t="s">
        <v>83</v>
      </c>
      <c r="F18" s="9" t="s">
        <v>16</v>
      </c>
      <c r="G18" s="9" t="s">
        <v>17</v>
      </c>
      <c r="H18" s="10"/>
      <c r="N18" s="9" t="str">
        <f ca="1">IFERROR(__xludf.DUMMYFUNCTION("IFERROR(VLOOKUP(A18,IMPORTRANGE(""1JKYrYOBZQfsQ_9v3OK3daUockrnOgmzXdn8TvfuM9qs"",""Выборка!$A$2:$K$169""),11,0),"""")"),"")</f>
        <v/>
      </c>
      <c r="O18" s="9" t="str">
        <f t="shared" ca="1" si="0"/>
        <v>да</v>
      </c>
    </row>
    <row r="19" spans="1:15" ht="16.8">
      <c r="A19" s="7">
        <v>22</v>
      </c>
      <c r="B19" s="8" t="s">
        <v>12</v>
      </c>
      <c r="C19" s="8" t="s">
        <v>87</v>
      </c>
      <c r="D19" s="8" t="s">
        <v>88</v>
      </c>
      <c r="E19" s="8" t="s">
        <v>89</v>
      </c>
      <c r="F19" s="9" t="s">
        <v>16</v>
      </c>
      <c r="G19" s="9"/>
      <c r="H19" s="10"/>
      <c r="K19" s="9" t="s">
        <v>20</v>
      </c>
      <c r="N19" s="9" t="str">
        <f ca="1">IFERROR(__xludf.DUMMYFUNCTION("IFERROR(VLOOKUP(A19,IMPORTRANGE(""1JKYrYOBZQfsQ_9v3OK3daUockrnOgmzXdn8TvfuM9qs"",""Выборка!$A$2:$K$169""),11,0),"""")"),"нет участника")</f>
        <v>нет участника</v>
      </c>
      <c r="O19" s="9" t="str">
        <f t="shared" ca="1" si="0"/>
        <v>да</v>
      </c>
    </row>
    <row r="20" spans="1:15" ht="40.200000000000003">
      <c r="A20" s="7">
        <v>1</v>
      </c>
      <c r="B20" s="16" t="s">
        <v>90</v>
      </c>
      <c r="C20" s="16" t="s">
        <v>91</v>
      </c>
      <c r="D20" s="16" t="s">
        <v>92</v>
      </c>
      <c r="E20" s="16" t="s">
        <v>93</v>
      </c>
      <c r="F20" s="9" t="s">
        <v>16</v>
      </c>
      <c r="G20" s="9"/>
      <c r="H20" s="10" t="s">
        <v>94</v>
      </c>
      <c r="J20" s="17" t="s">
        <v>95</v>
      </c>
      <c r="K20" s="9" t="s">
        <v>96</v>
      </c>
      <c r="M20" s="9" t="s">
        <v>97</v>
      </c>
      <c r="N20" s="9" t="str">
        <f ca="1">IFERROR(__xludf.DUMMYFUNCTION("IFERROR(VLOOKUP(A20,IMPORTRANGE(""1JKYrYOBZQfsQ_9v3OK3daUockrnOgmzXdn8TvfuM9qs"",""Выборка!$A$2:$K$169""),11,0),"""")"),"Поминов Максим Александрович")</f>
        <v>Поминов Максим Александрович</v>
      </c>
      <c r="O20" s="9" t="str">
        <f t="shared" ca="1" si="0"/>
        <v>да</v>
      </c>
    </row>
    <row r="21" spans="1:15" ht="40.200000000000003">
      <c r="A21" s="7">
        <v>2</v>
      </c>
      <c r="B21" s="18" t="s">
        <v>98</v>
      </c>
      <c r="C21" s="18" t="s">
        <v>99</v>
      </c>
      <c r="D21" s="18" t="s">
        <v>100</v>
      </c>
      <c r="E21" s="18" t="s">
        <v>93</v>
      </c>
      <c r="F21" s="9" t="s">
        <v>16</v>
      </c>
      <c r="G21" s="9"/>
      <c r="H21" s="10"/>
      <c r="J21" s="17" t="s">
        <v>101</v>
      </c>
      <c r="K21" s="9" t="s">
        <v>102</v>
      </c>
      <c r="L21" s="9" t="s">
        <v>103</v>
      </c>
      <c r="M21" s="9" t="s">
        <v>97</v>
      </c>
      <c r="N21" s="9" t="str">
        <f ca="1">IFERROR(__xludf.DUMMYFUNCTION("IFERROR(VLOOKUP(A21,IMPORTRANGE(""1JKYrYOBZQfsQ_9v3OK3daUockrnOgmzXdn8TvfuM9qs"",""Выборка!$A$2:$K$169""),11,0),"""")"),"Кузнецова Елена Андреевна")</f>
        <v>Кузнецова Елена Андреевна</v>
      </c>
      <c r="O21" s="9" t="str">
        <f t="shared" ca="1" si="0"/>
        <v>да</v>
      </c>
    </row>
    <row r="22" spans="1:15" ht="27">
      <c r="A22" s="7">
        <v>14</v>
      </c>
      <c r="B22" s="16" t="s">
        <v>90</v>
      </c>
      <c r="C22" s="16" t="s">
        <v>104</v>
      </c>
      <c r="D22" s="16" t="s">
        <v>105</v>
      </c>
      <c r="E22" s="16" t="s">
        <v>93</v>
      </c>
      <c r="F22" s="9" t="s">
        <v>16</v>
      </c>
      <c r="G22" s="9"/>
      <c r="H22" s="10" t="s">
        <v>94</v>
      </c>
      <c r="J22" s="17" t="s">
        <v>106</v>
      </c>
      <c r="M22" s="9" t="s">
        <v>97</v>
      </c>
      <c r="N22" s="9" t="str">
        <f ca="1">IFERROR(__xludf.DUMMYFUNCTION("IFERROR(VLOOKUP(A22,IMPORTRANGE(""1JKYrYOBZQfsQ_9v3OK3daUockrnOgmzXdn8TvfuM9qs"",""Выборка!$A$2:$K$169""),11,0),"""")"),"")</f>
        <v/>
      </c>
      <c r="O22" s="9" t="str">
        <f t="shared" ca="1" si="0"/>
        <v>да</v>
      </c>
    </row>
    <row r="23" spans="1:15" ht="251.4">
      <c r="A23" s="7">
        <v>20</v>
      </c>
      <c r="B23" s="13" t="s">
        <v>38</v>
      </c>
      <c r="C23" s="13" t="s">
        <v>107</v>
      </c>
      <c r="D23" s="13" t="s">
        <v>108</v>
      </c>
      <c r="E23" s="13" t="s">
        <v>93</v>
      </c>
      <c r="F23" s="9" t="s">
        <v>42</v>
      </c>
      <c r="G23" s="9"/>
      <c r="H23" s="10"/>
      <c r="J23" s="11" t="s">
        <v>109</v>
      </c>
      <c r="L23" s="6" t="s">
        <v>110</v>
      </c>
      <c r="M23" s="9" t="s">
        <v>97</v>
      </c>
      <c r="N23" s="9" t="str">
        <f ca="1">IFERROR(__xludf.DUMMYFUNCTION("IFERROR(VLOOKUP(A23,IMPORTRANGE(""1JKYrYOBZQfsQ_9v3OK3daUockrnOgmzXdn8TvfuM9qs"",""Выборка!$A$2:$K$169""),11,0),"""")"),"")</f>
        <v/>
      </c>
      <c r="O23" s="9" t="str">
        <f t="shared" ca="1" si="0"/>
        <v>да</v>
      </c>
    </row>
    <row r="24" spans="1:15" ht="27">
      <c r="A24" s="7">
        <v>21</v>
      </c>
      <c r="B24" s="13" t="s">
        <v>38</v>
      </c>
      <c r="C24" s="13" t="s">
        <v>111</v>
      </c>
      <c r="D24" s="13" t="s">
        <v>112</v>
      </c>
      <c r="E24" s="13" t="s">
        <v>93</v>
      </c>
      <c r="F24" s="9" t="s">
        <v>42</v>
      </c>
      <c r="G24" s="9"/>
      <c r="H24" s="10"/>
      <c r="L24" s="19" t="s">
        <v>113</v>
      </c>
      <c r="M24" s="9" t="s">
        <v>97</v>
      </c>
      <c r="N24" s="9" t="str">
        <f ca="1">IFERROR(__xludf.DUMMYFUNCTION("IFERROR(VLOOKUP(A24,IMPORTRANGE(""1JKYrYOBZQfsQ_9v3OK3daUockrnOgmzXdn8TvfuM9qs"",""Выборка!$A$2:$K$169""),11,0),"""")"),"")</f>
        <v/>
      </c>
      <c r="O24" s="9" t="str">
        <f t="shared" ca="1" si="0"/>
        <v>да</v>
      </c>
    </row>
    <row r="25" spans="1:15" ht="27">
      <c r="A25" s="7">
        <v>23</v>
      </c>
      <c r="B25" s="8" t="s">
        <v>12</v>
      </c>
      <c r="C25" s="8" t="s">
        <v>114</v>
      </c>
      <c r="D25" s="8" t="s">
        <v>115</v>
      </c>
      <c r="E25" s="8" t="s">
        <v>93</v>
      </c>
      <c r="F25" s="9" t="s">
        <v>16</v>
      </c>
      <c r="G25" s="9"/>
      <c r="H25" s="10" t="s">
        <v>94</v>
      </c>
      <c r="J25" s="17" t="s">
        <v>116</v>
      </c>
      <c r="M25" s="9" t="s">
        <v>117</v>
      </c>
      <c r="N25" s="9" t="str">
        <f ca="1">IFERROR(__xludf.DUMMYFUNCTION("IFERROR(VLOOKUP(A25,IMPORTRANGE(""1JKYrYOBZQfsQ_9v3OK3daUockrnOgmzXdn8TvfuM9qs"",""Выборка!$A$2:$K$169""),11,0),"""")"),"")</f>
        <v/>
      </c>
      <c r="O25" s="9" t="str">
        <f t="shared" ca="1" si="0"/>
        <v>да</v>
      </c>
    </row>
    <row r="26" spans="1:15" ht="27">
      <c r="A26" s="7">
        <v>25</v>
      </c>
      <c r="B26" s="8" t="s">
        <v>12</v>
      </c>
      <c r="C26" s="8" t="s">
        <v>118</v>
      </c>
      <c r="D26" s="8" t="s">
        <v>119</v>
      </c>
      <c r="E26" s="8" t="s">
        <v>93</v>
      </c>
      <c r="F26" s="9" t="s">
        <v>16</v>
      </c>
      <c r="G26" s="9"/>
      <c r="H26" s="10" t="s">
        <v>94</v>
      </c>
      <c r="J26" s="17" t="s">
        <v>120</v>
      </c>
      <c r="M26" s="9" t="s">
        <v>117</v>
      </c>
      <c r="N26" s="9" t="str">
        <f ca="1">IFERROR(__xludf.DUMMYFUNCTION("IFERROR(VLOOKUP(A26,IMPORTRANGE(""1JKYrYOBZQfsQ_9v3OK3daUockrnOgmzXdn8TvfuM9qs"",""Выборка!$A$2:$K$169""),11,0),"""")"),"")</f>
        <v/>
      </c>
      <c r="O26" s="9" t="str">
        <f t="shared" ca="1" si="0"/>
        <v>да</v>
      </c>
    </row>
    <row r="27" spans="1:15" ht="16.8">
      <c r="A27" s="7">
        <v>26</v>
      </c>
      <c r="B27" s="8" t="s">
        <v>12</v>
      </c>
      <c r="C27" s="8" t="s">
        <v>121</v>
      </c>
      <c r="D27" s="8" t="s">
        <v>122</v>
      </c>
      <c r="E27" s="8" t="s">
        <v>93</v>
      </c>
      <c r="F27" s="9" t="s">
        <v>16</v>
      </c>
      <c r="G27" s="9"/>
      <c r="H27" s="10" t="s">
        <v>94</v>
      </c>
      <c r="J27" s="17" t="s">
        <v>123</v>
      </c>
      <c r="M27" s="9" t="s">
        <v>117</v>
      </c>
      <c r="N27" s="9" t="str">
        <f ca="1">IFERROR(__xludf.DUMMYFUNCTION("IFERROR(VLOOKUP(A27,IMPORTRANGE(""1JKYrYOBZQfsQ_9v3OK3daUockrnOgmzXdn8TvfuM9qs"",""Выборка!$A$2:$K$169""),11,0),"""")"),"")</f>
        <v/>
      </c>
      <c r="O27" s="9" t="str">
        <f t="shared" ca="1" si="0"/>
        <v>да</v>
      </c>
    </row>
    <row r="28" spans="1:15" ht="16.8">
      <c r="A28" s="7">
        <v>27</v>
      </c>
      <c r="B28" s="18" t="s">
        <v>98</v>
      </c>
      <c r="C28" s="18" t="s">
        <v>124</v>
      </c>
      <c r="D28" s="18" t="s">
        <v>125</v>
      </c>
      <c r="E28" s="18" t="s">
        <v>93</v>
      </c>
      <c r="F28" s="9" t="s">
        <v>16</v>
      </c>
      <c r="G28" s="9"/>
      <c r="H28" s="10"/>
      <c r="J28" s="17" t="s">
        <v>126</v>
      </c>
      <c r="L28" s="12" t="s">
        <v>127</v>
      </c>
      <c r="M28" s="9" t="s">
        <v>97</v>
      </c>
      <c r="N28" s="9" t="str">
        <f ca="1">IFERROR(__xludf.DUMMYFUNCTION("IFERROR(VLOOKUP(A28,IMPORTRANGE(""1JKYrYOBZQfsQ_9v3OK3daUockrnOgmzXdn8TvfuM9qs"",""Выборка!$A$2:$K$169""),11,0),"""")"),"")</f>
        <v/>
      </c>
      <c r="O28" s="9" t="str">
        <f t="shared" ca="1" si="0"/>
        <v>да</v>
      </c>
    </row>
    <row r="29" spans="1:15" ht="66.599999999999994">
      <c r="A29" s="7">
        <v>28</v>
      </c>
      <c r="B29" s="13" t="s">
        <v>38</v>
      </c>
      <c r="C29" s="13" t="s">
        <v>128</v>
      </c>
      <c r="D29" s="13" t="s">
        <v>129</v>
      </c>
      <c r="E29" s="13" t="s">
        <v>93</v>
      </c>
      <c r="F29" s="9" t="s">
        <v>42</v>
      </c>
      <c r="G29" s="9"/>
      <c r="H29" s="10" t="s">
        <v>94</v>
      </c>
      <c r="I29" s="9" t="s">
        <v>130</v>
      </c>
      <c r="J29" s="11" t="s">
        <v>131</v>
      </c>
      <c r="L29" s="20" t="s">
        <v>132</v>
      </c>
      <c r="M29" s="9" t="s">
        <v>97</v>
      </c>
      <c r="N29" s="9" t="str">
        <f ca="1">IFERROR(__xludf.DUMMYFUNCTION("IFERROR(VLOOKUP(A29,IMPORTRANGE(""1JKYrYOBZQfsQ_9v3OK3daUockrnOgmzXdn8TvfuM9qs"",""Выборка!$A$2:$K$169""),11,0),"""")"),"")</f>
        <v/>
      </c>
      <c r="O29" s="9" t="str">
        <f t="shared" ca="1" si="0"/>
        <v>да</v>
      </c>
    </row>
    <row r="30" spans="1:15" ht="16.8">
      <c r="A30" s="7">
        <v>29</v>
      </c>
      <c r="B30" s="13" t="s">
        <v>38</v>
      </c>
      <c r="C30" s="13" t="s">
        <v>133</v>
      </c>
      <c r="D30" s="13" t="s">
        <v>134</v>
      </c>
      <c r="E30" s="13" t="s">
        <v>93</v>
      </c>
      <c r="F30" s="9" t="s">
        <v>42</v>
      </c>
      <c r="G30" s="9"/>
      <c r="H30" s="10" t="s">
        <v>94</v>
      </c>
      <c r="I30" s="9" t="s">
        <v>130</v>
      </c>
      <c r="J30" s="11" t="s">
        <v>135</v>
      </c>
      <c r="L30" s="21" t="s">
        <v>136</v>
      </c>
      <c r="M30" s="9" t="s">
        <v>97</v>
      </c>
      <c r="N30" s="9" t="str">
        <f ca="1">IFERROR(__xludf.DUMMYFUNCTION("IFERROR(VLOOKUP(A30,IMPORTRANGE(""1JKYrYOBZQfsQ_9v3OK3daUockrnOgmzXdn8TvfuM9qs"",""Выборка!$A$2:$K$169""),11,0),"""")"),"")</f>
        <v/>
      </c>
      <c r="O30" s="9" t="str">
        <f t="shared" ca="1" si="0"/>
        <v>да</v>
      </c>
    </row>
    <row r="31" spans="1:15" ht="16.8">
      <c r="A31" s="7">
        <v>31</v>
      </c>
      <c r="B31" s="18" t="s">
        <v>98</v>
      </c>
      <c r="C31" s="18" t="s">
        <v>137</v>
      </c>
      <c r="D31" s="18" t="s">
        <v>138</v>
      </c>
      <c r="E31" s="18" t="s">
        <v>93</v>
      </c>
      <c r="F31" s="9" t="s">
        <v>16</v>
      </c>
      <c r="G31" s="9"/>
      <c r="H31" s="10" t="s">
        <v>94</v>
      </c>
      <c r="J31" s="17" t="s">
        <v>139</v>
      </c>
      <c r="K31" s="9" t="s">
        <v>140</v>
      </c>
      <c r="M31" s="9" t="s">
        <v>97</v>
      </c>
      <c r="N31" s="9" t="str">
        <f ca="1">IFERROR(__xludf.DUMMYFUNCTION("IFERROR(VLOOKUP(A31,IMPORTRANGE(""1JKYrYOBZQfsQ_9v3OK3daUockrnOgmzXdn8TvfuM9qs"",""Выборка!$A$2:$K$169""),11,0),"""")"),"Кузнецов Артемий Вадимович")</f>
        <v>Кузнецов Артемий Вадимович</v>
      </c>
      <c r="O31" s="9" t="str">
        <f t="shared" ca="1" si="0"/>
        <v>да</v>
      </c>
    </row>
    <row r="32" spans="1:15" ht="40.200000000000003">
      <c r="A32" s="7">
        <v>32</v>
      </c>
      <c r="B32" s="8" t="s">
        <v>12</v>
      </c>
      <c r="C32" s="8" t="s">
        <v>141</v>
      </c>
      <c r="D32" s="8" t="s">
        <v>142</v>
      </c>
      <c r="E32" s="8" t="s">
        <v>93</v>
      </c>
      <c r="F32" s="9" t="s">
        <v>16</v>
      </c>
      <c r="G32" s="9"/>
      <c r="H32" s="10" t="s">
        <v>94</v>
      </c>
      <c r="J32" s="17" t="s">
        <v>143</v>
      </c>
      <c r="K32" s="9" t="s">
        <v>144</v>
      </c>
      <c r="L32" s="9" t="s">
        <v>145</v>
      </c>
      <c r="M32" s="9" t="s">
        <v>117</v>
      </c>
      <c r="N32" s="9" t="str">
        <f ca="1">IFERROR(__xludf.DUMMYFUNCTION("IFERROR(VLOOKUP(A32,IMPORTRANGE(""1JKYrYOBZQfsQ_9v3OK3daUockrnOgmzXdn8TvfuM9qs"",""Выборка!$A$2:$K$169""),11,0),"""")"),"Смирнова Анастасия Владимировна")</f>
        <v>Смирнова Анастасия Владимировна</v>
      </c>
      <c r="O32" s="9" t="str">
        <f t="shared" ca="1" si="0"/>
        <v>да</v>
      </c>
    </row>
    <row r="33" spans="1:15" ht="40.200000000000003">
      <c r="A33" s="7">
        <v>35</v>
      </c>
      <c r="B33" s="8" t="s">
        <v>12</v>
      </c>
      <c r="C33" s="8" t="s">
        <v>146</v>
      </c>
      <c r="D33" s="8" t="s">
        <v>147</v>
      </c>
      <c r="E33" s="8" t="s">
        <v>93</v>
      </c>
      <c r="F33" s="9" t="s">
        <v>16</v>
      </c>
      <c r="G33" s="9"/>
      <c r="H33" s="10" t="s">
        <v>94</v>
      </c>
      <c r="J33" s="17" t="s">
        <v>148</v>
      </c>
      <c r="M33" s="9" t="s">
        <v>117</v>
      </c>
      <c r="N33" s="9" t="str">
        <f ca="1">IFERROR(__xludf.DUMMYFUNCTION("IFERROR(VLOOKUP(A33,IMPORTRANGE(""1JKYrYOBZQfsQ_9v3OK3daUockrnOgmzXdn8TvfuM9qs"",""Выборка!$A$2:$K$169""),11,0),"""")"),"")</f>
        <v/>
      </c>
      <c r="O33" s="9" t="str">
        <f t="shared" ca="1" si="0"/>
        <v>да</v>
      </c>
    </row>
    <row r="34" spans="1:15" ht="40.200000000000003">
      <c r="A34" s="7">
        <v>36</v>
      </c>
      <c r="B34" s="8" t="s">
        <v>12</v>
      </c>
      <c r="C34" s="8" t="s">
        <v>149</v>
      </c>
      <c r="D34" s="8" t="s">
        <v>150</v>
      </c>
      <c r="E34" s="8" t="s">
        <v>93</v>
      </c>
      <c r="F34" s="9" t="s">
        <v>16</v>
      </c>
      <c r="G34" s="9"/>
      <c r="H34" s="10"/>
      <c r="J34" s="17" t="s">
        <v>151</v>
      </c>
      <c r="K34" s="9" t="s">
        <v>140</v>
      </c>
      <c r="M34" s="9" t="s">
        <v>117</v>
      </c>
      <c r="N34" s="9" t="str">
        <f ca="1">IFERROR(__xludf.DUMMYFUNCTION("IFERROR(VLOOKUP(A34,IMPORTRANGE(""1JKYrYOBZQfsQ_9v3OK3daUockrnOgmzXdn8TvfuM9qs"",""Выборка!$A$2:$K$169""),11,0),"""")"),"Кузнецов Артемий Вадимович")</f>
        <v>Кузнецов Артемий Вадимович</v>
      </c>
      <c r="O34" s="9" t="str">
        <f t="shared" ca="1" si="0"/>
        <v>да</v>
      </c>
    </row>
    <row r="35" spans="1:15" ht="27">
      <c r="A35" s="7">
        <v>37</v>
      </c>
      <c r="B35" s="8" t="s">
        <v>12</v>
      </c>
      <c r="C35" s="8" t="s">
        <v>152</v>
      </c>
      <c r="D35" s="8" t="s">
        <v>153</v>
      </c>
      <c r="E35" s="8" t="s">
        <v>93</v>
      </c>
      <c r="F35" s="9" t="s">
        <v>16</v>
      </c>
      <c r="G35" s="9"/>
      <c r="H35" s="10"/>
      <c r="J35" s="17" t="s">
        <v>154</v>
      </c>
      <c r="K35" s="9" t="s">
        <v>155</v>
      </c>
      <c r="M35" s="9" t="s">
        <v>117</v>
      </c>
      <c r="N35" s="9" t="str">
        <f ca="1">IFERROR(__xludf.DUMMYFUNCTION("IFERROR(VLOOKUP(A35,IMPORTRANGE(""1JKYrYOBZQfsQ_9v3OK3daUockrnOgmzXdn8TvfuM9qs"",""Выборка!$A$2:$K$169""),11,0),"""")"),"Кобылинский Ян Александрович")</f>
        <v>Кобылинский Ян Александрович</v>
      </c>
      <c r="O35" s="9" t="str">
        <f t="shared" ca="1" si="0"/>
        <v>да</v>
      </c>
    </row>
    <row r="36" spans="1:15" ht="40.200000000000003">
      <c r="A36" s="7">
        <v>40</v>
      </c>
      <c r="B36" s="8" t="s">
        <v>12</v>
      </c>
      <c r="C36" s="8" t="s">
        <v>85</v>
      </c>
      <c r="D36" s="8" t="s">
        <v>156</v>
      </c>
      <c r="E36" s="8" t="s">
        <v>93</v>
      </c>
      <c r="F36" s="9" t="s">
        <v>16</v>
      </c>
      <c r="G36" s="9"/>
      <c r="H36" s="10" t="s">
        <v>94</v>
      </c>
      <c r="J36" s="17" t="s">
        <v>157</v>
      </c>
      <c r="M36" s="9" t="s">
        <v>117</v>
      </c>
      <c r="N36" s="9" t="str">
        <f ca="1">IFERROR(__xludf.DUMMYFUNCTION("IFERROR(VLOOKUP(A36,IMPORTRANGE(""1JKYrYOBZQfsQ_9v3OK3daUockrnOgmzXdn8TvfuM9qs"",""Выборка!$A$2:$K$169""),11,0),"""")"),"")</f>
        <v/>
      </c>
      <c r="O36" s="9" t="str">
        <f t="shared" ca="1" si="0"/>
        <v>да</v>
      </c>
    </row>
    <row r="37" spans="1:15" ht="27">
      <c r="A37" s="7">
        <v>41</v>
      </c>
      <c r="B37" s="22" t="s">
        <v>158</v>
      </c>
      <c r="C37" s="22" t="s">
        <v>159</v>
      </c>
      <c r="D37" s="22" t="s">
        <v>160</v>
      </c>
      <c r="E37" s="22" t="s">
        <v>93</v>
      </c>
      <c r="F37" s="9" t="s">
        <v>16</v>
      </c>
      <c r="G37" s="9"/>
      <c r="H37" s="10"/>
      <c r="J37" s="11" t="s">
        <v>161</v>
      </c>
      <c r="L37" s="21" t="s">
        <v>162</v>
      </c>
      <c r="M37" s="9" t="s">
        <v>97</v>
      </c>
      <c r="N37" s="9" t="str">
        <f ca="1">IFERROR(__xludf.DUMMYFUNCTION("IFERROR(VLOOKUP(A37,IMPORTRANGE(""1JKYrYOBZQfsQ_9v3OK3daUockrnOgmzXdn8TvfuM9qs"",""Выборка!$A$2:$K$169""),11,0),"""")"),"")</f>
        <v/>
      </c>
      <c r="O37" s="9" t="str">
        <f t="shared" ca="1" si="0"/>
        <v>да</v>
      </c>
    </row>
    <row r="38" spans="1:15" ht="27">
      <c r="A38" s="7">
        <v>42</v>
      </c>
      <c r="B38" s="8" t="s">
        <v>12</v>
      </c>
      <c r="C38" s="8" t="s">
        <v>163</v>
      </c>
      <c r="D38" s="8" t="s">
        <v>164</v>
      </c>
      <c r="E38" s="8" t="s">
        <v>93</v>
      </c>
      <c r="F38" s="9" t="s">
        <v>16</v>
      </c>
      <c r="G38" s="9"/>
      <c r="H38" s="10" t="s">
        <v>94</v>
      </c>
      <c r="J38" s="17" t="s">
        <v>165</v>
      </c>
      <c r="K38" s="9" t="s">
        <v>166</v>
      </c>
      <c r="M38" s="9" t="s">
        <v>117</v>
      </c>
      <c r="N38" s="9" t="str">
        <f ca="1">IFERROR(__xludf.DUMMYFUNCTION("IFERROR(VLOOKUP(A38,IMPORTRANGE(""1JKYrYOBZQfsQ_9v3OK3daUockrnOgmzXdn8TvfuM9qs"",""Выборка!$A$2:$K$169""),11,0),"""")"),"Янина Полина Олеговна (день 3)")</f>
        <v>Янина Полина Олеговна (день 3)</v>
      </c>
      <c r="O38" s="9" t="str">
        <f t="shared" ca="1" si="0"/>
        <v>да</v>
      </c>
    </row>
    <row r="39" spans="1:15" ht="16.8">
      <c r="A39" s="7">
        <v>44</v>
      </c>
      <c r="B39" s="8" t="s">
        <v>12</v>
      </c>
      <c r="C39" s="8" t="s">
        <v>167</v>
      </c>
      <c r="D39" s="8" t="s">
        <v>168</v>
      </c>
      <c r="E39" s="8" t="s">
        <v>93</v>
      </c>
      <c r="F39" s="9" t="s">
        <v>16</v>
      </c>
      <c r="G39" s="9"/>
      <c r="H39" s="10" t="s">
        <v>94</v>
      </c>
      <c r="J39" s="17" t="s">
        <v>169</v>
      </c>
      <c r="M39" s="9" t="s">
        <v>117</v>
      </c>
      <c r="N39" s="9" t="str">
        <f ca="1">IFERROR(__xludf.DUMMYFUNCTION("IFERROR(VLOOKUP(A39,IMPORTRANGE(""1JKYrYOBZQfsQ_9v3OK3daUockrnOgmzXdn8TvfuM9qs"",""Выборка!$A$2:$K$169""),11,0),"""")"),"")</f>
        <v/>
      </c>
      <c r="O39" s="9" t="str">
        <f t="shared" ca="1" si="0"/>
        <v>да</v>
      </c>
    </row>
    <row r="40" spans="1:15" ht="27">
      <c r="A40" s="7">
        <v>45</v>
      </c>
      <c r="B40" s="8" t="s">
        <v>12</v>
      </c>
      <c r="C40" s="8" t="s">
        <v>170</v>
      </c>
      <c r="D40" s="8" t="s">
        <v>171</v>
      </c>
      <c r="E40" s="8" t="s">
        <v>93</v>
      </c>
      <c r="F40" s="9" t="s">
        <v>16</v>
      </c>
      <c r="G40" s="9"/>
      <c r="H40" s="10" t="s">
        <v>94</v>
      </c>
      <c r="J40" s="17" t="s">
        <v>172</v>
      </c>
      <c r="M40" s="9" t="s">
        <v>117</v>
      </c>
      <c r="N40" s="9" t="str">
        <f ca="1">IFERROR(__xludf.DUMMYFUNCTION("IFERROR(VLOOKUP(A40,IMPORTRANGE(""1JKYrYOBZQfsQ_9v3OK3daUockrnOgmzXdn8TvfuM9qs"",""Выборка!$A$2:$K$169""),11,0),"""")"),"")</f>
        <v/>
      </c>
      <c r="O40" s="9" t="str">
        <f t="shared" ca="1" si="0"/>
        <v>да</v>
      </c>
    </row>
    <row r="41" spans="1:15" ht="27">
      <c r="A41" s="7">
        <v>46</v>
      </c>
      <c r="B41" s="18" t="s">
        <v>98</v>
      </c>
      <c r="C41" s="18" t="s">
        <v>173</v>
      </c>
      <c r="D41" s="18" t="s">
        <v>174</v>
      </c>
      <c r="E41" s="18" t="s">
        <v>93</v>
      </c>
      <c r="F41" s="9" t="s">
        <v>16</v>
      </c>
      <c r="G41" s="9"/>
      <c r="H41" s="10" t="s">
        <v>94</v>
      </c>
      <c r="J41" s="17" t="s">
        <v>175</v>
      </c>
      <c r="M41" s="9" t="s">
        <v>97</v>
      </c>
      <c r="N41" s="9" t="str">
        <f ca="1">IFERROR(__xludf.DUMMYFUNCTION("IFERROR(VLOOKUP(A41,IMPORTRANGE(""1JKYrYOBZQfsQ_9v3OK3daUockrnOgmzXdn8TvfuM9qs"",""Выборка!$A$2:$K$169""),11,0),"""")"),"")</f>
        <v/>
      </c>
      <c r="O41" s="9" t="str">
        <f t="shared" ca="1" si="0"/>
        <v>да</v>
      </c>
    </row>
    <row r="42" spans="1:15" ht="16.8">
      <c r="A42" s="7">
        <v>47</v>
      </c>
      <c r="B42" s="8" t="s">
        <v>12</v>
      </c>
      <c r="C42" s="8" t="s">
        <v>176</v>
      </c>
      <c r="D42" s="8" t="s">
        <v>177</v>
      </c>
      <c r="E42" s="8" t="s">
        <v>93</v>
      </c>
      <c r="F42" s="9" t="s">
        <v>16</v>
      </c>
      <c r="G42" s="9"/>
      <c r="H42" s="10"/>
      <c r="J42" s="17" t="s">
        <v>178</v>
      </c>
      <c r="M42" s="9" t="s">
        <v>117</v>
      </c>
      <c r="N42" s="9" t="str">
        <f ca="1">IFERROR(__xludf.DUMMYFUNCTION("IFERROR(VLOOKUP(A42,IMPORTRANGE(""1JKYrYOBZQfsQ_9v3OK3daUockrnOgmzXdn8TvfuM9qs"",""Выборка!$A$2:$K$169""),11,0),"""")"),"")</f>
        <v/>
      </c>
      <c r="O42" s="9" t="str">
        <f t="shared" ca="1" si="0"/>
        <v>да</v>
      </c>
    </row>
    <row r="43" spans="1:15" ht="27">
      <c r="A43" s="7">
        <v>49</v>
      </c>
      <c r="B43" s="8" t="s">
        <v>12</v>
      </c>
      <c r="C43" s="8" t="s">
        <v>179</v>
      </c>
      <c r="D43" s="8" t="s">
        <v>180</v>
      </c>
      <c r="E43" s="8" t="s">
        <v>93</v>
      </c>
      <c r="F43" s="9" t="s">
        <v>16</v>
      </c>
      <c r="G43" s="9"/>
      <c r="H43" s="10" t="s">
        <v>94</v>
      </c>
      <c r="J43" s="17" t="s">
        <v>181</v>
      </c>
      <c r="K43" s="9" t="s">
        <v>182</v>
      </c>
      <c r="M43" s="9" t="s">
        <v>117</v>
      </c>
      <c r="N43" s="9" t="str">
        <f ca="1">IFERROR(__xludf.DUMMYFUNCTION("IFERROR(VLOOKUP(A43,IMPORTRANGE(""1JKYrYOBZQfsQ_9v3OK3daUockrnOgmzXdn8TvfuM9qs"",""Выборка!$A$2:$K$169""),11,0),"""")"),"Аношкина Светлана Андреевна")</f>
        <v>Аношкина Светлана Андреевна</v>
      </c>
      <c r="O43" s="9" t="str">
        <f t="shared" ca="1" si="0"/>
        <v>да</v>
      </c>
    </row>
    <row r="44" spans="1:15" ht="16.8">
      <c r="A44" s="7">
        <v>50</v>
      </c>
      <c r="B44" s="8" t="s">
        <v>12</v>
      </c>
      <c r="C44" s="8" t="s">
        <v>183</v>
      </c>
      <c r="D44" s="8" t="s">
        <v>184</v>
      </c>
      <c r="E44" s="8" t="s">
        <v>93</v>
      </c>
      <c r="F44" s="9" t="s">
        <v>16</v>
      </c>
      <c r="G44" s="9"/>
      <c r="H44" s="10" t="s">
        <v>94</v>
      </c>
      <c r="J44" s="17" t="s">
        <v>185</v>
      </c>
      <c r="K44" s="9" t="s">
        <v>186</v>
      </c>
      <c r="M44" s="9" t="s">
        <v>117</v>
      </c>
      <c r="N44" s="9" t="str">
        <f ca="1">IFERROR(__xludf.DUMMYFUNCTION("IFERROR(VLOOKUP(A44,IMPORTRANGE(""1JKYrYOBZQfsQ_9v3OK3daUockrnOgmzXdn8TvfuM9qs"",""Выборка!$A$2:$K$169""),11,0),"""")"),"Репилов Иван Викторович")</f>
        <v>Репилов Иван Викторович</v>
      </c>
      <c r="O44" s="9" t="str">
        <f t="shared" ca="1" si="0"/>
        <v>да</v>
      </c>
    </row>
    <row r="45" spans="1:15" ht="40.200000000000003">
      <c r="A45" s="7">
        <v>51</v>
      </c>
      <c r="B45" s="8" t="s">
        <v>12</v>
      </c>
      <c r="C45" s="8" t="s">
        <v>187</v>
      </c>
      <c r="D45" s="8" t="s">
        <v>188</v>
      </c>
      <c r="E45" s="8" t="s">
        <v>93</v>
      </c>
      <c r="F45" s="9" t="s">
        <v>16</v>
      </c>
      <c r="G45" s="9"/>
      <c r="H45" s="10" t="s">
        <v>94</v>
      </c>
      <c r="J45" s="17" t="s">
        <v>189</v>
      </c>
      <c r="M45" s="9" t="s">
        <v>117</v>
      </c>
      <c r="N45" s="9" t="str">
        <f ca="1">IFERROR(__xludf.DUMMYFUNCTION("IFERROR(VLOOKUP(A45,IMPORTRANGE(""1JKYrYOBZQfsQ_9v3OK3daUockrnOgmzXdn8TvfuM9qs"",""Выборка!$A$2:$K$169""),11,0),"""")"),"")</f>
        <v/>
      </c>
      <c r="O45" s="9" t="str">
        <f t="shared" ca="1" si="0"/>
        <v>да</v>
      </c>
    </row>
    <row r="46" spans="1:15" ht="27">
      <c r="A46" s="7">
        <v>53</v>
      </c>
      <c r="B46" s="16" t="s">
        <v>90</v>
      </c>
      <c r="C46" s="16" t="s">
        <v>190</v>
      </c>
      <c r="D46" s="16" t="s">
        <v>191</v>
      </c>
      <c r="E46" s="16" t="s">
        <v>93</v>
      </c>
      <c r="F46" s="9" t="s">
        <v>16</v>
      </c>
      <c r="G46" s="9"/>
      <c r="H46" s="10" t="s">
        <v>94</v>
      </c>
      <c r="J46" s="17" t="s">
        <v>192</v>
      </c>
      <c r="M46" s="9" t="s">
        <v>97</v>
      </c>
      <c r="N46" s="9" t="str">
        <f ca="1">IFERROR(__xludf.DUMMYFUNCTION("IFERROR(VLOOKUP(A46,IMPORTRANGE(""1JKYrYOBZQfsQ_9v3OK3daUockrnOgmzXdn8TvfuM9qs"",""Выборка!$A$2:$K$169""),11,0),"""")"),"")</f>
        <v/>
      </c>
      <c r="O46" s="9" t="str">
        <f t="shared" ca="1" si="0"/>
        <v>да</v>
      </c>
    </row>
    <row r="47" spans="1:15" ht="16.8">
      <c r="A47" s="7">
        <v>55</v>
      </c>
      <c r="B47" s="8" t="s">
        <v>12</v>
      </c>
      <c r="C47" s="8" t="s">
        <v>193</v>
      </c>
      <c r="D47" s="8" t="s">
        <v>194</v>
      </c>
      <c r="E47" s="8" t="s">
        <v>93</v>
      </c>
      <c r="F47" s="9" t="s">
        <v>16</v>
      </c>
      <c r="G47" s="9"/>
      <c r="H47" s="10" t="s">
        <v>94</v>
      </c>
      <c r="J47" s="17" t="s">
        <v>195</v>
      </c>
      <c r="M47" s="9" t="s">
        <v>117</v>
      </c>
      <c r="N47" s="9" t="str">
        <f ca="1">IFERROR(__xludf.DUMMYFUNCTION("IFERROR(VLOOKUP(A47,IMPORTRANGE(""1JKYrYOBZQfsQ_9v3OK3daUockrnOgmzXdn8TvfuM9qs"",""Выборка!$A$2:$K$169""),11,0),"""")"),"")</f>
        <v/>
      </c>
      <c r="O47" s="9" t="str">
        <f t="shared" ca="1" si="0"/>
        <v>да</v>
      </c>
    </row>
    <row r="48" spans="1:15" ht="264.60000000000002">
      <c r="A48" s="7">
        <v>56</v>
      </c>
      <c r="B48" s="13" t="s">
        <v>38</v>
      </c>
      <c r="C48" s="13" t="s">
        <v>196</v>
      </c>
      <c r="D48" s="13" t="s">
        <v>197</v>
      </c>
      <c r="E48" s="13" t="s">
        <v>93</v>
      </c>
      <c r="F48" s="9" t="s">
        <v>42</v>
      </c>
      <c r="G48" s="9"/>
      <c r="H48" s="10"/>
      <c r="J48" s="11" t="s">
        <v>198</v>
      </c>
      <c r="K48" s="9" t="s">
        <v>186</v>
      </c>
      <c r="L48" s="6" t="s">
        <v>199</v>
      </c>
      <c r="M48" s="9" t="s">
        <v>97</v>
      </c>
      <c r="N48" s="9" t="str">
        <f ca="1">IFERROR(__xludf.DUMMYFUNCTION("IFERROR(VLOOKUP(A48,IMPORTRANGE(""1JKYrYOBZQfsQ_9v3OK3daUockrnOgmzXdn8TvfuM9qs"",""Выборка!$A$2:$K$169""),11,0),"""")"),"Репилов Иван Викторович")</f>
        <v>Репилов Иван Викторович</v>
      </c>
      <c r="O48" s="9" t="str">
        <f t="shared" ca="1" si="0"/>
        <v>да</v>
      </c>
    </row>
    <row r="49" spans="1:15" ht="172.2">
      <c r="A49" s="7">
        <v>57</v>
      </c>
      <c r="B49" s="13" t="s">
        <v>38</v>
      </c>
      <c r="C49" s="13" t="s">
        <v>200</v>
      </c>
      <c r="D49" s="13" t="s">
        <v>201</v>
      </c>
      <c r="E49" s="13" t="s">
        <v>93</v>
      </c>
      <c r="F49" s="9" t="s">
        <v>42</v>
      </c>
      <c r="G49" s="9"/>
      <c r="H49" s="10" t="s">
        <v>94</v>
      </c>
      <c r="J49" s="11" t="s">
        <v>202</v>
      </c>
      <c r="L49" s="20" t="s">
        <v>203</v>
      </c>
      <c r="M49" s="9" t="s">
        <v>97</v>
      </c>
      <c r="N49" s="9" t="str">
        <f ca="1">IFERROR(__xludf.DUMMYFUNCTION("IFERROR(VLOOKUP(A49,IMPORTRANGE(""1JKYrYOBZQfsQ_9v3OK3daUockrnOgmzXdn8TvfuM9qs"",""Выборка!$A$2:$K$169""),11,0),"""")"),"")</f>
        <v/>
      </c>
      <c r="O49" s="9" t="str">
        <f t="shared" ca="1" si="0"/>
        <v>да</v>
      </c>
    </row>
    <row r="50" spans="1:15" ht="16.8">
      <c r="A50" s="7">
        <v>58</v>
      </c>
      <c r="B50" s="8" t="s">
        <v>12</v>
      </c>
      <c r="C50" s="8" t="s">
        <v>204</v>
      </c>
      <c r="D50" s="8" t="s">
        <v>205</v>
      </c>
      <c r="E50" s="8" t="s">
        <v>93</v>
      </c>
      <c r="F50" s="9" t="s">
        <v>16</v>
      </c>
      <c r="G50" s="9"/>
      <c r="H50" s="10" t="s">
        <v>94</v>
      </c>
      <c r="J50" s="17" t="s">
        <v>206</v>
      </c>
      <c r="K50" s="9" t="s">
        <v>207</v>
      </c>
      <c r="M50" s="9" t="s">
        <v>117</v>
      </c>
      <c r="N50" s="9" t="str">
        <f ca="1">IFERROR(__xludf.DUMMYFUNCTION("IFERROR(VLOOKUP(A50,IMPORTRANGE(""1JKYrYOBZQfsQ_9v3OK3daUockrnOgmzXdn8TvfuM9qs"",""Выборка!$A$2:$K$169""),11,0),"""")"),"Уварова Екатерина Юрьевна")</f>
        <v>Уварова Екатерина Юрьевна</v>
      </c>
      <c r="O50" s="9" t="str">
        <f t="shared" ca="1" si="0"/>
        <v>да</v>
      </c>
    </row>
    <row r="51" spans="1:15" ht="27">
      <c r="A51" s="7">
        <v>60</v>
      </c>
      <c r="B51" s="16" t="s">
        <v>90</v>
      </c>
      <c r="C51" s="16" t="s">
        <v>208</v>
      </c>
      <c r="D51" s="16" t="s">
        <v>209</v>
      </c>
      <c r="E51" s="16" t="s">
        <v>93</v>
      </c>
      <c r="F51" s="9" t="s">
        <v>16</v>
      </c>
      <c r="G51" s="9"/>
      <c r="H51" s="10" t="s">
        <v>94</v>
      </c>
      <c r="J51" s="17" t="s">
        <v>210</v>
      </c>
      <c r="K51" s="9" t="s">
        <v>144</v>
      </c>
      <c r="L51" s="9" t="s">
        <v>211</v>
      </c>
      <c r="M51" s="9" t="s">
        <v>97</v>
      </c>
      <c r="N51" s="9" t="str">
        <f ca="1">IFERROR(__xludf.DUMMYFUNCTION("IFERROR(VLOOKUP(A51,IMPORTRANGE(""1JKYrYOBZQfsQ_9v3OK3daUockrnOgmzXdn8TvfuM9qs"",""Выборка!$A$2:$K$169""),11,0),"""")"),"Смирнова Анастасия Владимировна")</f>
        <v>Смирнова Анастасия Владимировна</v>
      </c>
      <c r="O51" s="9" t="str">
        <f t="shared" ca="1" si="0"/>
        <v>да</v>
      </c>
    </row>
    <row r="52" spans="1:15" ht="172.2">
      <c r="A52" s="7">
        <v>61</v>
      </c>
      <c r="B52" s="13" t="s">
        <v>38</v>
      </c>
      <c r="C52" s="13" t="s">
        <v>212</v>
      </c>
      <c r="D52" s="13" t="s">
        <v>213</v>
      </c>
      <c r="E52" s="13" t="s">
        <v>93</v>
      </c>
      <c r="F52" s="9" t="s">
        <v>42</v>
      </c>
      <c r="G52" s="9"/>
      <c r="H52" s="10" t="s">
        <v>94</v>
      </c>
      <c r="I52" s="6"/>
      <c r="J52" s="11" t="s">
        <v>214</v>
      </c>
      <c r="K52" s="9" t="s">
        <v>207</v>
      </c>
      <c r="L52" s="6" t="s">
        <v>215</v>
      </c>
      <c r="M52" s="9" t="s">
        <v>97</v>
      </c>
      <c r="N52" s="9" t="str">
        <f ca="1">IFERROR(__xludf.DUMMYFUNCTION("IFERROR(VLOOKUP(A52,IMPORTRANGE(""1JKYrYOBZQfsQ_9v3OK3daUockrnOgmzXdn8TvfuM9qs"",""Выборка!$A$2:$K$169""),11,0),"""")"),"Уварова Екатерина Юрьевна")</f>
        <v>Уварова Екатерина Юрьевна</v>
      </c>
      <c r="O52" s="9" t="str">
        <f t="shared" ca="1" si="0"/>
        <v>да</v>
      </c>
    </row>
    <row r="53" spans="1:15" ht="27">
      <c r="A53" s="7">
        <v>62</v>
      </c>
      <c r="B53" s="8" t="s">
        <v>12</v>
      </c>
      <c r="C53" s="8" t="s">
        <v>216</v>
      </c>
      <c r="D53" s="8" t="s">
        <v>217</v>
      </c>
      <c r="E53" s="8" t="s">
        <v>93</v>
      </c>
      <c r="F53" s="9" t="s">
        <v>16</v>
      </c>
      <c r="G53" s="9"/>
      <c r="H53" s="10" t="s">
        <v>94</v>
      </c>
      <c r="J53" s="17" t="s">
        <v>218</v>
      </c>
      <c r="M53" s="9" t="s">
        <v>117</v>
      </c>
      <c r="N53" s="9" t="str">
        <f ca="1">IFERROR(__xludf.DUMMYFUNCTION("IFERROR(VLOOKUP(A53,IMPORTRANGE(""1JKYrYOBZQfsQ_9v3OK3daUockrnOgmzXdn8TvfuM9qs"",""Выборка!$A$2:$K$169""),11,0),"""")"),"")</f>
        <v/>
      </c>
      <c r="O53" s="9" t="str">
        <f t="shared" ca="1" si="0"/>
        <v>да</v>
      </c>
    </row>
    <row r="54" spans="1:15" ht="16.8">
      <c r="A54" s="7">
        <v>63</v>
      </c>
      <c r="B54" s="8" t="s">
        <v>12</v>
      </c>
      <c r="C54" s="8" t="s">
        <v>219</v>
      </c>
      <c r="D54" s="8" t="s">
        <v>220</v>
      </c>
      <c r="E54" s="8" t="s">
        <v>93</v>
      </c>
      <c r="F54" s="9" t="s">
        <v>16</v>
      </c>
      <c r="G54" s="9"/>
      <c r="H54" s="10" t="s">
        <v>94</v>
      </c>
      <c r="J54" s="17" t="s">
        <v>221</v>
      </c>
      <c r="M54" s="9" t="s">
        <v>117</v>
      </c>
      <c r="N54" s="9" t="str">
        <f ca="1">IFERROR(__xludf.DUMMYFUNCTION("IFERROR(VLOOKUP(A54,IMPORTRANGE(""1JKYrYOBZQfsQ_9v3OK3daUockrnOgmzXdn8TvfuM9qs"",""Выборка!$A$2:$K$169""),11,0),"""")"),"")</f>
        <v/>
      </c>
      <c r="O54" s="9" t="str">
        <f t="shared" ca="1" si="0"/>
        <v>да</v>
      </c>
    </row>
    <row r="55" spans="1:15" ht="27">
      <c r="A55" s="7">
        <v>64</v>
      </c>
      <c r="B55" s="16" t="s">
        <v>90</v>
      </c>
      <c r="C55" s="16" t="s">
        <v>222</v>
      </c>
      <c r="D55" s="16" t="s">
        <v>223</v>
      </c>
      <c r="E55" s="16" t="s">
        <v>93</v>
      </c>
      <c r="F55" s="9" t="s">
        <v>16</v>
      </c>
      <c r="G55" s="9"/>
      <c r="H55" s="10" t="s">
        <v>94</v>
      </c>
      <c r="J55" s="17" t="s">
        <v>224</v>
      </c>
      <c r="K55" s="9" t="s">
        <v>186</v>
      </c>
      <c r="M55" s="9" t="s">
        <v>97</v>
      </c>
      <c r="N55" s="9" t="str">
        <f ca="1">IFERROR(__xludf.DUMMYFUNCTION("IFERROR(VLOOKUP(A55,IMPORTRANGE(""1JKYrYOBZQfsQ_9v3OK3daUockrnOgmzXdn8TvfuM9qs"",""Выборка!$A$2:$K$169""),11,0),"""")"),"Репилов Иван Викторович")</f>
        <v>Репилов Иван Викторович</v>
      </c>
      <c r="O55" s="9" t="str">
        <f t="shared" ca="1" si="0"/>
        <v>да</v>
      </c>
    </row>
    <row r="56" spans="1:15" ht="53.4">
      <c r="A56" s="7">
        <v>65</v>
      </c>
      <c r="B56" s="8" t="s">
        <v>12</v>
      </c>
      <c r="C56" s="8" t="s">
        <v>225</v>
      </c>
      <c r="D56" s="8" t="s">
        <v>226</v>
      </c>
      <c r="E56" s="8" t="s">
        <v>93</v>
      </c>
      <c r="F56" s="9" t="s">
        <v>16</v>
      </c>
      <c r="G56" s="9"/>
      <c r="H56" s="10"/>
      <c r="J56" s="17" t="s">
        <v>227</v>
      </c>
      <c r="K56" s="9" t="s">
        <v>228</v>
      </c>
      <c r="M56" s="9" t="s">
        <v>117</v>
      </c>
      <c r="N56" s="9" t="str">
        <f ca="1">IFERROR(__xludf.DUMMYFUNCTION("IFERROR(VLOOKUP(A56,IMPORTRANGE(""1JKYrYOBZQfsQ_9v3OK3daUockrnOgmzXdn8TvfuM9qs"",""Выборка!$A$2:$K$169""),11,0),"""")"),"Янина Полина Олеговна (день 1)")</f>
        <v>Янина Полина Олеговна (день 1)</v>
      </c>
      <c r="O56" s="9" t="str">
        <f t="shared" ca="1" si="0"/>
        <v>да</v>
      </c>
    </row>
    <row r="57" spans="1:15" ht="40.200000000000003">
      <c r="A57" s="7">
        <v>66</v>
      </c>
      <c r="B57" s="8" t="s">
        <v>12</v>
      </c>
      <c r="C57" s="8" t="s">
        <v>229</v>
      </c>
      <c r="D57" s="8" t="s">
        <v>230</v>
      </c>
      <c r="E57" s="8" t="s">
        <v>93</v>
      </c>
      <c r="F57" s="9" t="s">
        <v>16</v>
      </c>
      <c r="G57" s="9"/>
      <c r="H57" s="10" t="s">
        <v>94</v>
      </c>
      <c r="J57" s="17" t="s">
        <v>231</v>
      </c>
      <c r="K57" s="9" t="s">
        <v>232</v>
      </c>
      <c r="M57" s="9" t="s">
        <v>117</v>
      </c>
      <c r="N57" s="9" t="str">
        <f ca="1">IFERROR(__xludf.DUMMYFUNCTION("IFERROR(VLOOKUP(A57,IMPORTRANGE(""1JKYrYOBZQfsQ_9v3OK3daUockrnOgmzXdn8TvfuM9qs"",""Выборка!$A$2:$K$169""),11,0),"""")"),"Чуланов Александр Александрович")</f>
        <v>Чуланов Александр Александрович</v>
      </c>
      <c r="O57" s="9" t="str">
        <f t="shared" ca="1" si="0"/>
        <v>да</v>
      </c>
    </row>
    <row r="58" spans="1:15" ht="27">
      <c r="A58" s="7">
        <v>67</v>
      </c>
      <c r="B58" s="8" t="s">
        <v>12</v>
      </c>
      <c r="C58" s="8" t="s">
        <v>233</v>
      </c>
      <c r="D58" s="8" t="s">
        <v>234</v>
      </c>
      <c r="E58" s="8" t="s">
        <v>93</v>
      </c>
      <c r="F58" s="9" t="s">
        <v>16</v>
      </c>
      <c r="G58" s="9"/>
      <c r="H58" s="10" t="s">
        <v>94</v>
      </c>
      <c r="J58" s="17" t="s">
        <v>235</v>
      </c>
      <c r="K58" s="9" t="s">
        <v>102</v>
      </c>
      <c r="M58" s="9" t="s">
        <v>117</v>
      </c>
      <c r="N58" s="9" t="str">
        <f ca="1">IFERROR(__xludf.DUMMYFUNCTION("IFERROR(VLOOKUP(A58,IMPORTRANGE(""1JKYrYOBZQfsQ_9v3OK3daUockrnOgmzXdn8TvfuM9qs"",""Выборка!$A$2:$K$169""),11,0),"""")"),"Кузнецова Елена Андреевна")</f>
        <v>Кузнецова Елена Андреевна</v>
      </c>
      <c r="O58" s="9" t="str">
        <f t="shared" ca="1" si="0"/>
        <v>да</v>
      </c>
    </row>
    <row r="59" spans="1:15" ht="16.8">
      <c r="A59" s="7">
        <v>68</v>
      </c>
      <c r="B59" s="22" t="s">
        <v>158</v>
      </c>
      <c r="C59" s="22" t="s">
        <v>236</v>
      </c>
      <c r="D59" s="22" t="s">
        <v>237</v>
      </c>
      <c r="E59" s="22" t="s">
        <v>93</v>
      </c>
      <c r="F59" s="9" t="s">
        <v>16</v>
      </c>
      <c r="G59" s="9"/>
      <c r="H59" s="10" t="s">
        <v>94</v>
      </c>
      <c r="I59" s="9" t="s">
        <v>238</v>
      </c>
      <c r="J59" s="11" t="s">
        <v>239</v>
      </c>
      <c r="K59" s="9" t="s">
        <v>240</v>
      </c>
      <c r="L59" s="6"/>
      <c r="M59" s="9" t="s">
        <v>97</v>
      </c>
      <c r="N59" s="9" t="str">
        <f ca="1">IFERROR(__xludf.DUMMYFUNCTION("IFERROR(VLOOKUP(A59,IMPORTRANGE(""1JKYrYOBZQfsQ_9v3OK3daUockrnOgmzXdn8TvfuM9qs"",""Выборка!$A$2:$K$169""),11,0),"""")"),"Берсенева Евгения Николаевна")</f>
        <v>Берсенева Евгения Николаевна</v>
      </c>
      <c r="O59" s="9" t="str">
        <f t="shared" ca="1" si="0"/>
        <v>да</v>
      </c>
    </row>
    <row r="60" spans="1:15" ht="16.8">
      <c r="A60" s="7">
        <v>69</v>
      </c>
      <c r="B60" s="8" t="s">
        <v>12</v>
      </c>
      <c r="C60" s="8" t="s">
        <v>241</v>
      </c>
      <c r="D60" s="8" t="s">
        <v>242</v>
      </c>
      <c r="E60" s="8" t="s">
        <v>93</v>
      </c>
      <c r="F60" s="9" t="s">
        <v>16</v>
      </c>
      <c r="G60" s="9"/>
      <c r="H60" s="10" t="s">
        <v>94</v>
      </c>
      <c r="J60" s="17" t="s">
        <v>243</v>
      </c>
      <c r="L60" s="9" t="s">
        <v>244</v>
      </c>
      <c r="M60" s="9" t="s">
        <v>117</v>
      </c>
      <c r="N60" s="9" t="str">
        <f ca="1">IFERROR(__xludf.DUMMYFUNCTION("IFERROR(VLOOKUP(A60,IMPORTRANGE(""1JKYrYOBZQfsQ_9v3OK3daUockrnOgmzXdn8TvfuM9qs"",""Выборка!$A$2:$K$169""),11,0),"""")"),"")</f>
        <v/>
      </c>
      <c r="O60" s="9" t="str">
        <f t="shared" ca="1" si="0"/>
        <v>да</v>
      </c>
    </row>
    <row r="61" spans="1:15" ht="16.8">
      <c r="A61" s="7">
        <v>70</v>
      </c>
      <c r="B61" s="18" t="s">
        <v>98</v>
      </c>
      <c r="C61" s="18" t="s">
        <v>245</v>
      </c>
      <c r="D61" s="18" t="s">
        <v>246</v>
      </c>
      <c r="E61" s="18" t="s">
        <v>93</v>
      </c>
      <c r="F61" s="9" t="s">
        <v>16</v>
      </c>
      <c r="G61" s="9"/>
      <c r="H61" s="10" t="s">
        <v>94</v>
      </c>
      <c r="J61" s="17" t="s">
        <v>247</v>
      </c>
      <c r="L61" s="9" t="s">
        <v>248</v>
      </c>
      <c r="M61" s="9" t="s">
        <v>97</v>
      </c>
      <c r="N61" s="9" t="str">
        <f ca="1">IFERROR(__xludf.DUMMYFUNCTION("IFERROR(VLOOKUP(A61,IMPORTRANGE(""1JKYrYOBZQfsQ_9v3OK3daUockrnOgmzXdn8TvfuM9qs"",""Выборка!$A$2:$K$169""),11,0),"""")"),"")</f>
        <v/>
      </c>
      <c r="O61" s="9" t="str">
        <f t="shared" ca="1" si="0"/>
        <v>да</v>
      </c>
    </row>
    <row r="62" spans="1:15" ht="16.8">
      <c r="A62" s="7">
        <v>71</v>
      </c>
      <c r="B62" s="8" t="s">
        <v>12</v>
      </c>
      <c r="C62" s="8" t="s">
        <v>249</v>
      </c>
      <c r="D62" s="8" t="s">
        <v>142</v>
      </c>
      <c r="E62" s="8" t="s">
        <v>93</v>
      </c>
      <c r="F62" s="9" t="s">
        <v>16</v>
      </c>
      <c r="G62" s="9"/>
      <c r="H62" s="10"/>
      <c r="J62" s="17" t="s">
        <v>250</v>
      </c>
      <c r="K62" s="9" t="s">
        <v>240</v>
      </c>
      <c r="L62" s="9" t="s">
        <v>251</v>
      </c>
      <c r="M62" s="9" t="s">
        <v>117</v>
      </c>
      <c r="N62" s="9" t="str">
        <f ca="1">IFERROR(__xludf.DUMMYFUNCTION("IFERROR(VLOOKUP(A62,IMPORTRANGE(""1JKYrYOBZQfsQ_9v3OK3daUockrnOgmzXdn8TvfuM9qs"",""Выборка!$A$2:$K$169""),11,0),"""")"),"Берсенева Евгения Николаевна")</f>
        <v>Берсенева Евгения Николаевна</v>
      </c>
      <c r="O62" s="9" t="str">
        <f t="shared" ca="1" si="0"/>
        <v>да</v>
      </c>
    </row>
    <row r="63" spans="1:15" ht="16.8">
      <c r="A63" s="7">
        <v>72</v>
      </c>
      <c r="B63" s="8" t="s">
        <v>12</v>
      </c>
      <c r="C63" s="8" t="s">
        <v>252</v>
      </c>
      <c r="D63" s="8" t="s">
        <v>253</v>
      </c>
      <c r="E63" s="8" t="s">
        <v>93</v>
      </c>
      <c r="F63" s="9" t="s">
        <v>16</v>
      </c>
      <c r="G63" s="9"/>
      <c r="H63" s="10" t="s">
        <v>94</v>
      </c>
      <c r="J63" s="17" t="s">
        <v>254</v>
      </c>
      <c r="K63" s="9" t="s">
        <v>255</v>
      </c>
      <c r="M63" s="9" t="s">
        <v>117</v>
      </c>
      <c r="N63" s="9" t="str">
        <f ca="1">IFERROR(__xludf.DUMMYFUNCTION("IFERROR(VLOOKUP(A63,IMPORTRANGE(""1JKYrYOBZQfsQ_9v3OK3daUockrnOgmzXdn8TvfuM9qs"",""Выборка!$A$2:$K$169""),11,0),"""")"),"Корунова Диана Игоревна")</f>
        <v>Корунова Диана Игоревна</v>
      </c>
      <c r="O63" s="9" t="str">
        <f t="shared" ca="1" si="0"/>
        <v>да</v>
      </c>
    </row>
    <row r="64" spans="1:15" ht="27">
      <c r="A64" s="7">
        <v>73</v>
      </c>
      <c r="B64" s="8" t="s">
        <v>12</v>
      </c>
      <c r="C64" s="8" t="s">
        <v>256</v>
      </c>
      <c r="D64" s="8" t="s">
        <v>257</v>
      </c>
      <c r="E64" s="8" t="s">
        <v>93</v>
      </c>
      <c r="F64" s="9" t="s">
        <v>16</v>
      </c>
      <c r="G64" s="9"/>
      <c r="H64" s="10"/>
      <c r="J64" s="17" t="s">
        <v>258</v>
      </c>
      <c r="M64" s="9" t="s">
        <v>117</v>
      </c>
      <c r="N64" s="9" t="str">
        <f ca="1">IFERROR(__xludf.DUMMYFUNCTION("IFERROR(VLOOKUP(A64,IMPORTRANGE(""1JKYrYOBZQfsQ_9v3OK3daUockrnOgmzXdn8TvfuM9qs"",""Выборка!$A$2:$K$169""),11,0),"""")"),"")</f>
        <v/>
      </c>
      <c r="O64" s="9" t="str">
        <f t="shared" ca="1" si="0"/>
        <v>да</v>
      </c>
    </row>
    <row r="65" spans="1:15" ht="27">
      <c r="A65" s="7">
        <v>75</v>
      </c>
      <c r="B65" s="8" t="s">
        <v>12</v>
      </c>
      <c r="C65" s="8" t="s">
        <v>259</v>
      </c>
      <c r="D65" s="8" t="s">
        <v>260</v>
      </c>
      <c r="E65" s="8" t="s">
        <v>93</v>
      </c>
      <c r="F65" s="9" t="s">
        <v>16</v>
      </c>
      <c r="G65" s="9"/>
      <c r="H65" s="10"/>
      <c r="J65" s="17" t="s">
        <v>261</v>
      </c>
      <c r="K65" s="9" t="s">
        <v>155</v>
      </c>
      <c r="M65" s="9" t="s">
        <v>117</v>
      </c>
      <c r="N65" s="9" t="str">
        <f ca="1">IFERROR(__xludf.DUMMYFUNCTION("IFERROR(VLOOKUP(A65,IMPORTRANGE(""1JKYrYOBZQfsQ_9v3OK3daUockrnOgmzXdn8TvfuM9qs"",""Выборка!$A$2:$K$169""),11,0),"""")"),"Кобылинский Ян Александрович")</f>
        <v>Кобылинский Ян Александрович</v>
      </c>
      <c r="O65" s="9" t="str">
        <f t="shared" ca="1" si="0"/>
        <v>да</v>
      </c>
    </row>
    <row r="66" spans="1:15" ht="40.200000000000003">
      <c r="A66" s="7">
        <v>76</v>
      </c>
      <c r="B66" s="13" t="s">
        <v>38</v>
      </c>
      <c r="C66" s="13" t="s">
        <v>262</v>
      </c>
      <c r="D66" s="13" t="s">
        <v>263</v>
      </c>
      <c r="E66" s="13" t="s">
        <v>93</v>
      </c>
      <c r="F66" s="9" t="s">
        <v>42</v>
      </c>
      <c r="G66" s="9"/>
      <c r="H66" s="10" t="s">
        <v>94</v>
      </c>
      <c r="I66" s="9" t="s">
        <v>130</v>
      </c>
      <c r="J66" s="11" t="s">
        <v>264</v>
      </c>
      <c r="L66" s="21" t="s">
        <v>265</v>
      </c>
      <c r="M66" s="9" t="s">
        <v>97</v>
      </c>
      <c r="N66" s="9" t="str">
        <f ca="1">IFERROR(__xludf.DUMMYFUNCTION("IFERROR(VLOOKUP(A66,IMPORTRANGE(""1JKYrYOBZQfsQ_9v3OK3daUockrnOgmzXdn8TvfuM9qs"",""Выборка!$A$2:$K$169""),11,0),"""")"),"")</f>
        <v/>
      </c>
      <c r="O66" s="9" t="str">
        <f t="shared" ca="1" si="0"/>
        <v>да</v>
      </c>
    </row>
    <row r="67" spans="1:15" ht="16.8">
      <c r="A67" s="7">
        <v>77</v>
      </c>
      <c r="B67" s="8" t="s">
        <v>12</v>
      </c>
      <c r="C67" s="8" t="s">
        <v>266</v>
      </c>
      <c r="D67" s="8" t="s">
        <v>267</v>
      </c>
      <c r="E67" s="8" t="s">
        <v>93</v>
      </c>
      <c r="F67" s="9" t="s">
        <v>16</v>
      </c>
      <c r="G67" s="9"/>
      <c r="H67" s="10" t="s">
        <v>94</v>
      </c>
      <c r="J67" s="17" t="s">
        <v>268</v>
      </c>
      <c r="M67" s="9" t="s">
        <v>117</v>
      </c>
      <c r="N67" s="9" t="str">
        <f ca="1">IFERROR(__xludf.DUMMYFUNCTION("IFERROR(VLOOKUP(A67,IMPORTRANGE(""1JKYrYOBZQfsQ_9v3OK3daUockrnOgmzXdn8TvfuM9qs"",""Выборка!$A$2:$K$169""),11,0),"""")"),"")</f>
        <v/>
      </c>
      <c r="O67" s="9" t="str">
        <f t="shared" ca="1" si="0"/>
        <v>да</v>
      </c>
    </row>
    <row r="68" spans="1:15" ht="27">
      <c r="A68" s="7">
        <v>78</v>
      </c>
      <c r="B68" s="18" t="s">
        <v>98</v>
      </c>
      <c r="C68" s="18" t="s">
        <v>269</v>
      </c>
      <c r="D68" s="18" t="s">
        <v>270</v>
      </c>
      <c r="E68" s="18" t="s">
        <v>93</v>
      </c>
      <c r="F68" s="9" t="s">
        <v>16</v>
      </c>
      <c r="G68" s="9"/>
      <c r="H68" s="10" t="s">
        <v>94</v>
      </c>
      <c r="J68" s="17" t="s">
        <v>271</v>
      </c>
      <c r="L68" s="9" t="s">
        <v>272</v>
      </c>
      <c r="M68" s="9" t="s">
        <v>97</v>
      </c>
      <c r="N68" s="9" t="str">
        <f ca="1">IFERROR(__xludf.DUMMYFUNCTION("IFERROR(VLOOKUP(A68,IMPORTRANGE(""1JKYrYOBZQfsQ_9v3OK3daUockrnOgmzXdn8TvfuM9qs"",""Выборка!$A$2:$K$169""),11,0),"""")"),"")</f>
        <v/>
      </c>
      <c r="O68" s="9" t="str">
        <f t="shared" ca="1" si="0"/>
        <v>да</v>
      </c>
    </row>
    <row r="69" spans="1:15" ht="132.6">
      <c r="A69" s="7">
        <v>79</v>
      </c>
      <c r="B69" s="13" t="s">
        <v>38</v>
      </c>
      <c r="C69" s="13" t="s">
        <v>273</v>
      </c>
      <c r="D69" s="13" t="s">
        <v>274</v>
      </c>
      <c r="E69" s="13" t="s">
        <v>93</v>
      </c>
      <c r="F69" s="9" t="s">
        <v>42</v>
      </c>
      <c r="G69" s="9"/>
      <c r="H69" s="10"/>
      <c r="I69" s="6" t="s">
        <v>275</v>
      </c>
      <c r="J69" s="11" t="s">
        <v>276</v>
      </c>
      <c r="K69" s="9" t="s">
        <v>277</v>
      </c>
      <c r="L69" s="6" t="s">
        <v>278</v>
      </c>
      <c r="M69" s="9" t="s">
        <v>97</v>
      </c>
      <c r="N69" s="9" t="str">
        <f ca="1">IFERROR(__xludf.DUMMYFUNCTION("IFERROR(VLOOKUP(A69,IMPORTRANGE(""1JKYrYOBZQfsQ_9v3OK3daUockrnOgmzXdn8TvfuM9qs"",""Выборка!$A$2:$K$169""),11,0),"""")"),"Беликова Инга Эммануиловна")</f>
        <v>Беликова Инга Эммануиловна</v>
      </c>
      <c r="O69" s="9" t="str">
        <f t="shared" ca="1" si="0"/>
        <v>да</v>
      </c>
    </row>
    <row r="70" spans="1:15" ht="16.8">
      <c r="A70" s="7">
        <v>85</v>
      </c>
      <c r="B70" s="22" t="s">
        <v>158</v>
      </c>
      <c r="C70" s="22" t="s">
        <v>279</v>
      </c>
      <c r="D70" s="22" t="s">
        <v>280</v>
      </c>
      <c r="E70" s="22" t="s">
        <v>93</v>
      </c>
      <c r="F70" s="9" t="s">
        <v>16</v>
      </c>
      <c r="G70" s="9"/>
      <c r="H70" s="10" t="s">
        <v>94</v>
      </c>
      <c r="J70" s="11" t="s">
        <v>281</v>
      </c>
      <c r="L70" s="6"/>
      <c r="M70" s="9" t="s">
        <v>97</v>
      </c>
      <c r="N70" s="9" t="str">
        <f ca="1">IFERROR(__xludf.DUMMYFUNCTION("IFERROR(VLOOKUP(A70,IMPORTRANGE(""1JKYrYOBZQfsQ_9v3OK3daUockrnOgmzXdn8TvfuM9qs"",""Выборка!$A$2:$K$169""),11,0),"""")"),"")</f>
        <v/>
      </c>
      <c r="O70" s="9" t="str">
        <f t="shared" ca="1" si="0"/>
        <v>да</v>
      </c>
    </row>
    <row r="71" spans="1:15" ht="27">
      <c r="A71" s="7">
        <v>86</v>
      </c>
      <c r="B71" s="23" t="s">
        <v>282</v>
      </c>
      <c r="C71" s="23" t="s">
        <v>283</v>
      </c>
      <c r="D71" s="23" t="s">
        <v>284</v>
      </c>
      <c r="E71" s="23" t="s">
        <v>93</v>
      </c>
      <c r="F71" s="9" t="s">
        <v>16</v>
      </c>
      <c r="G71" s="9"/>
      <c r="H71" s="10" t="s">
        <v>94</v>
      </c>
      <c r="J71" s="17" t="s">
        <v>285</v>
      </c>
      <c r="K71" s="9" t="s">
        <v>286</v>
      </c>
      <c r="M71" s="9" t="s">
        <v>117</v>
      </c>
      <c r="N71" s="9" t="str">
        <f ca="1">IFERROR(__xludf.DUMMYFUNCTION("IFERROR(VLOOKUP(A71,IMPORTRANGE(""1JKYrYOBZQfsQ_9v3OK3daUockrnOgmzXdn8TvfuM9qs"",""Выборка!$A$2:$K$169""),11,0),"""")"),"Стекачева Екатерина Александровна")</f>
        <v>Стекачева Екатерина Александровна</v>
      </c>
      <c r="O71" s="9" t="str">
        <f t="shared" ca="1" si="0"/>
        <v>да</v>
      </c>
    </row>
    <row r="72" spans="1:15" ht="27">
      <c r="A72" s="7">
        <v>87</v>
      </c>
      <c r="B72" s="18" t="s">
        <v>98</v>
      </c>
      <c r="C72" s="18" t="s">
        <v>287</v>
      </c>
      <c r="D72" s="18" t="s">
        <v>288</v>
      </c>
      <c r="E72" s="18" t="s">
        <v>93</v>
      </c>
      <c r="F72" s="9" t="s">
        <v>16</v>
      </c>
      <c r="G72" s="9"/>
      <c r="H72" s="10" t="s">
        <v>94</v>
      </c>
      <c r="J72" s="17" t="s">
        <v>289</v>
      </c>
      <c r="L72" s="9" t="s">
        <v>290</v>
      </c>
      <c r="M72" s="9" t="s">
        <v>97</v>
      </c>
      <c r="N72" s="9" t="str">
        <f ca="1">IFERROR(__xludf.DUMMYFUNCTION("IFERROR(VLOOKUP(A72,IMPORTRANGE(""1JKYrYOBZQfsQ_9v3OK3daUockrnOgmzXdn8TvfuM9qs"",""Выборка!$A$2:$K$169""),11,0),"""")"),"")</f>
        <v/>
      </c>
      <c r="O72" s="9" t="str">
        <f t="shared" ca="1" si="0"/>
        <v>да</v>
      </c>
    </row>
    <row r="73" spans="1:15" ht="16.8">
      <c r="A73" s="7">
        <v>88</v>
      </c>
      <c r="B73" s="8" t="s">
        <v>12</v>
      </c>
      <c r="C73" s="8" t="s">
        <v>291</v>
      </c>
      <c r="D73" s="8" t="s">
        <v>292</v>
      </c>
      <c r="E73" s="8" t="s">
        <v>93</v>
      </c>
      <c r="F73" s="9" t="s">
        <v>16</v>
      </c>
      <c r="G73" s="9"/>
      <c r="H73" s="10" t="s">
        <v>94</v>
      </c>
      <c r="J73" s="17" t="s">
        <v>293</v>
      </c>
      <c r="K73" s="9" t="s">
        <v>294</v>
      </c>
      <c r="M73" s="9" t="s">
        <v>117</v>
      </c>
      <c r="N73" s="9" t="str">
        <f ca="1">IFERROR(__xludf.DUMMYFUNCTION("IFERROR(VLOOKUP(A73,IMPORTRANGE(""1JKYrYOBZQfsQ_9v3OK3daUockrnOgmzXdn8TvfuM9qs"",""Выборка!$A$2:$K$169""),11,0),"""")"),"Желязко Дмитрий Викторович")</f>
        <v>Желязко Дмитрий Викторович</v>
      </c>
      <c r="O73" s="9" t="str">
        <f t="shared" ca="1" si="0"/>
        <v>да</v>
      </c>
    </row>
    <row r="74" spans="1:15" ht="40.200000000000003">
      <c r="A74" s="7">
        <v>90</v>
      </c>
      <c r="B74" s="8" t="s">
        <v>12</v>
      </c>
      <c r="C74" s="8" t="s">
        <v>295</v>
      </c>
      <c r="D74" s="8" t="s">
        <v>296</v>
      </c>
      <c r="E74" s="8" t="s">
        <v>93</v>
      </c>
      <c r="F74" s="9" t="s">
        <v>16</v>
      </c>
      <c r="G74" s="9"/>
      <c r="H74" s="10"/>
      <c r="J74" s="17" t="s">
        <v>297</v>
      </c>
      <c r="M74" s="9" t="s">
        <v>117</v>
      </c>
      <c r="N74" s="9" t="str">
        <f ca="1">IFERROR(__xludf.DUMMYFUNCTION("IFERROR(VLOOKUP(A74,IMPORTRANGE(""1JKYrYOBZQfsQ_9v3OK3daUockrnOgmzXdn8TvfuM9qs"",""Выборка!$A$2:$K$169""),11,0),"""")"),"")</f>
        <v/>
      </c>
      <c r="O74" s="9" t="str">
        <f t="shared" ca="1" si="0"/>
        <v>да</v>
      </c>
    </row>
    <row r="75" spans="1:15" ht="27">
      <c r="A75" s="7">
        <v>95</v>
      </c>
      <c r="B75" s="16" t="s">
        <v>90</v>
      </c>
      <c r="C75" s="16" t="s">
        <v>298</v>
      </c>
      <c r="D75" s="16" t="s">
        <v>299</v>
      </c>
      <c r="E75" s="16" t="s">
        <v>93</v>
      </c>
      <c r="F75" s="9" t="s">
        <v>16</v>
      </c>
      <c r="G75" s="9"/>
      <c r="H75" s="10" t="s">
        <v>94</v>
      </c>
      <c r="J75" s="17" t="s">
        <v>300</v>
      </c>
      <c r="L75" s="9" t="s">
        <v>211</v>
      </c>
      <c r="M75" s="9" t="s">
        <v>97</v>
      </c>
      <c r="N75" s="9" t="str">
        <f ca="1">IFERROR(__xludf.DUMMYFUNCTION("IFERROR(VLOOKUP(A75,IMPORTRANGE(""1JKYrYOBZQfsQ_9v3OK3daUockrnOgmzXdn8TvfuM9qs"",""Выборка!$A$2:$K$169""),11,0),"""")"),"")</f>
        <v/>
      </c>
      <c r="O75" s="9" t="str">
        <f t="shared" ca="1" si="0"/>
        <v>да</v>
      </c>
    </row>
    <row r="76" spans="1:15" ht="27">
      <c r="A76" s="7">
        <v>105</v>
      </c>
      <c r="B76" s="18" t="s">
        <v>98</v>
      </c>
      <c r="C76" s="18" t="s">
        <v>301</v>
      </c>
      <c r="D76" s="18" t="s">
        <v>302</v>
      </c>
      <c r="E76" s="18" t="s">
        <v>93</v>
      </c>
      <c r="F76" s="9" t="s">
        <v>16</v>
      </c>
      <c r="G76" s="9"/>
      <c r="H76" s="10"/>
      <c r="J76" s="17" t="s">
        <v>303</v>
      </c>
      <c r="M76" s="12"/>
      <c r="N76" s="9" t="str">
        <f ca="1">IFERROR(__xludf.DUMMYFUNCTION("IFERROR(VLOOKUP(A76,IMPORTRANGE(""1JKYrYOBZQfsQ_9v3OK3daUockrnOgmzXdn8TvfuM9qs"",""Выборка!$A$2:$K$169""),11,0),"""")"),"")</f>
        <v/>
      </c>
      <c r="O76" s="9" t="str">
        <f t="shared" ca="1" si="0"/>
        <v>да</v>
      </c>
    </row>
    <row r="77" spans="1:15" ht="16.8">
      <c r="A77" s="7">
        <v>106</v>
      </c>
      <c r="B77" s="18" t="s">
        <v>98</v>
      </c>
      <c r="C77" s="18" t="s">
        <v>304</v>
      </c>
      <c r="D77" s="18" t="s">
        <v>305</v>
      </c>
      <c r="E77" s="18" t="s">
        <v>93</v>
      </c>
      <c r="F77" s="9" t="s">
        <v>16</v>
      </c>
      <c r="G77" s="9"/>
      <c r="H77" s="10" t="s">
        <v>94</v>
      </c>
      <c r="J77" s="17" t="s">
        <v>306</v>
      </c>
      <c r="K77" s="9" t="s">
        <v>294</v>
      </c>
      <c r="L77" s="9" t="s">
        <v>307</v>
      </c>
      <c r="M77" s="12"/>
      <c r="N77" s="9" t="str">
        <f ca="1">IFERROR(__xludf.DUMMYFUNCTION("IFERROR(VLOOKUP(A77,IMPORTRANGE(""1JKYrYOBZQfsQ_9v3OK3daUockrnOgmzXdn8TvfuM9qs"",""Выборка!$A$2:$K$169""),11,0),"""")"),"Желязко Дмитрий Викторович")</f>
        <v>Желязко Дмитрий Викторович</v>
      </c>
      <c r="O77" s="9" t="str">
        <f t="shared" ca="1" si="0"/>
        <v>да</v>
      </c>
    </row>
    <row r="78" spans="1:15" ht="16.8">
      <c r="A78" s="7">
        <v>108</v>
      </c>
      <c r="B78" s="18" t="s">
        <v>98</v>
      </c>
      <c r="C78" s="18" t="s">
        <v>308</v>
      </c>
      <c r="D78" s="18" t="s">
        <v>246</v>
      </c>
      <c r="E78" s="18" t="s">
        <v>93</v>
      </c>
      <c r="F78" s="9" t="s">
        <v>16</v>
      </c>
      <c r="G78" s="9"/>
      <c r="H78" s="10"/>
      <c r="J78" s="17" t="s">
        <v>309</v>
      </c>
      <c r="L78" s="12" t="s">
        <v>310</v>
      </c>
      <c r="M78" s="9" t="s">
        <v>97</v>
      </c>
      <c r="N78" s="9" t="str">
        <f ca="1">IFERROR(__xludf.DUMMYFUNCTION("IFERROR(VLOOKUP(A78,IMPORTRANGE(""1JKYrYOBZQfsQ_9v3OK3daUockrnOgmzXdn8TvfuM9qs"",""Выборка!$A$2:$K$169""),11,0),"""")"),"")</f>
        <v/>
      </c>
      <c r="O78" s="9" t="str">
        <f t="shared" ca="1" si="0"/>
        <v>да</v>
      </c>
    </row>
    <row r="79" spans="1:15" ht="27">
      <c r="A79" s="7">
        <v>109</v>
      </c>
      <c r="B79" s="16" t="s">
        <v>90</v>
      </c>
      <c r="C79" s="16" t="s">
        <v>311</v>
      </c>
      <c r="D79" s="16" t="s">
        <v>312</v>
      </c>
      <c r="E79" s="16" t="s">
        <v>93</v>
      </c>
      <c r="F79" s="9" t="s">
        <v>16</v>
      </c>
      <c r="G79" s="9"/>
      <c r="H79" s="10" t="s">
        <v>94</v>
      </c>
      <c r="J79" s="17" t="s">
        <v>313</v>
      </c>
      <c r="K79" s="9" t="s">
        <v>314</v>
      </c>
      <c r="L79" s="9" t="s">
        <v>211</v>
      </c>
      <c r="M79" s="9" t="s">
        <v>97</v>
      </c>
      <c r="N79" s="9" t="str">
        <f ca="1">IFERROR(__xludf.DUMMYFUNCTION("IFERROR(VLOOKUP(A79,IMPORTRANGE(""1JKYrYOBZQfsQ_9v3OK3daUockrnOgmzXdn8TvfuM9qs"",""Выборка!$A$2:$K$169""),11,0),"""")"),"Михайлова Анна Витальевна")</f>
        <v>Михайлова Анна Витальевна</v>
      </c>
      <c r="O79" s="9" t="str">
        <f t="shared" ca="1" si="0"/>
        <v>да</v>
      </c>
    </row>
    <row r="80" spans="1:15" ht="27">
      <c r="A80" s="7">
        <v>112</v>
      </c>
      <c r="B80" s="16" t="s">
        <v>90</v>
      </c>
      <c r="C80" s="16" t="s">
        <v>315</v>
      </c>
      <c r="D80" s="16" t="s">
        <v>316</v>
      </c>
      <c r="E80" s="16" t="s">
        <v>93</v>
      </c>
      <c r="F80" s="9" t="s">
        <v>16</v>
      </c>
      <c r="G80" s="9"/>
      <c r="H80" s="10" t="s">
        <v>94</v>
      </c>
      <c r="J80" s="17" t="s">
        <v>317</v>
      </c>
      <c r="M80" s="9" t="s">
        <v>97</v>
      </c>
      <c r="N80" s="9" t="str">
        <f ca="1">IFERROR(__xludf.DUMMYFUNCTION("IFERROR(VLOOKUP(A80,IMPORTRANGE(""1JKYrYOBZQfsQ_9v3OK3daUockrnOgmzXdn8TvfuM9qs"",""Выборка!$A$2:$K$169""),11,0),"""")"),"")</f>
        <v/>
      </c>
      <c r="O80" s="9" t="str">
        <f t="shared" ca="1" si="0"/>
        <v>да</v>
      </c>
    </row>
    <row r="81" spans="1:15" ht="27">
      <c r="A81" s="7">
        <v>118</v>
      </c>
      <c r="B81" s="18" t="s">
        <v>98</v>
      </c>
      <c r="C81" s="18" t="s">
        <v>318</v>
      </c>
      <c r="D81" s="18" t="s">
        <v>319</v>
      </c>
      <c r="E81" s="18" t="s">
        <v>93</v>
      </c>
      <c r="F81" s="9" t="s">
        <v>16</v>
      </c>
      <c r="G81" s="9"/>
      <c r="H81" s="10" t="s">
        <v>94</v>
      </c>
      <c r="J81" s="17" t="s">
        <v>320</v>
      </c>
      <c r="K81" s="9" t="s">
        <v>144</v>
      </c>
      <c r="M81" s="9" t="s">
        <v>97</v>
      </c>
      <c r="N81" s="9" t="str">
        <f ca="1">IFERROR(__xludf.DUMMYFUNCTION("IFERROR(VLOOKUP(A81,IMPORTRANGE(""1JKYrYOBZQfsQ_9v3OK3daUockrnOgmzXdn8TvfuM9qs"",""Выборка!$A$2:$K$169""),11,0),"""")"),"Смирнова Анастасия Владимировна")</f>
        <v>Смирнова Анастасия Владимировна</v>
      </c>
      <c r="O81" s="9" t="str">
        <f t="shared" ca="1" si="0"/>
        <v>да</v>
      </c>
    </row>
    <row r="82" spans="1:15" ht="16.8">
      <c r="A82" s="7">
        <v>121</v>
      </c>
      <c r="B82" s="18" t="s">
        <v>98</v>
      </c>
      <c r="C82" s="18" t="s">
        <v>321</v>
      </c>
      <c r="D82" s="18" t="s">
        <v>322</v>
      </c>
      <c r="E82" s="18" t="s">
        <v>93</v>
      </c>
      <c r="F82" s="9" t="s">
        <v>16</v>
      </c>
      <c r="G82" s="9"/>
      <c r="H82" s="10"/>
      <c r="J82" s="17" t="s">
        <v>323</v>
      </c>
      <c r="K82" s="9" t="s">
        <v>240</v>
      </c>
      <c r="M82" s="12"/>
      <c r="N82" s="9" t="str">
        <f ca="1">IFERROR(__xludf.DUMMYFUNCTION("IFERROR(VLOOKUP(A82,IMPORTRANGE(""1JKYrYOBZQfsQ_9v3OK3daUockrnOgmzXdn8TvfuM9qs"",""Выборка!$A$2:$K$169""),11,0),"""")"),"Берсенева Евгения Николаевна")</f>
        <v>Берсенева Евгения Николаевна</v>
      </c>
      <c r="O82" s="9" t="str">
        <f t="shared" ca="1" si="0"/>
        <v>да</v>
      </c>
    </row>
    <row r="83" spans="1:15" ht="16.8">
      <c r="A83" s="7">
        <v>129</v>
      </c>
      <c r="B83" s="16" t="s">
        <v>90</v>
      </c>
      <c r="C83" s="16" t="s">
        <v>324</v>
      </c>
      <c r="D83" s="16" t="s">
        <v>325</v>
      </c>
      <c r="E83" s="16" t="s">
        <v>93</v>
      </c>
      <c r="F83" s="9" t="s">
        <v>16</v>
      </c>
      <c r="G83" s="9"/>
      <c r="H83" s="10" t="s">
        <v>94</v>
      </c>
      <c r="J83" s="17" t="s">
        <v>326</v>
      </c>
      <c r="K83" s="9" t="s">
        <v>294</v>
      </c>
      <c r="M83" s="9" t="s">
        <v>97</v>
      </c>
      <c r="N83" s="9" t="str">
        <f ca="1">IFERROR(__xludf.DUMMYFUNCTION("IFERROR(VLOOKUP(A83,IMPORTRANGE(""1JKYrYOBZQfsQ_9v3OK3daUockrnOgmzXdn8TvfuM9qs"",""Выборка!$A$2:$K$169""),11,0),"""")"),"Желязко Дмитрий Викторович")</f>
        <v>Желязко Дмитрий Викторович</v>
      </c>
      <c r="O83" s="9" t="str">
        <f t="shared" ca="1" si="0"/>
        <v>да</v>
      </c>
    </row>
    <row r="84" spans="1:15" ht="40.200000000000003">
      <c r="A84" s="7">
        <v>132</v>
      </c>
      <c r="B84" s="22" t="s">
        <v>158</v>
      </c>
      <c r="C84" s="22" t="s">
        <v>327</v>
      </c>
      <c r="D84" s="22" t="s">
        <v>328</v>
      </c>
      <c r="E84" s="22" t="s">
        <v>93</v>
      </c>
      <c r="F84" s="9" t="s">
        <v>329</v>
      </c>
      <c r="G84" s="9"/>
      <c r="H84" s="10" t="s">
        <v>94</v>
      </c>
      <c r="I84" s="9" t="s">
        <v>330</v>
      </c>
      <c r="J84" s="11" t="s">
        <v>331</v>
      </c>
      <c r="K84" s="9" t="s">
        <v>240</v>
      </c>
      <c r="L84" s="6" t="s">
        <v>332</v>
      </c>
      <c r="M84" s="9" t="s">
        <v>97</v>
      </c>
      <c r="N84" s="9" t="str">
        <f ca="1">IFERROR(__xludf.DUMMYFUNCTION("IFERROR(VLOOKUP(A84,IMPORTRANGE(""1JKYrYOBZQfsQ_9v3OK3daUockrnOgmzXdn8TvfuM9qs"",""Выборка!$A$2:$K$169""),11,0),"""")"),"Берсенева Евгения Николаевна")</f>
        <v>Берсенева Евгения Николаевна</v>
      </c>
      <c r="O84" s="9" t="str">
        <f t="shared" ca="1" si="0"/>
        <v>да</v>
      </c>
    </row>
    <row r="85" spans="1:15" ht="66.599999999999994">
      <c r="A85" s="7">
        <v>133</v>
      </c>
      <c r="B85" s="22" t="s">
        <v>158</v>
      </c>
      <c r="C85" s="22" t="s">
        <v>333</v>
      </c>
      <c r="D85" s="22" t="s">
        <v>334</v>
      </c>
      <c r="E85" s="22" t="s">
        <v>93</v>
      </c>
      <c r="F85" s="9" t="s">
        <v>329</v>
      </c>
      <c r="G85" s="9"/>
      <c r="H85" s="10" t="s">
        <v>94</v>
      </c>
      <c r="I85" s="9" t="s">
        <v>335</v>
      </c>
      <c r="J85" s="11" t="s">
        <v>336</v>
      </c>
      <c r="L85" s="6" t="s">
        <v>337</v>
      </c>
      <c r="M85" s="9" t="s">
        <v>97</v>
      </c>
      <c r="N85" s="9" t="str">
        <f ca="1">IFERROR(__xludf.DUMMYFUNCTION("IFERROR(VLOOKUP(A85,IMPORTRANGE(""1JKYrYOBZQfsQ_9v3OK3daUockrnOgmzXdn8TvfuM9qs"",""Выборка!$A$2:$K$169""),11,0),"""")"),"")</f>
        <v/>
      </c>
      <c r="O85" s="9" t="str">
        <f t="shared" ca="1" si="0"/>
        <v>да</v>
      </c>
    </row>
    <row r="86" spans="1:15" ht="16.8">
      <c r="A86" s="7">
        <v>134</v>
      </c>
      <c r="B86" s="22" t="s">
        <v>158</v>
      </c>
      <c r="C86" s="22" t="s">
        <v>338</v>
      </c>
      <c r="D86" s="22" t="s">
        <v>339</v>
      </c>
      <c r="E86" s="22" t="s">
        <v>93</v>
      </c>
      <c r="F86" s="9" t="s">
        <v>329</v>
      </c>
      <c r="G86" s="9"/>
      <c r="H86" s="10" t="s">
        <v>94</v>
      </c>
      <c r="I86" s="9"/>
      <c r="J86" s="11" t="s">
        <v>340</v>
      </c>
      <c r="K86" s="9" t="s">
        <v>102</v>
      </c>
      <c r="L86" s="21" t="s">
        <v>341</v>
      </c>
      <c r="M86" s="9" t="s">
        <v>97</v>
      </c>
      <c r="N86" s="9" t="str">
        <f ca="1">IFERROR(__xludf.DUMMYFUNCTION("IFERROR(VLOOKUP(A86,IMPORTRANGE(""1JKYrYOBZQfsQ_9v3OK3daUockrnOgmzXdn8TvfuM9qs"",""Выборка!$A$2:$K$169""),11,0),"""")"),"Кузнецова Елена Андреевна")</f>
        <v>Кузнецова Елена Андреевна</v>
      </c>
      <c r="O86" s="9" t="str">
        <f t="shared" ca="1" si="0"/>
        <v>да</v>
      </c>
    </row>
    <row r="87" spans="1:15" ht="16.8">
      <c r="A87" s="7">
        <v>136</v>
      </c>
      <c r="B87" s="18" t="s">
        <v>98</v>
      </c>
      <c r="C87" s="18" t="s">
        <v>342</v>
      </c>
      <c r="D87" s="18" t="s">
        <v>343</v>
      </c>
      <c r="E87" s="18" t="s">
        <v>93</v>
      </c>
      <c r="F87" s="9" t="s">
        <v>16</v>
      </c>
      <c r="G87" s="9"/>
      <c r="H87" s="10" t="s">
        <v>94</v>
      </c>
      <c r="J87" s="17" t="s">
        <v>344</v>
      </c>
      <c r="M87" s="12"/>
      <c r="N87" s="9" t="str">
        <f ca="1">IFERROR(__xludf.DUMMYFUNCTION("IFERROR(VLOOKUP(A87,IMPORTRANGE(""1JKYrYOBZQfsQ_9v3OK3daUockrnOgmzXdn8TvfuM9qs"",""Выборка!$A$2:$K$169""),11,0),"""")"),"")</f>
        <v/>
      </c>
      <c r="O87" s="9" t="str">
        <f t="shared" ca="1" si="0"/>
        <v>да</v>
      </c>
    </row>
    <row r="88" spans="1:15" ht="16.8">
      <c r="A88" s="7">
        <v>137</v>
      </c>
      <c r="B88" s="18" t="s">
        <v>98</v>
      </c>
      <c r="C88" s="18" t="s">
        <v>345</v>
      </c>
      <c r="D88" s="18" t="s">
        <v>346</v>
      </c>
      <c r="E88" s="18" t="s">
        <v>93</v>
      </c>
      <c r="F88" s="9" t="s">
        <v>16</v>
      </c>
      <c r="G88" s="9"/>
      <c r="H88" s="10" t="s">
        <v>94</v>
      </c>
      <c r="J88" s="17" t="s">
        <v>347</v>
      </c>
      <c r="L88" s="9" t="s">
        <v>348</v>
      </c>
      <c r="M88" s="9" t="s">
        <v>97</v>
      </c>
      <c r="N88" s="9" t="str">
        <f ca="1">IFERROR(__xludf.DUMMYFUNCTION("IFERROR(VLOOKUP(A88,IMPORTRANGE(""1JKYrYOBZQfsQ_9v3OK3daUockrnOgmzXdn8TvfuM9qs"",""Выборка!$A$2:$K$169""),11,0),"""")"),"")</f>
        <v/>
      </c>
      <c r="O88" s="9" t="str">
        <f t="shared" ca="1" si="0"/>
        <v>да</v>
      </c>
    </row>
    <row r="89" spans="1:15" ht="27">
      <c r="A89" s="7">
        <v>143</v>
      </c>
      <c r="B89" s="16" t="s">
        <v>90</v>
      </c>
      <c r="C89" s="16" t="s">
        <v>349</v>
      </c>
      <c r="D89" s="16" t="s">
        <v>350</v>
      </c>
      <c r="E89" s="16" t="s">
        <v>93</v>
      </c>
      <c r="F89" s="9" t="s">
        <v>16</v>
      </c>
      <c r="G89" s="9"/>
      <c r="H89" s="10" t="s">
        <v>94</v>
      </c>
      <c r="J89" s="17" t="s">
        <v>351</v>
      </c>
      <c r="L89" s="9" t="s">
        <v>211</v>
      </c>
      <c r="M89" s="9" t="s">
        <v>97</v>
      </c>
      <c r="N89" s="9" t="str">
        <f ca="1">IFERROR(__xludf.DUMMYFUNCTION("IFERROR(VLOOKUP(A89,IMPORTRANGE(""1JKYrYOBZQfsQ_9v3OK3daUockrnOgmzXdn8TvfuM9qs"",""Выборка!$A$2:$K$169""),11,0),"""")"),"")</f>
        <v/>
      </c>
      <c r="O89" s="9" t="str">
        <f t="shared" ca="1" si="0"/>
        <v>да</v>
      </c>
    </row>
    <row r="90" spans="1:15" ht="27">
      <c r="A90" s="7">
        <v>158</v>
      </c>
      <c r="B90" s="23" t="s">
        <v>282</v>
      </c>
      <c r="C90" s="23" t="s">
        <v>352</v>
      </c>
      <c r="D90" s="23" t="s">
        <v>353</v>
      </c>
      <c r="E90" s="23" t="s">
        <v>93</v>
      </c>
      <c r="F90" s="9" t="s">
        <v>16</v>
      </c>
      <c r="G90" s="9"/>
      <c r="H90" s="10"/>
      <c r="J90" s="17" t="s">
        <v>354</v>
      </c>
      <c r="M90" s="9" t="s">
        <v>117</v>
      </c>
      <c r="N90" s="9" t="str">
        <f ca="1">IFERROR(__xludf.DUMMYFUNCTION("IFERROR(VLOOKUP(A90,IMPORTRANGE(""1JKYrYOBZQfsQ_9v3OK3daUockrnOgmzXdn8TvfuM9qs"",""Выборка!$A$2:$K$169""),11,0),"""")"),"")</f>
        <v/>
      </c>
      <c r="O90" s="9" t="str">
        <f t="shared" ca="1" si="0"/>
        <v>да</v>
      </c>
    </row>
    <row r="91" spans="1:15" ht="27">
      <c r="A91" s="7">
        <v>159</v>
      </c>
      <c r="B91" s="23" t="s">
        <v>282</v>
      </c>
      <c r="C91" s="23" t="s">
        <v>355</v>
      </c>
      <c r="D91" s="23" t="s">
        <v>356</v>
      </c>
      <c r="E91" s="23" t="s">
        <v>93</v>
      </c>
      <c r="F91" s="9" t="s">
        <v>16</v>
      </c>
      <c r="G91" s="9"/>
      <c r="H91" s="10" t="s">
        <v>94</v>
      </c>
      <c r="J91" s="17" t="s">
        <v>357</v>
      </c>
      <c r="M91" s="9" t="s">
        <v>117</v>
      </c>
      <c r="N91" s="9" t="str">
        <f ca="1">IFERROR(__xludf.DUMMYFUNCTION("IFERROR(VLOOKUP(A91,IMPORTRANGE(""1JKYrYOBZQfsQ_9v3OK3daUockrnOgmzXdn8TvfuM9qs"",""Выборка!$A$2:$K$169""),11,0),"""")"),"")</f>
        <v/>
      </c>
      <c r="O91" s="9" t="str">
        <f t="shared" ca="1" si="0"/>
        <v>да</v>
      </c>
    </row>
    <row r="92" spans="1:15" ht="27">
      <c r="A92" s="7">
        <v>160</v>
      </c>
      <c r="B92" s="23" t="s">
        <v>282</v>
      </c>
      <c r="C92" s="23" t="s">
        <v>358</v>
      </c>
      <c r="D92" s="23" t="s">
        <v>359</v>
      </c>
      <c r="E92" s="23" t="s">
        <v>93</v>
      </c>
      <c r="F92" s="9" t="s">
        <v>16</v>
      </c>
      <c r="G92" s="9"/>
      <c r="H92" s="10" t="s">
        <v>94</v>
      </c>
      <c r="J92" s="17" t="s">
        <v>360</v>
      </c>
      <c r="K92" s="9" t="s">
        <v>240</v>
      </c>
      <c r="M92" s="12"/>
      <c r="N92" s="9" t="str">
        <f ca="1">IFERROR(__xludf.DUMMYFUNCTION("IFERROR(VLOOKUP(A92,IMPORTRANGE(""1JKYrYOBZQfsQ_9v3OK3daUockrnOgmzXdn8TvfuM9qs"",""Выборка!$A$2:$K$169""),11,0),"""")"),"Берсенева Евгения Николаевна")</f>
        <v>Берсенева Евгения Николаевна</v>
      </c>
      <c r="O92" s="9" t="str">
        <f t="shared" ca="1" si="0"/>
        <v>да</v>
      </c>
    </row>
    <row r="93" spans="1:15" ht="16.8">
      <c r="A93" s="7">
        <v>38</v>
      </c>
      <c r="B93" s="18" t="s">
        <v>98</v>
      </c>
      <c r="C93" s="18" t="s">
        <v>361</v>
      </c>
      <c r="D93" s="18" t="s">
        <v>362</v>
      </c>
      <c r="E93" s="18" t="s">
        <v>363</v>
      </c>
      <c r="F93" s="9" t="s">
        <v>16</v>
      </c>
      <c r="G93" s="9"/>
      <c r="H93" s="10"/>
      <c r="N93" s="9" t="str">
        <f ca="1">IFERROR(__xludf.DUMMYFUNCTION("IFERROR(VLOOKUP(A93,IMPORTRANGE(""1JKYrYOBZQfsQ_9v3OK3daUockrnOgmzXdn8TvfuM9qs"",""Выборка!$A$2:$K$169""),11,0),"""")"),"")</f>
        <v/>
      </c>
      <c r="O93" s="9" t="str">
        <f t="shared" ca="1" si="0"/>
        <v>да</v>
      </c>
    </row>
    <row r="94" spans="1:15" ht="16.8">
      <c r="A94" s="7">
        <v>52</v>
      </c>
      <c r="B94" s="18" t="s">
        <v>98</v>
      </c>
      <c r="C94" s="18" t="s">
        <v>364</v>
      </c>
      <c r="D94" s="18" t="s">
        <v>365</v>
      </c>
      <c r="E94" s="18" t="s">
        <v>363</v>
      </c>
      <c r="F94" s="9" t="s">
        <v>16</v>
      </c>
      <c r="G94" s="9"/>
      <c r="H94" s="10"/>
      <c r="N94" s="9" t="str">
        <f ca="1">IFERROR(__xludf.DUMMYFUNCTION("IFERROR(VLOOKUP(A94,IMPORTRANGE(""1JKYrYOBZQfsQ_9v3OK3daUockrnOgmzXdn8TvfuM9qs"",""Выборка!$A$2:$K$169""),11,0),"""")"),"")</f>
        <v/>
      </c>
      <c r="O94" s="9" t="str">
        <f t="shared" ca="1" si="0"/>
        <v>да</v>
      </c>
    </row>
    <row r="95" spans="1:15" ht="16.8">
      <c r="A95" s="7">
        <v>74</v>
      </c>
      <c r="B95" s="18" t="s">
        <v>98</v>
      </c>
      <c r="C95" s="18" t="s">
        <v>366</v>
      </c>
      <c r="D95" s="18" t="s">
        <v>367</v>
      </c>
      <c r="E95" s="18" t="s">
        <v>363</v>
      </c>
      <c r="F95" s="9" t="s">
        <v>16</v>
      </c>
      <c r="G95" s="9"/>
      <c r="H95" s="10"/>
      <c r="N95" s="9" t="str">
        <f ca="1">IFERROR(__xludf.DUMMYFUNCTION("IFERROR(VLOOKUP(A95,IMPORTRANGE(""1JKYrYOBZQfsQ_9v3OK3daUockrnOgmzXdn8TvfuM9qs"",""Выборка!$A$2:$K$169""),11,0),"""")"),"")</f>
        <v/>
      </c>
      <c r="O95" s="9" t="str">
        <f t="shared" ca="1" si="0"/>
        <v>да</v>
      </c>
    </row>
    <row r="96" spans="1:15" ht="16.8">
      <c r="A96" s="7">
        <v>115</v>
      </c>
      <c r="B96" s="8" t="s">
        <v>12</v>
      </c>
      <c r="C96" s="8" t="s">
        <v>368</v>
      </c>
      <c r="D96" s="8" t="s">
        <v>369</v>
      </c>
      <c r="E96" s="8" t="s">
        <v>363</v>
      </c>
      <c r="F96" s="9" t="s">
        <v>16</v>
      </c>
      <c r="G96" s="9"/>
      <c r="H96" s="10"/>
      <c r="K96" s="9" t="s">
        <v>370</v>
      </c>
      <c r="N96" s="9" t="str">
        <f ca="1">IFERROR(__xludf.DUMMYFUNCTION("IFERROR(VLOOKUP(A96,IMPORTRANGE(""1JKYrYOBZQfsQ_9v3OK3daUockrnOgmzXdn8TvfuM9qs"",""Выборка!$A$2:$K$169""),11,0),"""")"),"Солнышкина Татьяна Александровна")</f>
        <v>Солнышкина Татьяна Александровна</v>
      </c>
      <c r="O96" s="9" t="str">
        <f t="shared" ca="1" si="0"/>
        <v>да</v>
      </c>
    </row>
    <row r="97" spans="1:15" ht="16.8">
      <c r="A97" s="7">
        <v>116</v>
      </c>
      <c r="B97" s="8" t="s">
        <v>12</v>
      </c>
      <c r="C97" s="8" t="s">
        <v>371</v>
      </c>
      <c r="D97" s="8" t="s">
        <v>372</v>
      </c>
      <c r="E97" s="8" t="s">
        <v>363</v>
      </c>
      <c r="F97" s="9" t="s">
        <v>16</v>
      </c>
      <c r="G97" s="9"/>
      <c r="H97" s="10"/>
      <c r="K97" s="9" t="s">
        <v>370</v>
      </c>
      <c r="N97" s="9" t="str">
        <f ca="1">IFERROR(__xludf.DUMMYFUNCTION("IFERROR(VLOOKUP(A97,IMPORTRANGE(""1JKYrYOBZQfsQ_9v3OK3daUockrnOgmzXdn8TvfuM9qs"",""Выборка!$A$2:$K$169""),11,0),"""")"),"Солнышкина Татьяна Александровна")</f>
        <v>Солнышкина Татьяна Александровна</v>
      </c>
      <c r="O97" s="9" t="str">
        <f t="shared" ca="1" si="0"/>
        <v>да</v>
      </c>
    </row>
    <row r="98" spans="1:15" ht="16.8">
      <c r="A98" s="7">
        <v>117</v>
      </c>
      <c r="B98" s="8" t="s">
        <v>12</v>
      </c>
      <c r="C98" s="8" t="s">
        <v>373</v>
      </c>
      <c r="D98" s="8" t="s">
        <v>374</v>
      </c>
      <c r="E98" s="8" t="s">
        <v>363</v>
      </c>
      <c r="F98" s="9" t="s">
        <v>16</v>
      </c>
      <c r="G98" s="9"/>
      <c r="H98" s="10"/>
      <c r="K98" s="9" t="s">
        <v>375</v>
      </c>
      <c r="N98" s="9" t="str">
        <f ca="1">IFERROR(__xludf.DUMMYFUNCTION("IFERROR(VLOOKUP(A98,IMPORTRANGE(""1JKYrYOBZQfsQ_9v3OK3daUockrnOgmzXdn8TvfuM9qs"",""Выборка!$A$2:$K$169""),11,0),"""")"),"Солнышкина")</f>
        <v>Солнышкина</v>
      </c>
      <c r="O98" s="9" t="str">
        <f t="shared" ca="1" si="0"/>
        <v>да</v>
      </c>
    </row>
    <row r="99" spans="1:15" ht="16.8">
      <c r="A99" s="7">
        <v>120</v>
      </c>
      <c r="B99" s="8" t="s">
        <v>12</v>
      </c>
      <c r="C99" s="8" t="s">
        <v>376</v>
      </c>
      <c r="D99" s="8" t="s">
        <v>377</v>
      </c>
      <c r="E99" s="8" t="s">
        <v>363</v>
      </c>
      <c r="F99" s="9" t="s">
        <v>16</v>
      </c>
      <c r="G99" s="9"/>
      <c r="H99" s="10"/>
      <c r="K99" s="9" t="s">
        <v>370</v>
      </c>
      <c r="N99" s="9" t="str">
        <f ca="1">IFERROR(__xludf.DUMMYFUNCTION("IFERROR(VLOOKUP(A99,IMPORTRANGE(""1JKYrYOBZQfsQ_9v3OK3daUockrnOgmzXdn8TvfuM9qs"",""Выборка!$A$2:$K$169""),11,0),"""")"),"Солнышкина Татьяна Александровна")</f>
        <v>Солнышкина Татьяна Александровна</v>
      </c>
      <c r="O99" s="9" t="str">
        <f t="shared" ca="1" si="0"/>
        <v>да</v>
      </c>
    </row>
    <row r="100" spans="1:15" ht="16.8">
      <c r="A100" s="7">
        <v>123</v>
      </c>
      <c r="B100" s="8" t="s">
        <v>12</v>
      </c>
      <c r="C100" s="8" t="s">
        <v>378</v>
      </c>
      <c r="D100" s="8" t="s">
        <v>379</v>
      </c>
      <c r="E100" s="8" t="s">
        <v>363</v>
      </c>
      <c r="F100" s="9" t="s">
        <v>16</v>
      </c>
      <c r="G100" s="9"/>
      <c r="H100" s="10"/>
      <c r="K100" s="9" t="s">
        <v>375</v>
      </c>
      <c r="N100" s="9" t="str">
        <f ca="1">IFERROR(__xludf.DUMMYFUNCTION("IFERROR(VLOOKUP(A100,IMPORTRANGE(""1JKYrYOBZQfsQ_9v3OK3daUockrnOgmzXdn8TvfuM9qs"",""Выборка!$A$2:$K$169""),11,0),"""")"),"Солнышкина")</f>
        <v>Солнышкина</v>
      </c>
      <c r="O100" s="9" t="str">
        <f t="shared" ca="1" si="0"/>
        <v>да</v>
      </c>
    </row>
    <row r="101" spans="1:15" ht="16.8">
      <c r="A101" s="7">
        <v>92</v>
      </c>
      <c r="B101" s="8" t="s">
        <v>12</v>
      </c>
      <c r="C101" s="8" t="s">
        <v>380</v>
      </c>
      <c r="D101" s="8" t="s">
        <v>381</v>
      </c>
      <c r="E101" s="8" t="s">
        <v>382</v>
      </c>
      <c r="F101" s="9" t="s">
        <v>16</v>
      </c>
      <c r="G101" s="9" t="s">
        <v>34</v>
      </c>
      <c r="H101" s="10"/>
      <c r="K101" s="9" t="s">
        <v>383</v>
      </c>
      <c r="N101" s="9" t="str">
        <f ca="1">IFERROR(__xludf.DUMMYFUNCTION("IFERROR(VLOOKUP(A101,IMPORTRANGE(""1JKYrYOBZQfsQ_9v3OK3daUockrnOgmzXdn8TvfuM9qs"",""Выборка!$A$2:$K$169""),11,0),"""")"),"Белов Александр Сергеевич")</f>
        <v>Белов Александр Сергеевич</v>
      </c>
      <c r="O101" s="9" t="str">
        <f t="shared" ca="1" si="0"/>
        <v>да</v>
      </c>
    </row>
    <row r="102" spans="1:15" ht="16.8">
      <c r="A102" s="7">
        <v>94</v>
      </c>
      <c r="B102" s="8" t="s">
        <v>12</v>
      </c>
      <c r="C102" s="8" t="s">
        <v>384</v>
      </c>
      <c r="D102" s="8" t="s">
        <v>385</v>
      </c>
      <c r="E102" s="8" t="s">
        <v>382</v>
      </c>
      <c r="F102" s="9" t="s">
        <v>16</v>
      </c>
      <c r="G102" s="9" t="s">
        <v>17</v>
      </c>
      <c r="H102" s="10"/>
      <c r="N102" s="9" t="str">
        <f ca="1">IFERROR(__xludf.DUMMYFUNCTION("IFERROR(VLOOKUP(A102,IMPORTRANGE(""1JKYrYOBZQfsQ_9v3OK3daUockrnOgmzXdn8TvfuM9qs"",""Выборка!$A$2:$K$169""),11,0),"""")"),"")</f>
        <v/>
      </c>
      <c r="O102" s="9" t="str">
        <f t="shared" ca="1" si="0"/>
        <v>да</v>
      </c>
    </row>
    <row r="103" spans="1:15" ht="16.8">
      <c r="A103" s="7">
        <v>122</v>
      </c>
      <c r="B103" s="18" t="s">
        <v>98</v>
      </c>
      <c r="C103" s="18" t="s">
        <v>386</v>
      </c>
      <c r="D103" s="18" t="s">
        <v>387</v>
      </c>
      <c r="E103" s="18" t="s">
        <v>382</v>
      </c>
      <c r="F103" s="9" t="s">
        <v>16</v>
      </c>
      <c r="G103" s="9" t="s">
        <v>34</v>
      </c>
      <c r="H103" s="10"/>
      <c r="K103" s="9" t="s">
        <v>383</v>
      </c>
      <c r="N103" s="9" t="str">
        <f ca="1">IFERROR(__xludf.DUMMYFUNCTION("IFERROR(VLOOKUP(A103,IMPORTRANGE(""1JKYrYOBZQfsQ_9v3OK3daUockrnOgmzXdn8TvfuM9qs"",""Выборка!$A$2:$K$169""),11,0),"""")"),"Белов Александр Сергеевич")</f>
        <v>Белов Александр Сергеевич</v>
      </c>
      <c r="O103" s="9" t="str">
        <f t="shared" ca="1" si="0"/>
        <v>да</v>
      </c>
    </row>
    <row r="104" spans="1:15" ht="16.8">
      <c r="A104" s="7">
        <v>5</v>
      </c>
      <c r="B104" s="18" t="s">
        <v>98</v>
      </c>
      <c r="C104" s="18" t="s">
        <v>388</v>
      </c>
      <c r="D104" s="18" t="s">
        <v>389</v>
      </c>
      <c r="E104" s="18" t="s">
        <v>390</v>
      </c>
      <c r="F104" s="9" t="s">
        <v>16</v>
      </c>
      <c r="G104" s="9" t="s">
        <v>17</v>
      </c>
      <c r="H104" s="10"/>
      <c r="N104" s="9" t="str">
        <f ca="1">IFERROR(__xludf.DUMMYFUNCTION("IFERROR(VLOOKUP(A104,IMPORTRANGE(""1JKYrYOBZQfsQ_9v3OK3daUockrnOgmzXdn8TvfuM9qs"",""Выборка!$A$2:$K$169""),11,0),"""")"),"")</f>
        <v/>
      </c>
      <c r="O104" s="9" t="str">
        <f t="shared" ca="1" si="0"/>
        <v>да</v>
      </c>
    </row>
    <row r="105" spans="1:15" ht="16.8">
      <c r="A105" s="7">
        <v>82</v>
      </c>
      <c r="B105" s="13" t="s">
        <v>38</v>
      </c>
      <c r="C105" s="13" t="s">
        <v>39</v>
      </c>
      <c r="D105" s="13" t="s">
        <v>391</v>
      </c>
      <c r="E105" s="13" t="s">
        <v>390</v>
      </c>
      <c r="F105" s="9" t="s">
        <v>16</v>
      </c>
      <c r="G105" s="9" t="s">
        <v>17</v>
      </c>
      <c r="H105" s="10"/>
      <c r="N105" s="9" t="str">
        <f ca="1">IFERROR(__xludf.DUMMYFUNCTION("IFERROR(VLOOKUP(A105,IMPORTRANGE(""1JKYrYOBZQfsQ_9v3OK3daUockrnOgmzXdn8TvfuM9qs"",""Выборка!$A$2:$K$169""),11,0),"""")"),"")</f>
        <v/>
      </c>
      <c r="O105" s="9" t="str">
        <f t="shared" ca="1" si="0"/>
        <v>да</v>
      </c>
    </row>
    <row r="106" spans="1:15" ht="16.8">
      <c r="A106" s="7">
        <v>96</v>
      </c>
      <c r="B106" s="8" t="s">
        <v>12</v>
      </c>
      <c r="C106" s="8" t="s">
        <v>392</v>
      </c>
      <c r="D106" s="8" t="s">
        <v>393</v>
      </c>
      <c r="E106" s="8" t="s">
        <v>390</v>
      </c>
      <c r="F106" s="9" t="s">
        <v>16</v>
      </c>
      <c r="G106" s="9" t="s">
        <v>34</v>
      </c>
      <c r="H106" s="10"/>
      <c r="K106" s="9" t="s">
        <v>394</v>
      </c>
      <c r="N106" s="9" t="str">
        <f ca="1">IFERROR(__xludf.DUMMYFUNCTION("IFERROR(VLOOKUP(A106,IMPORTRANGE(""1JKYrYOBZQfsQ_9v3OK3daUockrnOgmzXdn8TvfuM9qs"",""Выборка!$A$2:$K$169""),11,0),"""")"),"Михайлова Елена Викторовна")</f>
        <v>Михайлова Елена Викторовна</v>
      </c>
      <c r="O106" s="9" t="str">
        <f t="shared" ca="1" si="0"/>
        <v>да</v>
      </c>
    </row>
    <row r="107" spans="1:15" ht="16.8">
      <c r="A107" s="7">
        <v>125</v>
      </c>
      <c r="B107" s="18" t="s">
        <v>98</v>
      </c>
      <c r="C107" s="18" t="s">
        <v>395</v>
      </c>
      <c r="D107" s="18" t="s">
        <v>396</v>
      </c>
      <c r="E107" s="18" t="s">
        <v>390</v>
      </c>
      <c r="F107" s="9" t="s">
        <v>16</v>
      </c>
      <c r="G107" s="9" t="s">
        <v>34</v>
      </c>
      <c r="H107" s="10"/>
      <c r="K107" s="9" t="s">
        <v>397</v>
      </c>
      <c r="N107" s="9" t="str">
        <f ca="1">IFERROR(__xludf.DUMMYFUNCTION("IFERROR(VLOOKUP(A107,IMPORTRANGE(""1JKYrYOBZQfsQ_9v3OK3daUockrnOgmzXdn8TvfuM9qs"",""Выборка!$A$2:$K$169""),11,0),"""")"),"Язькова Александра Витальевна")</f>
        <v>Язькова Александра Витальевна</v>
      </c>
      <c r="O107" s="9" t="str">
        <f t="shared" ca="1" si="0"/>
        <v>да</v>
      </c>
    </row>
    <row r="108" spans="1:15" ht="16.8">
      <c r="A108" s="7">
        <v>153</v>
      </c>
      <c r="B108" s="8" t="s">
        <v>12</v>
      </c>
      <c r="C108" s="8" t="s">
        <v>398</v>
      </c>
      <c r="D108" s="8" t="s">
        <v>399</v>
      </c>
      <c r="E108" s="8" t="s">
        <v>400</v>
      </c>
      <c r="F108" s="9" t="s">
        <v>16</v>
      </c>
      <c r="G108" s="9"/>
      <c r="H108" s="10"/>
      <c r="K108" s="9" t="s">
        <v>20</v>
      </c>
      <c r="N108" s="9" t="str">
        <f ca="1">IFERROR(__xludf.DUMMYFUNCTION("IFERROR(VLOOKUP(A108,IMPORTRANGE(""1JKYrYOBZQfsQ_9v3OK3daUockrnOgmzXdn8TvfuM9qs"",""Выборка!$A$2:$K$169""),11,0),"""")"),"нет участника")</f>
        <v>нет участника</v>
      </c>
      <c r="O108" s="9" t="str">
        <f t="shared" ca="1" si="0"/>
        <v>да</v>
      </c>
    </row>
    <row r="109" spans="1:15" ht="16.8">
      <c r="A109" s="7">
        <v>39</v>
      </c>
      <c r="B109" s="18" t="s">
        <v>98</v>
      </c>
      <c r="C109" s="18" t="s">
        <v>401</v>
      </c>
      <c r="D109" s="18" t="s">
        <v>402</v>
      </c>
      <c r="E109" s="18" t="s">
        <v>403</v>
      </c>
      <c r="F109" s="9" t="s">
        <v>16</v>
      </c>
      <c r="G109" s="9" t="s">
        <v>34</v>
      </c>
      <c r="H109" s="10"/>
      <c r="K109" s="9" t="s">
        <v>404</v>
      </c>
      <c r="N109" s="9" t="str">
        <f ca="1">IFERROR(__xludf.DUMMYFUNCTION("IFERROR(VLOOKUP(A109,IMPORTRANGE(""1JKYrYOBZQfsQ_9v3OK3daUockrnOgmzXdn8TvfuM9qs"",""Выборка!$A$2:$K$169""),11,0),"""")"),"Новоселова Валерия Сергеевна")</f>
        <v>Новоселова Валерия Сергеевна</v>
      </c>
      <c r="O109" s="9" t="str">
        <f t="shared" ca="1" si="0"/>
        <v>да</v>
      </c>
    </row>
    <row r="110" spans="1:15" ht="16.8">
      <c r="A110" s="7">
        <v>100</v>
      </c>
      <c r="B110" s="8" t="s">
        <v>12</v>
      </c>
      <c r="C110" s="8" t="s">
        <v>405</v>
      </c>
      <c r="D110" s="8" t="s">
        <v>406</v>
      </c>
      <c r="E110" s="8" t="s">
        <v>407</v>
      </c>
      <c r="F110" s="9" t="s">
        <v>16</v>
      </c>
      <c r="G110" s="9" t="s">
        <v>17</v>
      </c>
      <c r="H110" s="10"/>
      <c r="N110" s="9" t="str">
        <f ca="1">IFERROR(__xludf.DUMMYFUNCTION("IFERROR(VLOOKUP(A110,IMPORTRANGE(""1JKYrYOBZQfsQ_9v3OK3daUockrnOgmzXdn8TvfuM9qs"",""Выборка!$A$2:$K$169""),11,0),"""")"),"")</f>
        <v/>
      </c>
      <c r="O110" s="9" t="str">
        <f t="shared" ca="1" si="0"/>
        <v>да</v>
      </c>
    </row>
    <row r="111" spans="1:15" ht="16.8">
      <c r="A111" s="7">
        <v>101</v>
      </c>
      <c r="B111" s="8" t="s">
        <v>12</v>
      </c>
      <c r="C111" s="8" t="s">
        <v>408</v>
      </c>
      <c r="D111" s="8" t="s">
        <v>409</v>
      </c>
      <c r="E111" s="8" t="s">
        <v>407</v>
      </c>
      <c r="F111" s="9" t="s">
        <v>16</v>
      </c>
      <c r="G111" s="9" t="s">
        <v>17</v>
      </c>
      <c r="H111" s="10"/>
      <c r="N111" s="9" t="str">
        <f ca="1">IFERROR(__xludf.DUMMYFUNCTION("IFERROR(VLOOKUP(A111,IMPORTRANGE(""1JKYrYOBZQfsQ_9v3OK3daUockrnOgmzXdn8TvfuM9qs"",""Выборка!$A$2:$K$169""),11,0),"""")"),"")</f>
        <v/>
      </c>
      <c r="O111" s="9" t="str">
        <f t="shared" ca="1" si="0"/>
        <v>да</v>
      </c>
    </row>
    <row r="112" spans="1:15" ht="16.8">
      <c r="A112" s="7">
        <v>103</v>
      </c>
      <c r="B112" s="8" t="s">
        <v>12</v>
      </c>
      <c r="C112" s="8" t="s">
        <v>31</v>
      </c>
      <c r="D112" s="8" t="s">
        <v>410</v>
      </c>
      <c r="E112" s="8" t="s">
        <v>407</v>
      </c>
      <c r="F112" s="9" t="s">
        <v>16</v>
      </c>
      <c r="G112" s="9" t="s">
        <v>34</v>
      </c>
      <c r="H112" s="10"/>
      <c r="K112" s="15" t="s">
        <v>411</v>
      </c>
      <c r="N112" s="9" t="str">
        <f ca="1">IFERROR(__xludf.DUMMYFUNCTION("IFERROR(VLOOKUP(A112,IMPORTRANGE(""1JKYrYOBZQfsQ_9v3OK3daUockrnOgmzXdn8TvfuM9qs"",""Выборка!$A$2:$K$169""),11,0),"""")"),"Малафеева Ирина Константиновна")</f>
        <v>Малафеева Ирина Константиновна</v>
      </c>
      <c r="O112" s="9" t="str">
        <f t="shared" ca="1" si="0"/>
        <v>да</v>
      </c>
    </row>
    <row r="113" spans="1:15" ht="16.8">
      <c r="A113" s="7">
        <v>142</v>
      </c>
      <c r="B113" s="18" t="s">
        <v>98</v>
      </c>
      <c r="C113" s="18" t="s">
        <v>412</v>
      </c>
      <c r="D113" s="18" t="s">
        <v>413</v>
      </c>
      <c r="E113" s="18" t="s">
        <v>407</v>
      </c>
      <c r="F113" s="9" t="s">
        <v>16</v>
      </c>
      <c r="G113" s="9" t="s">
        <v>34</v>
      </c>
      <c r="H113" s="10"/>
      <c r="K113" s="15" t="s">
        <v>411</v>
      </c>
      <c r="N113" s="9" t="str">
        <f ca="1">IFERROR(__xludf.DUMMYFUNCTION("IFERROR(VLOOKUP(A113,IMPORTRANGE(""1JKYrYOBZQfsQ_9v3OK3daUockrnOgmzXdn8TvfuM9qs"",""Выборка!$A$2:$K$169""),11,0),"""")"),"Малафеева Ирина Константиновна")</f>
        <v>Малафеева Ирина Константиновна</v>
      </c>
      <c r="O113" s="9" t="str">
        <f t="shared" ca="1" si="0"/>
        <v>да</v>
      </c>
    </row>
    <row r="114" spans="1:15" ht="16.8">
      <c r="A114" s="7">
        <v>7</v>
      </c>
      <c r="B114" s="24" t="s">
        <v>414</v>
      </c>
      <c r="C114" s="24" t="s">
        <v>415</v>
      </c>
      <c r="D114" s="24" t="s">
        <v>416</v>
      </c>
      <c r="E114" s="24" t="s">
        <v>417</v>
      </c>
      <c r="F114" s="25" t="s">
        <v>16</v>
      </c>
      <c r="G114" s="26" t="s">
        <v>17</v>
      </c>
      <c r="H114" s="10" t="s">
        <v>94</v>
      </c>
      <c r="J114" s="11" t="s">
        <v>418</v>
      </c>
      <c r="K114" s="25"/>
      <c r="L114" s="25" t="s">
        <v>419</v>
      </c>
      <c r="N114" s="9" t="str">
        <f ca="1">IFERROR(__xludf.DUMMYFUNCTION("IFERROR(VLOOKUP(A114,IMPORTRANGE(""1JKYrYOBZQfsQ_9v3OK3daUockrnOgmzXdn8TvfuM9qs"",""Выборка!$A$2:$K$169""),11,0),"""")"),"")</f>
        <v/>
      </c>
      <c r="O114" s="9" t="str">
        <f t="shared" ca="1" si="0"/>
        <v>да</v>
      </c>
    </row>
    <row r="115" spans="1:15" ht="16.8">
      <c r="A115" s="7">
        <v>11</v>
      </c>
      <c r="B115" s="27" t="s">
        <v>420</v>
      </c>
      <c r="C115" s="27" t="s">
        <v>421</v>
      </c>
      <c r="D115" s="27" t="s">
        <v>422</v>
      </c>
      <c r="E115" s="27" t="s">
        <v>417</v>
      </c>
      <c r="F115" s="9" t="s">
        <v>42</v>
      </c>
      <c r="G115" s="9" t="s">
        <v>17</v>
      </c>
      <c r="H115" s="10"/>
      <c r="I115" s="9" t="s">
        <v>423</v>
      </c>
      <c r="N115" s="9" t="str">
        <f ca="1">IFERROR(__xludf.DUMMYFUNCTION("IFERROR(VLOOKUP(A115,IMPORTRANGE(""1JKYrYOBZQfsQ_9v3OK3daUockrnOgmzXdn8TvfuM9qs"",""Выборка!$A$2:$K$169""),11,0),"""")"),"")</f>
        <v/>
      </c>
      <c r="O115" s="9" t="str">
        <f t="shared" ca="1" si="0"/>
        <v>да</v>
      </c>
    </row>
    <row r="116" spans="1:15" ht="16.8">
      <c r="A116" s="7">
        <v>12</v>
      </c>
      <c r="B116" s="27" t="s">
        <v>420</v>
      </c>
      <c r="C116" s="27" t="s">
        <v>424</v>
      </c>
      <c r="D116" s="27" t="s">
        <v>425</v>
      </c>
      <c r="E116" s="27" t="s">
        <v>417</v>
      </c>
      <c r="F116" s="9" t="s">
        <v>42</v>
      </c>
      <c r="G116" s="9" t="s">
        <v>17</v>
      </c>
      <c r="H116" s="10"/>
      <c r="I116" s="9" t="s">
        <v>423</v>
      </c>
      <c r="N116" s="9" t="str">
        <f ca="1">IFERROR(__xludf.DUMMYFUNCTION("IFERROR(VLOOKUP(A116,IMPORTRANGE(""1JKYrYOBZQfsQ_9v3OK3daUockrnOgmzXdn8TvfuM9qs"",""Выборка!$A$2:$K$169""),11,0),"""")"),"")</f>
        <v/>
      </c>
      <c r="O116" s="9" t="str">
        <f t="shared" ca="1" si="0"/>
        <v>да</v>
      </c>
    </row>
    <row r="117" spans="1:15" ht="16.8">
      <c r="A117" s="28">
        <v>13</v>
      </c>
      <c r="B117" s="27" t="s">
        <v>420</v>
      </c>
      <c r="C117" s="27" t="s">
        <v>426</v>
      </c>
      <c r="D117" s="27" t="s">
        <v>427</v>
      </c>
      <c r="E117" s="27" t="s">
        <v>417</v>
      </c>
      <c r="F117" s="9" t="s">
        <v>16</v>
      </c>
      <c r="G117" s="26" t="s">
        <v>17</v>
      </c>
      <c r="H117" s="10"/>
      <c r="I117" s="9" t="s">
        <v>423</v>
      </c>
      <c r="K117" s="9" t="s">
        <v>428</v>
      </c>
      <c r="L117" s="9" t="s">
        <v>429</v>
      </c>
      <c r="N117" s="9" t="str">
        <f ca="1">IFERROR(__xludf.DUMMYFUNCTION("IFERROR(VLOOKUP(A117,IMPORTRANGE(""1JKYrYOBZQfsQ_9v3OK3daUockrnOgmzXdn8TvfuM9qs"",""Выборка!$A$2:$K$169""),11,0),"""")"),"Валитова Карина Рамилевна")</f>
        <v>Валитова Карина Рамилевна</v>
      </c>
      <c r="O117" s="9" t="str">
        <f t="shared" ca="1" si="0"/>
        <v>да</v>
      </c>
    </row>
    <row r="118" spans="1:15" ht="16.8">
      <c r="A118" s="28">
        <v>15</v>
      </c>
      <c r="B118" s="24" t="s">
        <v>414</v>
      </c>
      <c r="C118" s="24" t="s">
        <v>430</v>
      </c>
      <c r="D118" s="24" t="s">
        <v>431</v>
      </c>
      <c r="E118" s="24" t="s">
        <v>417</v>
      </c>
      <c r="F118" s="25" t="s">
        <v>329</v>
      </c>
      <c r="G118" s="26" t="s">
        <v>34</v>
      </c>
      <c r="H118" s="10" t="s">
        <v>432</v>
      </c>
      <c r="J118" s="11" t="s">
        <v>433</v>
      </c>
      <c r="K118" s="29" t="s">
        <v>428</v>
      </c>
      <c r="L118" s="25" t="s">
        <v>434</v>
      </c>
      <c r="N118" s="9" t="str">
        <f ca="1">IFERROR(__xludf.DUMMYFUNCTION("IFERROR(VLOOKUP(A118,IMPORTRANGE(""1JKYrYOBZQfsQ_9v3OK3daUockrnOgmzXdn8TvfuM9qs"",""Выборка!$A$2:$K$169""),11,0),"""")"),"Валитова Карина Рамилевна")</f>
        <v>Валитова Карина Рамилевна</v>
      </c>
      <c r="O118" s="9" t="str">
        <f t="shared" ca="1" si="0"/>
        <v>да</v>
      </c>
    </row>
    <row r="119" spans="1:15" ht="16.8">
      <c r="A119" s="7">
        <v>18</v>
      </c>
      <c r="B119" s="27" t="s">
        <v>420</v>
      </c>
      <c r="C119" s="27" t="s">
        <v>435</v>
      </c>
      <c r="D119" s="27" t="s">
        <v>436</v>
      </c>
      <c r="E119" s="27" t="s">
        <v>417</v>
      </c>
      <c r="F119" s="9" t="s">
        <v>42</v>
      </c>
      <c r="G119" s="9" t="s">
        <v>17</v>
      </c>
      <c r="H119" s="10"/>
      <c r="I119" s="9" t="s">
        <v>423</v>
      </c>
      <c r="N119" s="9" t="str">
        <f ca="1">IFERROR(__xludf.DUMMYFUNCTION("IFERROR(VLOOKUP(A119,IMPORTRANGE(""1JKYrYOBZQfsQ_9v3OK3daUockrnOgmzXdn8TvfuM9qs"",""Выборка!$A$2:$K$169""),11,0),"""")"),"")</f>
        <v/>
      </c>
      <c r="O119" s="9" t="str">
        <f t="shared" ca="1" si="0"/>
        <v>да</v>
      </c>
    </row>
    <row r="120" spans="1:15" ht="16.8">
      <c r="A120" s="28">
        <v>24</v>
      </c>
      <c r="B120" s="23" t="s">
        <v>282</v>
      </c>
      <c r="C120" s="23" t="s">
        <v>437</v>
      </c>
      <c r="D120" s="23" t="s">
        <v>438</v>
      </c>
      <c r="E120" s="23" t="s">
        <v>417</v>
      </c>
      <c r="F120" s="9" t="s">
        <v>16</v>
      </c>
      <c r="G120" s="26" t="s">
        <v>34</v>
      </c>
      <c r="H120" s="10"/>
      <c r="K120" s="9" t="s">
        <v>428</v>
      </c>
      <c r="N120" s="9" t="str">
        <f ca="1">IFERROR(__xludf.DUMMYFUNCTION("IFERROR(VLOOKUP(A120,IMPORTRANGE(""1JKYrYOBZQfsQ_9v3OK3daUockrnOgmzXdn8TvfuM9qs"",""Выборка!$A$2:$K$169""),11,0),"""")"),"Валитова Карина Рамилевна")</f>
        <v>Валитова Карина Рамилевна</v>
      </c>
      <c r="O120" s="9" t="str">
        <f t="shared" ca="1" si="0"/>
        <v>да</v>
      </c>
    </row>
    <row r="121" spans="1:15" ht="16.8">
      <c r="A121" s="7">
        <v>30</v>
      </c>
      <c r="B121" s="24" t="s">
        <v>414</v>
      </c>
      <c r="C121" s="24" t="s">
        <v>439</v>
      </c>
      <c r="D121" s="24" t="s">
        <v>440</v>
      </c>
      <c r="E121" s="24" t="s">
        <v>417</v>
      </c>
      <c r="F121" s="25" t="s">
        <v>329</v>
      </c>
      <c r="G121" s="26" t="s">
        <v>34</v>
      </c>
      <c r="H121" s="10" t="s">
        <v>94</v>
      </c>
      <c r="I121" s="9" t="s">
        <v>441</v>
      </c>
      <c r="J121" s="30" t="s">
        <v>442</v>
      </c>
      <c r="K121" s="25" t="s">
        <v>443</v>
      </c>
      <c r="L121" s="25" t="s">
        <v>419</v>
      </c>
      <c r="N121" s="9" t="str">
        <f ca="1">IFERROR(__xludf.DUMMYFUNCTION("IFERROR(VLOOKUP(A121,IMPORTRANGE(""1JKYrYOBZQfsQ_9v3OK3daUockrnOgmzXdn8TvfuM9qs"",""Выборка!$A$2:$K$169""),11,0),"""")"),"Неудачин Даниил Глебович")</f>
        <v>Неудачин Даниил Глебович</v>
      </c>
      <c r="O121" s="9" t="str">
        <f t="shared" ca="1" si="0"/>
        <v>да</v>
      </c>
    </row>
    <row r="122" spans="1:15" ht="16.8">
      <c r="A122" s="7">
        <v>33</v>
      </c>
      <c r="B122" s="27" t="s">
        <v>420</v>
      </c>
      <c r="C122" s="27" t="s">
        <v>444</v>
      </c>
      <c r="D122" s="27" t="s">
        <v>445</v>
      </c>
      <c r="E122" s="27" t="s">
        <v>417</v>
      </c>
      <c r="F122" s="9" t="s">
        <v>16</v>
      </c>
      <c r="G122" s="9" t="s">
        <v>17</v>
      </c>
      <c r="H122" s="10"/>
      <c r="I122" s="9" t="s">
        <v>446</v>
      </c>
      <c r="N122" s="9" t="str">
        <f ca="1">IFERROR(__xludf.DUMMYFUNCTION("IFERROR(VLOOKUP(A122,IMPORTRANGE(""1JKYrYOBZQfsQ_9v3OK3daUockrnOgmzXdn8TvfuM9qs"",""Выборка!$A$2:$K$169""),11,0),"""")"),"")</f>
        <v/>
      </c>
      <c r="O122" s="9" t="str">
        <f t="shared" ca="1" si="0"/>
        <v>да</v>
      </c>
    </row>
    <row r="123" spans="1:15" ht="16.8">
      <c r="A123" s="28">
        <v>34</v>
      </c>
      <c r="B123" s="27" t="s">
        <v>420</v>
      </c>
      <c r="C123" s="27" t="s">
        <v>447</v>
      </c>
      <c r="D123" s="27" t="s">
        <v>448</v>
      </c>
      <c r="E123" s="27" t="s">
        <v>417</v>
      </c>
      <c r="F123" s="9" t="s">
        <v>16</v>
      </c>
      <c r="G123" s="26" t="s">
        <v>17</v>
      </c>
      <c r="H123" s="10"/>
      <c r="I123" s="9" t="s">
        <v>423</v>
      </c>
      <c r="K123" s="9" t="s">
        <v>428</v>
      </c>
      <c r="N123" s="9" t="str">
        <f ca="1">IFERROR(__xludf.DUMMYFUNCTION("IFERROR(VLOOKUP(A123,IMPORTRANGE(""1JKYrYOBZQfsQ_9v3OK3daUockrnOgmzXdn8TvfuM9qs"",""Выборка!$A$2:$K$169""),11,0),"""")"),"Валитова Карина Рамилевна")</f>
        <v>Валитова Карина Рамилевна</v>
      </c>
      <c r="O123" s="9" t="str">
        <f t="shared" ca="1" si="0"/>
        <v>да</v>
      </c>
    </row>
    <row r="124" spans="1:15" ht="16.8">
      <c r="A124" s="7">
        <v>48</v>
      </c>
      <c r="B124" s="27" t="s">
        <v>420</v>
      </c>
      <c r="C124" s="27" t="s">
        <v>449</v>
      </c>
      <c r="D124" s="27" t="s">
        <v>450</v>
      </c>
      <c r="E124" s="27" t="s">
        <v>417</v>
      </c>
      <c r="F124" s="9" t="s">
        <v>329</v>
      </c>
      <c r="G124" s="26" t="s">
        <v>34</v>
      </c>
      <c r="H124" s="10"/>
      <c r="I124" s="9" t="s">
        <v>451</v>
      </c>
      <c r="J124" s="9" t="s">
        <v>452</v>
      </c>
      <c r="K124" s="9" t="s">
        <v>428</v>
      </c>
      <c r="L124" s="9" t="s">
        <v>453</v>
      </c>
      <c r="N124" s="9" t="str">
        <f ca="1">IFERROR(__xludf.DUMMYFUNCTION("IFERROR(VLOOKUP(A124,IMPORTRANGE(""1JKYrYOBZQfsQ_9v3OK3daUockrnOgmzXdn8TvfuM9qs"",""Выборка!$A$2:$K$169""),11,0),"""")"),"Валитова Карина Рамилевна")</f>
        <v>Валитова Карина Рамилевна</v>
      </c>
      <c r="O124" s="9" t="str">
        <f t="shared" ca="1" si="0"/>
        <v>да</v>
      </c>
    </row>
    <row r="125" spans="1:15" ht="16.8">
      <c r="A125" s="7">
        <v>59</v>
      </c>
      <c r="B125" s="27" t="s">
        <v>420</v>
      </c>
      <c r="C125" s="27" t="s">
        <v>454</v>
      </c>
      <c r="D125" s="27" t="s">
        <v>455</v>
      </c>
      <c r="E125" s="27" t="s">
        <v>417</v>
      </c>
      <c r="F125" s="9" t="s">
        <v>42</v>
      </c>
      <c r="G125" s="9" t="s">
        <v>17</v>
      </c>
      <c r="H125" s="10"/>
      <c r="I125" s="9" t="s">
        <v>423</v>
      </c>
      <c r="N125" s="9" t="str">
        <f ca="1">IFERROR(__xludf.DUMMYFUNCTION("IFERROR(VLOOKUP(A125,IMPORTRANGE(""1JKYrYOBZQfsQ_9v3OK3daUockrnOgmzXdn8TvfuM9qs"",""Выборка!$A$2:$K$169""),11,0),"""")"),"")</f>
        <v/>
      </c>
      <c r="O125" s="9" t="str">
        <f t="shared" ca="1" si="0"/>
        <v>да</v>
      </c>
    </row>
    <row r="126" spans="1:15" ht="16.8">
      <c r="A126" s="28">
        <v>80</v>
      </c>
      <c r="B126" s="27" t="s">
        <v>420</v>
      </c>
      <c r="C126" s="27" t="s">
        <v>456</v>
      </c>
      <c r="D126" s="27" t="s">
        <v>427</v>
      </c>
      <c r="E126" s="27" t="s">
        <v>417</v>
      </c>
      <c r="F126" s="9" t="s">
        <v>16</v>
      </c>
      <c r="G126" s="26" t="s">
        <v>34</v>
      </c>
      <c r="H126" s="10"/>
      <c r="I126" s="9" t="s">
        <v>423</v>
      </c>
      <c r="K126" s="9" t="s">
        <v>428</v>
      </c>
      <c r="L126" s="9" t="s">
        <v>457</v>
      </c>
      <c r="N126" s="9" t="str">
        <f ca="1">IFERROR(__xludf.DUMMYFUNCTION("IFERROR(VLOOKUP(A126,IMPORTRANGE(""1JKYrYOBZQfsQ_9v3OK3daUockrnOgmzXdn8TvfuM9qs"",""Выборка!$A$2:$K$169""),11,0),"""")"),"Валитова Карина Рамилевна")</f>
        <v>Валитова Карина Рамилевна</v>
      </c>
      <c r="O126" s="9" t="str">
        <f t="shared" ca="1" si="0"/>
        <v>да</v>
      </c>
    </row>
    <row r="127" spans="1:15" ht="16.8">
      <c r="A127" s="7">
        <v>81</v>
      </c>
      <c r="B127" s="27" t="s">
        <v>420</v>
      </c>
      <c r="C127" s="27" t="s">
        <v>458</v>
      </c>
      <c r="D127" s="27" t="s">
        <v>459</v>
      </c>
      <c r="E127" s="27" t="s">
        <v>417</v>
      </c>
      <c r="F127" s="9" t="s">
        <v>16</v>
      </c>
      <c r="G127" s="9" t="s">
        <v>34</v>
      </c>
      <c r="H127" s="10"/>
      <c r="I127" s="9" t="s">
        <v>423</v>
      </c>
      <c r="K127" s="15" t="s">
        <v>460</v>
      </c>
      <c r="N127" s="9" t="str">
        <f ca="1">IFERROR(__xludf.DUMMYFUNCTION("IFERROR(VLOOKUP(A127,IMPORTRANGE(""1JKYrYOBZQfsQ_9v3OK3daUockrnOgmzXdn8TvfuM9qs"",""Выборка!$A$2:$K$169""),11,0),"""")"),"Луницына Анна Романовна")</f>
        <v>Луницына Анна Романовна</v>
      </c>
      <c r="O127" s="9" t="str">
        <f t="shared" ca="1" si="0"/>
        <v>да</v>
      </c>
    </row>
    <row r="128" spans="1:15" ht="16.8">
      <c r="A128" s="7">
        <v>84</v>
      </c>
      <c r="B128" s="27" t="s">
        <v>420</v>
      </c>
      <c r="C128" s="27" t="s">
        <v>461</v>
      </c>
      <c r="D128" s="27" t="s">
        <v>462</v>
      </c>
      <c r="E128" s="27" t="s">
        <v>417</v>
      </c>
      <c r="F128" s="9" t="s">
        <v>329</v>
      </c>
      <c r="G128" s="9" t="s">
        <v>34</v>
      </c>
      <c r="H128" s="10"/>
      <c r="I128" s="9" t="s">
        <v>451</v>
      </c>
      <c r="J128" s="9" t="s">
        <v>452</v>
      </c>
      <c r="K128" s="9" t="s">
        <v>443</v>
      </c>
      <c r="L128" s="9" t="s">
        <v>453</v>
      </c>
      <c r="N128" s="9" t="str">
        <f ca="1">IFERROR(__xludf.DUMMYFUNCTION("IFERROR(VLOOKUP(A128,IMPORTRANGE(""1JKYrYOBZQfsQ_9v3OK3daUockrnOgmzXdn8TvfuM9qs"",""Выборка!$A$2:$K$169""),11,0),"""")"),"Неудачин Даниил Глебович")</f>
        <v>Неудачин Даниил Глебович</v>
      </c>
      <c r="O128" s="9" t="str">
        <f t="shared" ca="1" si="0"/>
        <v>да</v>
      </c>
    </row>
    <row r="129" spans="1:15" ht="16.8">
      <c r="A129" s="7">
        <v>89</v>
      </c>
      <c r="B129" s="23" t="s">
        <v>282</v>
      </c>
      <c r="C129" s="23" t="s">
        <v>463</v>
      </c>
      <c r="D129" s="23" t="s">
        <v>464</v>
      </c>
      <c r="E129" s="23" t="s">
        <v>417</v>
      </c>
      <c r="F129" s="9" t="s">
        <v>16</v>
      </c>
      <c r="G129" s="9" t="s">
        <v>34</v>
      </c>
      <c r="H129" s="10"/>
      <c r="K129" s="15" t="s">
        <v>465</v>
      </c>
      <c r="L129" s="9" t="s">
        <v>466</v>
      </c>
      <c r="N129" s="9" t="str">
        <f ca="1">IFERROR(__xludf.DUMMYFUNCTION("IFERROR(VLOOKUP(A129,IMPORTRANGE(""1JKYrYOBZQfsQ_9v3OK3daUockrnOgmzXdn8TvfuM9qs"",""Выборка!$A$2:$K$169""),11,0),"""")"),"Ерошкина Мария Александровна")</f>
        <v>Ерошкина Мария Александровна</v>
      </c>
      <c r="O129" s="9" t="str">
        <f t="shared" ca="1" si="0"/>
        <v>нет</v>
      </c>
    </row>
    <row r="130" spans="1:15" ht="16.8">
      <c r="A130" s="7">
        <v>91</v>
      </c>
      <c r="B130" s="18" t="s">
        <v>98</v>
      </c>
      <c r="C130" s="18" t="s">
        <v>467</v>
      </c>
      <c r="D130" s="18" t="s">
        <v>468</v>
      </c>
      <c r="E130" s="18" t="s">
        <v>417</v>
      </c>
      <c r="F130" s="9" t="s">
        <v>16</v>
      </c>
      <c r="G130" s="9" t="s">
        <v>34</v>
      </c>
      <c r="H130" s="10"/>
      <c r="K130" s="9" t="s">
        <v>469</v>
      </c>
      <c r="N130" s="9" t="str">
        <f ca="1">IFERROR(__xludf.DUMMYFUNCTION("IFERROR(VLOOKUP(A130,IMPORTRANGE(""1JKYrYOBZQfsQ_9v3OK3daUockrnOgmzXdn8TvfuM9qs"",""Выборка!$A$2:$K$169""),11,0),"""")"),"Фалалеева Анастасия Владимировна")</f>
        <v>Фалалеева Анастасия Владимировна</v>
      </c>
      <c r="O130" s="9" t="str">
        <f t="shared" ca="1" si="0"/>
        <v>да</v>
      </c>
    </row>
    <row r="131" spans="1:15" ht="16.8">
      <c r="A131" s="28">
        <v>93</v>
      </c>
      <c r="B131" s="27" t="s">
        <v>420</v>
      </c>
      <c r="C131" s="27" t="s">
        <v>470</v>
      </c>
      <c r="D131" s="27" t="s">
        <v>471</v>
      </c>
      <c r="E131" s="27" t="s">
        <v>417</v>
      </c>
      <c r="F131" s="9" t="s">
        <v>16</v>
      </c>
      <c r="G131" s="26" t="s">
        <v>34</v>
      </c>
      <c r="H131" s="10"/>
      <c r="I131" s="9" t="s">
        <v>423</v>
      </c>
      <c r="K131" s="9" t="s">
        <v>428</v>
      </c>
      <c r="N131" s="9" t="str">
        <f ca="1">IFERROR(__xludf.DUMMYFUNCTION("IFERROR(VLOOKUP(A131,IMPORTRANGE(""1JKYrYOBZQfsQ_9v3OK3daUockrnOgmzXdn8TvfuM9qs"",""Выборка!$A$2:$K$169""),11,0),"""")"),"Валитова Карина Рамилевна")</f>
        <v>Валитова Карина Рамилевна</v>
      </c>
      <c r="O131" s="9" t="str">
        <f t="shared" ca="1" si="0"/>
        <v>да</v>
      </c>
    </row>
    <row r="132" spans="1:15" ht="16.8">
      <c r="A132" s="7">
        <v>97</v>
      </c>
      <c r="B132" s="27" t="s">
        <v>420</v>
      </c>
      <c r="C132" s="27" t="s">
        <v>472</v>
      </c>
      <c r="D132" s="27" t="s">
        <v>473</v>
      </c>
      <c r="E132" s="27" t="s">
        <v>417</v>
      </c>
      <c r="F132" s="9" t="s">
        <v>42</v>
      </c>
      <c r="G132" s="9" t="s">
        <v>17</v>
      </c>
      <c r="H132" s="10"/>
      <c r="I132" s="9" t="s">
        <v>423</v>
      </c>
      <c r="N132" s="9" t="str">
        <f ca="1">IFERROR(__xludf.DUMMYFUNCTION("IFERROR(VLOOKUP(A132,IMPORTRANGE(""1JKYrYOBZQfsQ_9v3OK3daUockrnOgmzXdn8TvfuM9qs"",""Выборка!$A$2:$K$169""),11,0),"""")"),"")</f>
        <v/>
      </c>
      <c r="O132" s="9" t="str">
        <f t="shared" ca="1" si="0"/>
        <v>да</v>
      </c>
    </row>
    <row r="133" spans="1:15" ht="16.8">
      <c r="A133" s="7">
        <v>104</v>
      </c>
      <c r="B133" s="8" t="s">
        <v>12</v>
      </c>
      <c r="C133" s="8" t="s">
        <v>474</v>
      </c>
      <c r="D133" s="8" t="s">
        <v>475</v>
      </c>
      <c r="E133" s="8" t="s">
        <v>417</v>
      </c>
      <c r="F133" s="9" t="s">
        <v>16</v>
      </c>
      <c r="G133" s="9" t="s">
        <v>34</v>
      </c>
      <c r="H133" s="10"/>
      <c r="K133" s="9" t="s">
        <v>469</v>
      </c>
      <c r="N133" s="9" t="str">
        <f ca="1">IFERROR(__xludf.DUMMYFUNCTION("IFERROR(VLOOKUP(A133,IMPORTRANGE(""1JKYrYOBZQfsQ_9v3OK3daUockrnOgmzXdn8TvfuM9qs"",""Выборка!$A$2:$K$169""),11,0),"""")"),"Фалалеева Анастасия Владимировна")</f>
        <v>Фалалеева Анастасия Владимировна</v>
      </c>
      <c r="O133" s="9" t="str">
        <f t="shared" ca="1" si="0"/>
        <v>да</v>
      </c>
    </row>
    <row r="134" spans="1:15" ht="16.8">
      <c r="A134" s="7">
        <v>107</v>
      </c>
      <c r="B134" s="8" t="s">
        <v>12</v>
      </c>
      <c r="C134" s="8" t="s">
        <v>476</v>
      </c>
      <c r="D134" s="8" t="s">
        <v>477</v>
      </c>
      <c r="E134" s="8" t="s">
        <v>417</v>
      </c>
      <c r="F134" s="9" t="s">
        <v>16</v>
      </c>
      <c r="G134" s="9" t="s">
        <v>17</v>
      </c>
      <c r="H134" s="10"/>
      <c r="I134" s="9" t="s">
        <v>478</v>
      </c>
      <c r="K134" s="9" t="s">
        <v>428</v>
      </c>
      <c r="N134" s="9" t="str">
        <f ca="1">IFERROR(__xludf.DUMMYFUNCTION("IFERROR(VLOOKUP(A134,IMPORTRANGE(""1JKYrYOBZQfsQ_9v3OK3daUockrnOgmzXdn8TvfuM9qs"",""Выборка!$A$2:$K$169""),11,0),"""")"),"Валитова Карина Рамилевна")</f>
        <v>Валитова Карина Рамилевна</v>
      </c>
      <c r="O134" s="9" t="str">
        <f t="shared" ca="1" si="0"/>
        <v>да</v>
      </c>
    </row>
    <row r="135" spans="1:15" ht="16.8">
      <c r="A135" s="7">
        <v>114</v>
      </c>
      <c r="B135" s="27" t="s">
        <v>420</v>
      </c>
      <c r="C135" s="27" t="s">
        <v>479</v>
      </c>
      <c r="D135" s="27" t="s">
        <v>480</v>
      </c>
      <c r="E135" s="27" t="s">
        <v>417</v>
      </c>
      <c r="F135" s="9" t="s">
        <v>329</v>
      </c>
      <c r="G135" s="9" t="s">
        <v>34</v>
      </c>
      <c r="H135" s="10"/>
      <c r="I135" s="9" t="s">
        <v>451</v>
      </c>
      <c r="J135" s="11" t="s">
        <v>481</v>
      </c>
      <c r="K135" s="15" t="s">
        <v>482</v>
      </c>
      <c r="L135" s="9" t="s">
        <v>483</v>
      </c>
      <c r="N135" s="9" t="str">
        <f ca="1">IFERROR(__xludf.DUMMYFUNCTION("IFERROR(VLOOKUP(A135,IMPORTRANGE(""1JKYrYOBZQfsQ_9v3OK3daUockrnOgmzXdn8TvfuM9qs"",""Выборка!$A$2:$K$169""),11,0),"""")"),"Климцева Анна Евгеньевна")</f>
        <v>Климцева Анна Евгеньевна</v>
      </c>
      <c r="O135" s="9" t="str">
        <f t="shared" ca="1" si="0"/>
        <v>да</v>
      </c>
    </row>
    <row r="136" spans="1:15" ht="16.8">
      <c r="A136" s="7">
        <v>126</v>
      </c>
      <c r="B136" s="27" t="s">
        <v>420</v>
      </c>
      <c r="C136" s="27" t="s">
        <v>484</v>
      </c>
      <c r="D136" s="27" t="s">
        <v>485</v>
      </c>
      <c r="E136" s="27" t="s">
        <v>417</v>
      </c>
      <c r="F136" s="9" t="s">
        <v>42</v>
      </c>
      <c r="G136" s="9" t="s">
        <v>17</v>
      </c>
      <c r="H136" s="10"/>
      <c r="I136" s="9" t="s">
        <v>423</v>
      </c>
      <c r="N136" s="9" t="str">
        <f ca="1">IFERROR(__xludf.DUMMYFUNCTION("IFERROR(VLOOKUP(A136,IMPORTRANGE(""1JKYrYOBZQfsQ_9v3OK3daUockrnOgmzXdn8TvfuM9qs"",""Выборка!$A$2:$K$169""),11,0),"""")"),"")</f>
        <v/>
      </c>
      <c r="O136" s="9" t="str">
        <f t="shared" ca="1" si="0"/>
        <v>да</v>
      </c>
    </row>
    <row r="137" spans="1:15" ht="16.8">
      <c r="A137" s="7">
        <v>130</v>
      </c>
      <c r="B137" s="27" t="s">
        <v>420</v>
      </c>
      <c r="C137" s="27" t="s">
        <v>486</v>
      </c>
      <c r="D137" s="27" t="s">
        <v>487</v>
      </c>
      <c r="E137" s="27" t="s">
        <v>417</v>
      </c>
      <c r="F137" s="9" t="s">
        <v>16</v>
      </c>
      <c r="G137" s="9" t="s">
        <v>34</v>
      </c>
      <c r="H137" s="10"/>
      <c r="I137" s="9" t="s">
        <v>423</v>
      </c>
      <c r="K137" s="15" t="s">
        <v>488</v>
      </c>
      <c r="N137" s="9" t="str">
        <f ca="1">IFERROR(__xludf.DUMMYFUNCTION("IFERROR(VLOOKUP(A137,IMPORTRANGE(""1JKYrYOBZQfsQ_9v3OK3daUockrnOgmzXdn8TvfuM9qs"",""Выборка!$A$2:$K$169""),11,0),"""")"),"Львов Александр Анатольевич")</f>
        <v>Львов Александр Анатольевич</v>
      </c>
      <c r="O137" s="9" t="str">
        <f t="shared" ca="1" si="0"/>
        <v>да</v>
      </c>
    </row>
    <row r="138" spans="1:15" ht="16.8">
      <c r="A138" s="7">
        <v>135</v>
      </c>
      <c r="B138" s="18" t="s">
        <v>98</v>
      </c>
      <c r="C138" s="18" t="s">
        <v>489</v>
      </c>
      <c r="D138" s="18" t="s">
        <v>490</v>
      </c>
      <c r="E138" s="18" t="s">
        <v>417</v>
      </c>
      <c r="F138" s="9" t="s">
        <v>16</v>
      </c>
      <c r="G138" s="9" t="s">
        <v>17</v>
      </c>
      <c r="H138" s="10"/>
      <c r="N138" s="9" t="str">
        <f ca="1">IFERROR(__xludf.DUMMYFUNCTION("IFERROR(VLOOKUP(A138,IMPORTRANGE(""1JKYrYOBZQfsQ_9v3OK3daUockrnOgmzXdn8TvfuM9qs"",""Выборка!$A$2:$K$169""),11,0),"""")"),"")</f>
        <v/>
      </c>
      <c r="O138" s="9" t="str">
        <f t="shared" ca="1" si="0"/>
        <v>да</v>
      </c>
    </row>
    <row r="139" spans="1:15" ht="16.8">
      <c r="A139" s="7">
        <v>144</v>
      </c>
      <c r="B139" s="23" t="s">
        <v>282</v>
      </c>
      <c r="C139" s="23" t="s">
        <v>491</v>
      </c>
      <c r="D139" s="23" t="s">
        <v>492</v>
      </c>
      <c r="E139" s="23" t="s">
        <v>417</v>
      </c>
      <c r="F139" s="9" t="s">
        <v>16</v>
      </c>
      <c r="G139" s="9" t="s">
        <v>17</v>
      </c>
      <c r="H139" s="10"/>
      <c r="N139" s="9" t="str">
        <f ca="1">IFERROR(__xludf.DUMMYFUNCTION("IFERROR(VLOOKUP(A139,IMPORTRANGE(""1JKYrYOBZQfsQ_9v3OK3daUockrnOgmzXdn8TvfuM9qs"",""Выборка!$A$2:$K$169""),11,0),"""")"),"")</f>
        <v/>
      </c>
      <c r="O139" s="9" t="str">
        <f t="shared" ca="1" si="0"/>
        <v>да</v>
      </c>
    </row>
    <row r="140" spans="1:15" ht="16.8">
      <c r="A140" s="7">
        <v>154</v>
      </c>
      <c r="B140" s="27" t="s">
        <v>420</v>
      </c>
      <c r="C140" s="27" t="s">
        <v>493</v>
      </c>
      <c r="D140" s="27" t="s">
        <v>494</v>
      </c>
      <c r="E140" s="27" t="s">
        <v>417</v>
      </c>
      <c r="F140" s="9" t="s">
        <v>16</v>
      </c>
      <c r="G140" s="9" t="s">
        <v>34</v>
      </c>
      <c r="H140" s="10"/>
      <c r="I140" s="9" t="s">
        <v>423</v>
      </c>
      <c r="K140" s="15" t="s">
        <v>495</v>
      </c>
      <c r="N140" s="9" t="str">
        <f ca="1">IFERROR(__xludf.DUMMYFUNCTION("IFERROR(VLOOKUP(A140,IMPORTRANGE(""1JKYrYOBZQfsQ_9v3OK3daUockrnOgmzXdn8TvfuM9qs"",""Выборка!$A$2:$K$169""),11,0),"""")"),"Виноградова Дарья Сергеевна")</f>
        <v>Виноградова Дарья Сергеевна</v>
      </c>
      <c r="O140" s="9" t="str">
        <f t="shared" ca="1" si="0"/>
        <v>да</v>
      </c>
    </row>
    <row r="141" spans="1:15" ht="16.8">
      <c r="A141" s="7">
        <v>155</v>
      </c>
      <c r="B141" s="24" t="s">
        <v>414</v>
      </c>
      <c r="C141" s="24" t="s">
        <v>496</v>
      </c>
      <c r="D141" s="24" t="s">
        <v>497</v>
      </c>
      <c r="E141" s="24" t="s">
        <v>417</v>
      </c>
      <c r="F141" s="25" t="s">
        <v>16</v>
      </c>
      <c r="G141" s="26" t="s">
        <v>17</v>
      </c>
      <c r="H141" s="10" t="s">
        <v>94</v>
      </c>
      <c r="J141" s="11" t="s">
        <v>498</v>
      </c>
      <c r="K141" s="25"/>
      <c r="L141" s="25" t="s">
        <v>499</v>
      </c>
      <c r="N141" s="9" t="str">
        <f ca="1">IFERROR(__xludf.DUMMYFUNCTION("IFERROR(VLOOKUP(A141,IMPORTRANGE(""1JKYrYOBZQfsQ_9v3OK3daUockrnOgmzXdn8TvfuM9qs"",""Выборка!$A$2:$K$169""),11,0),"""")"),"")</f>
        <v/>
      </c>
      <c r="O141" s="9" t="str">
        <f t="shared" ca="1" si="0"/>
        <v>да</v>
      </c>
    </row>
    <row r="142" spans="1:15" ht="16.8">
      <c r="A142" s="7">
        <v>156</v>
      </c>
      <c r="B142" s="24" t="s">
        <v>414</v>
      </c>
      <c r="C142" s="24" t="s">
        <v>500</v>
      </c>
      <c r="D142" s="24" t="s">
        <v>501</v>
      </c>
      <c r="E142" s="24" t="s">
        <v>417</v>
      </c>
      <c r="F142" s="25" t="s">
        <v>329</v>
      </c>
      <c r="G142" s="26" t="s">
        <v>17</v>
      </c>
      <c r="H142" s="10" t="s">
        <v>432</v>
      </c>
      <c r="K142" s="25"/>
      <c r="L142" s="25"/>
      <c r="N142" s="9" t="str">
        <f ca="1">IFERROR(__xludf.DUMMYFUNCTION("IFERROR(VLOOKUP(A142,IMPORTRANGE(""1JKYrYOBZQfsQ_9v3OK3daUockrnOgmzXdn8TvfuM9qs"",""Выборка!$A$2:$K$169""),11,0),"""")"),"")</f>
        <v/>
      </c>
      <c r="O142" s="9" t="str">
        <f t="shared" ca="1" si="0"/>
        <v>да</v>
      </c>
    </row>
    <row r="143" spans="1:15" ht="16.8">
      <c r="A143" s="7">
        <v>157</v>
      </c>
      <c r="B143" s="24" t="s">
        <v>414</v>
      </c>
      <c r="C143" s="24" t="s">
        <v>502</v>
      </c>
      <c r="D143" s="24" t="s">
        <v>503</v>
      </c>
      <c r="E143" s="24" t="s">
        <v>417</v>
      </c>
      <c r="F143" s="25" t="s">
        <v>16</v>
      </c>
      <c r="G143" s="26" t="s">
        <v>34</v>
      </c>
      <c r="H143" s="10" t="s">
        <v>432</v>
      </c>
      <c r="I143" s="9">
        <v>1500</v>
      </c>
      <c r="J143" s="30" t="s">
        <v>504</v>
      </c>
      <c r="K143" s="15" t="s">
        <v>488</v>
      </c>
      <c r="L143" s="25" t="s">
        <v>419</v>
      </c>
      <c r="N143" s="9" t="str">
        <f ca="1">IFERROR(__xludf.DUMMYFUNCTION("IFERROR(VLOOKUP(A143,IMPORTRANGE(""1JKYrYOBZQfsQ_9v3OK3daUockrnOgmzXdn8TvfuM9qs"",""Выборка!$A$2:$K$169""),11,0),"""")"),"Львов Александр Анатольевич")</f>
        <v>Львов Александр Анатольевич</v>
      </c>
      <c r="O143" s="9" t="str">
        <f t="shared" ca="1" si="0"/>
        <v>да</v>
      </c>
    </row>
    <row r="144" spans="1:15" ht="16.8">
      <c r="A144" s="7">
        <v>43</v>
      </c>
      <c r="B144" s="18" t="s">
        <v>98</v>
      </c>
      <c r="C144" s="18" t="s">
        <v>505</v>
      </c>
      <c r="D144" s="18" t="s">
        <v>506</v>
      </c>
      <c r="E144" s="18" t="s">
        <v>507</v>
      </c>
      <c r="F144" s="9" t="s">
        <v>16</v>
      </c>
      <c r="G144" s="9"/>
      <c r="H144" s="10"/>
      <c r="K144" s="9" t="s">
        <v>508</v>
      </c>
      <c r="N144" s="9" t="str">
        <f ca="1">IFERROR(__xludf.DUMMYFUNCTION("IFERROR(VLOOKUP(A144,IMPORTRANGE(""1JKYrYOBZQfsQ_9v3OK3daUockrnOgmzXdn8TvfuM9qs"",""Выборка!$A$2:$K$169""),11,0),"""")"),"Максимова Ольга Олеговна")</f>
        <v>Максимова Ольга Олеговна</v>
      </c>
      <c r="O144" s="9" t="str">
        <f t="shared" ca="1" si="0"/>
        <v>да</v>
      </c>
    </row>
    <row r="145" spans="1:15" ht="16.8">
      <c r="A145" s="7">
        <v>98</v>
      </c>
      <c r="B145" s="13" t="s">
        <v>38</v>
      </c>
      <c r="C145" s="13" t="s">
        <v>509</v>
      </c>
      <c r="D145" s="13" t="s">
        <v>510</v>
      </c>
      <c r="E145" s="13" t="s">
        <v>507</v>
      </c>
      <c r="F145" s="9" t="s">
        <v>42</v>
      </c>
      <c r="G145" s="9"/>
      <c r="H145" s="10"/>
      <c r="K145" s="9" t="s">
        <v>511</v>
      </c>
      <c r="N145" s="9" t="str">
        <f ca="1">IFERROR(__xludf.DUMMYFUNCTION("IFERROR(VLOOKUP(A145,IMPORTRANGE(""1JKYrYOBZQfsQ_9v3OK3daUockrnOgmzXdn8TvfuM9qs"",""Выборка!$A$2:$K$169""),11,0),"""")"),"Лесных Алина Артемовна")</f>
        <v>Лесных Алина Артемовна</v>
      </c>
      <c r="O145" s="9" t="str">
        <f t="shared" ca="1" si="0"/>
        <v>да</v>
      </c>
    </row>
    <row r="146" spans="1:15" ht="16.8">
      <c r="A146" s="7">
        <v>99</v>
      </c>
      <c r="B146" s="13" t="s">
        <v>38</v>
      </c>
      <c r="C146" s="13" t="s">
        <v>200</v>
      </c>
      <c r="D146" s="13" t="s">
        <v>66</v>
      </c>
      <c r="E146" s="13" t="s">
        <v>507</v>
      </c>
      <c r="F146" s="9" t="s">
        <v>42</v>
      </c>
      <c r="G146" s="9"/>
      <c r="H146" s="10"/>
      <c r="K146" s="9" t="s">
        <v>20</v>
      </c>
      <c r="L146" s="9" t="s">
        <v>512</v>
      </c>
      <c r="N146" s="9" t="str">
        <f ca="1">IFERROR(__xludf.DUMMYFUNCTION("IFERROR(VLOOKUP(A146,IMPORTRANGE(""1JKYrYOBZQfsQ_9v3OK3daUockrnOgmzXdn8TvfuM9qs"",""Выборка!$A$2:$K$169""),11,0),"""")"),"нет участника")</f>
        <v>нет участника</v>
      </c>
      <c r="O146" s="9" t="str">
        <f t="shared" ca="1" si="0"/>
        <v>да</v>
      </c>
    </row>
    <row r="147" spans="1:15" ht="16.8">
      <c r="A147" s="7">
        <v>119</v>
      </c>
      <c r="B147" s="13" t="s">
        <v>38</v>
      </c>
      <c r="C147" s="13" t="s">
        <v>513</v>
      </c>
      <c r="D147" s="13" t="s">
        <v>514</v>
      </c>
      <c r="E147" s="13" t="s">
        <v>507</v>
      </c>
      <c r="F147" s="9" t="s">
        <v>42</v>
      </c>
      <c r="G147" s="9"/>
      <c r="H147" s="10"/>
      <c r="K147" s="9" t="s">
        <v>20</v>
      </c>
      <c r="L147" s="9" t="s">
        <v>515</v>
      </c>
      <c r="N147" s="9" t="str">
        <f ca="1">IFERROR(__xludf.DUMMYFUNCTION("IFERROR(VLOOKUP(A147,IMPORTRANGE(""1JKYrYOBZQfsQ_9v3OK3daUockrnOgmzXdn8TvfuM9qs"",""Выборка!$A$2:$K$169""),11,0),"""")"),"нет участника")</f>
        <v>нет участника</v>
      </c>
      <c r="O147" s="9" t="str">
        <f t="shared" ca="1" si="0"/>
        <v>да</v>
      </c>
    </row>
    <row r="148" spans="1:15" ht="16.8">
      <c r="A148" s="7">
        <v>139</v>
      </c>
      <c r="B148" s="18" t="s">
        <v>98</v>
      </c>
      <c r="C148" s="18" t="s">
        <v>516</v>
      </c>
      <c r="D148" s="18" t="s">
        <v>517</v>
      </c>
      <c r="E148" s="18" t="s">
        <v>507</v>
      </c>
      <c r="F148" s="9" t="s">
        <v>16</v>
      </c>
      <c r="G148" s="9"/>
      <c r="H148" s="10"/>
      <c r="K148" s="9" t="s">
        <v>20</v>
      </c>
      <c r="L148" s="9" t="s">
        <v>518</v>
      </c>
      <c r="N148" s="9" t="str">
        <f ca="1">IFERROR(__xludf.DUMMYFUNCTION("IFERROR(VLOOKUP(A148,IMPORTRANGE(""1JKYrYOBZQfsQ_9v3OK3daUockrnOgmzXdn8TvfuM9qs"",""Выборка!$A$2:$K$169""),11,0),"""")"),"нет участника")</f>
        <v>нет участника</v>
      </c>
      <c r="O148" s="9" t="str">
        <f t="shared" ca="1" si="0"/>
        <v>да</v>
      </c>
    </row>
    <row r="149" spans="1:15" ht="16.8">
      <c r="A149" s="7">
        <v>140</v>
      </c>
      <c r="B149" s="8" t="s">
        <v>12</v>
      </c>
      <c r="C149" s="8" t="s">
        <v>519</v>
      </c>
      <c r="D149" s="8" t="s">
        <v>517</v>
      </c>
      <c r="E149" s="8" t="s">
        <v>507</v>
      </c>
      <c r="F149" s="9" t="s">
        <v>16</v>
      </c>
      <c r="G149" s="9" t="s">
        <v>34</v>
      </c>
      <c r="H149" s="10"/>
      <c r="K149" s="9" t="s">
        <v>20</v>
      </c>
      <c r="L149" s="9" t="s">
        <v>520</v>
      </c>
      <c r="N149" s="9" t="str">
        <f ca="1">IFERROR(__xludf.DUMMYFUNCTION("IFERROR(VLOOKUP(A149,IMPORTRANGE(""1JKYrYOBZQfsQ_9v3OK3daUockrnOgmzXdn8TvfuM9qs"",""Выборка!$A$2:$K$169""),11,0),"""")"),"нет участника")</f>
        <v>нет участника</v>
      </c>
      <c r="O149" s="9" t="str">
        <f t="shared" ca="1" si="0"/>
        <v>да</v>
      </c>
    </row>
    <row r="150" spans="1:15" ht="16.8">
      <c r="A150" s="7">
        <v>141</v>
      </c>
      <c r="B150" s="13" t="s">
        <v>38</v>
      </c>
      <c r="C150" s="13" t="s">
        <v>39</v>
      </c>
      <c r="D150" s="13" t="s">
        <v>521</v>
      </c>
      <c r="E150" s="13" t="s">
        <v>507</v>
      </c>
      <c r="F150" s="9" t="s">
        <v>42</v>
      </c>
      <c r="G150" s="9"/>
      <c r="H150" s="10"/>
      <c r="K150" s="9" t="s">
        <v>20</v>
      </c>
      <c r="L150" s="14" t="s">
        <v>44</v>
      </c>
      <c r="N150" s="9" t="str">
        <f ca="1">IFERROR(__xludf.DUMMYFUNCTION("IFERROR(VLOOKUP(A150,IMPORTRANGE(""1JKYrYOBZQfsQ_9v3OK3daUockrnOgmzXdn8TvfuM9qs"",""Выборка!$A$2:$K$169""),11,0),"""")"),"нет участника")</f>
        <v>нет участника</v>
      </c>
      <c r="O150" s="9" t="str">
        <f t="shared" ca="1" si="0"/>
        <v>да</v>
      </c>
    </row>
    <row r="151" spans="1:15" ht="16.8">
      <c r="A151" s="7">
        <v>145</v>
      </c>
      <c r="B151" s="8" t="s">
        <v>12</v>
      </c>
      <c r="C151" s="8" t="s">
        <v>522</v>
      </c>
      <c r="D151" s="8" t="s">
        <v>523</v>
      </c>
      <c r="E151" s="8" t="s">
        <v>507</v>
      </c>
      <c r="F151" s="9" t="s">
        <v>16</v>
      </c>
      <c r="G151" s="9" t="s">
        <v>34</v>
      </c>
      <c r="H151" s="10"/>
      <c r="K151" s="9" t="s">
        <v>20</v>
      </c>
      <c r="N151" s="9" t="str">
        <f ca="1">IFERROR(__xludf.DUMMYFUNCTION("IFERROR(VLOOKUP(A151,IMPORTRANGE(""1JKYrYOBZQfsQ_9v3OK3daUockrnOgmzXdn8TvfuM9qs"",""Выборка!$A$2:$K$169""),11,0),"""")"),"нет участника")</f>
        <v>нет участника</v>
      </c>
      <c r="O151" s="9" t="str">
        <f t="shared" ca="1" si="0"/>
        <v>да</v>
      </c>
    </row>
    <row r="152" spans="1:15" ht="16.8">
      <c r="A152" s="7">
        <v>146</v>
      </c>
      <c r="B152" s="8" t="s">
        <v>12</v>
      </c>
      <c r="C152" s="8" t="s">
        <v>524</v>
      </c>
      <c r="D152" s="8" t="s">
        <v>525</v>
      </c>
      <c r="E152" s="8" t="s">
        <v>507</v>
      </c>
      <c r="F152" s="9" t="s">
        <v>16</v>
      </c>
      <c r="G152" s="9" t="s">
        <v>17</v>
      </c>
      <c r="H152" s="10"/>
      <c r="K152" s="9" t="s">
        <v>20</v>
      </c>
      <c r="N152" s="9" t="str">
        <f ca="1">IFERROR(__xludf.DUMMYFUNCTION("IFERROR(VLOOKUP(A152,IMPORTRANGE(""1JKYrYOBZQfsQ_9v3OK3daUockrnOgmzXdn8TvfuM9qs"",""Выборка!$A$2:$K$169""),11,0),"""")"),"нет участника")</f>
        <v>нет участника</v>
      </c>
      <c r="O152" s="9" t="str">
        <f t="shared" ca="1" si="0"/>
        <v>да</v>
      </c>
    </row>
    <row r="153" spans="1:15" ht="16.8">
      <c r="A153" s="7">
        <v>147</v>
      </c>
      <c r="B153" s="8" t="s">
        <v>12</v>
      </c>
      <c r="C153" s="8" t="s">
        <v>526</v>
      </c>
      <c r="D153" s="8" t="s">
        <v>527</v>
      </c>
      <c r="E153" s="8" t="s">
        <v>507</v>
      </c>
      <c r="F153" s="9" t="s">
        <v>16</v>
      </c>
      <c r="G153" s="9" t="s">
        <v>17</v>
      </c>
      <c r="H153" s="10"/>
      <c r="K153" s="9" t="s">
        <v>68</v>
      </c>
      <c r="N153" s="9" t="str">
        <f ca="1">IFERROR(__xludf.DUMMYFUNCTION("IFERROR(VLOOKUP(A153,IMPORTRANGE(""1JKYrYOBZQfsQ_9v3OK3daUockrnOgmzXdn8TvfuM9qs"",""Выборка!$A$2:$K$169""),11,0),"""")"),"Казаков Павел Владимирович")</f>
        <v>Казаков Павел Владимирович</v>
      </c>
      <c r="O153" s="9" t="str">
        <f t="shared" ca="1" si="0"/>
        <v>да</v>
      </c>
    </row>
    <row r="154" spans="1:15" ht="16.8">
      <c r="A154" s="7">
        <v>149</v>
      </c>
      <c r="B154" s="13" t="s">
        <v>38</v>
      </c>
      <c r="C154" s="13" t="s">
        <v>111</v>
      </c>
      <c r="D154" s="13" t="s">
        <v>528</v>
      </c>
      <c r="E154" s="13" t="s">
        <v>507</v>
      </c>
      <c r="F154" s="9" t="s">
        <v>42</v>
      </c>
      <c r="G154" s="9"/>
      <c r="H154" s="10"/>
      <c r="K154" s="9" t="s">
        <v>20</v>
      </c>
      <c r="L154" s="14" t="s">
        <v>44</v>
      </c>
      <c r="N154" s="9" t="str">
        <f ca="1">IFERROR(__xludf.DUMMYFUNCTION("IFERROR(VLOOKUP(A154,IMPORTRANGE(""1JKYrYOBZQfsQ_9v3OK3daUockrnOgmzXdn8TvfuM9qs"",""Выборка!$A$2:$K$169""),11,0),"""")"),"Казаков Павел Владимирович")</f>
        <v>Казаков Павел Владимирович</v>
      </c>
      <c r="O154" s="9" t="str">
        <f t="shared" ca="1" si="0"/>
        <v>нет</v>
      </c>
    </row>
    <row r="155" spans="1:15" ht="16.8">
      <c r="A155" s="7">
        <v>151</v>
      </c>
      <c r="B155" s="18" t="s">
        <v>98</v>
      </c>
      <c r="C155" s="18" t="s">
        <v>529</v>
      </c>
      <c r="D155" s="18" t="s">
        <v>530</v>
      </c>
      <c r="E155" s="18" t="s">
        <v>507</v>
      </c>
      <c r="F155" s="9" t="s">
        <v>16</v>
      </c>
      <c r="G155" s="9"/>
      <c r="H155" s="10"/>
      <c r="K155" s="9" t="s">
        <v>511</v>
      </c>
      <c r="N155" s="9" t="str">
        <f ca="1">IFERROR(__xludf.DUMMYFUNCTION("IFERROR(VLOOKUP(A155,IMPORTRANGE(""1JKYrYOBZQfsQ_9v3OK3daUockrnOgmzXdn8TvfuM9qs"",""Выборка!$A$2:$K$169""),11,0),"""")"),"Лесных Алина Артемовна")</f>
        <v>Лесных Алина Артемовна</v>
      </c>
      <c r="O155" s="9" t="str">
        <f t="shared" ca="1" si="0"/>
        <v>да</v>
      </c>
    </row>
    <row r="156" spans="1:15" ht="16.8">
      <c r="A156" s="7">
        <v>110</v>
      </c>
      <c r="B156" s="8" t="s">
        <v>12</v>
      </c>
      <c r="C156" s="8" t="s">
        <v>531</v>
      </c>
      <c r="D156" s="8" t="s">
        <v>532</v>
      </c>
      <c r="E156" s="8" t="s">
        <v>533</v>
      </c>
      <c r="F156" s="9" t="s">
        <v>16</v>
      </c>
      <c r="G156" s="9" t="s">
        <v>17</v>
      </c>
      <c r="H156" s="10"/>
      <c r="K156" s="9" t="s">
        <v>20</v>
      </c>
      <c r="N156" s="9" t="str">
        <f ca="1">IFERROR(__xludf.DUMMYFUNCTION("IFERROR(VLOOKUP(A156,IMPORTRANGE(""1JKYrYOBZQfsQ_9v3OK3daUockrnOgmzXdn8TvfuM9qs"",""Выборка!$A$2:$K$169""),11,0),"""")"),"нет участника")</f>
        <v>нет участника</v>
      </c>
      <c r="O156" s="9" t="str">
        <f t="shared" ca="1" si="0"/>
        <v>да</v>
      </c>
    </row>
    <row r="157" spans="1:15" ht="16.8">
      <c r="A157" s="7">
        <v>54</v>
      </c>
      <c r="B157" s="18" t="s">
        <v>98</v>
      </c>
      <c r="C157" s="18" t="s">
        <v>534</v>
      </c>
      <c r="D157" s="18" t="s">
        <v>535</v>
      </c>
      <c r="E157" s="18" t="s">
        <v>536</v>
      </c>
      <c r="F157" s="9" t="s">
        <v>16</v>
      </c>
      <c r="G157" s="9"/>
      <c r="H157" s="10"/>
      <c r="K157" s="9" t="s">
        <v>537</v>
      </c>
      <c r="N157" s="9" t="str">
        <f ca="1">IFERROR(__xludf.DUMMYFUNCTION("IFERROR(VLOOKUP(A157,IMPORTRANGE(""1JKYrYOBZQfsQ_9v3OK3daUockrnOgmzXdn8TvfuM9qs"",""Выборка!$A$2:$K$169""),11,0),"""")"),"Болотникова Анастасия Михайловна")</f>
        <v>Болотникова Анастасия Михайловна</v>
      </c>
      <c r="O157" s="9" t="str">
        <f t="shared" ca="1" si="0"/>
        <v>да</v>
      </c>
    </row>
    <row r="158" spans="1:15" ht="16.8">
      <c r="A158" s="7">
        <v>111</v>
      </c>
      <c r="B158" s="8" t="s">
        <v>12</v>
      </c>
      <c r="C158" s="8" t="s">
        <v>538</v>
      </c>
      <c r="D158" s="8" t="s">
        <v>539</v>
      </c>
      <c r="E158" s="8" t="s">
        <v>540</v>
      </c>
      <c r="F158" s="9" t="s">
        <v>16</v>
      </c>
      <c r="G158" s="9"/>
      <c r="H158" s="10"/>
      <c r="K158" s="9" t="s">
        <v>541</v>
      </c>
      <c r="N158" s="9" t="str">
        <f ca="1">IFERROR(__xludf.DUMMYFUNCTION("IFERROR(VLOOKUP(A158,IMPORTRANGE(""1JKYrYOBZQfsQ_9v3OK3daUockrnOgmzXdn8TvfuM9qs"",""Выборка!$A$2:$K$169""),11,0),"""")"),"Аборина Елена Сергеевна")</f>
        <v>Аборина Елена Сергеевна</v>
      </c>
      <c r="O158" s="9" t="str">
        <f t="shared" ca="1" si="0"/>
        <v>да</v>
      </c>
    </row>
    <row r="159" spans="1:15" ht="16.8">
      <c r="A159" s="7">
        <v>113</v>
      </c>
      <c r="B159" s="8" t="s">
        <v>12</v>
      </c>
      <c r="C159" s="8" t="s">
        <v>542</v>
      </c>
      <c r="D159" s="8" t="s">
        <v>543</v>
      </c>
      <c r="E159" s="8" t="s">
        <v>544</v>
      </c>
      <c r="F159" s="9" t="s">
        <v>16</v>
      </c>
      <c r="G159" s="9" t="s">
        <v>34</v>
      </c>
      <c r="H159" s="10"/>
      <c r="K159" s="9" t="s">
        <v>545</v>
      </c>
      <c r="N159" s="9" t="str">
        <f ca="1">IFERROR(__xludf.DUMMYFUNCTION("IFERROR(VLOOKUP(A159,IMPORTRANGE(""1JKYrYOBZQfsQ_9v3OK3daUockrnOgmzXdn8TvfuM9qs"",""Выборка!$A$2:$K$169""),11,0),"""")"),"Фаткуллина Дина Ирековна")</f>
        <v>Фаткуллина Дина Ирековна</v>
      </c>
      <c r="O159" s="9" t="str">
        <f t="shared" ca="1" si="0"/>
        <v>да</v>
      </c>
    </row>
    <row r="160" spans="1:15" ht="16.8">
      <c r="A160" s="7">
        <v>148</v>
      </c>
      <c r="B160" s="8" t="s">
        <v>12</v>
      </c>
      <c r="C160" s="8" t="s">
        <v>546</v>
      </c>
      <c r="D160" s="8" t="s">
        <v>547</v>
      </c>
      <c r="E160" s="8" t="s">
        <v>548</v>
      </c>
      <c r="F160" s="9" t="s">
        <v>16</v>
      </c>
      <c r="G160" s="9" t="s">
        <v>34</v>
      </c>
      <c r="H160" s="10"/>
      <c r="K160" s="9" t="s">
        <v>20</v>
      </c>
      <c r="N160" s="9" t="str">
        <f ca="1">IFERROR(__xludf.DUMMYFUNCTION("IFERROR(VLOOKUP(A160,IMPORTRANGE(""1JKYrYOBZQfsQ_9v3OK3daUockrnOgmzXdn8TvfuM9qs"",""Выборка!$A$2:$K$169""),11,0),"""")"),"Салокина Наталья Андреевна")</f>
        <v>Салокина Наталья Андреевна</v>
      </c>
      <c r="O160" s="9" t="str">
        <f t="shared" ca="1" si="0"/>
        <v>нет</v>
      </c>
    </row>
    <row r="161" spans="1:15" ht="16.8">
      <c r="A161" s="7">
        <v>150</v>
      </c>
      <c r="B161" s="8" t="s">
        <v>12</v>
      </c>
      <c r="C161" s="8" t="s">
        <v>549</v>
      </c>
      <c r="D161" s="8" t="s">
        <v>550</v>
      </c>
      <c r="E161" s="8" t="s">
        <v>548</v>
      </c>
      <c r="F161" s="9" t="s">
        <v>16</v>
      </c>
      <c r="G161" s="9" t="s">
        <v>17</v>
      </c>
      <c r="H161" s="10"/>
      <c r="K161" s="9" t="s">
        <v>20</v>
      </c>
      <c r="N161" s="9" t="str">
        <f ca="1">IFERROR(__xludf.DUMMYFUNCTION("IFERROR(VLOOKUP(A161,IMPORTRANGE(""1JKYrYOBZQfsQ_9v3OK3daUockrnOgmzXdn8TvfuM9qs"",""Выборка!$A$2:$K$169""),11,0),"""")"),"Салокина Наталья Андреевна")</f>
        <v>Салокина Наталья Андреевна</v>
      </c>
      <c r="O161" s="9" t="str">
        <f t="shared" ca="1" si="0"/>
        <v>нет</v>
      </c>
    </row>
    <row r="162" spans="1:15" ht="16.8">
      <c r="A162" s="7">
        <v>150</v>
      </c>
      <c r="B162" s="8" t="s">
        <v>12</v>
      </c>
      <c r="C162" s="8" t="s">
        <v>549</v>
      </c>
      <c r="D162" s="8" t="s">
        <v>550</v>
      </c>
      <c r="E162" s="8" t="s">
        <v>548</v>
      </c>
      <c r="F162" s="9" t="s">
        <v>16</v>
      </c>
      <c r="G162" s="9" t="s">
        <v>17</v>
      </c>
      <c r="H162" s="10"/>
      <c r="K162" s="9" t="s">
        <v>577</v>
      </c>
      <c r="N162" s="9" t="str">
        <f ca="1">IFERROR(__xludf.DUMMYFUNCTION("IFERROR(VLOOKUP(A161,IMPORTRANGE(""1JKYrYOBZQfsQ_9v3OK3daUockrnOgmzXdn8TvfuM9qs"",""Выборка!$A$2:$K$169""),11,0),"""")"),"Салокина Наталья Андреевна")</f>
        <v>Салокина Наталья Андреевна</v>
      </c>
      <c r="O162" s="9" t="str">
        <f t="shared" ref="O162" ca="1" si="1">IF(K162=N162, "да", "нет")</f>
        <v>нет</v>
      </c>
    </row>
    <row r="163" spans="1:15" ht="13.8">
      <c r="F163" s="25"/>
      <c r="G163" s="26"/>
      <c r="H163" s="10"/>
      <c r="K163" s="25"/>
      <c r="L163" s="25"/>
    </row>
    <row r="164" spans="1:15" ht="13.8">
      <c r="F164" s="25"/>
      <c r="G164" s="26"/>
      <c r="H164" s="10"/>
      <c r="K164" s="25"/>
      <c r="L164" s="25"/>
    </row>
    <row r="165" spans="1:15" ht="13.8">
      <c r="F165" s="25"/>
      <c r="G165" s="26"/>
      <c r="H165" s="10"/>
      <c r="K165" s="25"/>
      <c r="L165" s="25"/>
    </row>
    <row r="166" spans="1:15" ht="13.8">
      <c r="F166" s="25"/>
      <c r="G166" s="26"/>
      <c r="H166" s="10"/>
      <c r="K166" s="25"/>
      <c r="L166" s="25"/>
    </row>
    <row r="167" spans="1:15" ht="13.8">
      <c r="F167" s="25"/>
      <c r="G167" s="26"/>
      <c r="H167" s="10"/>
      <c r="K167" s="25"/>
      <c r="L167" s="25"/>
    </row>
    <row r="168" spans="1:15" ht="13.8">
      <c r="F168" s="25"/>
      <c r="G168" s="26"/>
      <c r="H168" s="10"/>
      <c r="K168" s="25"/>
      <c r="L168" s="25"/>
    </row>
    <row r="169" spans="1:15" ht="13.8">
      <c r="F169" s="25"/>
      <c r="G169" s="26"/>
      <c r="H169" s="10"/>
      <c r="K169" s="25"/>
      <c r="L169" s="25"/>
    </row>
    <row r="170" spans="1:15" ht="13.8">
      <c r="F170" s="25"/>
      <c r="G170" s="26"/>
      <c r="H170" s="10"/>
      <c r="K170" s="25"/>
      <c r="L170" s="25"/>
    </row>
    <row r="171" spans="1:15" ht="13.8">
      <c r="F171" s="9"/>
      <c r="G171" s="26"/>
      <c r="H171" s="10"/>
      <c r="K171" s="25"/>
      <c r="L171" s="25"/>
    </row>
    <row r="172" spans="1:15" ht="13.8">
      <c r="F172" s="9"/>
      <c r="G172" s="26"/>
      <c r="H172" s="10"/>
      <c r="K172" s="25"/>
      <c r="L172" s="25"/>
    </row>
    <row r="173" spans="1:15" ht="13.8">
      <c r="F173" s="9"/>
      <c r="G173" s="26"/>
      <c r="H173" s="10"/>
      <c r="K173" s="25"/>
      <c r="L173" s="25"/>
    </row>
    <row r="174" spans="1:15" ht="13.8">
      <c r="F174" s="9"/>
      <c r="G174" s="26"/>
      <c r="H174" s="10"/>
      <c r="K174" s="25"/>
      <c r="L174" s="25"/>
    </row>
    <row r="175" spans="1:15" ht="13.8">
      <c r="F175" s="9"/>
      <c r="G175" s="26"/>
      <c r="H175" s="10"/>
      <c r="K175" s="25"/>
      <c r="L175" s="25"/>
    </row>
    <row r="176" spans="1:15" ht="13.8">
      <c r="F176" s="9"/>
      <c r="G176" s="26"/>
      <c r="H176" s="10"/>
      <c r="K176" s="25"/>
      <c r="L176" s="25"/>
    </row>
    <row r="177" spans="6:12" ht="13.8">
      <c r="F177" s="9"/>
      <c r="G177" s="26"/>
      <c r="H177" s="10"/>
      <c r="K177" s="25"/>
      <c r="L177" s="25"/>
    </row>
    <row r="178" spans="6:12" ht="13.8">
      <c r="F178" s="9"/>
      <c r="G178" s="26"/>
      <c r="H178" s="10"/>
      <c r="K178" s="25"/>
      <c r="L178" s="25"/>
    </row>
    <row r="179" spans="6:12" ht="13.8">
      <c r="F179" s="9"/>
      <c r="G179" s="26"/>
      <c r="H179" s="10"/>
      <c r="K179" s="25"/>
      <c r="L179" s="25"/>
    </row>
    <row r="180" spans="6:12" ht="13.8">
      <c r="F180" s="9"/>
      <c r="G180" s="26"/>
      <c r="H180" s="10"/>
      <c r="K180" s="25"/>
      <c r="L180" s="25"/>
    </row>
    <row r="181" spans="6:12" ht="13.8">
      <c r="F181" s="9"/>
      <c r="G181" s="26"/>
      <c r="H181" s="10"/>
      <c r="K181" s="25"/>
      <c r="L181" s="25"/>
    </row>
    <row r="182" spans="6:12" ht="13.8">
      <c r="F182" s="9"/>
      <c r="G182" s="26"/>
      <c r="H182" s="10"/>
      <c r="K182" s="25"/>
      <c r="L182" s="25"/>
    </row>
    <row r="183" spans="6:12" ht="13.8">
      <c r="F183" s="9"/>
      <c r="G183" s="26"/>
      <c r="H183" s="10"/>
      <c r="K183" s="25"/>
      <c r="L183" s="25"/>
    </row>
    <row r="184" spans="6:12" ht="13.8">
      <c r="F184" s="9"/>
      <c r="G184" s="26"/>
      <c r="H184" s="10"/>
      <c r="K184" s="25"/>
      <c r="L184" s="25"/>
    </row>
    <row r="185" spans="6:12" ht="13.8">
      <c r="F185" s="9"/>
      <c r="G185" s="26"/>
      <c r="H185" s="10"/>
      <c r="K185" s="25"/>
      <c r="L185" s="25"/>
    </row>
    <row r="186" spans="6:12" ht="13.8">
      <c r="F186" s="9"/>
      <c r="G186" s="26"/>
      <c r="H186" s="10"/>
      <c r="K186" s="25"/>
      <c r="L186" s="25"/>
    </row>
    <row r="187" spans="6:12" ht="13.8">
      <c r="F187" s="9"/>
      <c r="G187" s="26"/>
      <c r="H187" s="10"/>
      <c r="K187" s="25"/>
      <c r="L187" s="25"/>
    </row>
    <row r="188" spans="6:12" ht="13.8">
      <c r="F188" s="9"/>
      <c r="G188" s="26"/>
      <c r="H188" s="10"/>
      <c r="K188" s="25"/>
      <c r="L188" s="25"/>
    </row>
    <row r="189" spans="6:12" ht="13.8">
      <c r="F189" s="9"/>
      <c r="G189" s="26"/>
      <c r="H189" s="10"/>
      <c r="K189" s="25"/>
      <c r="L189" s="25"/>
    </row>
    <row r="190" spans="6:12" ht="13.8">
      <c r="F190" s="9"/>
      <c r="G190" s="26"/>
      <c r="H190" s="10"/>
      <c r="K190" s="25"/>
      <c r="L190" s="25"/>
    </row>
    <row r="191" spans="6:12" ht="13.8">
      <c r="F191" s="9"/>
      <c r="G191" s="26"/>
      <c r="H191" s="10"/>
      <c r="K191" s="25"/>
      <c r="L191" s="25"/>
    </row>
    <row r="192" spans="6:12" ht="13.8">
      <c r="F192" s="9"/>
      <c r="G192" s="26"/>
      <c r="H192" s="10"/>
      <c r="K192" s="25"/>
      <c r="L192" s="25"/>
    </row>
    <row r="193" spans="6:12" ht="13.8">
      <c r="F193" s="9"/>
      <c r="G193" s="26"/>
      <c r="H193" s="10"/>
      <c r="K193" s="25"/>
      <c r="L193" s="25"/>
    </row>
    <row r="194" spans="6:12" ht="13.8">
      <c r="F194" s="9"/>
      <c r="G194" s="26"/>
      <c r="H194" s="10"/>
      <c r="K194" s="25"/>
      <c r="L194" s="25"/>
    </row>
    <row r="195" spans="6:12" ht="13.8">
      <c r="F195" s="9"/>
      <c r="G195" s="26"/>
      <c r="H195" s="10"/>
      <c r="K195" s="25"/>
      <c r="L195" s="25"/>
    </row>
    <row r="196" spans="6:12" ht="13.8">
      <c r="F196" s="9"/>
      <c r="G196" s="26"/>
      <c r="H196" s="10"/>
      <c r="K196" s="25"/>
      <c r="L196" s="25"/>
    </row>
    <row r="197" spans="6:12" ht="13.8">
      <c r="F197" s="9"/>
      <c r="G197" s="26"/>
      <c r="H197" s="10"/>
      <c r="K197" s="25"/>
      <c r="L197" s="25"/>
    </row>
    <row r="198" spans="6:12" ht="13.8">
      <c r="F198" s="9"/>
      <c r="G198" s="26"/>
      <c r="H198" s="10"/>
      <c r="K198" s="25"/>
      <c r="L198" s="25"/>
    </row>
    <row r="199" spans="6:12" ht="13.8">
      <c r="F199" s="9"/>
      <c r="G199" s="26"/>
      <c r="H199" s="10"/>
      <c r="K199" s="25"/>
      <c r="L199" s="25"/>
    </row>
    <row r="200" spans="6:12" ht="13.8">
      <c r="F200" s="9"/>
      <c r="G200" s="26"/>
      <c r="H200" s="10"/>
      <c r="K200" s="25"/>
      <c r="L200" s="25"/>
    </row>
    <row r="201" spans="6:12" ht="13.8">
      <c r="F201" s="9"/>
      <c r="G201" s="26"/>
      <c r="H201" s="10"/>
      <c r="K201" s="25"/>
      <c r="L201" s="25"/>
    </row>
    <row r="202" spans="6:12" ht="13.8">
      <c r="F202" s="9"/>
      <c r="G202" s="26"/>
      <c r="H202" s="10"/>
      <c r="K202" s="25"/>
      <c r="L202" s="25"/>
    </row>
    <row r="203" spans="6:12" ht="13.8">
      <c r="F203" s="9"/>
      <c r="G203" s="26"/>
      <c r="H203" s="10"/>
      <c r="K203" s="25"/>
      <c r="L203" s="25"/>
    </row>
    <row r="204" spans="6:12" ht="13.8">
      <c r="F204" s="9"/>
      <c r="G204" s="26"/>
      <c r="H204" s="10"/>
      <c r="K204" s="25"/>
      <c r="L204" s="25"/>
    </row>
    <row r="205" spans="6:12" ht="13.8">
      <c r="F205" s="9"/>
      <c r="G205" s="26"/>
      <c r="H205" s="10"/>
      <c r="K205" s="25"/>
      <c r="L205" s="25"/>
    </row>
    <row r="206" spans="6:12" ht="13.8">
      <c r="F206" s="9"/>
      <c r="G206" s="26"/>
      <c r="H206" s="10"/>
      <c r="K206" s="25"/>
      <c r="L206" s="25"/>
    </row>
    <row r="207" spans="6:12" ht="13.8">
      <c r="F207" s="9"/>
      <c r="G207" s="26"/>
      <c r="H207" s="10"/>
      <c r="K207" s="25"/>
      <c r="L207" s="25"/>
    </row>
    <row r="208" spans="6:12" ht="13.8">
      <c r="F208" s="9"/>
      <c r="G208" s="26"/>
      <c r="H208" s="10"/>
      <c r="K208" s="25"/>
      <c r="L208" s="25"/>
    </row>
    <row r="209" spans="6:12" ht="13.8">
      <c r="F209" s="9"/>
      <c r="G209" s="26"/>
      <c r="H209" s="10"/>
      <c r="K209" s="25"/>
      <c r="L209" s="25"/>
    </row>
    <row r="210" spans="6:12" ht="13.8">
      <c r="F210" s="9"/>
      <c r="G210" s="26"/>
      <c r="H210" s="10"/>
      <c r="K210" s="25"/>
      <c r="L210" s="25"/>
    </row>
    <row r="211" spans="6:12" ht="13.8">
      <c r="F211" s="9"/>
      <c r="G211" s="26"/>
      <c r="H211" s="10"/>
      <c r="K211" s="25"/>
      <c r="L211" s="25"/>
    </row>
    <row r="212" spans="6:12" ht="13.8">
      <c r="F212" s="9"/>
      <c r="G212" s="26"/>
      <c r="H212" s="10"/>
      <c r="K212" s="25"/>
      <c r="L212" s="25"/>
    </row>
    <row r="213" spans="6:12" ht="13.8">
      <c r="F213" s="9"/>
      <c r="G213" s="26"/>
      <c r="H213" s="10"/>
      <c r="K213" s="25"/>
      <c r="L213" s="25"/>
    </row>
    <row r="214" spans="6:12" ht="13.8">
      <c r="F214" s="9"/>
      <c r="G214" s="26"/>
      <c r="H214" s="10"/>
      <c r="K214" s="25"/>
      <c r="L214" s="25"/>
    </row>
    <row r="215" spans="6:12" ht="13.8">
      <c r="F215" s="9"/>
      <c r="G215" s="26"/>
      <c r="H215" s="10"/>
      <c r="K215" s="25"/>
      <c r="L215" s="25"/>
    </row>
    <row r="216" spans="6:12" ht="13.8">
      <c r="F216" s="9"/>
      <c r="G216" s="26"/>
      <c r="H216" s="10"/>
      <c r="K216" s="25"/>
      <c r="L216" s="25"/>
    </row>
    <row r="217" spans="6:12" ht="13.8">
      <c r="F217" s="9"/>
      <c r="G217" s="26"/>
      <c r="H217" s="10"/>
      <c r="K217" s="25"/>
      <c r="L217" s="25"/>
    </row>
    <row r="218" spans="6:12" ht="13.8">
      <c r="F218" s="9"/>
      <c r="G218" s="26"/>
      <c r="H218" s="10"/>
      <c r="K218" s="25"/>
      <c r="L218" s="25"/>
    </row>
    <row r="219" spans="6:12" ht="13.8">
      <c r="F219" s="9"/>
      <c r="G219" s="26"/>
      <c r="H219" s="10"/>
      <c r="K219" s="25"/>
      <c r="L219" s="25"/>
    </row>
    <row r="220" spans="6:12" ht="13.8">
      <c r="F220" s="9"/>
      <c r="G220" s="26"/>
      <c r="H220" s="10"/>
      <c r="K220" s="25"/>
      <c r="L220" s="25"/>
    </row>
    <row r="221" spans="6:12" ht="13.8">
      <c r="F221" s="9"/>
      <c r="G221" s="26"/>
      <c r="H221" s="10"/>
      <c r="K221" s="25"/>
      <c r="L221" s="25"/>
    </row>
    <row r="222" spans="6:12" ht="13.8">
      <c r="F222" s="9"/>
      <c r="G222" s="26"/>
      <c r="H222" s="10"/>
      <c r="K222" s="25"/>
      <c r="L222" s="25"/>
    </row>
    <row r="223" spans="6:12" ht="13.8">
      <c r="F223" s="9"/>
      <c r="G223" s="26"/>
      <c r="H223" s="10"/>
      <c r="K223" s="25"/>
      <c r="L223" s="25"/>
    </row>
    <row r="224" spans="6:12" ht="13.8">
      <c r="F224" s="9"/>
      <c r="G224" s="26"/>
      <c r="H224" s="10"/>
      <c r="K224" s="25"/>
      <c r="L224" s="25"/>
    </row>
    <row r="225" spans="6:12" ht="13.8">
      <c r="F225" s="9"/>
      <c r="G225" s="26"/>
      <c r="H225" s="10"/>
      <c r="K225" s="25"/>
      <c r="L225" s="25"/>
    </row>
    <row r="226" spans="6:12" ht="13.8">
      <c r="F226" s="9"/>
      <c r="G226" s="26"/>
      <c r="H226" s="10"/>
      <c r="K226" s="25"/>
      <c r="L226" s="25"/>
    </row>
    <row r="227" spans="6:12" ht="13.8">
      <c r="F227" s="9"/>
      <c r="G227" s="26"/>
      <c r="H227" s="10"/>
      <c r="K227" s="25"/>
      <c r="L227" s="25"/>
    </row>
    <row r="228" spans="6:12" ht="13.8">
      <c r="F228" s="9"/>
      <c r="G228" s="26"/>
      <c r="H228" s="10"/>
      <c r="K228" s="25"/>
      <c r="L228" s="25"/>
    </row>
    <row r="229" spans="6:12" ht="13.8">
      <c r="F229" s="9"/>
      <c r="G229" s="26"/>
      <c r="H229" s="10"/>
      <c r="K229" s="25"/>
      <c r="L229" s="25"/>
    </row>
    <row r="230" spans="6:12" ht="13.8">
      <c r="F230" s="9"/>
      <c r="G230" s="26"/>
      <c r="H230" s="10"/>
      <c r="K230" s="25"/>
      <c r="L230" s="25"/>
    </row>
    <row r="231" spans="6:12" ht="13.8">
      <c r="F231" s="9"/>
      <c r="G231" s="26"/>
      <c r="H231" s="10"/>
      <c r="K231" s="25"/>
      <c r="L231" s="25"/>
    </row>
    <row r="232" spans="6:12" ht="13.8">
      <c r="F232" s="9"/>
      <c r="G232" s="26"/>
      <c r="H232" s="10"/>
      <c r="K232" s="25"/>
      <c r="L232" s="25"/>
    </row>
    <row r="233" spans="6:12" ht="13.8">
      <c r="F233" s="9"/>
      <c r="G233" s="26"/>
      <c r="H233" s="10"/>
      <c r="K233" s="25"/>
      <c r="L233" s="25"/>
    </row>
    <row r="234" spans="6:12" ht="13.8">
      <c r="F234" s="9"/>
      <c r="G234" s="26"/>
      <c r="H234" s="10"/>
      <c r="K234" s="25"/>
      <c r="L234" s="25"/>
    </row>
    <row r="235" spans="6:12" ht="13.8">
      <c r="F235" s="9"/>
      <c r="G235" s="26"/>
      <c r="H235" s="10"/>
      <c r="K235" s="25"/>
      <c r="L235" s="25"/>
    </row>
    <row r="236" spans="6:12" ht="13.8">
      <c r="F236" s="9"/>
      <c r="G236" s="26"/>
      <c r="H236" s="10"/>
      <c r="K236" s="25"/>
      <c r="L236" s="25"/>
    </row>
    <row r="237" spans="6:12" ht="13.8">
      <c r="F237" s="9"/>
      <c r="G237" s="26"/>
      <c r="H237" s="10"/>
      <c r="K237" s="25"/>
      <c r="L237" s="25"/>
    </row>
    <row r="238" spans="6:12" ht="13.8">
      <c r="F238" s="9"/>
      <c r="G238" s="26"/>
      <c r="H238" s="10"/>
      <c r="K238" s="25"/>
      <c r="L238" s="25"/>
    </row>
    <row r="239" spans="6:12" ht="13.8">
      <c r="F239" s="9"/>
      <c r="G239" s="26"/>
      <c r="H239" s="10"/>
      <c r="K239" s="25"/>
      <c r="L239" s="25"/>
    </row>
    <row r="240" spans="6:12" ht="13.8">
      <c r="F240" s="9"/>
      <c r="G240" s="26"/>
      <c r="H240" s="10"/>
      <c r="K240" s="25"/>
      <c r="L240" s="25"/>
    </row>
    <row r="241" spans="6:12" ht="13.8">
      <c r="F241" s="9"/>
      <c r="G241" s="26"/>
      <c r="H241" s="10"/>
      <c r="K241" s="25"/>
      <c r="L241" s="25"/>
    </row>
    <row r="242" spans="6:12" ht="13.8">
      <c r="F242" s="9"/>
      <c r="G242" s="26"/>
      <c r="H242" s="10"/>
      <c r="K242" s="25"/>
      <c r="L242" s="25"/>
    </row>
    <row r="243" spans="6:12" ht="13.8">
      <c r="F243" s="9"/>
      <c r="G243" s="26"/>
      <c r="H243" s="10"/>
      <c r="K243" s="25"/>
      <c r="L243" s="25"/>
    </row>
    <row r="244" spans="6:12" ht="13.8">
      <c r="F244" s="9"/>
      <c r="G244" s="26"/>
      <c r="H244" s="10"/>
      <c r="K244" s="25"/>
      <c r="L244" s="25"/>
    </row>
    <row r="245" spans="6:12" ht="13.8">
      <c r="F245" s="9"/>
      <c r="G245" s="26"/>
      <c r="H245" s="10"/>
      <c r="K245" s="25"/>
      <c r="L245" s="25"/>
    </row>
    <row r="246" spans="6:12" ht="13.8">
      <c r="F246" s="9"/>
      <c r="G246" s="26"/>
      <c r="H246" s="10"/>
      <c r="K246" s="25"/>
      <c r="L246" s="25"/>
    </row>
    <row r="247" spans="6:12" ht="13.8">
      <c r="F247" s="9"/>
      <c r="G247" s="26"/>
      <c r="H247" s="10"/>
      <c r="K247" s="25"/>
      <c r="L247" s="25"/>
    </row>
    <row r="248" spans="6:12" ht="13.8">
      <c r="F248" s="9"/>
      <c r="G248" s="26"/>
      <c r="H248" s="10"/>
      <c r="K248" s="25"/>
      <c r="L248" s="25"/>
    </row>
    <row r="249" spans="6:12" ht="13.8">
      <c r="F249" s="9"/>
      <c r="G249" s="26"/>
      <c r="H249" s="10"/>
      <c r="K249" s="25"/>
      <c r="L249" s="25"/>
    </row>
    <row r="250" spans="6:12" ht="13.8">
      <c r="F250" s="9"/>
      <c r="G250" s="26"/>
      <c r="H250" s="10"/>
      <c r="K250" s="25"/>
      <c r="L250" s="25"/>
    </row>
    <row r="251" spans="6:12" ht="13.8">
      <c r="F251" s="9"/>
      <c r="G251" s="26"/>
      <c r="H251" s="10"/>
      <c r="K251" s="25"/>
      <c r="L251" s="25"/>
    </row>
    <row r="252" spans="6:12" ht="13.8">
      <c r="F252" s="9"/>
      <c r="G252" s="26"/>
      <c r="H252" s="10"/>
      <c r="K252" s="25"/>
      <c r="L252" s="25"/>
    </row>
    <row r="253" spans="6:12" ht="13.8">
      <c r="F253" s="9"/>
      <c r="G253" s="26"/>
      <c r="H253" s="10"/>
      <c r="K253" s="25"/>
      <c r="L253" s="25"/>
    </row>
    <row r="254" spans="6:12" ht="13.8">
      <c r="F254" s="9"/>
      <c r="G254" s="26"/>
      <c r="H254" s="10"/>
      <c r="K254" s="25"/>
      <c r="L254" s="25"/>
    </row>
    <row r="255" spans="6:12" ht="13.8">
      <c r="F255" s="9"/>
      <c r="G255" s="26"/>
      <c r="H255" s="10"/>
      <c r="K255" s="25"/>
      <c r="L255" s="25"/>
    </row>
    <row r="256" spans="6:12" ht="13.8">
      <c r="F256" s="9"/>
      <c r="G256" s="26"/>
      <c r="H256" s="10"/>
      <c r="K256" s="25"/>
      <c r="L256" s="25"/>
    </row>
    <row r="257" spans="6:12" ht="13.8">
      <c r="F257" s="9"/>
      <c r="G257" s="26"/>
      <c r="H257" s="10"/>
      <c r="K257" s="25"/>
      <c r="L257" s="25"/>
    </row>
    <row r="258" spans="6:12" ht="13.8">
      <c r="F258" s="9"/>
      <c r="G258" s="26"/>
      <c r="H258" s="10"/>
      <c r="K258" s="25"/>
      <c r="L258" s="25"/>
    </row>
    <row r="259" spans="6:12" ht="13.8">
      <c r="F259" s="9"/>
      <c r="G259" s="26"/>
      <c r="H259" s="10"/>
      <c r="K259" s="25"/>
      <c r="L259" s="25"/>
    </row>
    <row r="260" spans="6:12" ht="13.8">
      <c r="F260" s="9"/>
      <c r="G260" s="26"/>
      <c r="H260" s="10"/>
      <c r="K260" s="25"/>
      <c r="L260" s="25"/>
    </row>
    <row r="261" spans="6:12" ht="13.8">
      <c r="F261" s="9"/>
      <c r="G261" s="26"/>
      <c r="H261" s="10"/>
      <c r="K261" s="25"/>
      <c r="L261" s="25"/>
    </row>
    <row r="262" spans="6:12" ht="13.8">
      <c r="F262" s="9"/>
      <c r="G262" s="26"/>
      <c r="H262" s="10"/>
      <c r="K262" s="25"/>
      <c r="L262" s="25"/>
    </row>
    <row r="263" spans="6:12" ht="13.8">
      <c r="F263" s="9"/>
      <c r="G263" s="26"/>
      <c r="H263" s="10"/>
      <c r="K263" s="25"/>
      <c r="L263" s="25"/>
    </row>
    <row r="264" spans="6:12" ht="13.8">
      <c r="F264" s="9"/>
      <c r="G264" s="26"/>
      <c r="H264" s="10"/>
      <c r="K264" s="25"/>
      <c r="L264" s="25"/>
    </row>
    <row r="265" spans="6:12" ht="13.8">
      <c r="F265" s="9"/>
      <c r="G265" s="26"/>
      <c r="H265" s="10"/>
      <c r="K265" s="25"/>
      <c r="L265" s="25"/>
    </row>
    <row r="266" spans="6:12" ht="13.8">
      <c r="F266" s="9"/>
      <c r="G266" s="26"/>
      <c r="H266" s="10"/>
      <c r="K266" s="25"/>
      <c r="L266" s="25"/>
    </row>
    <row r="267" spans="6:12" ht="13.8">
      <c r="F267" s="9"/>
      <c r="G267" s="26"/>
      <c r="H267" s="10"/>
      <c r="K267" s="25"/>
      <c r="L267" s="25"/>
    </row>
    <row r="268" spans="6:12" ht="13.8">
      <c r="F268" s="9"/>
      <c r="G268" s="26"/>
      <c r="H268" s="10"/>
      <c r="K268" s="25"/>
      <c r="L268" s="25"/>
    </row>
    <row r="269" spans="6:12" ht="13.8">
      <c r="F269" s="9"/>
      <c r="G269" s="26"/>
      <c r="H269" s="10"/>
      <c r="K269" s="25"/>
      <c r="L269" s="25"/>
    </row>
    <row r="270" spans="6:12" ht="13.8">
      <c r="F270" s="9"/>
      <c r="G270" s="26"/>
      <c r="H270" s="10"/>
      <c r="K270" s="25"/>
      <c r="L270" s="25"/>
    </row>
    <row r="271" spans="6:12" ht="13.8">
      <c r="F271" s="9"/>
      <c r="G271" s="26"/>
      <c r="H271" s="10"/>
      <c r="K271" s="25"/>
      <c r="L271" s="25"/>
    </row>
    <row r="272" spans="6:12" ht="13.8">
      <c r="F272" s="9"/>
      <c r="G272" s="26"/>
      <c r="H272" s="10"/>
      <c r="K272" s="25"/>
      <c r="L272" s="25"/>
    </row>
    <row r="273" spans="6:12" ht="13.8">
      <c r="F273" s="9"/>
      <c r="G273" s="26"/>
      <c r="H273" s="10"/>
      <c r="K273" s="25"/>
      <c r="L273" s="25"/>
    </row>
    <row r="274" spans="6:12" ht="13.8">
      <c r="F274" s="9"/>
      <c r="G274" s="26"/>
      <c r="H274" s="10"/>
      <c r="K274" s="25"/>
      <c r="L274" s="25"/>
    </row>
    <row r="275" spans="6:12" ht="13.8">
      <c r="F275" s="9"/>
      <c r="G275" s="26"/>
      <c r="H275" s="10"/>
      <c r="K275" s="25"/>
      <c r="L275" s="25"/>
    </row>
    <row r="276" spans="6:12" ht="13.8">
      <c r="F276" s="9"/>
      <c r="G276" s="26"/>
      <c r="H276" s="10"/>
      <c r="K276" s="25"/>
      <c r="L276" s="25"/>
    </row>
    <row r="277" spans="6:12" ht="13.8">
      <c r="F277" s="9"/>
      <c r="G277" s="26"/>
      <c r="H277" s="10"/>
      <c r="K277" s="25"/>
      <c r="L277" s="25"/>
    </row>
    <row r="278" spans="6:12" ht="13.8">
      <c r="F278" s="9"/>
      <c r="G278" s="26"/>
      <c r="H278" s="10"/>
      <c r="K278" s="25"/>
      <c r="L278" s="25"/>
    </row>
    <row r="279" spans="6:12" ht="13.8">
      <c r="F279" s="9"/>
      <c r="G279" s="26"/>
      <c r="H279" s="10"/>
      <c r="K279" s="25"/>
      <c r="L279" s="25"/>
    </row>
    <row r="280" spans="6:12" ht="13.8">
      <c r="F280" s="9"/>
      <c r="G280" s="26"/>
      <c r="H280" s="10"/>
      <c r="K280" s="25"/>
      <c r="L280" s="25"/>
    </row>
    <row r="281" spans="6:12" ht="13.8">
      <c r="F281" s="9"/>
      <c r="G281" s="26"/>
      <c r="H281" s="10"/>
      <c r="K281" s="25"/>
      <c r="L281" s="25"/>
    </row>
    <row r="282" spans="6:12" ht="13.8">
      <c r="F282" s="9"/>
      <c r="G282" s="26"/>
      <c r="H282" s="10"/>
      <c r="K282" s="25"/>
      <c r="L282" s="25"/>
    </row>
    <row r="283" spans="6:12" ht="13.8">
      <c r="F283" s="9"/>
      <c r="G283" s="26"/>
      <c r="H283" s="10"/>
      <c r="K283" s="25"/>
      <c r="L283" s="25"/>
    </row>
    <row r="284" spans="6:12" ht="13.8">
      <c r="F284" s="9"/>
      <c r="G284" s="26"/>
      <c r="H284" s="10"/>
      <c r="K284" s="25"/>
      <c r="L284" s="25"/>
    </row>
    <row r="285" spans="6:12" ht="13.8">
      <c r="F285" s="9"/>
      <c r="G285" s="26"/>
      <c r="H285" s="10"/>
      <c r="K285" s="25"/>
      <c r="L285" s="25"/>
    </row>
    <row r="286" spans="6:12" ht="13.8">
      <c r="F286" s="9"/>
      <c r="G286" s="26"/>
      <c r="H286" s="10"/>
      <c r="K286" s="25"/>
      <c r="L286" s="25"/>
    </row>
    <row r="287" spans="6:12" ht="13.8">
      <c r="F287" s="9"/>
      <c r="G287" s="26"/>
      <c r="H287" s="10"/>
      <c r="K287" s="25"/>
      <c r="L287" s="25"/>
    </row>
    <row r="288" spans="6:12" ht="13.8">
      <c r="F288" s="9"/>
      <c r="G288" s="26"/>
      <c r="H288" s="10"/>
      <c r="K288" s="25"/>
      <c r="L288" s="25"/>
    </row>
    <row r="289" spans="6:12" ht="13.8">
      <c r="F289" s="9"/>
      <c r="G289" s="26"/>
      <c r="H289" s="10"/>
      <c r="K289" s="25"/>
      <c r="L289" s="25"/>
    </row>
    <row r="290" spans="6:12" ht="13.8">
      <c r="F290" s="9"/>
      <c r="G290" s="26"/>
      <c r="H290" s="10"/>
      <c r="K290" s="25"/>
      <c r="L290" s="25"/>
    </row>
    <row r="291" spans="6:12" ht="13.8">
      <c r="F291" s="9"/>
      <c r="G291" s="26"/>
      <c r="H291" s="10"/>
      <c r="K291" s="25"/>
      <c r="L291" s="25"/>
    </row>
    <row r="292" spans="6:12" ht="13.8">
      <c r="F292" s="9"/>
      <c r="G292" s="26"/>
      <c r="H292" s="10"/>
      <c r="K292" s="25"/>
      <c r="L292" s="25"/>
    </row>
    <row r="293" spans="6:12" ht="13.8">
      <c r="F293" s="9"/>
      <c r="G293" s="26"/>
      <c r="H293" s="10"/>
      <c r="K293" s="25"/>
      <c r="L293" s="25"/>
    </row>
    <row r="294" spans="6:12" ht="13.8">
      <c r="F294" s="9"/>
      <c r="G294" s="26"/>
      <c r="H294" s="10"/>
      <c r="K294" s="25"/>
      <c r="L294" s="25"/>
    </row>
    <row r="295" spans="6:12" ht="13.8">
      <c r="F295" s="9"/>
      <c r="G295" s="26"/>
      <c r="H295" s="10"/>
      <c r="K295" s="25"/>
      <c r="L295" s="25"/>
    </row>
    <row r="296" spans="6:12" ht="13.8">
      <c r="F296" s="9"/>
      <c r="G296" s="26"/>
      <c r="H296" s="10"/>
      <c r="K296" s="25"/>
      <c r="L296" s="25"/>
    </row>
    <row r="297" spans="6:12" ht="13.8">
      <c r="F297" s="9"/>
      <c r="G297" s="26"/>
      <c r="H297" s="10"/>
      <c r="K297" s="25"/>
      <c r="L297" s="25"/>
    </row>
    <row r="298" spans="6:12" ht="13.8">
      <c r="F298" s="9"/>
      <c r="G298" s="26"/>
      <c r="H298" s="10"/>
      <c r="K298" s="25"/>
      <c r="L298" s="25"/>
    </row>
    <row r="299" spans="6:12" ht="13.8">
      <c r="F299" s="9"/>
      <c r="G299" s="26"/>
      <c r="H299" s="10"/>
      <c r="K299" s="25"/>
      <c r="L299" s="25"/>
    </row>
    <row r="300" spans="6:12" ht="13.8">
      <c r="F300" s="9"/>
      <c r="G300" s="26"/>
      <c r="H300" s="10"/>
      <c r="K300" s="25"/>
      <c r="L300" s="25"/>
    </row>
    <row r="301" spans="6:12" ht="13.8">
      <c r="F301" s="9"/>
      <c r="G301" s="26"/>
      <c r="H301" s="10"/>
      <c r="K301" s="25"/>
      <c r="L301" s="25"/>
    </row>
    <row r="302" spans="6:12" ht="13.8">
      <c r="F302" s="9"/>
      <c r="G302" s="26"/>
      <c r="H302" s="10"/>
      <c r="K302" s="25"/>
      <c r="L302" s="25"/>
    </row>
    <row r="303" spans="6:12" ht="13.8">
      <c r="F303" s="9"/>
      <c r="G303" s="26"/>
      <c r="H303" s="10"/>
      <c r="K303" s="25"/>
      <c r="L303" s="25"/>
    </row>
    <row r="304" spans="6:12" ht="13.8">
      <c r="F304" s="9"/>
      <c r="G304" s="26"/>
      <c r="H304" s="10"/>
      <c r="K304" s="25"/>
      <c r="L304" s="25"/>
    </row>
    <row r="305" spans="6:12" ht="13.8">
      <c r="F305" s="9"/>
      <c r="G305" s="26"/>
      <c r="H305" s="10"/>
      <c r="K305" s="25"/>
      <c r="L305" s="25"/>
    </row>
    <row r="306" spans="6:12" ht="13.8">
      <c r="F306" s="9"/>
      <c r="G306" s="26"/>
      <c r="H306" s="10"/>
      <c r="K306" s="25"/>
      <c r="L306" s="25"/>
    </row>
    <row r="307" spans="6:12" ht="13.8">
      <c r="F307" s="9"/>
      <c r="G307" s="26"/>
      <c r="H307" s="10"/>
      <c r="K307" s="25"/>
      <c r="L307" s="25"/>
    </row>
    <row r="308" spans="6:12" ht="13.8">
      <c r="F308" s="9"/>
      <c r="G308" s="26"/>
      <c r="H308" s="10"/>
      <c r="K308" s="25"/>
      <c r="L308" s="25"/>
    </row>
    <row r="309" spans="6:12" ht="13.8">
      <c r="F309" s="9"/>
      <c r="G309" s="26"/>
      <c r="H309" s="10"/>
      <c r="K309" s="25"/>
      <c r="L309" s="25"/>
    </row>
    <row r="310" spans="6:12" ht="13.8">
      <c r="F310" s="9"/>
      <c r="G310" s="26"/>
      <c r="H310" s="10"/>
      <c r="K310" s="25"/>
      <c r="L310" s="25"/>
    </row>
    <row r="311" spans="6:12" ht="13.8">
      <c r="F311" s="9"/>
      <c r="G311" s="26"/>
      <c r="H311" s="10"/>
      <c r="K311" s="25"/>
      <c r="L311" s="25"/>
    </row>
    <row r="312" spans="6:12" ht="13.8">
      <c r="F312" s="9"/>
      <c r="G312" s="26"/>
      <c r="H312" s="10"/>
      <c r="K312" s="25"/>
      <c r="L312" s="25"/>
    </row>
    <row r="313" spans="6:12" ht="13.8">
      <c r="F313" s="9"/>
      <c r="G313" s="26"/>
      <c r="H313" s="10"/>
      <c r="K313" s="25"/>
      <c r="L313" s="25"/>
    </row>
    <row r="314" spans="6:12" ht="13.8">
      <c r="F314" s="9"/>
      <c r="G314" s="26"/>
      <c r="H314" s="10"/>
      <c r="K314" s="25"/>
      <c r="L314" s="25"/>
    </row>
    <row r="315" spans="6:12" ht="13.8">
      <c r="F315" s="9"/>
      <c r="G315" s="26"/>
      <c r="H315" s="10"/>
      <c r="K315" s="25"/>
      <c r="L315" s="25"/>
    </row>
    <row r="316" spans="6:12" ht="13.8">
      <c r="F316" s="9"/>
      <c r="G316" s="26"/>
      <c r="H316" s="10"/>
      <c r="K316" s="25"/>
      <c r="L316" s="25"/>
    </row>
    <row r="317" spans="6:12" ht="13.8">
      <c r="F317" s="9"/>
      <c r="G317" s="26"/>
      <c r="H317" s="10"/>
      <c r="K317" s="25"/>
      <c r="L317" s="25"/>
    </row>
    <row r="318" spans="6:12" ht="13.8">
      <c r="F318" s="9"/>
      <c r="G318" s="26"/>
      <c r="H318" s="10"/>
      <c r="K318" s="25"/>
      <c r="L318" s="25"/>
    </row>
    <row r="319" spans="6:12" ht="13.8">
      <c r="F319" s="9"/>
      <c r="G319" s="26"/>
      <c r="H319" s="10"/>
      <c r="K319" s="25"/>
      <c r="L319" s="25"/>
    </row>
    <row r="320" spans="6:12" ht="13.8">
      <c r="F320" s="9"/>
      <c r="G320" s="26"/>
      <c r="H320" s="10"/>
      <c r="K320" s="25"/>
      <c r="L320" s="25"/>
    </row>
    <row r="321" spans="6:12" ht="13.8">
      <c r="F321" s="9"/>
      <c r="G321" s="26"/>
      <c r="H321" s="10"/>
      <c r="K321" s="25"/>
      <c r="L321" s="25"/>
    </row>
    <row r="322" spans="6:12" ht="13.8">
      <c r="F322" s="9"/>
      <c r="G322" s="26"/>
      <c r="H322" s="10"/>
      <c r="K322" s="25"/>
      <c r="L322" s="25"/>
    </row>
    <row r="323" spans="6:12" ht="13.8">
      <c r="F323" s="9"/>
      <c r="G323" s="26"/>
      <c r="H323" s="10"/>
      <c r="K323" s="25"/>
      <c r="L323" s="25"/>
    </row>
    <row r="324" spans="6:12" ht="13.8">
      <c r="F324" s="9"/>
      <c r="G324" s="26"/>
      <c r="H324" s="10"/>
      <c r="K324" s="25"/>
      <c r="L324" s="25"/>
    </row>
    <row r="325" spans="6:12" ht="13.8">
      <c r="F325" s="9"/>
      <c r="G325" s="26"/>
      <c r="H325" s="10"/>
      <c r="K325" s="25"/>
      <c r="L325" s="25"/>
    </row>
    <row r="326" spans="6:12" ht="13.8">
      <c r="F326" s="9"/>
      <c r="G326" s="26"/>
      <c r="H326" s="10"/>
      <c r="K326" s="25"/>
      <c r="L326" s="25"/>
    </row>
    <row r="327" spans="6:12" ht="13.8">
      <c r="F327" s="9"/>
      <c r="G327" s="26"/>
      <c r="H327" s="10"/>
      <c r="K327" s="25"/>
      <c r="L327" s="25"/>
    </row>
    <row r="328" spans="6:12" ht="13.8">
      <c r="F328" s="9"/>
      <c r="G328" s="26"/>
      <c r="H328" s="10"/>
      <c r="K328" s="25"/>
      <c r="L328" s="25"/>
    </row>
    <row r="329" spans="6:12" ht="13.8">
      <c r="F329" s="9"/>
      <c r="G329" s="26"/>
      <c r="H329" s="10"/>
      <c r="K329" s="25"/>
      <c r="L329" s="25"/>
    </row>
    <row r="330" spans="6:12" ht="13.8">
      <c r="F330" s="9"/>
      <c r="G330" s="26"/>
      <c r="H330" s="10"/>
      <c r="K330" s="25"/>
      <c r="L330" s="25"/>
    </row>
    <row r="331" spans="6:12" ht="13.8">
      <c r="F331" s="9"/>
      <c r="G331" s="26"/>
      <c r="H331" s="10"/>
      <c r="K331" s="25"/>
      <c r="L331" s="25"/>
    </row>
    <row r="332" spans="6:12" ht="13.8">
      <c r="F332" s="9"/>
      <c r="G332" s="26"/>
      <c r="H332" s="10"/>
      <c r="K332" s="25"/>
      <c r="L332" s="25"/>
    </row>
    <row r="333" spans="6:12" ht="13.8">
      <c r="F333" s="9"/>
      <c r="G333" s="26"/>
      <c r="H333" s="10"/>
      <c r="K333" s="25"/>
      <c r="L333" s="25"/>
    </row>
    <row r="334" spans="6:12" ht="13.8">
      <c r="F334" s="9"/>
      <c r="G334" s="26"/>
      <c r="H334" s="10"/>
      <c r="K334" s="25"/>
      <c r="L334" s="25"/>
    </row>
    <row r="335" spans="6:12" ht="13.8">
      <c r="F335" s="9"/>
      <c r="G335" s="26"/>
      <c r="H335" s="10"/>
      <c r="K335" s="25"/>
      <c r="L335" s="25"/>
    </row>
    <row r="336" spans="6:12" ht="13.8">
      <c r="F336" s="9"/>
      <c r="G336" s="26"/>
      <c r="H336" s="10"/>
      <c r="K336" s="25"/>
      <c r="L336" s="25"/>
    </row>
    <row r="337" spans="6:12" ht="13.8">
      <c r="F337" s="9"/>
      <c r="G337" s="26"/>
      <c r="H337" s="10"/>
      <c r="K337" s="25"/>
      <c r="L337" s="25"/>
    </row>
    <row r="338" spans="6:12" ht="13.8">
      <c r="F338" s="9"/>
      <c r="G338" s="26"/>
      <c r="H338" s="10"/>
      <c r="K338" s="25"/>
      <c r="L338" s="25"/>
    </row>
    <row r="339" spans="6:12" ht="13.8">
      <c r="F339" s="9"/>
      <c r="G339" s="26"/>
      <c r="H339" s="10"/>
      <c r="K339" s="25"/>
      <c r="L339" s="25"/>
    </row>
    <row r="340" spans="6:12" ht="13.8">
      <c r="F340" s="9"/>
      <c r="G340" s="26"/>
      <c r="H340" s="10"/>
      <c r="K340" s="25"/>
      <c r="L340" s="25"/>
    </row>
    <row r="341" spans="6:12" ht="13.8">
      <c r="F341" s="9"/>
      <c r="G341" s="26"/>
      <c r="H341" s="10"/>
      <c r="K341" s="25"/>
      <c r="L341" s="25"/>
    </row>
    <row r="342" spans="6:12" ht="13.8">
      <c r="F342" s="9"/>
      <c r="G342" s="26"/>
      <c r="H342" s="10"/>
      <c r="K342" s="25"/>
      <c r="L342" s="25"/>
    </row>
    <row r="343" spans="6:12" ht="13.8">
      <c r="F343" s="9"/>
      <c r="G343" s="26"/>
      <c r="H343" s="10"/>
      <c r="K343" s="25"/>
      <c r="L343" s="25"/>
    </row>
    <row r="344" spans="6:12" ht="13.8">
      <c r="F344" s="9"/>
      <c r="G344" s="26"/>
      <c r="H344" s="10"/>
      <c r="K344" s="25"/>
      <c r="L344" s="25"/>
    </row>
    <row r="345" spans="6:12" ht="13.8">
      <c r="F345" s="9"/>
      <c r="G345" s="26"/>
      <c r="H345" s="10"/>
      <c r="K345" s="25"/>
      <c r="L345" s="25"/>
    </row>
    <row r="346" spans="6:12" ht="13.8">
      <c r="F346" s="9"/>
      <c r="G346" s="26"/>
      <c r="H346" s="10"/>
      <c r="K346" s="25"/>
      <c r="L346" s="25"/>
    </row>
    <row r="347" spans="6:12" ht="13.8">
      <c r="F347" s="9"/>
      <c r="G347" s="26"/>
      <c r="H347" s="10"/>
      <c r="K347" s="25"/>
      <c r="L347" s="25"/>
    </row>
    <row r="348" spans="6:12" ht="13.8">
      <c r="F348" s="9"/>
      <c r="G348" s="26"/>
      <c r="H348" s="10"/>
      <c r="K348" s="25"/>
      <c r="L348" s="25"/>
    </row>
    <row r="349" spans="6:12" ht="13.8">
      <c r="F349" s="9"/>
      <c r="G349" s="26"/>
      <c r="H349" s="10"/>
      <c r="K349" s="25"/>
      <c r="L349" s="25"/>
    </row>
    <row r="350" spans="6:12" ht="13.8">
      <c r="F350" s="9"/>
      <c r="G350" s="26"/>
      <c r="H350" s="10"/>
      <c r="K350" s="25"/>
      <c r="L350" s="25"/>
    </row>
    <row r="351" spans="6:12" ht="13.8">
      <c r="F351" s="9"/>
      <c r="G351" s="26"/>
      <c r="H351" s="10"/>
      <c r="K351" s="25"/>
      <c r="L351" s="25"/>
    </row>
    <row r="352" spans="6:12" ht="13.8">
      <c r="F352" s="9"/>
      <c r="G352" s="26"/>
      <c r="H352" s="10"/>
      <c r="K352" s="25"/>
      <c r="L352" s="25"/>
    </row>
    <row r="353" spans="6:12" ht="13.8">
      <c r="F353" s="9"/>
      <c r="G353" s="26"/>
      <c r="H353" s="10"/>
      <c r="K353" s="25"/>
      <c r="L353" s="25"/>
    </row>
    <row r="354" spans="6:12" ht="13.8">
      <c r="F354" s="9"/>
      <c r="G354" s="26"/>
      <c r="H354" s="10"/>
      <c r="K354" s="25"/>
      <c r="L354" s="25"/>
    </row>
    <row r="355" spans="6:12" ht="13.8">
      <c r="F355" s="9"/>
      <c r="G355" s="26"/>
      <c r="H355" s="10"/>
      <c r="K355" s="25"/>
      <c r="L355" s="25"/>
    </row>
    <row r="356" spans="6:12" ht="13.8">
      <c r="F356" s="9"/>
      <c r="G356" s="26"/>
      <c r="H356" s="10"/>
      <c r="K356" s="25"/>
      <c r="L356" s="25"/>
    </row>
    <row r="357" spans="6:12" ht="13.8">
      <c r="F357" s="9"/>
      <c r="G357" s="26"/>
      <c r="H357" s="10"/>
      <c r="K357" s="25"/>
      <c r="L357" s="25"/>
    </row>
    <row r="358" spans="6:12" ht="13.8">
      <c r="F358" s="9"/>
      <c r="G358" s="26"/>
      <c r="H358" s="10"/>
      <c r="K358" s="25"/>
      <c r="L358" s="25"/>
    </row>
    <row r="359" spans="6:12" ht="13.8">
      <c r="F359" s="9"/>
      <c r="G359" s="26"/>
      <c r="H359" s="10"/>
      <c r="K359" s="25"/>
      <c r="L359" s="25"/>
    </row>
    <row r="360" spans="6:12" ht="13.8">
      <c r="F360" s="9"/>
      <c r="G360" s="26"/>
      <c r="H360" s="10"/>
      <c r="K360" s="25"/>
      <c r="L360" s="25"/>
    </row>
    <row r="361" spans="6:12" ht="13.8">
      <c r="F361" s="9"/>
      <c r="G361" s="26"/>
      <c r="H361" s="10"/>
      <c r="K361" s="25"/>
      <c r="L361" s="25"/>
    </row>
    <row r="362" spans="6:12" ht="13.8">
      <c r="F362" s="9"/>
      <c r="G362" s="26"/>
      <c r="H362" s="10"/>
      <c r="K362" s="25"/>
      <c r="L362" s="25"/>
    </row>
    <row r="363" spans="6:12" ht="13.8">
      <c r="F363" s="9"/>
      <c r="G363" s="26"/>
      <c r="H363" s="10"/>
      <c r="K363" s="25"/>
      <c r="L363" s="25"/>
    </row>
    <row r="364" spans="6:12" ht="13.8">
      <c r="F364" s="9"/>
      <c r="G364" s="26"/>
      <c r="H364" s="10"/>
      <c r="K364" s="25"/>
      <c r="L364" s="25"/>
    </row>
    <row r="365" spans="6:12" ht="13.8">
      <c r="F365" s="9"/>
      <c r="G365" s="26"/>
      <c r="H365" s="10"/>
      <c r="K365" s="25"/>
      <c r="L365" s="25"/>
    </row>
    <row r="366" spans="6:12" ht="13.8">
      <c r="F366" s="9"/>
      <c r="G366" s="26"/>
      <c r="H366" s="10"/>
      <c r="K366" s="25"/>
      <c r="L366" s="25"/>
    </row>
    <row r="367" spans="6:12" ht="13.8">
      <c r="F367" s="9"/>
      <c r="G367" s="26"/>
      <c r="H367" s="10"/>
      <c r="K367" s="25"/>
      <c r="L367" s="25"/>
    </row>
    <row r="368" spans="6:12" ht="13.8">
      <c r="F368" s="9"/>
      <c r="G368" s="26"/>
      <c r="H368" s="10"/>
      <c r="K368" s="25"/>
      <c r="L368" s="25"/>
    </row>
    <row r="369" spans="6:12" ht="13.8">
      <c r="F369" s="9"/>
      <c r="G369" s="26"/>
      <c r="H369" s="10"/>
      <c r="K369" s="25"/>
      <c r="L369" s="25"/>
    </row>
    <row r="370" spans="6:12" ht="13.8">
      <c r="F370" s="9"/>
      <c r="G370" s="26"/>
      <c r="H370" s="10"/>
      <c r="K370" s="25"/>
      <c r="L370" s="25"/>
    </row>
    <row r="371" spans="6:12" ht="13.8">
      <c r="F371" s="9"/>
      <c r="G371" s="26"/>
      <c r="H371" s="10"/>
      <c r="K371" s="25"/>
      <c r="L371" s="25"/>
    </row>
    <row r="372" spans="6:12" ht="13.8">
      <c r="F372" s="9"/>
      <c r="G372" s="26"/>
      <c r="H372" s="10"/>
      <c r="K372" s="25"/>
      <c r="L372" s="25"/>
    </row>
    <row r="373" spans="6:12" ht="13.8">
      <c r="F373" s="9"/>
      <c r="G373" s="26"/>
      <c r="H373" s="10"/>
      <c r="K373" s="25"/>
      <c r="L373" s="25"/>
    </row>
    <row r="374" spans="6:12" ht="13.8">
      <c r="F374" s="9"/>
      <c r="G374" s="26"/>
      <c r="H374" s="10"/>
      <c r="K374" s="25"/>
      <c r="L374" s="25"/>
    </row>
    <row r="375" spans="6:12" ht="13.8">
      <c r="F375" s="9"/>
      <c r="G375" s="26"/>
      <c r="H375" s="10"/>
      <c r="K375" s="25"/>
      <c r="L375" s="25"/>
    </row>
    <row r="376" spans="6:12" ht="13.8">
      <c r="F376" s="9"/>
      <c r="G376" s="26"/>
      <c r="H376" s="10"/>
      <c r="K376" s="25"/>
      <c r="L376" s="25"/>
    </row>
    <row r="377" spans="6:12" ht="13.8">
      <c r="F377" s="9"/>
      <c r="G377" s="26"/>
      <c r="H377" s="10"/>
      <c r="K377" s="25"/>
      <c r="L377" s="25"/>
    </row>
    <row r="378" spans="6:12" ht="13.8">
      <c r="F378" s="9"/>
      <c r="G378" s="26"/>
      <c r="H378" s="10"/>
      <c r="K378" s="25"/>
      <c r="L378" s="25"/>
    </row>
    <row r="379" spans="6:12" ht="13.8">
      <c r="F379" s="9"/>
      <c r="G379" s="26"/>
      <c r="H379" s="10"/>
      <c r="K379" s="25"/>
      <c r="L379" s="25"/>
    </row>
    <row r="380" spans="6:12" ht="13.8">
      <c r="F380" s="9"/>
      <c r="G380" s="26"/>
      <c r="H380" s="10"/>
      <c r="K380" s="25"/>
      <c r="L380" s="25"/>
    </row>
    <row r="381" spans="6:12" ht="13.8">
      <c r="F381" s="9"/>
      <c r="G381" s="26"/>
      <c r="H381" s="10"/>
      <c r="K381" s="25"/>
      <c r="L381" s="25"/>
    </row>
    <row r="382" spans="6:12" ht="13.8">
      <c r="F382" s="9"/>
      <c r="G382" s="26"/>
      <c r="H382" s="10"/>
      <c r="K382" s="25"/>
      <c r="L382" s="25"/>
    </row>
    <row r="383" spans="6:12" ht="13.8">
      <c r="F383" s="9"/>
      <c r="G383" s="26"/>
      <c r="H383" s="10"/>
      <c r="K383" s="25"/>
      <c r="L383" s="25"/>
    </row>
    <row r="384" spans="6:12" ht="13.8">
      <c r="F384" s="9"/>
      <c r="G384" s="26"/>
      <c r="H384" s="10"/>
      <c r="K384" s="25"/>
      <c r="L384" s="25"/>
    </row>
    <row r="385" spans="6:12" ht="13.8">
      <c r="F385" s="9"/>
      <c r="G385" s="26"/>
      <c r="H385" s="10"/>
      <c r="K385" s="25"/>
      <c r="L385" s="25"/>
    </row>
    <row r="386" spans="6:12" ht="13.8">
      <c r="F386" s="9"/>
      <c r="G386" s="26"/>
      <c r="H386" s="10"/>
      <c r="K386" s="25"/>
      <c r="L386" s="25"/>
    </row>
    <row r="387" spans="6:12" ht="13.8">
      <c r="F387" s="9"/>
      <c r="G387" s="26"/>
      <c r="H387" s="10"/>
      <c r="K387" s="25"/>
      <c r="L387" s="25"/>
    </row>
    <row r="388" spans="6:12" ht="13.8">
      <c r="F388" s="9"/>
      <c r="G388" s="26"/>
      <c r="H388" s="10"/>
      <c r="K388" s="25"/>
      <c r="L388" s="25"/>
    </row>
    <row r="389" spans="6:12" ht="13.8">
      <c r="F389" s="9"/>
      <c r="G389" s="26"/>
      <c r="H389" s="10"/>
      <c r="K389" s="25"/>
      <c r="L389" s="25"/>
    </row>
    <row r="390" spans="6:12" ht="13.8">
      <c r="F390" s="9"/>
      <c r="G390" s="26"/>
      <c r="H390" s="10"/>
      <c r="K390" s="25"/>
      <c r="L390" s="25"/>
    </row>
    <row r="391" spans="6:12" ht="13.8">
      <c r="F391" s="9"/>
      <c r="G391" s="26"/>
      <c r="H391" s="10"/>
      <c r="K391" s="25"/>
      <c r="L391" s="25"/>
    </row>
    <row r="392" spans="6:12" ht="13.8">
      <c r="F392" s="9"/>
      <c r="G392" s="26"/>
      <c r="H392" s="10"/>
      <c r="K392" s="25"/>
      <c r="L392" s="25"/>
    </row>
    <row r="393" spans="6:12" ht="13.8">
      <c r="F393" s="9"/>
      <c r="G393" s="26"/>
      <c r="H393" s="10"/>
      <c r="K393" s="25"/>
      <c r="L393" s="25"/>
    </row>
    <row r="394" spans="6:12" ht="13.8">
      <c r="F394" s="9"/>
      <c r="G394" s="26"/>
      <c r="H394" s="10"/>
      <c r="K394" s="25"/>
      <c r="L394" s="25"/>
    </row>
    <row r="395" spans="6:12" ht="13.8">
      <c r="F395" s="9"/>
      <c r="G395" s="26"/>
      <c r="H395" s="10"/>
      <c r="K395" s="25"/>
      <c r="L395" s="25"/>
    </row>
    <row r="396" spans="6:12" ht="13.8">
      <c r="F396" s="9"/>
      <c r="G396" s="26"/>
      <c r="H396" s="10"/>
      <c r="K396" s="25"/>
      <c r="L396" s="25"/>
    </row>
    <row r="397" spans="6:12" ht="13.8">
      <c r="F397" s="9"/>
      <c r="G397" s="26"/>
      <c r="H397" s="10"/>
      <c r="K397" s="25"/>
      <c r="L397" s="25"/>
    </row>
    <row r="398" spans="6:12" ht="13.8">
      <c r="F398" s="9"/>
      <c r="G398" s="26"/>
      <c r="H398" s="10"/>
      <c r="K398" s="25"/>
      <c r="L398" s="25"/>
    </row>
    <row r="399" spans="6:12" ht="13.8">
      <c r="F399" s="9"/>
      <c r="G399" s="26"/>
      <c r="H399" s="10"/>
      <c r="K399" s="25"/>
      <c r="L399" s="25"/>
    </row>
    <row r="400" spans="6:12" ht="13.8">
      <c r="F400" s="9"/>
      <c r="G400" s="26"/>
      <c r="H400" s="10"/>
      <c r="K400" s="25"/>
      <c r="L400" s="25"/>
    </row>
    <row r="401" spans="6:12" ht="13.8">
      <c r="F401" s="9"/>
      <c r="G401" s="26"/>
      <c r="H401" s="10"/>
      <c r="K401" s="25"/>
      <c r="L401" s="25"/>
    </row>
    <row r="402" spans="6:12" ht="13.8">
      <c r="F402" s="9"/>
      <c r="G402" s="26"/>
      <c r="H402" s="10"/>
      <c r="K402" s="25"/>
      <c r="L402" s="25"/>
    </row>
    <row r="403" spans="6:12" ht="13.8">
      <c r="F403" s="9"/>
      <c r="G403" s="26"/>
      <c r="H403" s="10"/>
      <c r="K403" s="25"/>
      <c r="L403" s="25"/>
    </row>
    <row r="404" spans="6:12" ht="13.8">
      <c r="F404" s="9"/>
      <c r="G404" s="26"/>
      <c r="H404" s="10"/>
      <c r="K404" s="25"/>
      <c r="L404" s="25"/>
    </row>
    <row r="405" spans="6:12" ht="13.8">
      <c r="F405" s="9"/>
      <c r="G405" s="26"/>
      <c r="H405" s="10"/>
      <c r="K405" s="25"/>
      <c r="L405" s="25"/>
    </row>
    <row r="406" spans="6:12" ht="13.8">
      <c r="F406" s="9"/>
      <c r="G406" s="26"/>
      <c r="H406" s="10"/>
      <c r="K406" s="25"/>
      <c r="L406" s="25"/>
    </row>
    <row r="407" spans="6:12" ht="13.8">
      <c r="F407" s="9"/>
      <c r="G407" s="26"/>
      <c r="H407" s="10"/>
      <c r="K407" s="25"/>
      <c r="L407" s="25"/>
    </row>
    <row r="408" spans="6:12" ht="13.8">
      <c r="F408" s="9"/>
      <c r="G408" s="26"/>
      <c r="H408" s="10"/>
      <c r="K408" s="25"/>
      <c r="L408" s="25"/>
    </row>
    <row r="409" spans="6:12" ht="13.8">
      <c r="F409" s="9"/>
      <c r="G409" s="26"/>
      <c r="H409" s="10"/>
      <c r="K409" s="25"/>
      <c r="L409" s="25"/>
    </row>
    <row r="410" spans="6:12" ht="13.8">
      <c r="F410" s="9"/>
      <c r="G410" s="26"/>
      <c r="H410" s="10"/>
      <c r="K410" s="25"/>
      <c r="L410" s="25"/>
    </row>
    <row r="411" spans="6:12" ht="13.8">
      <c r="F411" s="9"/>
      <c r="G411" s="26"/>
      <c r="H411" s="10"/>
      <c r="K411" s="25"/>
      <c r="L411" s="25"/>
    </row>
    <row r="412" spans="6:12" ht="13.8">
      <c r="F412" s="9"/>
      <c r="G412" s="26"/>
      <c r="H412" s="10"/>
      <c r="K412" s="25"/>
      <c r="L412" s="25"/>
    </row>
    <row r="413" spans="6:12" ht="13.8">
      <c r="F413" s="9"/>
      <c r="G413" s="26"/>
      <c r="H413" s="10"/>
      <c r="K413" s="25"/>
      <c r="L413" s="25"/>
    </row>
    <row r="414" spans="6:12" ht="13.8">
      <c r="F414" s="9"/>
      <c r="G414" s="26"/>
      <c r="H414" s="10"/>
      <c r="K414" s="25"/>
      <c r="L414" s="25"/>
    </row>
    <row r="415" spans="6:12" ht="13.8">
      <c r="F415" s="9"/>
      <c r="G415" s="26"/>
      <c r="H415" s="10"/>
      <c r="K415" s="25"/>
      <c r="L415" s="25"/>
    </row>
    <row r="416" spans="6:12" ht="13.8">
      <c r="F416" s="9"/>
      <c r="G416" s="26"/>
      <c r="H416" s="10"/>
      <c r="K416" s="25"/>
      <c r="L416" s="25"/>
    </row>
    <row r="417" spans="6:12" ht="13.8">
      <c r="F417" s="9"/>
      <c r="G417" s="26"/>
      <c r="H417" s="10"/>
      <c r="K417" s="25"/>
      <c r="L417" s="25"/>
    </row>
    <row r="418" spans="6:12" ht="13.8">
      <c r="F418" s="9"/>
      <c r="G418" s="26"/>
      <c r="H418" s="10"/>
      <c r="K418" s="25"/>
      <c r="L418" s="25"/>
    </row>
    <row r="419" spans="6:12" ht="13.8">
      <c r="F419" s="9"/>
      <c r="G419" s="26"/>
      <c r="H419" s="10"/>
      <c r="K419" s="25"/>
      <c r="L419" s="25"/>
    </row>
    <row r="420" spans="6:12" ht="13.8">
      <c r="F420" s="9"/>
      <c r="G420" s="26"/>
      <c r="H420" s="10"/>
      <c r="K420" s="25"/>
      <c r="L420" s="25"/>
    </row>
    <row r="421" spans="6:12" ht="13.8">
      <c r="F421" s="9"/>
      <c r="G421" s="26"/>
      <c r="H421" s="10"/>
      <c r="K421" s="25"/>
      <c r="L421" s="25"/>
    </row>
    <row r="422" spans="6:12" ht="13.8">
      <c r="F422" s="9"/>
      <c r="G422" s="26"/>
      <c r="H422" s="10"/>
      <c r="K422" s="25"/>
      <c r="L422" s="25"/>
    </row>
    <row r="423" spans="6:12" ht="13.8">
      <c r="F423" s="9"/>
      <c r="G423" s="26"/>
      <c r="H423" s="10"/>
      <c r="K423" s="25"/>
      <c r="L423" s="25"/>
    </row>
    <row r="424" spans="6:12" ht="13.8">
      <c r="F424" s="9"/>
      <c r="G424" s="26"/>
      <c r="H424" s="10"/>
      <c r="K424" s="25"/>
      <c r="L424" s="25"/>
    </row>
    <row r="425" spans="6:12" ht="13.8">
      <c r="F425" s="9"/>
      <c r="G425" s="26"/>
      <c r="H425" s="10"/>
      <c r="K425" s="25"/>
      <c r="L425" s="25"/>
    </row>
    <row r="426" spans="6:12" ht="13.8">
      <c r="F426" s="9"/>
      <c r="G426" s="26"/>
      <c r="H426" s="10"/>
      <c r="K426" s="25"/>
      <c r="L426" s="25"/>
    </row>
    <row r="427" spans="6:12" ht="13.8">
      <c r="F427" s="9"/>
      <c r="G427" s="26"/>
      <c r="H427" s="10"/>
      <c r="K427" s="25"/>
      <c r="L427" s="25"/>
    </row>
    <row r="428" spans="6:12" ht="13.8">
      <c r="F428" s="9"/>
      <c r="G428" s="26"/>
      <c r="H428" s="10"/>
      <c r="K428" s="25"/>
      <c r="L428" s="25"/>
    </row>
    <row r="429" spans="6:12" ht="13.8">
      <c r="F429" s="9"/>
      <c r="G429" s="26"/>
      <c r="H429" s="10"/>
      <c r="K429" s="25"/>
      <c r="L429" s="25"/>
    </row>
    <row r="430" spans="6:12" ht="13.8">
      <c r="F430" s="9"/>
      <c r="G430" s="26"/>
      <c r="H430" s="10"/>
      <c r="K430" s="25"/>
      <c r="L430" s="25"/>
    </row>
    <row r="431" spans="6:12" ht="13.8">
      <c r="F431" s="9"/>
      <c r="G431" s="26"/>
      <c r="H431" s="10"/>
      <c r="K431" s="25"/>
      <c r="L431" s="25"/>
    </row>
    <row r="432" spans="6:12" ht="13.8">
      <c r="F432" s="9"/>
      <c r="G432" s="26"/>
      <c r="H432" s="10"/>
      <c r="K432" s="25"/>
      <c r="L432" s="25"/>
    </row>
    <row r="433" spans="6:12" ht="13.8">
      <c r="F433" s="9"/>
      <c r="G433" s="26"/>
      <c r="H433" s="10"/>
      <c r="K433" s="25"/>
      <c r="L433" s="25"/>
    </row>
    <row r="434" spans="6:12" ht="13.8">
      <c r="F434" s="9"/>
      <c r="G434" s="26"/>
      <c r="H434" s="10"/>
      <c r="K434" s="25"/>
      <c r="L434" s="25"/>
    </row>
    <row r="435" spans="6:12" ht="13.8">
      <c r="F435" s="9"/>
      <c r="G435" s="26"/>
      <c r="H435" s="10"/>
      <c r="K435" s="25"/>
      <c r="L435" s="25"/>
    </row>
    <row r="436" spans="6:12" ht="13.8">
      <c r="F436" s="9"/>
      <c r="G436" s="26"/>
      <c r="H436" s="10"/>
      <c r="K436" s="25"/>
      <c r="L436" s="25"/>
    </row>
    <row r="437" spans="6:12" ht="13.8">
      <c r="F437" s="9"/>
      <c r="G437" s="26"/>
      <c r="H437" s="10"/>
      <c r="K437" s="25"/>
      <c r="L437" s="25"/>
    </row>
    <row r="438" spans="6:12" ht="13.8">
      <c r="F438" s="9"/>
      <c r="G438" s="26"/>
      <c r="H438" s="10"/>
      <c r="K438" s="25"/>
      <c r="L438" s="25"/>
    </row>
    <row r="439" spans="6:12" ht="13.8">
      <c r="F439" s="9"/>
      <c r="G439" s="26"/>
      <c r="H439" s="10"/>
      <c r="K439" s="25"/>
      <c r="L439" s="25"/>
    </row>
    <row r="440" spans="6:12" ht="13.8">
      <c r="F440" s="9"/>
      <c r="G440" s="26"/>
      <c r="H440" s="10"/>
      <c r="K440" s="25"/>
      <c r="L440" s="25"/>
    </row>
    <row r="441" spans="6:12" ht="13.8">
      <c r="F441" s="9"/>
      <c r="G441" s="26"/>
      <c r="H441" s="10"/>
      <c r="K441" s="25"/>
      <c r="L441" s="25"/>
    </row>
    <row r="442" spans="6:12" ht="13.8">
      <c r="F442" s="9"/>
      <c r="G442" s="26"/>
      <c r="H442" s="10"/>
      <c r="K442" s="25"/>
      <c r="L442" s="25"/>
    </row>
    <row r="443" spans="6:12" ht="13.8">
      <c r="F443" s="9"/>
      <c r="G443" s="26"/>
      <c r="H443" s="10"/>
      <c r="K443" s="25"/>
      <c r="L443" s="25"/>
    </row>
    <row r="444" spans="6:12" ht="13.8">
      <c r="F444" s="9"/>
      <c r="G444" s="26"/>
      <c r="H444" s="10"/>
      <c r="K444" s="25"/>
      <c r="L444" s="25"/>
    </row>
    <row r="445" spans="6:12" ht="13.8">
      <c r="F445" s="9"/>
      <c r="G445" s="26"/>
      <c r="H445" s="10"/>
      <c r="K445" s="25"/>
      <c r="L445" s="25"/>
    </row>
    <row r="446" spans="6:12" ht="13.8">
      <c r="F446" s="9"/>
      <c r="G446" s="26"/>
      <c r="H446" s="10"/>
      <c r="K446" s="25"/>
      <c r="L446" s="25"/>
    </row>
    <row r="447" spans="6:12" ht="13.8">
      <c r="F447" s="9"/>
      <c r="G447" s="26"/>
      <c r="H447" s="10"/>
      <c r="K447" s="25"/>
      <c r="L447" s="25"/>
    </row>
    <row r="448" spans="6:12" ht="13.8">
      <c r="F448" s="9"/>
      <c r="G448" s="26"/>
      <c r="H448" s="10"/>
      <c r="K448" s="25"/>
      <c r="L448" s="25"/>
    </row>
    <row r="449" spans="6:12" ht="13.8">
      <c r="F449" s="9"/>
      <c r="G449" s="26"/>
      <c r="H449" s="10"/>
      <c r="K449" s="25"/>
      <c r="L449" s="25"/>
    </row>
    <row r="450" spans="6:12" ht="13.8">
      <c r="F450" s="9"/>
      <c r="G450" s="26"/>
      <c r="H450" s="10"/>
      <c r="K450" s="25"/>
      <c r="L450" s="25"/>
    </row>
    <row r="451" spans="6:12" ht="13.8">
      <c r="F451" s="9"/>
      <c r="G451" s="26"/>
      <c r="H451" s="10"/>
      <c r="K451" s="25"/>
      <c r="L451" s="25"/>
    </row>
    <row r="452" spans="6:12" ht="13.8">
      <c r="F452" s="9"/>
      <c r="G452" s="26"/>
      <c r="H452" s="10"/>
      <c r="K452" s="25"/>
      <c r="L452" s="25"/>
    </row>
    <row r="453" spans="6:12" ht="13.8">
      <c r="F453" s="9"/>
      <c r="G453" s="26"/>
      <c r="H453" s="10"/>
      <c r="K453" s="25"/>
      <c r="L453" s="25"/>
    </row>
    <row r="454" spans="6:12" ht="13.8">
      <c r="F454" s="9"/>
      <c r="G454" s="26"/>
      <c r="H454" s="10"/>
      <c r="K454" s="25"/>
      <c r="L454" s="25"/>
    </row>
    <row r="455" spans="6:12" ht="13.8">
      <c r="F455" s="9"/>
      <c r="G455" s="26"/>
      <c r="H455" s="10"/>
      <c r="K455" s="25"/>
      <c r="L455" s="25"/>
    </row>
    <row r="456" spans="6:12" ht="13.8">
      <c r="F456" s="9"/>
      <c r="G456" s="26"/>
      <c r="H456" s="10"/>
      <c r="K456" s="25"/>
      <c r="L456" s="25"/>
    </row>
    <row r="457" spans="6:12" ht="13.8">
      <c r="F457" s="9"/>
      <c r="G457" s="26"/>
      <c r="H457" s="10"/>
      <c r="K457" s="25"/>
      <c r="L457" s="25"/>
    </row>
    <row r="458" spans="6:12" ht="13.8">
      <c r="F458" s="9"/>
      <c r="G458" s="26"/>
      <c r="H458" s="10"/>
      <c r="K458" s="25"/>
      <c r="L458" s="25"/>
    </row>
    <row r="459" spans="6:12" ht="13.8">
      <c r="F459" s="9"/>
      <c r="G459" s="26"/>
      <c r="H459" s="10"/>
      <c r="K459" s="25"/>
      <c r="L459" s="25"/>
    </row>
    <row r="460" spans="6:12" ht="13.8">
      <c r="F460" s="9"/>
      <c r="G460" s="26"/>
      <c r="H460" s="10"/>
      <c r="K460" s="25"/>
      <c r="L460" s="25"/>
    </row>
    <row r="461" spans="6:12" ht="13.8">
      <c r="F461" s="9"/>
      <c r="G461" s="26"/>
      <c r="H461" s="10"/>
      <c r="K461" s="25"/>
      <c r="L461" s="25"/>
    </row>
    <row r="462" spans="6:12" ht="13.8">
      <c r="F462" s="9"/>
      <c r="G462" s="26"/>
      <c r="H462" s="10"/>
      <c r="K462" s="25"/>
      <c r="L462" s="25"/>
    </row>
    <row r="463" spans="6:12" ht="13.8">
      <c r="F463" s="9"/>
      <c r="G463" s="26"/>
      <c r="H463" s="10"/>
      <c r="K463" s="25"/>
      <c r="L463" s="25"/>
    </row>
    <row r="464" spans="6:12" ht="13.8">
      <c r="F464" s="9"/>
      <c r="G464" s="26"/>
      <c r="H464" s="10"/>
      <c r="K464" s="25"/>
      <c r="L464" s="25"/>
    </row>
    <row r="465" spans="6:12" ht="13.8">
      <c r="F465" s="9"/>
      <c r="G465" s="26"/>
      <c r="H465" s="10"/>
      <c r="K465" s="25"/>
      <c r="L465" s="25"/>
    </row>
    <row r="466" spans="6:12" ht="13.8">
      <c r="F466" s="9"/>
      <c r="G466" s="26"/>
      <c r="H466" s="10"/>
      <c r="K466" s="25"/>
      <c r="L466" s="25"/>
    </row>
    <row r="467" spans="6:12" ht="13.8">
      <c r="F467" s="9"/>
      <c r="G467" s="26"/>
      <c r="H467" s="10"/>
      <c r="K467" s="25"/>
      <c r="L467" s="25"/>
    </row>
    <row r="468" spans="6:12" ht="13.8">
      <c r="F468" s="9"/>
      <c r="G468" s="26"/>
      <c r="H468" s="10"/>
      <c r="K468" s="25"/>
      <c r="L468" s="25"/>
    </row>
    <row r="469" spans="6:12" ht="13.8">
      <c r="F469" s="9"/>
      <c r="G469" s="26"/>
      <c r="H469" s="10"/>
      <c r="K469" s="25"/>
      <c r="L469" s="25"/>
    </row>
    <row r="470" spans="6:12" ht="13.8">
      <c r="F470" s="9"/>
      <c r="G470" s="26"/>
      <c r="H470" s="10"/>
      <c r="K470" s="25"/>
      <c r="L470" s="25"/>
    </row>
    <row r="471" spans="6:12" ht="13.8">
      <c r="F471" s="9"/>
      <c r="G471" s="26"/>
      <c r="H471" s="10"/>
      <c r="K471" s="25"/>
      <c r="L471" s="25"/>
    </row>
    <row r="472" spans="6:12" ht="13.8">
      <c r="F472" s="9"/>
      <c r="G472" s="26"/>
      <c r="H472" s="10"/>
      <c r="K472" s="25"/>
      <c r="L472" s="25"/>
    </row>
    <row r="473" spans="6:12" ht="13.8">
      <c r="F473" s="9"/>
      <c r="G473" s="26"/>
      <c r="H473" s="10"/>
      <c r="K473" s="25"/>
      <c r="L473" s="25"/>
    </row>
    <row r="474" spans="6:12" ht="13.8">
      <c r="F474" s="9"/>
      <c r="G474" s="26"/>
      <c r="H474" s="10"/>
      <c r="K474" s="25"/>
      <c r="L474" s="25"/>
    </row>
    <row r="475" spans="6:12" ht="13.8">
      <c r="F475" s="9"/>
      <c r="G475" s="26"/>
      <c r="H475" s="10"/>
      <c r="K475" s="25"/>
      <c r="L475" s="25"/>
    </row>
    <row r="476" spans="6:12" ht="13.8">
      <c r="F476" s="9"/>
      <c r="G476" s="26"/>
      <c r="H476" s="10"/>
      <c r="K476" s="25"/>
      <c r="L476" s="25"/>
    </row>
    <row r="477" spans="6:12" ht="13.8">
      <c r="F477" s="9"/>
      <c r="G477" s="26"/>
      <c r="H477" s="10"/>
      <c r="K477" s="25"/>
      <c r="L477" s="25"/>
    </row>
    <row r="478" spans="6:12" ht="13.8">
      <c r="F478" s="9"/>
      <c r="G478" s="26"/>
      <c r="H478" s="10"/>
      <c r="K478" s="25"/>
      <c r="L478" s="25"/>
    </row>
    <row r="479" spans="6:12" ht="13.8">
      <c r="F479" s="9"/>
      <c r="G479" s="26"/>
      <c r="H479" s="10"/>
      <c r="K479" s="25"/>
      <c r="L479" s="25"/>
    </row>
    <row r="480" spans="6:12" ht="13.8">
      <c r="F480" s="9"/>
      <c r="G480" s="26"/>
      <c r="H480" s="10"/>
      <c r="K480" s="25"/>
      <c r="L480" s="25"/>
    </row>
    <row r="481" spans="6:12" ht="13.8">
      <c r="F481" s="9"/>
      <c r="G481" s="26"/>
      <c r="H481" s="10"/>
      <c r="K481" s="25"/>
      <c r="L481" s="25"/>
    </row>
    <row r="482" spans="6:12" ht="13.8">
      <c r="F482" s="9"/>
      <c r="G482" s="26"/>
      <c r="H482" s="10"/>
      <c r="K482" s="25"/>
      <c r="L482" s="25"/>
    </row>
    <row r="483" spans="6:12" ht="13.8">
      <c r="F483" s="9"/>
      <c r="G483" s="26"/>
      <c r="H483" s="10"/>
      <c r="K483" s="25"/>
      <c r="L483" s="25"/>
    </row>
    <row r="484" spans="6:12" ht="13.8">
      <c r="F484" s="9"/>
      <c r="G484" s="26"/>
      <c r="H484" s="10"/>
      <c r="K484" s="25"/>
      <c r="L484" s="25"/>
    </row>
    <row r="485" spans="6:12" ht="13.8">
      <c r="F485" s="9"/>
      <c r="G485" s="26"/>
      <c r="H485" s="10"/>
      <c r="K485" s="25"/>
      <c r="L485" s="25"/>
    </row>
    <row r="486" spans="6:12" ht="13.8">
      <c r="F486" s="9"/>
      <c r="G486" s="26"/>
      <c r="H486" s="10"/>
      <c r="K486" s="25"/>
      <c r="L486" s="25"/>
    </row>
    <row r="487" spans="6:12" ht="13.8">
      <c r="F487" s="9"/>
      <c r="G487" s="26"/>
      <c r="H487" s="10"/>
      <c r="K487" s="25"/>
      <c r="L487" s="25"/>
    </row>
    <row r="488" spans="6:12" ht="13.8">
      <c r="F488" s="9"/>
      <c r="G488" s="26"/>
      <c r="H488" s="10"/>
      <c r="K488" s="25"/>
      <c r="L488" s="25"/>
    </row>
    <row r="489" spans="6:12" ht="13.8">
      <c r="F489" s="9"/>
      <c r="G489" s="26"/>
      <c r="H489" s="10"/>
      <c r="K489" s="25"/>
      <c r="L489" s="25"/>
    </row>
    <row r="490" spans="6:12" ht="13.8">
      <c r="F490" s="9"/>
      <c r="G490" s="26"/>
      <c r="H490" s="10"/>
      <c r="K490" s="25"/>
      <c r="L490" s="25"/>
    </row>
    <row r="491" spans="6:12" ht="13.8">
      <c r="F491" s="9"/>
      <c r="G491" s="26"/>
      <c r="H491" s="10"/>
      <c r="K491" s="25"/>
      <c r="L491" s="25"/>
    </row>
    <row r="492" spans="6:12" ht="13.8">
      <c r="F492" s="9"/>
      <c r="G492" s="26"/>
      <c r="H492" s="10"/>
      <c r="K492" s="25"/>
      <c r="L492" s="25"/>
    </row>
    <row r="493" spans="6:12" ht="13.8">
      <c r="F493" s="9"/>
      <c r="G493" s="26"/>
      <c r="H493" s="10"/>
      <c r="K493" s="25"/>
      <c r="L493" s="25"/>
    </row>
    <row r="494" spans="6:12" ht="13.8">
      <c r="F494" s="9"/>
      <c r="G494" s="26"/>
      <c r="H494" s="10"/>
      <c r="K494" s="25"/>
      <c r="L494" s="25"/>
    </row>
    <row r="495" spans="6:12" ht="13.8">
      <c r="F495" s="9"/>
      <c r="G495" s="26"/>
      <c r="H495" s="10"/>
      <c r="K495" s="25"/>
      <c r="L495" s="25"/>
    </row>
    <row r="496" spans="6:12" ht="13.8">
      <c r="F496" s="9"/>
      <c r="G496" s="26"/>
      <c r="H496" s="10"/>
      <c r="K496" s="25"/>
      <c r="L496" s="25"/>
    </row>
    <row r="497" spans="6:12" ht="13.8">
      <c r="F497" s="9"/>
      <c r="G497" s="26"/>
      <c r="H497" s="10"/>
      <c r="K497" s="25"/>
      <c r="L497" s="25"/>
    </row>
    <row r="498" spans="6:12" ht="13.8">
      <c r="F498" s="9"/>
      <c r="G498" s="26"/>
      <c r="H498" s="10"/>
      <c r="K498" s="25"/>
      <c r="L498" s="25"/>
    </row>
    <row r="499" spans="6:12" ht="13.8">
      <c r="F499" s="9"/>
      <c r="G499" s="26"/>
      <c r="H499" s="10"/>
      <c r="K499" s="25"/>
      <c r="L499" s="25"/>
    </row>
    <row r="500" spans="6:12" ht="13.8">
      <c r="F500" s="9"/>
      <c r="G500" s="26"/>
      <c r="H500" s="10"/>
      <c r="K500" s="25"/>
      <c r="L500" s="25"/>
    </row>
    <row r="501" spans="6:12" ht="13.8">
      <c r="F501" s="9"/>
      <c r="G501" s="26"/>
      <c r="H501" s="10"/>
      <c r="K501" s="25"/>
      <c r="L501" s="25"/>
    </row>
    <row r="502" spans="6:12" ht="13.8">
      <c r="F502" s="9"/>
      <c r="G502" s="26"/>
      <c r="H502" s="10"/>
      <c r="K502" s="25"/>
      <c r="L502" s="25"/>
    </row>
    <row r="503" spans="6:12" ht="13.8">
      <c r="F503" s="9"/>
      <c r="G503" s="26"/>
      <c r="H503" s="10"/>
      <c r="K503" s="25"/>
      <c r="L503" s="25"/>
    </row>
    <row r="504" spans="6:12" ht="13.8">
      <c r="F504" s="9"/>
      <c r="G504" s="26"/>
      <c r="H504" s="10"/>
      <c r="K504" s="25"/>
      <c r="L504" s="25"/>
    </row>
    <row r="505" spans="6:12" ht="13.8">
      <c r="F505" s="9"/>
      <c r="G505" s="26"/>
      <c r="H505" s="10"/>
      <c r="K505" s="25"/>
      <c r="L505" s="25"/>
    </row>
    <row r="506" spans="6:12" ht="13.8">
      <c r="F506" s="9"/>
      <c r="G506" s="26"/>
      <c r="H506" s="10"/>
      <c r="K506" s="25"/>
      <c r="L506" s="25"/>
    </row>
    <row r="507" spans="6:12" ht="13.8">
      <c r="F507" s="9"/>
      <c r="G507" s="26"/>
      <c r="H507" s="10"/>
      <c r="K507" s="25"/>
      <c r="L507" s="25"/>
    </row>
    <row r="508" spans="6:12" ht="13.8">
      <c r="F508" s="9"/>
      <c r="G508" s="26"/>
      <c r="H508" s="10"/>
      <c r="K508" s="25"/>
      <c r="L508" s="25"/>
    </row>
    <row r="509" spans="6:12" ht="13.8">
      <c r="F509" s="9"/>
      <c r="G509" s="26"/>
      <c r="H509" s="10"/>
      <c r="K509" s="25"/>
      <c r="L509" s="25"/>
    </row>
    <row r="510" spans="6:12" ht="13.8">
      <c r="F510" s="9"/>
      <c r="G510" s="26"/>
      <c r="H510" s="10"/>
      <c r="K510" s="25"/>
      <c r="L510" s="25"/>
    </row>
    <row r="511" spans="6:12" ht="13.8">
      <c r="F511" s="9"/>
      <c r="G511" s="26"/>
      <c r="H511" s="10"/>
      <c r="K511" s="25"/>
      <c r="L511" s="25"/>
    </row>
    <row r="512" spans="6:12" ht="13.8">
      <c r="F512" s="9"/>
      <c r="G512" s="26"/>
      <c r="H512" s="10"/>
      <c r="K512" s="25"/>
      <c r="L512" s="25"/>
    </row>
    <row r="513" spans="6:12" ht="13.8">
      <c r="F513" s="9"/>
      <c r="G513" s="26"/>
      <c r="H513" s="10"/>
      <c r="K513" s="25"/>
      <c r="L513" s="25"/>
    </row>
    <row r="514" spans="6:12" ht="13.8">
      <c r="F514" s="9"/>
      <c r="G514" s="26"/>
      <c r="H514" s="10"/>
      <c r="K514" s="25"/>
      <c r="L514" s="25"/>
    </row>
    <row r="515" spans="6:12" ht="13.8">
      <c r="F515" s="9"/>
      <c r="G515" s="26"/>
      <c r="H515" s="10"/>
      <c r="K515" s="25"/>
      <c r="L515" s="25"/>
    </row>
    <row r="516" spans="6:12" ht="13.8">
      <c r="F516" s="9"/>
      <c r="G516" s="26"/>
      <c r="H516" s="10"/>
      <c r="K516" s="25"/>
      <c r="L516" s="25"/>
    </row>
    <row r="517" spans="6:12" ht="13.8">
      <c r="F517" s="9"/>
      <c r="G517" s="26"/>
      <c r="H517" s="10"/>
      <c r="K517" s="25"/>
      <c r="L517" s="25"/>
    </row>
    <row r="518" spans="6:12" ht="13.8">
      <c r="F518" s="9"/>
      <c r="G518" s="26"/>
      <c r="H518" s="10"/>
      <c r="K518" s="25"/>
      <c r="L518" s="25"/>
    </row>
    <row r="519" spans="6:12" ht="13.8">
      <c r="F519" s="9"/>
      <c r="G519" s="26"/>
      <c r="H519" s="10"/>
      <c r="K519" s="25"/>
      <c r="L519" s="25"/>
    </row>
    <row r="520" spans="6:12" ht="13.8">
      <c r="F520" s="9"/>
      <c r="G520" s="26"/>
      <c r="H520" s="10"/>
      <c r="K520" s="25"/>
      <c r="L520" s="25"/>
    </row>
    <row r="521" spans="6:12" ht="13.8">
      <c r="F521" s="9"/>
      <c r="G521" s="26"/>
      <c r="H521" s="10"/>
      <c r="K521" s="25"/>
      <c r="L521" s="25"/>
    </row>
    <row r="522" spans="6:12" ht="13.8">
      <c r="F522" s="9"/>
      <c r="G522" s="26"/>
      <c r="H522" s="10"/>
      <c r="K522" s="25"/>
      <c r="L522" s="25"/>
    </row>
    <row r="523" spans="6:12" ht="13.8">
      <c r="F523" s="9"/>
      <c r="G523" s="26"/>
      <c r="H523" s="10"/>
      <c r="K523" s="25"/>
      <c r="L523" s="25"/>
    </row>
    <row r="524" spans="6:12" ht="13.8">
      <c r="F524" s="9"/>
      <c r="G524" s="26"/>
      <c r="H524" s="10"/>
      <c r="K524" s="25"/>
      <c r="L524" s="25"/>
    </row>
    <row r="525" spans="6:12" ht="13.8">
      <c r="F525" s="9"/>
      <c r="G525" s="26"/>
      <c r="H525" s="10"/>
      <c r="K525" s="25"/>
      <c r="L525" s="25"/>
    </row>
    <row r="526" spans="6:12" ht="13.8">
      <c r="F526" s="9"/>
      <c r="G526" s="26"/>
      <c r="H526" s="10"/>
      <c r="K526" s="25"/>
      <c r="L526" s="25"/>
    </row>
    <row r="527" spans="6:12" ht="13.8">
      <c r="F527" s="9"/>
      <c r="G527" s="26"/>
      <c r="H527" s="10"/>
      <c r="K527" s="25"/>
      <c r="L527" s="25"/>
    </row>
    <row r="528" spans="6:12" ht="13.8">
      <c r="F528" s="9"/>
      <c r="G528" s="26"/>
      <c r="H528" s="10"/>
      <c r="K528" s="25"/>
      <c r="L528" s="25"/>
    </row>
    <row r="529" spans="6:12" ht="13.8">
      <c r="F529" s="9"/>
      <c r="G529" s="26"/>
      <c r="H529" s="10"/>
      <c r="K529" s="25"/>
      <c r="L529" s="25"/>
    </row>
    <row r="530" spans="6:12" ht="13.8">
      <c r="F530" s="9"/>
      <c r="G530" s="26"/>
      <c r="H530" s="10"/>
      <c r="K530" s="25"/>
      <c r="L530" s="25"/>
    </row>
    <row r="531" spans="6:12" ht="13.8">
      <c r="F531" s="9"/>
      <c r="G531" s="26"/>
      <c r="H531" s="10"/>
      <c r="K531" s="25"/>
      <c r="L531" s="25"/>
    </row>
    <row r="532" spans="6:12" ht="13.8">
      <c r="F532" s="9"/>
      <c r="G532" s="26"/>
      <c r="H532" s="10"/>
      <c r="K532" s="25"/>
      <c r="L532" s="25"/>
    </row>
    <row r="533" spans="6:12" ht="13.8">
      <c r="F533" s="9"/>
      <c r="G533" s="26"/>
      <c r="H533" s="10"/>
      <c r="K533" s="25"/>
      <c r="L533" s="25"/>
    </row>
    <row r="534" spans="6:12" ht="13.8">
      <c r="F534" s="9"/>
      <c r="G534" s="26"/>
      <c r="H534" s="10"/>
      <c r="K534" s="25"/>
      <c r="L534" s="25"/>
    </row>
    <row r="535" spans="6:12" ht="13.8">
      <c r="F535" s="9"/>
      <c r="G535" s="26"/>
      <c r="H535" s="10"/>
      <c r="K535" s="25"/>
      <c r="L535" s="25"/>
    </row>
    <row r="536" spans="6:12" ht="13.8">
      <c r="F536" s="9"/>
      <c r="G536" s="26"/>
      <c r="H536" s="10"/>
      <c r="K536" s="25"/>
      <c r="L536" s="25"/>
    </row>
    <row r="537" spans="6:12" ht="13.8">
      <c r="F537" s="9"/>
      <c r="G537" s="26"/>
      <c r="H537" s="10"/>
      <c r="K537" s="25"/>
      <c r="L537" s="25"/>
    </row>
    <row r="538" spans="6:12" ht="13.8">
      <c r="F538" s="9"/>
      <c r="G538" s="26"/>
      <c r="H538" s="10"/>
      <c r="K538" s="25"/>
      <c r="L538" s="25"/>
    </row>
    <row r="539" spans="6:12" ht="13.8">
      <c r="F539" s="9"/>
      <c r="G539" s="26"/>
      <c r="H539" s="10"/>
      <c r="K539" s="25"/>
      <c r="L539" s="25"/>
    </row>
    <row r="540" spans="6:12" ht="13.8">
      <c r="F540" s="9"/>
      <c r="G540" s="26"/>
      <c r="H540" s="10"/>
      <c r="K540" s="25"/>
      <c r="L540" s="25"/>
    </row>
    <row r="541" spans="6:12" ht="13.8">
      <c r="F541" s="9"/>
      <c r="G541" s="26"/>
      <c r="H541" s="10"/>
      <c r="K541" s="25"/>
      <c r="L541" s="25"/>
    </row>
    <row r="542" spans="6:12" ht="13.8">
      <c r="F542" s="9"/>
      <c r="G542" s="26"/>
      <c r="H542" s="10"/>
      <c r="K542" s="25"/>
      <c r="L542" s="25"/>
    </row>
    <row r="543" spans="6:12" ht="13.8">
      <c r="F543" s="9"/>
      <c r="G543" s="26"/>
      <c r="H543" s="10"/>
      <c r="K543" s="25"/>
      <c r="L543" s="25"/>
    </row>
    <row r="544" spans="6:12" ht="13.8">
      <c r="F544" s="9"/>
      <c r="G544" s="26"/>
      <c r="H544" s="10"/>
      <c r="K544" s="25"/>
      <c r="L544" s="25"/>
    </row>
    <row r="545" spans="6:12" ht="13.8">
      <c r="F545" s="9"/>
      <c r="G545" s="26"/>
      <c r="H545" s="10"/>
      <c r="K545" s="25"/>
      <c r="L545" s="25"/>
    </row>
    <row r="546" spans="6:12" ht="13.8">
      <c r="F546" s="9"/>
      <c r="G546" s="26"/>
      <c r="H546" s="10"/>
      <c r="K546" s="25"/>
      <c r="L546" s="25"/>
    </row>
    <row r="547" spans="6:12" ht="13.8">
      <c r="F547" s="9"/>
      <c r="G547" s="26"/>
      <c r="H547" s="10"/>
      <c r="K547" s="25"/>
      <c r="L547" s="25"/>
    </row>
    <row r="548" spans="6:12" ht="13.8">
      <c r="F548" s="9"/>
      <c r="G548" s="26"/>
      <c r="H548" s="10"/>
      <c r="K548" s="25"/>
      <c r="L548" s="25"/>
    </row>
    <row r="549" spans="6:12" ht="13.8">
      <c r="F549" s="9"/>
      <c r="G549" s="26"/>
      <c r="H549" s="10"/>
      <c r="K549" s="25"/>
      <c r="L549" s="25"/>
    </row>
    <row r="550" spans="6:12" ht="13.8">
      <c r="F550" s="9"/>
      <c r="G550" s="26"/>
      <c r="H550" s="10"/>
      <c r="K550" s="25"/>
      <c r="L550" s="25"/>
    </row>
    <row r="551" spans="6:12" ht="13.8">
      <c r="F551" s="9"/>
      <c r="G551" s="26"/>
      <c r="H551" s="10"/>
      <c r="K551" s="25"/>
      <c r="L551" s="25"/>
    </row>
    <row r="552" spans="6:12" ht="13.8">
      <c r="F552" s="9"/>
      <c r="G552" s="26"/>
      <c r="H552" s="10"/>
      <c r="K552" s="25"/>
      <c r="L552" s="25"/>
    </row>
    <row r="553" spans="6:12" ht="13.8">
      <c r="F553" s="9"/>
      <c r="G553" s="26"/>
      <c r="H553" s="10"/>
      <c r="K553" s="25"/>
      <c r="L553" s="25"/>
    </row>
    <row r="554" spans="6:12" ht="13.8">
      <c r="F554" s="9"/>
      <c r="G554" s="26"/>
      <c r="H554" s="10"/>
      <c r="K554" s="25"/>
      <c r="L554" s="25"/>
    </row>
    <row r="555" spans="6:12" ht="13.8">
      <c r="F555" s="9"/>
      <c r="G555" s="26"/>
      <c r="H555" s="10"/>
      <c r="K555" s="25"/>
      <c r="L555" s="25"/>
    </row>
    <row r="556" spans="6:12" ht="13.8">
      <c r="F556" s="9"/>
      <c r="G556" s="26"/>
      <c r="H556" s="10"/>
      <c r="K556" s="25"/>
      <c r="L556" s="25"/>
    </row>
    <row r="557" spans="6:12" ht="13.8">
      <c r="F557" s="9"/>
      <c r="G557" s="26"/>
      <c r="H557" s="10"/>
      <c r="K557" s="25"/>
      <c r="L557" s="25"/>
    </row>
    <row r="558" spans="6:12" ht="13.8">
      <c r="F558" s="9"/>
      <c r="G558" s="26"/>
      <c r="H558" s="10"/>
      <c r="K558" s="25"/>
      <c r="L558" s="25"/>
    </row>
    <row r="559" spans="6:12" ht="13.8">
      <c r="F559" s="9"/>
      <c r="G559" s="26"/>
      <c r="H559" s="10"/>
      <c r="K559" s="25"/>
      <c r="L559" s="25"/>
    </row>
    <row r="560" spans="6:12" ht="13.8">
      <c r="F560" s="9"/>
      <c r="G560" s="26"/>
      <c r="H560" s="10"/>
      <c r="K560" s="25"/>
      <c r="L560" s="25"/>
    </row>
    <row r="561" spans="6:12" ht="13.8">
      <c r="F561" s="9"/>
      <c r="G561" s="26"/>
      <c r="H561" s="10"/>
      <c r="K561" s="25"/>
      <c r="L561" s="25"/>
    </row>
    <row r="562" spans="6:12" ht="13.8">
      <c r="F562" s="9"/>
      <c r="G562" s="26"/>
      <c r="H562" s="10"/>
      <c r="K562" s="25"/>
      <c r="L562" s="25"/>
    </row>
    <row r="563" spans="6:12" ht="13.8">
      <c r="F563" s="9"/>
      <c r="G563" s="26"/>
      <c r="H563" s="10"/>
      <c r="K563" s="25"/>
      <c r="L563" s="25"/>
    </row>
    <row r="564" spans="6:12" ht="13.8">
      <c r="F564" s="9"/>
      <c r="G564" s="26"/>
      <c r="H564" s="10"/>
      <c r="K564" s="25"/>
      <c r="L564" s="25"/>
    </row>
    <row r="565" spans="6:12" ht="13.8">
      <c r="F565" s="9"/>
      <c r="G565" s="26"/>
      <c r="H565" s="10"/>
      <c r="K565" s="25"/>
      <c r="L565" s="25"/>
    </row>
    <row r="566" spans="6:12" ht="13.8">
      <c r="F566" s="9"/>
      <c r="G566" s="26"/>
      <c r="H566" s="10"/>
      <c r="K566" s="25"/>
      <c r="L566" s="25"/>
    </row>
    <row r="567" spans="6:12" ht="13.8">
      <c r="F567" s="9"/>
      <c r="G567" s="26"/>
      <c r="H567" s="10"/>
      <c r="K567" s="25"/>
      <c r="L567" s="25"/>
    </row>
    <row r="568" spans="6:12" ht="13.8">
      <c r="F568" s="9"/>
      <c r="G568" s="26"/>
      <c r="H568" s="10"/>
      <c r="K568" s="25"/>
      <c r="L568" s="25"/>
    </row>
    <row r="569" spans="6:12" ht="13.8">
      <c r="F569" s="9"/>
      <c r="G569" s="26"/>
      <c r="H569" s="10"/>
      <c r="K569" s="25"/>
      <c r="L569" s="25"/>
    </row>
    <row r="570" spans="6:12" ht="13.8">
      <c r="F570" s="9"/>
      <c r="G570" s="26"/>
      <c r="H570" s="10"/>
      <c r="K570" s="25"/>
      <c r="L570" s="25"/>
    </row>
    <row r="571" spans="6:12" ht="13.8">
      <c r="F571" s="9"/>
      <c r="G571" s="26"/>
      <c r="H571" s="10"/>
      <c r="K571" s="25"/>
      <c r="L571" s="25"/>
    </row>
    <row r="572" spans="6:12" ht="13.8">
      <c r="F572" s="9"/>
      <c r="G572" s="26"/>
      <c r="H572" s="10"/>
      <c r="K572" s="25"/>
      <c r="L572" s="25"/>
    </row>
    <row r="573" spans="6:12" ht="13.8">
      <c r="F573" s="9"/>
      <c r="G573" s="26"/>
      <c r="H573" s="10"/>
      <c r="K573" s="25"/>
      <c r="L573" s="25"/>
    </row>
    <row r="574" spans="6:12" ht="13.8">
      <c r="F574" s="9"/>
      <c r="G574" s="26"/>
      <c r="H574" s="10"/>
      <c r="K574" s="25"/>
      <c r="L574" s="25"/>
    </row>
    <row r="575" spans="6:12" ht="13.8">
      <c r="F575" s="9"/>
      <c r="G575" s="26"/>
      <c r="H575" s="10"/>
      <c r="K575" s="25"/>
      <c r="L575" s="25"/>
    </row>
    <row r="576" spans="6:12" ht="13.8">
      <c r="F576" s="9"/>
      <c r="G576" s="26"/>
      <c r="H576" s="10"/>
      <c r="K576" s="25"/>
      <c r="L576" s="25"/>
    </row>
    <row r="577" spans="6:12" ht="13.8">
      <c r="F577" s="9"/>
      <c r="G577" s="26"/>
      <c r="H577" s="10"/>
      <c r="K577" s="25"/>
      <c r="L577" s="25"/>
    </row>
    <row r="578" spans="6:12" ht="13.8">
      <c r="F578" s="9"/>
      <c r="G578" s="26"/>
      <c r="H578" s="10"/>
      <c r="K578" s="25"/>
      <c r="L578" s="25"/>
    </row>
    <row r="579" spans="6:12" ht="13.8">
      <c r="F579" s="9"/>
      <c r="G579" s="26"/>
      <c r="H579" s="10"/>
      <c r="K579" s="25"/>
      <c r="L579" s="25"/>
    </row>
    <row r="580" spans="6:12" ht="13.8">
      <c r="F580" s="9"/>
      <c r="G580" s="26"/>
      <c r="H580" s="10"/>
      <c r="K580" s="25"/>
      <c r="L580" s="25"/>
    </row>
    <row r="581" spans="6:12" ht="13.8">
      <c r="F581" s="9"/>
      <c r="G581" s="26"/>
      <c r="H581" s="10"/>
      <c r="K581" s="25"/>
      <c r="L581" s="25"/>
    </row>
    <row r="582" spans="6:12" ht="13.8">
      <c r="F582" s="9"/>
      <c r="G582" s="26"/>
      <c r="H582" s="10"/>
      <c r="K582" s="25"/>
      <c r="L582" s="25"/>
    </row>
    <row r="583" spans="6:12" ht="13.8">
      <c r="F583" s="9"/>
      <c r="G583" s="26"/>
      <c r="H583" s="10"/>
      <c r="K583" s="25"/>
      <c r="L583" s="25"/>
    </row>
    <row r="584" spans="6:12" ht="13.8">
      <c r="F584" s="9"/>
      <c r="G584" s="26"/>
      <c r="H584" s="10"/>
      <c r="K584" s="25"/>
      <c r="L584" s="25"/>
    </row>
    <row r="585" spans="6:12" ht="13.8">
      <c r="F585" s="9"/>
      <c r="G585" s="26"/>
      <c r="H585" s="10"/>
      <c r="K585" s="25"/>
      <c r="L585" s="25"/>
    </row>
    <row r="586" spans="6:12" ht="13.8">
      <c r="F586" s="9"/>
      <c r="G586" s="26"/>
      <c r="H586" s="10"/>
      <c r="K586" s="25"/>
      <c r="L586" s="25"/>
    </row>
    <row r="587" spans="6:12" ht="13.8">
      <c r="F587" s="9"/>
      <c r="G587" s="26"/>
      <c r="H587" s="10"/>
      <c r="K587" s="25"/>
      <c r="L587" s="25"/>
    </row>
    <row r="588" spans="6:12" ht="13.8">
      <c r="F588" s="9"/>
      <c r="G588" s="26"/>
      <c r="H588" s="10"/>
      <c r="K588" s="25"/>
      <c r="L588" s="25"/>
    </row>
    <row r="589" spans="6:12" ht="13.8">
      <c r="F589" s="9"/>
      <c r="G589" s="26"/>
      <c r="H589" s="10"/>
      <c r="K589" s="25"/>
      <c r="L589" s="25"/>
    </row>
    <row r="590" spans="6:12" ht="13.8">
      <c r="F590" s="9"/>
      <c r="G590" s="26"/>
      <c r="H590" s="10"/>
      <c r="K590" s="25"/>
      <c r="L590" s="25"/>
    </row>
    <row r="591" spans="6:12" ht="13.8">
      <c r="F591" s="9"/>
      <c r="G591" s="26"/>
      <c r="H591" s="10"/>
      <c r="K591" s="25"/>
      <c r="L591" s="25"/>
    </row>
    <row r="592" spans="6:12" ht="13.8">
      <c r="F592" s="9"/>
      <c r="G592" s="26"/>
      <c r="H592" s="10"/>
      <c r="K592" s="25"/>
      <c r="L592" s="25"/>
    </row>
    <row r="593" spans="6:12" ht="13.8">
      <c r="F593" s="9"/>
      <c r="G593" s="26"/>
      <c r="H593" s="10"/>
      <c r="K593" s="25"/>
      <c r="L593" s="25"/>
    </row>
    <row r="594" spans="6:12" ht="13.8">
      <c r="F594" s="9"/>
      <c r="G594" s="26"/>
      <c r="H594" s="10"/>
      <c r="K594" s="25"/>
      <c r="L594" s="25"/>
    </row>
    <row r="595" spans="6:12" ht="13.8">
      <c r="F595" s="9"/>
      <c r="G595" s="26"/>
      <c r="H595" s="10"/>
      <c r="K595" s="25"/>
      <c r="L595" s="25"/>
    </row>
    <row r="596" spans="6:12" ht="13.8">
      <c r="F596" s="9"/>
      <c r="G596" s="26"/>
      <c r="H596" s="10"/>
      <c r="K596" s="25"/>
      <c r="L596" s="25"/>
    </row>
    <row r="597" spans="6:12" ht="13.8">
      <c r="F597" s="9"/>
      <c r="G597" s="26"/>
      <c r="H597" s="10"/>
      <c r="K597" s="25"/>
      <c r="L597" s="25"/>
    </row>
    <row r="598" spans="6:12" ht="13.8">
      <c r="F598" s="9"/>
      <c r="G598" s="26"/>
      <c r="H598" s="10"/>
      <c r="K598" s="25"/>
      <c r="L598" s="25"/>
    </row>
    <row r="599" spans="6:12" ht="13.8">
      <c r="F599" s="9"/>
      <c r="G599" s="26"/>
      <c r="H599" s="10"/>
      <c r="K599" s="25"/>
      <c r="L599" s="25"/>
    </row>
    <row r="600" spans="6:12" ht="13.8">
      <c r="F600" s="9"/>
      <c r="G600" s="26"/>
      <c r="H600" s="10"/>
      <c r="K600" s="25"/>
      <c r="L600" s="25"/>
    </row>
    <row r="601" spans="6:12" ht="13.8">
      <c r="F601" s="9"/>
      <c r="G601" s="26"/>
      <c r="H601" s="10"/>
      <c r="K601" s="25"/>
      <c r="L601" s="25"/>
    </row>
    <row r="602" spans="6:12" ht="13.8">
      <c r="F602" s="9"/>
      <c r="G602" s="26"/>
      <c r="H602" s="10"/>
      <c r="K602" s="25"/>
      <c r="L602" s="25"/>
    </row>
    <row r="603" spans="6:12" ht="13.8">
      <c r="F603" s="9"/>
      <c r="G603" s="26"/>
      <c r="H603" s="10"/>
      <c r="K603" s="25"/>
      <c r="L603" s="25"/>
    </row>
    <row r="604" spans="6:12" ht="13.8">
      <c r="F604" s="9"/>
      <c r="G604" s="26"/>
      <c r="H604" s="10"/>
      <c r="K604" s="25"/>
      <c r="L604" s="25"/>
    </row>
    <row r="605" spans="6:12" ht="13.8">
      <c r="F605" s="9"/>
      <c r="G605" s="26"/>
      <c r="H605" s="10"/>
      <c r="K605" s="25"/>
      <c r="L605" s="25"/>
    </row>
    <row r="606" spans="6:12" ht="13.8">
      <c r="F606" s="9"/>
      <c r="G606" s="26"/>
      <c r="H606" s="10"/>
      <c r="K606" s="25"/>
      <c r="L606" s="25"/>
    </row>
    <row r="607" spans="6:12" ht="13.8">
      <c r="F607" s="9"/>
      <c r="G607" s="26"/>
      <c r="H607" s="10"/>
      <c r="K607" s="25"/>
      <c r="L607" s="25"/>
    </row>
    <row r="608" spans="6:12" ht="13.8">
      <c r="F608" s="9"/>
      <c r="G608" s="26"/>
      <c r="H608" s="10"/>
      <c r="K608" s="25"/>
      <c r="L608" s="25"/>
    </row>
    <row r="609" spans="6:12" ht="13.8">
      <c r="F609" s="9"/>
      <c r="G609" s="26"/>
      <c r="H609" s="10"/>
      <c r="K609" s="25"/>
      <c r="L609" s="25"/>
    </row>
    <row r="610" spans="6:12" ht="13.8">
      <c r="F610" s="9"/>
      <c r="G610" s="26"/>
      <c r="H610" s="10"/>
      <c r="K610" s="25"/>
      <c r="L610" s="25"/>
    </row>
    <row r="611" spans="6:12" ht="13.8">
      <c r="F611" s="9"/>
      <c r="G611" s="26"/>
      <c r="H611" s="10"/>
      <c r="K611" s="25"/>
      <c r="L611" s="25"/>
    </row>
    <row r="612" spans="6:12" ht="13.8">
      <c r="F612" s="9"/>
      <c r="G612" s="26"/>
      <c r="H612" s="10"/>
      <c r="K612" s="25"/>
      <c r="L612" s="25"/>
    </row>
    <row r="613" spans="6:12" ht="13.8">
      <c r="F613" s="9"/>
      <c r="G613" s="26"/>
      <c r="H613" s="10"/>
      <c r="K613" s="25"/>
      <c r="L613" s="25"/>
    </row>
    <row r="614" spans="6:12" ht="13.8">
      <c r="F614" s="9"/>
      <c r="G614" s="26"/>
      <c r="H614" s="10"/>
      <c r="K614" s="25"/>
      <c r="L614" s="25"/>
    </row>
    <row r="615" spans="6:12" ht="13.8">
      <c r="F615" s="9"/>
      <c r="G615" s="26"/>
      <c r="H615" s="10"/>
      <c r="K615" s="25"/>
      <c r="L615" s="25"/>
    </row>
    <row r="616" spans="6:12" ht="13.8">
      <c r="F616" s="9"/>
      <c r="G616" s="26"/>
      <c r="H616" s="10"/>
      <c r="K616" s="25"/>
      <c r="L616" s="25"/>
    </row>
    <row r="617" spans="6:12" ht="13.8">
      <c r="F617" s="9"/>
      <c r="G617" s="26"/>
      <c r="H617" s="10"/>
      <c r="K617" s="25"/>
      <c r="L617" s="25"/>
    </row>
    <row r="618" spans="6:12" ht="13.8">
      <c r="F618" s="9"/>
      <c r="G618" s="26"/>
      <c r="H618" s="10"/>
      <c r="K618" s="25"/>
      <c r="L618" s="25"/>
    </row>
    <row r="619" spans="6:12" ht="13.8">
      <c r="F619" s="9"/>
      <c r="G619" s="26"/>
      <c r="H619" s="10"/>
      <c r="K619" s="25"/>
      <c r="L619" s="25"/>
    </row>
    <row r="620" spans="6:12" ht="13.8">
      <c r="F620" s="9"/>
      <c r="G620" s="26"/>
      <c r="H620" s="10"/>
      <c r="K620" s="25"/>
      <c r="L620" s="25"/>
    </row>
    <row r="621" spans="6:12" ht="13.8">
      <c r="F621" s="9"/>
      <c r="G621" s="26"/>
      <c r="H621" s="10"/>
      <c r="K621" s="25"/>
      <c r="L621" s="25"/>
    </row>
    <row r="622" spans="6:12" ht="13.8">
      <c r="F622" s="9"/>
      <c r="G622" s="26"/>
      <c r="H622" s="10"/>
      <c r="K622" s="25"/>
      <c r="L622" s="25"/>
    </row>
    <row r="623" spans="6:12" ht="13.8">
      <c r="F623" s="9"/>
      <c r="G623" s="26"/>
      <c r="H623" s="10"/>
      <c r="K623" s="25"/>
      <c r="L623" s="25"/>
    </row>
    <row r="624" spans="6:12" ht="13.8">
      <c r="F624" s="9"/>
      <c r="G624" s="26"/>
      <c r="H624" s="10"/>
      <c r="K624" s="25"/>
      <c r="L624" s="25"/>
    </row>
    <row r="625" spans="6:12" ht="13.8">
      <c r="F625" s="9"/>
      <c r="G625" s="26"/>
      <c r="H625" s="10"/>
      <c r="K625" s="25"/>
      <c r="L625" s="25"/>
    </row>
    <row r="626" spans="6:12" ht="13.8">
      <c r="F626" s="9"/>
      <c r="G626" s="26"/>
      <c r="H626" s="10"/>
      <c r="K626" s="25"/>
      <c r="L626" s="25"/>
    </row>
    <row r="627" spans="6:12" ht="13.8">
      <c r="F627" s="9"/>
      <c r="G627" s="26"/>
      <c r="H627" s="10"/>
      <c r="K627" s="25"/>
      <c r="L627" s="25"/>
    </row>
    <row r="628" spans="6:12" ht="13.8">
      <c r="F628" s="9"/>
      <c r="G628" s="26"/>
      <c r="H628" s="10"/>
      <c r="K628" s="25"/>
      <c r="L628" s="25"/>
    </row>
    <row r="629" spans="6:12" ht="13.8">
      <c r="F629" s="9"/>
      <c r="G629" s="26"/>
      <c r="H629" s="10"/>
      <c r="K629" s="25"/>
      <c r="L629" s="25"/>
    </row>
    <row r="630" spans="6:12" ht="13.8">
      <c r="F630" s="9"/>
      <c r="G630" s="26"/>
      <c r="H630" s="10"/>
      <c r="K630" s="25"/>
      <c r="L630" s="25"/>
    </row>
    <row r="631" spans="6:12" ht="13.8">
      <c r="F631" s="9"/>
      <c r="G631" s="26"/>
      <c r="H631" s="10"/>
      <c r="K631" s="25"/>
      <c r="L631" s="25"/>
    </row>
    <row r="632" spans="6:12" ht="13.8">
      <c r="F632" s="9"/>
      <c r="G632" s="26"/>
      <c r="H632" s="10"/>
      <c r="K632" s="25"/>
      <c r="L632" s="25"/>
    </row>
    <row r="633" spans="6:12" ht="13.8">
      <c r="F633" s="9"/>
      <c r="G633" s="26"/>
      <c r="H633" s="10"/>
      <c r="K633" s="25"/>
      <c r="L633" s="25"/>
    </row>
    <row r="634" spans="6:12" ht="13.8">
      <c r="F634" s="9"/>
      <c r="G634" s="26"/>
      <c r="H634" s="10"/>
      <c r="K634" s="25"/>
      <c r="L634" s="25"/>
    </row>
    <row r="635" spans="6:12" ht="13.8">
      <c r="F635" s="9"/>
      <c r="G635" s="26"/>
      <c r="H635" s="10"/>
      <c r="K635" s="25"/>
      <c r="L635" s="25"/>
    </row>
    <row r="636" spans="6:12" ht="13.8">
      <c r="F636" s="9"/>
      <c r="G636" s="26"/>
      <c r="H636" s="10"/>
      <c r="K636" s="25"/>
      <c r="L636" s="25"/>
    </row>
    <row r="637" spans="6:12" ht="13.8">
      <c r="F637" s="9"/>
      <c r="G637" s="26"/>
      <c r="H637" s="10"/>
      <c r="K637" s="25"/>
      <c r="L637" s="25"/>
    </row>
    <row r="638" spans="6:12" ht="13.8">
      <c r="F638" s="9"/>
      <c r="G638" s="26"/>
      <c r="H638" s="10"/>
      <c r="K638" s="25"/>
      <c r="L638" s="25"/>
    </row>
    <row r="639" spans="6:12" ht="13.8">
      <c r="F639" s="9"/>
      <c r="G639" s="26"/>
      <c r="H639" s="10"/>
      <c r="K639" s="25"/>
      <c r="L639" s="25"/>
    </row>
    <row r="640" spans="6:12" ht="13.8">
      <c r="F640" s="9"/>
      <c r="G640" s="26"/>
      <c r="H640" s="10"/>
      <c r="K640" s="25"/>
      <c r="L640" s="25"/>
    </row>
    <row r="641" spans="6:12" ht="13.8">
      <c r="F641" s="9"/>
      <c r="G641" s="26"/>
      <c r="H641" s="10"/>
      <c r="K641" s="25"/>
      <c r="L641" s="25"/>
    </row>
    <row r="642" spans="6:12" ht="13.8">
      <c r="F642" s="9"/>
      <c r="G642" s="26"/>
      <c r="H642" s="10"/>
      <c r="K642" s="25"/>
      <c r="L642" s="25"/>
    </row>
    <row r="643" spans="6:12" ht="13.8">
      <c r="F643" s="9"/>
      <c r="G643" s="26"/>
      <c r="H643" s="10"/>
      <c r="K643" s="25"/>
      <c r="L643" s="25"/>
    </row>
    <row r="644" spans="6:12" ht="13.8">
      <c r="F644" s="9"/>
      <c r="G644" s="26"/>
      <c r="H644" s="10"/>
      <c r="K644" s="25"/>
      <c r="L644" s="25"/>
    </row>
    <row r="645" spans="6:12" ht="13.8">
      <c r="F645" s="9"/>
      <c r="G645" s="26"/>
      <c r="H645" s="10"/>
      <c r="K645" s="25"/>
      <c r="L645" s="25"/>
    </row>
    <row r="646" spans="6:12" ht="13.8">
      <c r="F646" s="9"/>
      <c r="G646" s="26"/>
      <c r="H646" s="10"/>
      <c r="K646" s="25"/>
      <c r="L646" s="25"/>
    </row>
    <row r="647" spans="6:12" ht="13.8">
      <c r="F647" s="9"/>
      <c r="G647" s="26"/>
      <c r="H647" s="10"/>
      <c r="K647" s="25"/>
      <c r="L647" s="25"/>
    </row>
    <row r="648" spans="6:12" ht="13.8">
      <c r="F648" s="9"/>
      <c r="G648" s="26"/>
      <c r="H648" s="10"/>
      <c r="K648" s="25"/>
      <c r="L648" s="25"/>
    </row>
    <row r="649" spans="6:12" ht="13.8">
      <c r="F649" s="9"/>
      <c r="G649" s="26"/>
      <c r="H649" s="10"/>
      <c r="K649" s="25"/>
      <c r="L649" s="25"/>
    </row>
    <row r="650" spans="6:12" ht="13.8">
      <c r="F650" s="9"/>
      <c r="G650" s="26"/>
      <c r="H650" s="10"/>
      <c r="K650" s="25"/>
      <c r="L650" s="25"/>
    </row>
    <row r="651" spans="6:12" ht="13.8">
      <c r="F651" s="9"/>
      <c r="G651" s="26"/>
      <c r="H651" s="10"/>
      <c r="K651" s="25"/>
      <c r="L651" s="25"/>
    </row>
    <row r="652" spans="6:12" ht="13.8">
      <c r="F652" s="9"/>
      <c r="G652" s="26"/>
      <c r="H652" s="10"/>
      <c r="K652" s="25"/>
      <c r="L652" s="25"/>
    </row>
    <row r="653" spans="6:12" ht="13.8">
      <c r="F653" s="9"/>
      <c r="G653" s="26"/>
      <c r="H653" s="10"/>
      <c r="K653" s="25"/>
      <c r="L653" s="25"/>
    </row>
    <row r="654" spans="6:12" ht="13.8">
      <c r="F654" s="9"/>
      <c r="G654" s="26"/>
      <c r="H654" s="10"/>
      <c r="K654" s="25"/>
      <c r="L654" s="25"/>
    </row>
    <row r="655" spans="6:12" ht="13.8">
      <c r="F655" s="9"/>
      <c r="G655" s="26"/>
      <c r="H655" s="10"/>
      <c r="K655" s="25"/>
      <c r="L655" s="25"/>
    </row>
    <row r="656" spans="6:12" ht="13.8">
      <c r="F656" s="9"/>
      <c r="G656" s="26"/>
      <c r="H656" s="10"/>
      <c r="K656" s="25"/>
      <c r="L656" s="25"/>
    </row>
    <row r="657" spans="6:12" ht="13.8">
      <c r="F657" s="9"/>
      <c r="G657" s="26"/>
      <c r="H657" s="10"/>
      <c r="K657" s="25"/>
      <c r="L657" s="25"/>
    </row>
    <row r="658" spans="6:12" ht="13.8">
      <c r="F658" s="9"/>
      <c r="G658" s="26"/>
      <c r="H658" s="10"/>
      <c r="K658" s="25"/>
      <c r="L658" s="25"/>
    </row>
    <row r="659" spans="6:12" ht="13.8">
      <c r="F659" s="9"/>
      <c r="G659" s="26"/>
      <c r="H659" s="10"/>
      <c r="K659" s="25"/>
      <c r="L659" s="25"/>
    </row>
    <row r="660" spans="6:12" ht="13.8">
      <c r="F660" s="9"/>
      <c r="G660" s="26"/>
      <c r="H660" s="10"/>
      <c r="K660" s="25"/>
      <c r="L660" s="25"/>
    </row>
    <row r="661" spans="6:12" ht="13.8">
      <c r="F661" s="9"/>
      <c r="G661" s="26"/>
      <c r="H661" s="10"/>
      <c r="K661" s="25"/>
      <c r="L661" s="25"/>
    </row>
    <row r="662" spans="6:12" ht="13.8">
      <c r="F662" s="9"/>
      <c r="G662" s="26"/>
      <c r="H662" s="10"/>
      <c r="K662" s="25"/>
      <c r="L662" s="25"/>
    </row>
    <row r="663" spans="6:12" ht="13.8">
      <c r="F663" s="9"/>
      <c r="G663" s="26"/>
      <c r="H663" s="10"/>
      <c r="K663" s="25"/>
      <c r="L663" s="25"/>
    </row>
    <row r="664" spans="6:12" ht="13.8">
      <c r="F664" s="9"/>
      <c r="G664" s="26"/>
      <c r="H664" s="10"/>
      <c r="K664" s="25"/>
      <c r="L664" s="25"/>
    </row>
    <row r="665" spans="6:12" ht="13.8">
      <c r="F665" s="9"/>
      <c r="G665" s="26"/>
      <c r="H665" s="10"/>
      <c r="K665" s="25"/>
      <c r="L665" s="25"/>
    </row>
    <row r="666" spans="6:12" ht="13.8">
      <c r="F666" s="9"/>
      <c r="G666" s="26"/>
      <c r="H666" s="10"/>
      <c r="K666" s="25"/>
      <c r="L666" s="25"/>
    </row>
    <row r="667" spans="6:12" ht="13.8">
      <c r="F667" s="9"/>
      <c r="G667" s="26"/>
      <c r="H667" s="10"/>
      <c r="K667" s="25"/>
      <c r="L667" s="25"/>
    </row>
    <row r="668" spans="6:12" ht="13.8">
      <c r="F668" s="9"/>
      <c r="G668" s="26"/>
      <c r="H668" s="10"/>
      <c r="K668" s="25"/>
      <c r="L668" s="25"/>
    </row>
    <row r="669" spans="6:12" ht="13.8">
      <c r="F669" s="9"/>
      <c r="G669" s="26"/>
      <c r="H669" s="10"/>
      <c r="K669" s="25"/>
      <c r="L669" s="25"/>
    </row>
    <row r="670" spans="6:12" ht="13.8">
      <c r="F670" s="9"/>
      <c r="G670" s="26"/>
      <c r="H670" s="10"/>
      <c r="K670" s="25"/>
      <c r="L670" s="25"/>
    </row>
    <row r="671" spans="6:12" ht="13.8">
      <c r="F671" s="9"/>
      <c r="G671" s="26"/>
      <c r="H671" s="10"/>
      <c r="K671" s="25"/>
      <c r="L671" s="25"/>
    </row>
    <row r="672" spans="6:12" ht="13.8">
      <c r="F672" s="9"/>
      <c r="G672" s="26"/>
      <c r="H672" s="10"/>
      <c r="K672" s="25"/>
      <c r="L672" s="25"/>
    </row>
    <row r="673" spans="6:12" ht="13.8">
      <c r="F673" s="9"/>
      <c r="G673" s="26"/>
      <c r="H673" s="10"/>
      <c r="K673" s="25"/>
      <c r="L673" s="25"/>
    </row>
    <row r="674" spans="6:12" ht="13.8">
      <c r="F674" s="9"/>
      <c r="G674" s="26"/>
      <c r="H674" s="10"/>
      <c r="K674" s="25"/>
      <c r="L674" s="25"/>
    </row>
    <row r="675" spans="6:12" ht="13.8">
      <c r="F675" s="9"/>
      <c r="G675" s="26"/>
      <c r="H675" s="10"/>
      <c r="K675" s="25"/>
      <c r="L675" s="25"/>
    </row>
    <row r="676" spans="6:12" ht="13.8">
      <c r="F676" s="9"/>
      <c r="G676" s="26"/>
      <c r="H676" s="10"/>
      <c r="K676" s="25"/>
      <c r="L676" s="25"/>
    </row>
    <row r="677" spans="6:12" ht="13.8">
      <c r="F677" s="9"/>
      <c r="G677" s="26"/>
      <c r="H677" s="10"/>
      <c r="K677" s="25"/>
      <c r="L677" s="25"/>
    </row>
    <row r="678" spans="6:12" ht="13.8">
      <c r="F678" s="9"/>
      <c r="G678" s="26"/>
      <c r="H678" s="10"/>
      <c r="K678" s="25"/>
      <c r="L678" s="25"/>
    </row>
    <row r="679" spans="6:12" ht="13.8">
      <c r="F679" s="9"/>
      <c r="G679" s="26"/>
      <c r="H679" s="10"/>
      <c r="K679" s="25"/>
      <c r="L679" s="25"/>
    </row>
    <row r="680" spans="6:12" ht="13.8">
      <c r="F680" s="9"/>
      <c r="G680" s="26"/>
      <c r="H680" s="10"/>
      <c r="K680" s="25"/>
      <c r="L680" s="25"/>
    </row>
    <row r="681" spans="6:12" ht="13.8">
      <c r="F681" s="9"/>
      <c r="G681" s="26"/>
      <c r="H681" s="10"/>
      <c r="K681" s="25"/>
      <c r="L681" s="25"/>
    </row>
    <row r="682" spans="6:12" ht="13.8">
      <c r="F682" s="9"/>
      <c r="G682" s="26"/>
      <c r="H682" s="10"/>
      <c r="K682" s="25"/>
      <c r="L682" s="25"/>
    </row>
    <row r="683" spans="6:12" ht="13.8">
      <c r="F683" s="9"/>
      <c r="G683" s="26"/>
      <c r="H683" s="10"/>
      <c r="K683" s="25"/>
      <c r="L683" s="25"/>
    </row>
    <row r="684" spans="6:12" ht="13.8">
      <c r="F684" s="9"/>
      <c r="G684" s="26"/>
      <c r="H684" s="10"/>
      <c r="K684" s="25"/>
      <c r="L684" s="25"/>
    </row>
    <row r="685" spans="6:12" ht="13.8">
      <c r="F685" s="9"/>
      <c r="G685" s="26"/>
      <c r="H685" s="10"/>
      <c r="K685" s="25"/>
      <c r="L685" s="25"/>
    </row>
    <row r="686" spans="6:12" ht="13.8">
      <c r="F686" s="9"/>
      <c r="G686" s="26"/>
      <c r="H686" s="10"/>
      <c r="K686" s="25"/>
      <c r="L686" s="25"/>
    </row>
    <row r="687" spans="6:12" ht="13.8">
      <c r="F687" s="9"/>
      <c r="G687" s="26"/>
      <c r="H687" s="10"/>
      <c r="K687" s="25"/>
      <c r="L687" s="25"/>
    </row>
    <row r="688" spans="6:12" ht="13.8">
      <c r="F688" s="9"/>
      <c r="G688" s="26"/>
      <c r="H688" s="10"/>
      <c r="K688" s="25"/>
      <c r="L688" s="25"/>
    </row>
    <row r="689" spans="6:12" ht="13.8">
      <c r="F689" s="9"/>
      <c r="G689" s="26"/>
      <c r="H689" s="10"/>
      <c r="K689" s="25"/>
      <c r="L689" s="25"/>
    </row>
    <row r="690" spans="6:12" ht="13.8">
      <c r="F690" s="9"/>
      <c r="G690" s="26"/>
      <c r="H690" s="10"/>
      <c r="K690" s="25"/>
      <c r="L690" s="25"/>
    </row>
    <row r="691" spans="6:12" ht="13.8">
      <c r="F691" s="9"/>
      <c r="G691" s="26"/>
      <c r="H691" s="10"/>
      <c r="K691" s="25"/>
      <c r="L691" s="25"/>
    </row>
    <row r="692" spans="6:12" ht="13.8">
      <c r="F692" s="9"/>
      <c r="G692" s="26"/>
      <c r="H692" s="10"/>
      <c r="K692" s="25"/>
      <c r="L692" s="25"/>
    </row>
    <row r="693" spans="6:12" ht="13.8">
      <c r="F693" s="9"/>
      <c r="G693" s="26"/>
      <c r="H693" s="10"/>
      <c r="K693" s="25"/>
      <c r="L693" s="25"/>
    </row>
    <row r="694" spans="6:12" ht="13.8">
      <c r="F694" s="9"/>
      <c r="G694" s="26"/>
      <c r="H694" s="10"/>
      <c r="K694" s="25"/>
      <c r="L694" s="25"/>
    </row>
    <row r="695" spans="6:12" ht="13.8">
      <c r="F695" s="9"/>
      <c r="G695" s="26"/>
      <c r="H695" s="10"/>
      <c r="K695" s="25"/>
      <c r="L695" s="25"/>
    </row>
    <row r="696" spans="6:12" ht="13.8">
      <c r="F696" s="9"/>
      <c r="G696" s="26"/>
      <c r="H696" s="10"/>
      <c r="K696" s="25"/>
      <c r="L696" s="25"/>
    </row>
    <row r="697" spans="6:12" ht="13.8">
      <c r="F697" s="9"/>
      <c r="G697" s="26"/>
      <c r="H697" s="10"/>
      <c r="K697" s="25"/>
      <c r="L697" s="25"/>
    </row>
    <row r="698" spans="6:12" ht="13.8">
      <c r="F698" s="9"/>
      <c r="G698" s="26"/>
      <c r="H698" s="10"/>
      <c r="K698" s="25"/>
      <c r="L698" s="25"/>
    </row>
    <row r="699" spans="6:12" ht="13.8">
      <c r="F699" s="9"/>
      <c r="G699" s="26"/>
      <c r="H699" s="10"/>
      <c r="K699" s="25"/>
      <c r="L699" s="25"/>
    </row>
    <row r="700" spans="6:12" ht="13.8">
      <c r="F700" s="9"/>
      <c r="G700" s="26"/>
      <c r="H700" s="10"/>
      <c r="K700" s="25"/>
      <c r="L700" s="25"/>
    </row>
    <row r="701" spans="6:12" ht="13.8">
      <c r="F701" s="9"/>
      <c r="G701" s="26"/>
      <c r="H701" s="10"/>
      <c r="K701" s="25"/>
      <c r="L701" s="25"/>
    </row>
    <row r="702" spans="6:12" ht="13.8">
      <c r="F702" s="9"/>
      <c r="G702" s="26"/>
      <c r="H702" s="10"/>
      <c r="K702" s="25"/>
      <c r="L702" s="25"/>
    </row>
    <row r="703" spans="6:12" ht="13.8">
      <c r="F703" s="9"/>
      <c r="G703" s="26"/>
      <c r="H703" s="10"/>
      <c r="K703" s="25"/>
      <c r="L703" s="25"/>
    </row>
    <row r="704" spans="6:12" ht="13.8">
      <c r="F704" s="9"/>
      <c r="G704" s="26"/>
      <c r="H704" s="10"/>
      <c r="K704" s="25"/>
      <c r="L704" s="25"/>
    </row>
    <row r="705" spans="6:12" ht="13.8">
      <c r="F705" s="9"/>
      <c r="G705" s="26"/>
      <c r="H705" s="10"/>
      <c r="K705" s="25"/>
      <c r="L705" s="25"/>
    </row>
    <row r="706" spans="6:12" ht="13.8">
      <c r="F706" s="9"/>
      <c r="G706" s="26"/>
      <c r="H706" s="10"/>
      <c r="K706" s="25"/>
      <c r="L706" s="25"/>
    </row>
    <row r="707" spans="6:12" ht="13.8">
      <c r="F707" s="9"/>
      <c r="G707" s="26"/>
      <c r="H707" s="10"/>
      <c r="K707" s="25"/>
      <c r="L707" s="25"/>
    </row>
    <row r="708" spans="6:12" ht="13.8">
      <c r="F708" s="9"/>
      <c r="G708" s="26"/>
      <c r="H708" s="10"/>
      <c r="K708" s="25"/>
      <c r="L708" s="25"/>
    </row>
    <row r="709" spans="6:12" ht="13.8">
      <c r="F709" s="9"/>
      <c r="G709" s="26"/>
      <c r="H709" s="10"/>
      <c r="K709" s="25"/>
      <c r="L709" s="25"/>
    </row>
    <row r="710" spans="6:12" ht="13.8">
      <c r="F710" s="9"/>
      <c r="G710" s="26"/>
      <c r="H710" s="10"/>
      <c r="K710" s="25"/>
      <c r="L710" s="25"/>
    </row>
    <row r="711" spans="6:12" ht="13.8">
      <c r="F711" s="9"/>
      <c r="G711" s="26"/>
      <c r="H711" s="10"/>
      <c r="K711" s="25"/>
      <c r="L711" s="25"/>
    </row>
    <row r="712" spans="6:12" ht="13.8">
      <c r="F712" s="9"/>
      <c r="G712" s="26"/>
      <c r="H712" s="10"/>
      <c r="K712" s="25"/>
      <c r="L712" s="25"/>
    </row>
    <row r="713" spans="6:12" ht="13.8">
      <c r="F713" s="9"/>
      <c r="G713" s="26"/>
      <c r="H713" s="10"/>
      <c r="K713" s="25"/>
      <c r="L713" s="25"/>
    </row>
    <row r="714" spans="6:12" ht="13.8">
      <c r="F714" s="9"/>
      <c r="G714" s="26"/>
      <c r="H714" s="10"/>
      <c r="K714" s="25"/>
      <c r="L714" s="25"/>
    </row>
    <row r="715" spans="6:12" ht="13.8">
      <c r="F715" s="9"/>
      <c r="G715" s="26"/>
      <c r="H715" s="10"/>
      <c r="K715" s="25"/>
      <c r="L715" s="25"/>
    </row>
    <row r="716" spans="6:12" ht="13.8">
      <c r="F716" s="9"/>
      <c r="G716" s="26"/>
      <c r="H716" s="10"/>
      <c r="K716" s="25"/>
      <c r="L716" s="25"/>
    </row>
    <row r="717" spans="6:12" ht="13.8">
      <c r="F717" s="9"/>
      <c r="G717" s="26"/>
      <c r="H717" s="10"/>
      <c r="K717" s="25"/>
      <c r="L717" s="25"/>
    </row>
    <row r="718" spans="6:12" ht="13.8">
      <c r="F718" s="9"/>
      <c r="G718" s="26"/>
      <c r="H718" s="10"/>
      <c r="K718" s="25"/>
      <c r="L718" s="25"/>
    </row>
    <row r="719" spans="6:12" ht="13.8">
      <c r="F719" s="9"/>
      <c r="G719" s="26"/>
      <c r="H719" s="10"/>
      <c r="K719" s="25"/>
      <c r="L719" s="25"/>
    </row>
    <row r="720" spans="6:12" ht="13.8">
      <c r="F720" s="9"/>
      <c r="G720" s="26"/>
      <c r="H720" s="10"/>
      <c r="K720" s="25"/>
      <c r="L720" s="25"/>
    </row>
    <row r="721" spans="6:12" ht="13.8">
      <c r="F721" s="9"/>
      <c r="G721" s="26"/>
      <c r="H721" s="10"/>
      <c r="K721" s="25"/>
      <c r="L721" s="25"/>
    </row>
    <row r="722" spans="6:12" ht="13.8">
      <c r="F722" s="9"/>
      <c r="G722" s="26"/>
      <c r="H722" s="10"/>
      <c r="K722" s="25"/>
      <c r="L722" s="25"/>
    </row>
    <row r="723" spans="6:12" ht="13.8">
      <c r="F723" s="9"/>
      <c r="G723" s="26"/>
      <c r="H723" s="10"/>
      <c r="K723" s="25"/>
      <c r="L723" s="25"/>
    </row>
    <row r="724" spans="6:12" ht="13.8">
      <c r="F724" s="9"/>
      <c r="G724" s="26"/>
      <c r="H724" s="10"/>
      <c r="K724" s="25"/>
      <c r="L724" s="25"/>
    </row>
    <row r="725" spans="6:12" ht="13.8">
      <c r="F725" s="9"/>
      <c r="G725" s="26"/>
      <c r="H725" s="10"/>
      <c r="K725" s="25"/>
      <c r="L725" s="25"/>
    </row>
    <row r="726" spans="6:12" ht="13.8">
      <c r="F726" s="9"/>
      <c r="G726" s="26"/>
      <c r="H726" s="10"/>
      <c r="K726" s="25"/>
      <c r="L726" s="25"/>
    </row>
    <row r="727" spans="6:12" ht="13.8">
      <c r="F727" s="9"/>
      <c r="G727" s="26"/>
      <c r="H727" s="10"/>
      <c r="K727" s="25"/>
      <c r="L727" s="25"/>
    </row>
    <row r="728" spans="6:12" ht="13.8">
      <c r="F728" s="9"/>
      <c r="G728" s="26"/>
      <c r="H728" s="10"/>
      <c r="K728" s="25"/>
      <c r="L728" s="25"/>
    </row>
    <row r="729" spans="6:12" ht="13.8">
      <c r="F729" s="9"/>
      <c r="G729" s="26"/>
      <c r="H729" s="10"/>
      <c r="K729" s="25"/>
      <c r="L729" s="25"/>
    </row>
    <row r="730" spans="6:12" ht="13.8">
      <c r="F730" s="9"/>
      <c r="G730" s="26"/>
      <c r="H730" s="10"/>
      <c r="K730" s="25"/>
      <c r="L730" s="25"/>
    </row>
    <row r="731" spans="6:12" ht="13.8">
      <c r="F731" s="9"/>
      <c r="G731" s="26"/>
      <c r="H731" s="10"/>
      <c r="K731" s="25"/>
      <c r="L731" s="25"/>
    </row>
    <row r="732" spans="6:12" ht="13.8">
      <c r="F732" s="9"/>
      <c r="G732" s="26"/>
      <c r="H732" s="10"/>
      <c r="K732" s="25"/>
      <c r="L732" s="25"/>
    </row>
    <row r="733" spans="6:12" ht="13.8">
      <c r="F733" s="9"/>
      <c r="G733" s="26"/>
      <c r="H733" s="10"/>
      <c r="K733" s="25"/>
      <c r="L733" s="25"/>
    </row>
    <row r="734" spans="6:12" ht="13.8">
      <c r="F734" s="9"/>
      <c r="G734" s="26"/>
      <c r="H734" s="10"/>
      <c r="K734" s="25"/>
      <c r="L734" s="25"/>
    </row>
    <row r="735" spans="6:12" ht="13.8">
      <c r="F735" s="9"/>
      <c r="G735" s="26"/>
      <c r="H735" s="10"/>
      <c r="K735" s="25"/>
      <c r="L735" s="25"/>
    </row>
    <row r="736" spans="6:12" ht="13.8">
      <c r="F736" s="9"/>
      <c r="G736" s="26"/>
      <c r="H736" s="10"/>
      <c r="K736" s="25"/>
      <c r="L736" s="25"/>
    </row>
    <row r="737" spans="6:12" ht="13.8">
      <c r="F737" s="9"/>
      <c r="G737" s="26"/>
      <c r="H737" s="10"/>
      <c r="K737" s="25"/>
      <c r="L737" s="25"/>
    </row>
    <row r="738" spans="6:12" ht="13.8">
      <c r="F738" s="9"/>
      <c r="G738" s="26"/>
      <c r="H738" s="10"/>
      <c r="K738" s="25"/>
      <c r="L738" s="25"/>
    </row>
    <row r="739" spans="6:12" ht="13.8">
      <c r="F739" s="9"/>
      <c r="G739" s="26"/>
      <c r="H739" s="10"/>
      <c r="K739" s="25"/>
      <c r="L739" s="25"/>
    </row>
    <row r="740" spans="6:12" ht="13.8">
      <c r="F740" s="9"/>
      <c r="G740" s="26"/>
      <c r="H740" s="10"/>
      <c r="K740" s="25"/>
      <c r="L740" s="25"/>
    </row>
    <row r="741" spans="6:12" ht="13.8">
      <c r="F741" s="9"/>
      <c r="G741" s="26"/>
      <c r="H741" s="10"/>
      <c r="K741" s="25"/>
      <c r="L741" s="25"/>
    </row>
    <row r="742" spans="6:12" ht="13.8">
      <c r="F742" s="9"/>
      <c r="G742" s="26"/>
      <c r="H742" s="10"/>
      <c r="K742" s="25"/>
      <c r="L742" s="25"/>
    </row>
    <row r="743" spans="6:12" ht="13.8">
      <c r="F743" s="9"/>
      <c r="G743" s="26"/>
      <c r="H743" s="10"/>
      <c r="K743" s="25"/>
      <c r="L743" s="25"/>
    </row>
    <row r="744" spans="6:12" ht="13.8">
      <c r="F744" s="9"/>
      <c r="G744" s="26"/>
      <c r="H744" s="10"/>
      <c r="K744" s="25"/>
      <c r="L744" s="25"/>
    </row>
    <row r="745" spans="6:12" ht="13.8">
      <c r="F745" s="9"/>
      <c r="G745" s="26"/>
      <c r="H745" s="10"/>
      <c r="K745" s="25"/>
      <c r="L745" s="25"/>
    </row>
    <row r="746" spans="6:12" ht="13.8">
      <c r="F746" s="9"/>
      <c r="G746" s="26"/>
      <c r="H746" s="10"/>
      <c r="K746" s="25"/>
      <c r="L746" s="25"/>
    </row>
    <row r="747" spans="6:12" ht="13.8">
      <c r="F747" s="9"/>
      <c r="G747" s="26"/>
      <c r="H747" s="10"/>
      <c r="K747" s="25"/>
      <c r="L747" s="25"/>
    </row>
    <row r="748" spans="6:12" ht="13.8">
      <c r="F748" s="9"/>
      <c r="G748" s="26"/>
      <c r="H748" s="10"/>
      <c r="K748" s="25"/>
      <c r="L748" s="25"/>
    </row>
    <row r="749" spans="6:12" ht="13.8">
      <c r="F749" s="9"/>
      <c r="G749" s="26"/>
      <c r="H749" s="10"/>
      <c r="K749" s="25"/>
      <c r="L749" s="25"/>
    </row>
    <row r="750" spans="6:12" ht="13.8">
      <c r="F750" s="9"/>
      <c r="G750" s="26"/>
      <c r="H750" s="10"/>
      <c r="K750" s="25"/>
      <c r="L750" s="25"/>
    </row>
    <row r="751" spans="6:12" ht="13.8">
      <c r="F751" s="9"/>
      <c r="G751" s="26"/>
      <c r="H751" s="10"/>
      <c r="K751" s="25"/>
      <c r="L751" s="25"/>
    </row>
    <row r="752" spans="6:12" ht="13.8">
      <c r="F752" s="9"/>
      <c r="G752" s="26"/>
      <c r="H752" s="10"/>
      <c r="K752" s="25"/>
      <c r="L752" s="25"/>
    </row>
    <row r="753" spans="6:12" ht="13.8">
      <c r="F753" s="9"/>
      <c r="G753" s="26"/>
      <c r="H753" s="10"/>
      <c r="K753" s="25"/>
      <c r="L753" s="25"/>
    </row>
    <row r="754" spans="6:12" ht="13.8">
      <c r="F754" s="9"/>
      <c r="G754" s="26"/>
      <c r="H754" s="10"/>
      <c r="K754" s="25"/>
      <c r="L754" s="25"/>
    </row>
    <row r="755" spans="6:12" ht="13.8">
      <c r="F755" s="9"/>
      <c r="G755" s="26"/>
      <c r="H755" s="10"/>
      <c r="K755" s="25"/>
      <c r="L755" s="25"/>
    </row>
    <row r="756" spans="6:12" ht="13.8">
      <c r="F756" s="9"/>
      <c r="G756" s="26"/>
      <c r="H756" s="10"/>
      <c r="K756" s="25"/>
      <c r="L756" s="25"/>
    </row>
    <row r="757" spans="6:12" ht="13.8">
      <c r="F757" s="9"/>
      <c r="G757" s="26"/>
      <c r="H757" s="10"/>
      <c r="K757" s="25"/>
      <c r="L757" s="25"/>
    </row>
    <row r="758" spans="6:12" ht="13.8">
      <c r="F758" s="9"/>
      <c r="G758" s="26"/>
      <c r="H758" s="10"/>
      <c r="K758" s="25"/>
      <c r="L758" s="25"/>
    </row>
    <row r="759" spans="6:12" ht="13.8">
      <c r="F759" s="9"/>
      <c r="G759" s="26"/>
      <c r="H759" s="10"/>
      <c r="K759" s="25"/>
      <c r="L759" s="25"/>
    </row>
    <row r="760" spans="6:12" ht="13.8">
      <c r="F760" s="9"/>
      <c r="G760" s="26"/>
      <c r="H760" s="10"/>
      <c r="K760" s="25"/>
      <c r="L760" s="25"/>
    </row>
    <row r="761" spans="6:12" ht="13.8">
      <c r="F761" s="9"/>
      <c r="G761" s="26"/>
      <c r="H761" s="10"/>
      <c r="K761" s="25"/>
      <c r="L761" s="25"/>
    </row>
    <row r="762" spans="6:12" ht="13.8">
      <c r="F762" s="9"/>
      <c r="G762" s="26"/>
      <c r="H762" s="10"/>
      <c r="K762" s="25"/>
      <c r="L762" s="25"/>
    </row>
    <row r="763" spans="6:12" ht="13.8">
      <c r="F763" s="9"/>
      <c r="G763" s="26"/>
      <c r="H763" s="10"/>
      <c r="K763" s="25"/>
      <c r="L763" s="25"/>
    </row>
    <row r="764" spans="6:12" ht="13.8">
      <c r="F764" s="9"/>
      <c r="G764" s="26"/>
      <c r="H764" s="10"/>
      <c r="K764" s="25"/>
      <c r="L764" s="25"/>
    </row>
    <row r="765" spans="6:12" ht="13.8">
      <c r="F765" s="9"/>
      <c r="G765" s="26"/>
      <c r="H765" s="10"/>
      <c r="K765" s="25"/>
      <c r="L765" s="25"/>
    </row>
    <row r="766" spans="6:12" ht="13.8">
      <c r="F766" s="9"/>
      <c r="G766" s="26"/>
      <c r="H766" s="10"/>
      <c r="K766" s="25"/>
      <c r="L766" s="25"/>
    </row>
    <row r="767" spans="6:12" ht="13.8">
      <c r="F767" s="9"/>
      <c r="G767" s="26"/>
      <c r="H767" s="10"/>
      <c r="K767" s="25"/>
      <c r="L767" s="25"/>
    </row>
    <row r="768" spans="6:12" ht="13.8">
      <c r="F768" s="9"/>
      <c r="G768" s="26"/>
      <c r="H768" s="10"/>
      <c r="K768" s="25"/>
      <c r="L768" s="25"/>
    </row>
    <row r="769" spans="6:12" ht="13.8">
      <c r="F769" s="9"/>
      <c r="G769" s="26"/>
      <c r="H769" s="10"/>
      <c r="K769" s="25"/>
      <c r="L769" s="25"/>
    </row>
    <row r="770" spans="6:12" ht="13.8">
      <c r="F770" s="9"/>
      <c r="G770" s="26"/>
      <c r="H770" s="10"/>
      <c r="K770" s="25"/>
      <c r="L770" s="25"/>
    </row>
    <row r="771" spans="6:12" ht="13.8">
      <c r="F771" s="9"/>
      <c r="G771" s="26"/>
      <c r="H771" s="10"/>
      <c r="K771" s="25"/>
      <c r="L771" s="25"/>
    </row>
    <row r="772" spans="6:12" ht="13.8">
      <c r="F772" s="9"/>
      <c r="G772" s="26"/>
      <c r="H772" s="10"/>
      <c r="K772" s="25"/>
      <c r="L772" s="25"/>
    </row>
    <row r="773" spans="6:12" ht="13.8">
      <c r="F773" s="9"/>
      <c r="G773" s="26"/>
      <c r="H773" s="10"/>
      <c r="K773" s="25"/>
      <c r="L773" s="25"/>
    </row>
    <row r="774" spans="6:12" ht="13.8">
      <c r="F774" s="9"/>
      <c r="G774" s="26"/>
      <c r="H774" s="10"/>
      <c r="K774" s="25"/>
      <c r="L774" s="25"/>
    </row>
    <row r="775" spans="6:12" ht="13.8">
      <c r="F775" s="9"/>
      <c r="G775" s="26"/>
      <c r="H775" s="10"/>
      <c r="K775" s="25"/>
      <c r="L775" s="25"/>
    </row>
    <row r="776" spans="6:12" ht="13.8">
      <c r="F776" s="9"/>
      <c r="G776" s="26"/>
      <c r="H776" s="10"/>
      <c r="K776" s="25"/>
      <c r="L776" s="25"/>
    </row>
    <row r="777" spans="6:12" ht="13.8">
      <c r="F777" s="9"/>
      <c r="G777" s="26"/>
      <c r="H777" s="10"/>
      <c r="K777" s="25"/>
      <c r="L777" s="25"/>
    </row>
    <row r="778" spans="6:12" ht="13.8">
      <c r="F778" s="9"/>
      <c r="G778" s="26"/>
      <c r="H778" s="10"/>
      <c r="K778" s="25"/>
      <c r="L778" s="25"/>
    </row>
    <row r="779" spans="6:12" ht="13.8">
      <c r="F779" s="9"/>
      <c r="G779" s="26"/>
      <c r="H779" s="10"/>
      <c r="K779" s="25"/>
      <c r="L779" s="25"/>
    </row>
    <row r="780" spans="6:12" ht="13.8">
      <c r="F780" s="9"/>
      <c r="G780" s="26"/>
      <c r="H780" s="10"/>
      <c r="K780" s="25"/>
      <c r="L780" s="25"/>
    </row>
    <row r="781" spans="6:12" ht="13.8">
      <c r="F781" s="9"/>
      <c r="G781" s="26"/>
      <c r="H781" s="10"/>
      <c r="K781" s="25"/>
      <c r="L781" s="25"/>
    </row>
    <row r="782" spans="6:12" ht="13.8">
      <c r="F782" s="9"/>
      <c r="G782" s="26"/>
      <c r="H782" s="10"/>
      <c r="K782" s="25"/>
      <c r="L782" s="25"/>
    </row>
    <row r="783" spans="6:12" ht="13.8">
      <c r="F783" s="9"/>
      <c r="G783" s="26"/>
      <c r="H783" s="10"/>
      <c r="K783" s="25"/>
      <c r="L783" s="25"/>
    </row>
    <row r="784" spans="6:12" ht="13.8">
      <c r="F784" s="9"/>
      <c r="G784" s="26"/>
      <c r="H784" s="10"/>
      <c r="K784" s="25"/>
      <c r="L784" s="25"/>
    </row>
    <row r="785" spans="6:12" ht="13.8">
      <c r="F785" s="9"/>
      <c r="G785" s="26"/>
      <c r="H785" s="10"/>
      <c r="K785" s="25"/>
      <c r="L785" s="25"/>
    </row>
    <row r="786" spans="6:12" ht="13.8">
      <c r="F786" s="9"/>
      <c r="G786" s="26"/>
      <c r="H786" s="10"/>
      <c r="K786" s="25"/>
      <c r="L786" s="25"/>
    </row>
    <row r="787" spans="6:12" ht="13.8">
      <c r="F787" s="9"/>
      <c r="G787" s="26"/>
      <c r="H787" s="10"/>
      <c r="K787" s="25"/>
      <c r="L787" s="25"/>
    </row>
    <row r="788" spans="6:12" ht="13.8">
      <c r="F788" s="9"/>
      <c r="G788" s="26"/>
      <c r="H788" s="10"/>
      <c r="K788" s="25"/>
      <c r="L788" s="25"/>
    </row>
    <row r="789" spans="6:12" ht="13.8">
      <c r="F789" s="9"/>
      <c r="G789" s="26"/>
      <c r="H789" s="10"/>
      <c r="K789" s="25"/>
      <c r="L789" s="25"/>
    </row>
    <row r="790" spans="6:12" ht="13.8">
      <c r="F790" s="9"/>
      <c r="G790" s="26"/>
      <c r="H790" s="10"/>
      <c r="K790" s="25"/>
      <c r="L790" s="25"/>
    </row>
    <row r="791" spans="6:12" ht="13.8">
      <c r="F791" s="9"/>
      <c r="G791" s="26"/>
      <c r="H791" s="10"/>
      <c r="K791" s="25"/>
      <c r="L791" s="25"/>
    </row>
    <row r="792" spans="6:12" ht="13.8">
      <c r="F792" s="9"/>
      <c r="G792" s="26"/>
      <c r="H792" s="10"/>
      <c r="K792" s="25"/>
      <c r="L792" s="25"/>
    </row>
    <row r="793" spans="6:12" ht="13.8">
      <c r="F793" s="9"/>
      <c r="G793" s="26"/>
      <c r="H793" s="10"/>
      <c r="K793" s="25"/>
      <c r="L793" s="25"/>
    </row>
    <row r="794" spans="6:12" ht="13.8">
      <c r="F794" s="9"/>
      <c r="G794" s="26"/>
      <c r="H794" s="10"/>
      <c r="K794" s="25"/>
      <c r="L794" s="25"/>
    </row>
    <row r="795" spans="6:12" ht="13.8">
      <c r="F795" s="9"/>
      <c r="G795" s="26"/>
      <c r="H795" s="10"/>
      <c r="K795" s="25"/>
      <c r="L795" s="25"/>
    </row>
    <row r="796" spans="6:12" ht="13.8">
      <c r="F796" s="9"/>
      <c r="G796" s="26"/>
      <c r="H796" s="10"/>
      <c r="K796" s="25"/>
      <c r="L796" s="25"/>
    </row>
    <row r="797" spans="6:12" ht="13.8">
      <c r="F797" s="9"/>
      <c r="G797" s="26"/>
      <c r="H797" s="10"/>
      <c r="K797" s="25"/>
      <c r="L797" s="25"/>
    </row>
    <row r="798" spans="6:12" ht="13.8">
      <c r="F798" s="9"/>
      <c r="G798" s="26"/>
      <c r="H798" s="10"/>
      <c r="K798" s="25"/>
      <c r="L798" s="25"/>
    </row>
    <row r="799" spans="6:12" ht="13.8">
      <c r="F799" s="9"/>
      <c r="G799" s="26"/>
      <c r="H799" s="10"/>
      <c r="K799" s="25"/>
      <c r="L799" s="25"/>
    </row>
    <row r="800" spans="6:12" ht="13.8">
      <c r="F800" s="9"/>
      <c r="G800" s="26"/>
      <c r="H800" s="10"/>
      <c r="K800" s="25"/>
      <c r="L800" s="25"/>
    </row>
    <row r="801" spans="6:12" ht="13.8">
      <c r="F801" s="9"/>
      <c r="G801" s="26"/>
      <c r="H801" s="10"/>
      <c r="K801" s="25"/>
      <c r="L801" s="25"/>
    </row>
    <row r="802" spans="6:12" ht="13.8">
      <c r="F802" s="9"/>
      <c r="G802" s="26"/>
      <c r="H802" s="10"/>
      <c r="K802" s="25"/>
      <c r="L802" s="25"/>
    </row>
    <row r="803" spans="6:12" ht="13.8">
      <c r="F803" s="9"/>
      <c r="G803" s="26"/>
      <c r="H803" s="10"/>
      <c r="K803" s="25"/>
      <c r="L803" s="25"/>
    </row>
    <row r="804" spans="6:12" ht="13.8">
      <c r="F804" s="9"/>
      <c r="G804" s="26"/>
      <c r="H804" s="10"/>
      <c r="K804" s="25"/>
      <c r="L804" s="25"/>
    </row>
    <row r="805" spans="6:12" ht="13.8">
      <c r="F805" s="9"/>
      <c r="G805" s="26"/>
      <c r="H805" s="10"/>
      <c r="K805" s="25"/>
      <c r="L805" s="25"/>
    </row>
    <row r="806" spans="6:12" ht="13.8">
      <c r="F806" s="9"/>
      <c r="G806" s="26"/>
      <c r="H806" s="10"/>
      <c r="K806" s="25"/>
      <c r="L806" s="25"/>
    </row>
    <row r="807" spans="6:12" ht="13.8">
      <c r="F807" s="9"/>
      <c r="G807" s="26"/>
      <c r="H807" s="10"/>
      <c r="K807" s="25"/>
      <c r="L807" s="25"/>
    </row>
    <row r="808" spans="6:12" ht="13.8">
      <c r="F808" s="9"/>
      <c r="G808" s="26"/>
      <c r="H808" s="10"/>
      <c r="K808" s="25"/>
      <c r="L808" s="25"/>
    </row>
    <row r="809" spans="6:12" ht="13.8">
      <c r="F809" s="9"/>
      <c r="G809" s="26"/>
      <c r="H809" s="10"/>
      <c r="K809" s="25"/>
      <c r="L809" s="25"/>
    </row>
    <row r="810" spans="6:12" ht="13.8">
      <c r="F810" s="9"/>
      <c r="G810" s="26"/>
      <c r="H810" s="10"/>
      <c r="K810" s="25"/>
      <c r="L810" s="25"/>
    </row>
    <row r="811" spans="6:12" ht="13.8">
      <c r="F811" s="9"/>
      <c r="G811" s="26"/>
      <c r="H811" s="10"/>
      <c r="K811" s="25"/>
      <c r="L811" s="25"/>
    </row>
    <row r="812" spans="6:12" ht="13.8">
      <c r="F812" s="9"/>
      <c r="G812" s="26"/>
      <c r="H812" s="10"/>
      <c r="K812" s="25"/>
      <c r="L812" s="25"/>
    </row>
    <row r="813" spans="6:12" ht="13.8">
      <c r="F813" s="9"/>
      <c r="G813" s="26"/>
      <c r="H813" s="10"/>
      <c r="K813" s="25"/>
      <c r="L813" s="25"/>
    </row>
    <row r="814" spans="6:12" ht="13.8">
      <c r="F814" s="9"/>
      <c r="G814" s="26"/>
      <c r="H814" s="10"/>
      <c r="K814" s="25"/>
      <c r="L814" s="25"/>
    </row>
    <row r="815" spans="6:12" ht="13.8">
      <c r="F815" s="9"/>
      <c r="G815" s="26"/>
      <c r="H815" s="10"/>
      <c r="K815" s="25"/>
      <c r="L815" s="25"/>
    </row>
    <row r="816" spans="6:12" ht="13.8">
      <c r="F816" s="9"/>
      <c r="G816" s="26"/>
      <c r="H816" s="10"/>
      <c r="K816" s="25"/>
      <c r="L816" s="25"/>
    </row>
    <row r="817" spans="6:12" ht="13.8">
      <c r="F817" s="9"/>
      <c r="G817" s="26"/>
      <c r="H817" s="10"/>
      <c r="K817" s="25"/>
      <c r="L817" s="25"/>
    </row>
    <row r="818" spans="6:12" ht="13.8">
      <c r="F818" s="9"/>
      <c r="G818" s="26"/>
      <c r="H818" s="10"/>
      <c r="K818" s="25"/>
      <c r="L818" s="25"/>
    </row>
    <row r="819" spans="6:12" ht="13.8">
      <c r="F819" s="9"/>
      <c r="G819" s="26"/>
      <c r="H819" s="10"/>
      <c r="K819" s="25"/>
      <c r="L819" s="25"/>
    </row>
    <row r="820" spans="6:12" ht="13.8">
      <c r="F820" s="9"/>
      <c r="G820" s="26"/>
      <c r="H820" s="10"/>
      <c r="K820" s="25"/>
      <c r="L820" s="25"/>
    </row>
    <row r="821" spans="6:12" ht="13.8">
      <c r="F821" s="9"/>
      <c r="G821" s="26"/>
      <c r="H821" s="10"/>
      <c r="K821" s="25"/>
      <c r="L821" s="25"/>
    </row>
    <row r="822" spans="6:12" ht="13.8">
      <c r="F822" s="9"/>
      <c r="G822" s="26"/>
      <c r="H822" s="10"/>
      <c r="K822" s="25"/>
      <c r="L822" s="25"/>
    </row>
    <row r="823" spans="6:12" ht="13.8">
      <c r="F823" s="9"/>
      <c r="G823" s="26"/>
      <c r="H823" s="10"/>
      <c r="K823" s="25"/>
      <c r="L823" s="25"/>
    </row>
    <row r="824" spans="6:12" ht="13.8">
      <c r="F824" s="9"/>
      <c r="G824" s="26"/>
      <c r="H824" s="10"/>
      <c r="K824" s="25"/>
      <c r="L824" s="25"/>
    </row>
    <row r="825" spans="6:12" ht="13.8">
      <c r="F825" s="9"/>
      <c r="G825" s="26"/>
      <c r="H825" s="10"/>
      <c r="K825" s="25"/>
      <c r="L825" s="25"/>
    </row>
    <row r="826" spans="6:12" ht="13.8">
      <c r="F826" s="9"/>
      <c r="G826" s="26"/>
      <c r="H826" s="10"/>
      <c r="K826" s="25"/>
      <c r="L826" s="25"/>
    </row>
    <row r="827" spans="6:12" ht="13.8">
      <c r="F827" s="9"/>
      <c r="G827" s="26"/>
      <c r="H827" s="10"/>
      <c r="K827" s="25"/>
      <c r="L827" s="25"/>
    </row>
    <row r="828" spans="6:12" ht="13.8">
      <c r="F828" s="9"/>
      <c r="G828" s="26"/>
      <c r="H828" s="10"/>
      <c r="K828" s="25"/>
      <c r="L828" s="25"/>
    </row>
    <row r="829" spans="6:12" ht="13.8">
      <c r="F829" s="9"/>
      <c r="G829" s="26"/>
      <c r="H829" s="10"/>
      <c r="K829" s="25"/>
      <c r="L829" s="25"/>
    </row>
    <row r="830" spans="6:12" ht="13.8">
      <c r="F830" s="9"/>
      <c r="G830" s="26"/>
      <c r="H830" s="10"/>
      <c r="K830" s="25"/>
      <c r="L830" s="25"/>
    </row>
    <row r="831" spans="6:12" ht="13.8">
      <c r="F831" s="9"/>
      <c r="G831" s="26"/>
      <c r="H831" s="10"/>
      <c r="K831" s="25"/>
      <c r="L831" s="25"/>
    </row>
    <row r="832" spans="6:12" ht="13.8">
      <c r="F832" s="9"/>
      <c r="G832" s="26"/>
      <c r="H832" s="10"/>
      <c r="K832" s="25"/>
      <c r="L832" s="25"/>
    </row>
    <row r="833" spans="6:12" ht="13.8">
      <c r="F833" s="9"/>
      <c r="G833" s="26"/>
      <c r="H833" s="10"/>
      <c r="K833" s="25"/>
      <c r="L833" s="25"/>
    </row>
    <row r="834" spans="6:12" ht="13.8">
      <c r="F834" s="9"/>
      <c r="G834" s="26"/>
      <c r="H834" s="10"/>
      <c r="K834" s="25"/>
      <c r="L834" s="25"/>
    </row>
    <row r="835" spans="6:12" ht="13.8">
      <c r="F835" s="9"/>
      <c r="G835" s="26"/>
      <c r="H835" s="10"/>
      <c r="K835" s="25"/>
      <c r="L835" s="25"/>
    </row>
    <row r="836" spans="6:12" ht="13.8">
      <c r="F836" s="9"/>
      <c r="G836" s="26"/>
      <c r="H836" s="10"/>
      <c r="K836" s="25"/>
      <c r="L836" s="25"/>
    </row>
    <row r="837" spans="6:12" ht="13.8">
      <c r="F837" s="9"/>
      <c r="G837" s="26"/>
      <c r="H837" s="10"/>
      <c r="K837" s="25"/>
      <c r="L837" s="25"/>
    </row>
    <row r="838" spans="6:12" ht="13.8">
      <c r="F838" s="9"/>
      <c r="G838" s="26"/>
      <c r="H838" s="10"/>
      <c r="K838" s="25"/>
      <c r="L838" s="25"/>
    </row>
    <row r="839" spans="6:12" ht="13.8">
      <c r="F839" s="9"/>
      <c r="G839" s="26"/>
      <c r="H839" s="10"/>
      <c r="K839" s="25"/>
      <c r="L839" s="25"/>
    </row>
    <row r="840" spans="6:12" ht="13.8">
      <c r="F840" s="9"/>
      <c r="G840" s="26"/>
      <c r="H840" s="10"/>
      <c r="K840" s="25"/>
      <c r="L840" s="25"/>
    </row>
    <row r="841" spans="6:12" ht="13.8">
      <c r="F841" s="9"/>
      <c r="G841" s="26"/>
      <c r="H841" s="10"/>
      <c r="K841" s="25"/>
      <c r="L841" s="25"/>
    </row>
    <row r="842" spans="6:12" ht="13.8">
      <c r="F842" s="9"/>
      <c r="G842" s="26"/>
      <c r="H842" s="10"/>
      <c r="K842" s="25"/>
      <c r="L842" s="25"/>
    </row>
    <row r="843" spans="6:12" ht="13.8">
      <c r="F843" s="9"/>
      <c r="G843" s="26"/>
      <c r="H843" s="10"/>
      <c r="K843" s="25"/>
      <c r="L843" s="25"/>
    </row>
    <row r="844" spans="6:12" ht="13.8">
      <c r="F844" s="9"/>
      <c r="G844" s="26"/>
      <c r="H844" s="10"/>
      <c r="K844" s="25"/>
      <c r="L844" s="25"/>
    </row>
    <row r="845" spans="6:12" ht="13.8">
      <c r="F845" s="9"/>
      <c r="G845" s="26"/>
      <c r="H845" s="10"/>
      <c r="K845" s="25"/>
      <c r="L845" s="25"/>
    </row>
    <row r="846" spans="6:12" ht="13.8">
      <c r="F846" s="9"/>
      <c r="G846" s="26"/>
      <c r="H846" s="10"/>
      <c r="K846" s="25"/>
      <c r="L846" s="25"/>
    </row>
    <row r="847" spans="6:12" ht="13.8">
      <c r="F847" s="9"/>
      <c r="G847" s="26"/>
      <c r="H847" s="10"/>
      <c r="K847" s="25"/>
      <c r="L847" s="25"/>
    </row>
    <row r="848" spans="6:12" ht="13.8">
      <c r="F848" s="9"/>
      <c r="G848" s="26"/>
      <c r="H848" s="10"/>
      <c r="K848" s="25"/>
      <c r="L848" s="25"/>
    </row>
    <row r="849" spans="6:12" ht="13.8">
      <c r="F849" s="9"/>
      <c r="G849" s="26"/>
      <c r="H849" s="10"/>
      <c r="K849" s="25"/>
      <c r="L849" s="25"/>
    </row>
    <row r="850" spans="6:12" ht="13.8">
      <c r="F850" s="9"/>
      <c r="G850" s="26"/>
      <c r="H850" s="10"/>
      <c r="K850" s="25"/>
      <c r="L850" s="25"/>
    </row>
    <row r="851" spans="6:12" ht="13.8">
      <c r="F851" s="9"/>
      <c r="G851" s="26"/>
      <c r="H851" s="10"/>
      <c r="K851" s="25"/>
      <c r="L851" s="25"/>
    </row>
    <row r="852" spans="6:12" ht="13.8">
      <c r="F852" s="9"/>
      <c r="G852" s="26"/>
      <c r="H852" s="10"/>
      <c r="K852" s="25"/>
      <c r="L852" s="25"/>
    </row>
    <row r="853" spans="6:12" ht="13.8">
      <c r="F853" s="9"/>
      <c r="G853" s="26"/>
      <c r="H853" s="10"/>
      <c r="K853" s="25"/>
      <c r="L853" s="25"/>
    </row>
    <row r="854" spans="6:12" ht="13.8">
      <c r="F854" s="9"/>
      <c r="G854" s="26"/>
      <c r="H854" s="10"/>
      <c r="K854" s="25"/>
      <c r="L854" s="25"/>
    </row>
    <row r="855" spans="6:12" ht="13.8">
      <c r="F855" s="9"/>
      <c r="G855" s="26"/>
      <c r="H855" s="10"/>
      <c r="K855" s="25"/>
      <c r="L855" s="25"/>
    </row>
    <row r="856" spans="6:12" ht="13.8">
      <c r="F856" s="9"/>
      <c r="G856" s="26"/>
      <c r="H856" s="10"/>
      <c r="K856" s="25"/>
      <c r="L856" s="25"/>
    </row>
    <row r="857" spans="6:12" ht="13.8">
      <c r="F857" s="9"/>
      <c r="G857" s="26"/>
      <c r="H857" s="10"/>
      <c r="K857" s="25"/>
      <c r="L857" s="25"/>
    </row>
    <row r="858" spans="6:12" ht="13.8">
      <c r="F858" s="9"/>
      <c r="G858" s="26"/>
      <c r="H858" s="10"/>
      <c r="K858" s="25"/>
      <c r="L858" s="25"/>
    </row>
    <row r="859" spans="6:12" ht="13.8">
      <c r="F859" s="9"/>
      <c r="G859" s="26"/>
      <c r="H859" s="10"/>
      <c r="K859" s="25"/>
      <c r="L859" s="25"/>
    </row>
    <row r="860" spans="6:12" ht="13.8">
      <c r="F860" s="9"/>
      <c r="G860" s="26"/>
      <c r="H860" s="10"/>
      <c r="K860" s="25"/>
      <c r="L860" s="25"/>
    </row>
    <row r="861" spans="6:12" ht="13.8">
      <c r="F861" s="9"/>
      <c r="G861" s="26"/>
      <c r="H861" s="10"/>
      <c r="K861" s="25"/>
      <c r="L861" s="25"/>
    </row>
    <row r="862" spans="6:12" ht="13.8">
      <c r="F862" s="9"/>
      <c r="G862" s="26"/>
      <c r="H862" s="10"/>
      <c r="K862" s="25"/>
      <c r="L862" s="25"/>
    </row>
    <row r="863" spans="6:12" ht="13.8">
      <c r="F863" s="9"/>
      <c r="G863" s="26"/>
      <c r="H863" s="10"/>
      <c r="K863" s="25"/>
      <c r="L863" s="25"/>
    </row>
    <row r="864" spans="6:12" ht="13.8">
      <c r="F864" s="9"/>
      <c r="G864" s="26"/>
      <c r="H864" s="10"/>
      <c r="K864" s="25"/>
      <c r="L864" s="25"/>
    </row>
    <row r="865" spans="6:12" ht="13.8">
      <c r="F865" s="9"/>
      <c r="G865" s="26"/>
      <c r="H865" s="10"/>
      <c r="K865" s="25"/>
      <c r="L865" s="25"/>
    </row>
    <row r="866" spans="6:12" ht="13.8">
      <c r="F866" s="9"/>
      <c r="G866" s="26"/>
      <c r="H866" s="10"/>
      <c r="K866" s="25"/>
      <c r="L866" s="25"/>
    </row>
    <row r="867" spans="6:12" ht="13.8">
      <c r="F867" s="9"/>
      <c r="G867" s="26"/>
      <c r="H867" s="10"/>
      <c r="K867" s="25"/>
      <c r="L867" s="25"/>
    </row>
    <row r="868" spans="6:12" ht="13.8">
      <c r="F868" s="9"/>
      <c r="G868" s="26"/>
      <c r="H868" s="10"/>
      <c r="K868" s="25"/>
      <c r="L868" s="25"/>
    </row>
    <row r="869" spans="6:12" ht="13.8">
      <c r="F869" s="9"/>
      <c r="G869" s="26"/>
      <c r="H869" s="10"/>
      <c r="K869" s="25"/>
      <c r="L869" s="25"/>
    </row>
    <row r="870" spans="6:12" ht="13.8">
      <c r="F870" s="9"/>
      <c r="G870" s="26"/>
      <c r="H870" s="10"/>
      <c r="K870" s="25"/>
      <c r="L870" s="25"/>
    </row>
    <row r="871" spans="6:12" ht="13.8">
      <c r="F871" s="9"/>
      <c r="G871" s="26"/>
      <c r="H871" s="10"/>
      <c r="K871" s="25"/>
      <c r="L871" s="25"/>
    </row>
    <row r="872" spans="6:12" ht="13.8">
      <c r="F872" s="9"/>
      <c r="G872" s="26"/>
      <c r="H872" s="10"/>
      <c r="K872" s="25"/>
      <c r="L872" s="25"/>
    </row>
    <row r="873" spans="6:12" ht="13.8">
      <c r="F873" s="9"/>
      <c r="G873" s="26"/>
      <c r="H873" s="10"/>
      <c r="K873" s="25"/>
      <c r="L873" s="25"/>
    </row>
    <row r="874" spans="6:12" ht="13.8">
      <c r="F874" s="9"/>
      <c r="G874" s="26"/>
      <c r="H874" s="10"/>
      <c r="K874" s="25"/>
      <c r="L874" s="25"/>
    </row>
    <row r="875" spans="6:12" ht="13.8">
      <c r="F875" s="9"/>
      <c r="G875" s="26"/>
      <c r="H875" s="10"/>
      <c r="K875" s="25"/>
      <c r="L875" s="25"/>
    </row>
    <row r="876" spans="6:12" ht="13.8">
      <c r="F876" s="9"/>
      <c r="G876" s="26"/>
      <c r="H876" s="10"/>
      <c r="K876" s="25"/>
      <c r="L876" s="25"/>
    </row>
    <row r="877" spans="6:12" ht="13.8">
      <c r="F877" s="9"/>
      <c r="G877" s="26"/>
      <c r="H877" s="10"/>
      <c r="K877" s="25"/>
      <c r="L877" s="25"/>
    </row>
    <row r="878" spans="6:12" ht="13.8">
      <c r="F878" s="9"/>
      <c r="G878" s="26"/>
      <c r="H878" s="10"/>
      <c r="K878" s="25"/>
      <c r="L878" s="25"/>
    </row>
    <row r="879" spans="6:12" ht="13.8">
      <c r="F879" s="9"/>
      <c r="G879" s="26"/>
      <c r="H879" s="10"/>
      <c r="K879" s="25"/>
      <c r="L879" s="25"/>
    </row>
    <row r="880" spans="6:12" ht="13.8">
      <c r="F880" s="9"/>
      <c r="G880" s="26"/>
      <c r="H880" s="10"/>
      <c r="K880" s="25"/>
      <c r="L880" s="25"/>
    </row>
    <row r="881" spans="6:12" ht="13.8">
      <c r="F881" s="9"/>
      <c r="G881" s="26"/>
      <c r="H881" s="10"/>
      <c r="K881" s="25"/>
      <c r="L881" s="25"/>
    </row>
    <row r="882" spans="6:12" ht="13.8">
      <c r="F882" s="9"/>
      <c r="G882" s="26"/>
      <c r="H882" s="10"/>
      <c r="K882" s="25"/>
      <c r="L882" s="25"/>
    </row>
    <row r="883" spans="6:12" ht="13.8">
      <c r="F883" s="9"/>
      <c r="G883" s="26"/>
      <c r="H883" s="10"/>
      <c r="K883" s="25"/>
      <c r="L883" s="25"/>
    </row>
    <row r="884" spans="6:12" ht="13.8">
      <c r="F884" s="9"/>
      <c r="G884" s="26"/>
      <c r="H884" s="10"/>
      <c r="K884" s="25"/>
      <c r="L884" s="25"/>
    </row>
    <row r="885" spans="6:12" ht="13.8">
      <c r="F885" s="9"/>
      <c r="G885" s="26"/>
      <c r="H885" s="10"/>
      <c r="K885" s="25"/>
      <c r="L885" s="25"/>
    </row>
    <row r="886" spans="6:12" ht="13.8">
      <c r="F886" s="9"/>
      <c r="G886" s="26"/>
      <c r="H886" s="10"/>
      <c r="K886" s="25"/>
      <c r="L886" s="25"/>
    </row>
    <row r="887" spans="6:12" ht="13.8">
      <c r="F887" s="9"/>
      <c r="G887" s="26"/>
      <c r="H887" s="10"/>
      <c r="K887" s="25"/>
      <c r="L887" s="25"/>
    </row>
    <row r="888" spans="6:12" ht="13.8">
      <c r="F888" s="9"/>
      <c r="G888" s="26"/>
      <c r="H888" s="10"/>
      <c r="K888" s="25"/>
      <c r="L888" s="25"/>
    </row>
    <row r="889" spans="6:12" ht="13.8">
      <c r="F889" s="9"/>
      <c r="G889" s="26"/>
      <c r="H889" s="10"/>
      <c r="K889" s="25"/>
      <c r="L889" s="25"/>
    </row>
    <row r="890" spans="6:12" ht="13.8">
      <c r="F890" s="9"/>
      <c r="G890" s="26"/>
      <c r="H890" s="10"/>
      <c r="K890" s="25"/>
      <c r="L890" s="25"/>
    </row>
    <row r="891" spans="6:12" ht="13.8">
      <c r="F891" s="9"/>
      <c r="G891" s="26"/>
      <c r="H891" s="10"/>
      <c r="K891" s="25"/>
      <c r="L891" s="25"/>
    </row>
    <row r="892" spans="6:12" ht="13.8">
      <c r="F892" s="9"/>
      <c r="G892" s="26"/>
      <c r="H892" s="10"/>
      <c r="K892" s="25"/>
      <c r="L892" s="25"/>
    </row>
    <row r="893" spans="6:12" ht="13.8">
      <c r="F893" s="9"/>
      <c r="G893" s="26"/>
      <c r="H893" s="10"/>
      <c r="K893" s="25"/>
      <c r="L893" s="25"/>
    </row>
    <row r="894" spans="6:12" ht="13.8">
      <c r="F894" s="9"/>
      <c r="G894" s="26"/>
      <c r="H894" s="10"/>
      <c r="K894" s="25"/>
      <c r="L894" s="25"/>
    </row>
    <row r="895" spans="6:12" ht="13.8">
      <c r="F895" s="9"/>
      <c r="G895" s="26"/>
      <c r="H895" s="10"/>
      <c r="K895" s="25"/>
      <c r="L895" s="25"/>
    </row>
    <row r="896" spans="6:12" ht="13.8">
      <c r="F896" s="9"/>
      <c r="G896" s="26"/>
      <c r="H896" s="10"/>
      <c r="K896" s="25"/>
      <c r="L896" s="25"/>
    </row>
    <row r="897" spans="6:12" ht="13.8">
      <c r="F897" s="9"/>
      <c r="G897" s="26"/>
      <c r="H897" s="10"/>
      <c r="K897" s="25"/>
      <c r="L897" s="25"/>
    </row>
    <row r="898" spans="6:12" ht="13.8">
      <c r="F898" s="9"/>
      <c r="G898" s="26"/>
      <c r="H898" s="10"/>
      <c r="K898" s="25"/>
      <c r="L898" s="25"/>
    </row>
    <row r="899" spans="6:12" ht="13.8">
      <c r="F899" s="9"/>
      <c r="G899" s="26"/>
      <c r="H899" s="10"/>
      <c r="K899" s="25"/>
      <c r="L899" s="25"/>
    </row>
    <row r="900" spans="6:12" ht="13.8">
      <c r="F900" s="9"/>
      <c r="G900" s="26"/>
      <c r="H900" s="10"/>
      <c r="K900" s="25"/>
      <c r="L900" s="25"/>
    </row>
    <row r="901" spans="6:12" ht="13.8">
      <c r="F901" s="9"/>
      <c r="G901" s="26"/>
      <c r="H901" s="10"/>
      <c r="K901" s="25"/>
      <c r="L901" s="25"/>
    </row>
    <row r="902" spans="6:12" ht="13.8">
      <c r="F902" s="9"/>
      <c r="G902" s="26"/>
      <c r="H902" s="10"/>
      <c r="K902" s="25"/>
      <c r="L902" s="25"/>
    </row>
    <row r="903" spans="6:12" ht="13.8">
      <c r="F903" s="9"/>
      <c r="G903" s="26"/>
      <c r="H903" s="10"/>
      <c r="K903" s="25"/>
      <c r="L903" s="25"/>
    </row>
    <row r="904" spans="6:12" ht="13.8">
      <c r="F904" s="9"/>
      <c r="G904" s="26"/>
      <c r="H904" s="10"/>
      <c r="K904" s="25"/>
      <c r="L904" s="25"/>
    </row>
    <row r="905" spans="6:12" ht="13.8">
      <c r="F905" s="9"/>
      <c r="G905" s="26"/>
      <c r="H905" s="10"/>
      <c r="K905" s="25"/>
      <c r="L905" s="25"/>
    </row>
    <row r="906" spans="6:12" ht="13.8">
      <c r="F906" s="9"/>
      <c r="G906" s="26"/>
      <c r="H906" s="10"/>
      <c r="K906" s="25"/>
      <c r="L906" s="25"/>
    </row>
    <row r="907" spans="6:12" ht="13.8">
      <c r="F907" s="9"/>
      <c r="G907" s="26"/>
      <c r="H907" s="10"/>
      <c r="K907" s="25"/>
      <c r="L907" s="25"/>
    </row>
    <row r="908" spans="6:12" ht="13.8">
      <c r="F908" s="9"/>
      <c r="G908" s="26"/>
      <c r="H908" s="10"/>
      <c r="K908" s="25"/>
      <c r="L908" s="25"/>
    </row>
    <row r="909" spans="6:12" ht="13.8">
      <c r="F909" s="9"/>
      <c r="G909" s="26"/>
      <c r="H909" s="10"/>
      <c r="K909" s="25"/>
      <c r="L909" s="25"/>
    </row>
    <row r="910" spans="6:12" ht="13.8">
      <c r="F910" s="9"/>
      <c r="G910" s="26"/>
      <c r="H910" s="10"/>
      <c r="K910" s="25"/>
      <c r="L910" s="25"/>
    </row>
    <row r="911" spans="6:12" ht="13.8">
      <c r="F911" s="9"/>
      <c r="G911" s="26"/>
      <c r="H911" s="10"/>
      <c r="K911" s="25"/>
      <c r="L911" s="25"/>
    </row>
    <row r="912" spans="6:12" ht="13.8">
      <c r="F912" s="9"/>
      <c r="G912" s="26"/>
      <c r="H912" s="10"/>
      <c r="K912" s="25"/>
      <c r="L912" s="25"/>
    </row>
    <row r="913" spans="6:12" ht="13.8">
      <c r="F913" s="9"/>
      <c r="G913" s="26"/>
      <c r="H913" s="10"/>
      <c r="K913" s="25"/>
      <c r="L913" s="25"/>
    </row>
    <row r="914" spans="6:12" ht="13.8">
      <c r="F914" s="9"/>
      <c r="G914" s="26"/>
      <c r="H914" s="10"/>
      <c r="K914" s="25"/>
      <c r="L914" s="25"/>
    </row>
    <row r="915" spans="6:12" ht="13.8">
      <c r="F915" s="9"/>
      <c r="G915" s="26"/>
      <c r="H915" s="10"/>
      <c r="K915" s="25"/>
      <c r="L915" s="25"/>
    </row>
    <row r="916" spans="6:12" ht="13.8">
      <c r="F916" s="9"/>
      <c r="G916" s="26"/>
      <c r="H916" s="10"/>
      <c r="K916" s="25"/>
      <c r="L916" s="25"/>
    </row>
    <row r="917" spans="6:12" ht="13.8">
      <c r="F917" s="9"/>
      <c r="G917" s="26"/>
      <c r="H917" s="10"/>
      <c r="K917" s="25"/>
      <c r="L917" s="25"/>
    </row>
    <row r="918" spans="6:12" ht="13.8">
      <c r="F918" s="9"/>
      <c r="G918" s="26"/>
      <c r="H918" s="10"/>
      <c r="K918" s="25"/>
      <c r="L918" s="25"/>
    </row>
    <row r="919" spans="6:12" ht="13.8">
      <c r="F919" s="9"/>
      <c r="G919" s="26"/>
      <c r="H919" s="10"/>
      <c r="K919" s="25"/>
      <c r="L919" s="25"/>
    </row>
    <row r="920" spans="6:12" ht="13.8">
      <c r="F920" s="9"/>
      <c r="G920" s="26"/>
      <c r="H920" s="10"/>
      <c r="K920" s="25"/>
      <c r="L920" s="25"/>
    </row>
    <row r="921" spans="6:12" ht="13.8">
      <c r="F921" s="9"/>
      <c r="G921" s="26"/>
      <c r="H921" s="10"/>
      <c r="K921" s="25"/>
      <c r="L921" s="25"/>
    </row>
    <row r="922" spans="6:12" ht="13.8">
      <c r="F922" s="9"/>
      <c r="G922" s="26"/>
      <c r="H922" s="10"/>
      <c r="K922" s="25"/>
      <c r="L922" s="25"/>
    </row>
    <row r="923" spans="6:12" ht="13.8">
      <c r="F923" s="9"/>
      <c r="G923" s="26"/>
      <c r="H923" s="10"/>
      <c r="K923" s="25"/>
      <c r="L923" s="25"/>
    </row>
    <row r="924" spans="6:12" ht="13.8">
      <c r="F924" s="9"/>
      <c r="G924" s="26"/>
      <c r="H924" s="10"/>
      <c r="K924" s="25"/>
      <c r="L924" s="25"/>
    </row>
    <row r="925" spans="6:12" ht="13.8">
      <c r="F925" s="9"/>
      <c r="G925" s="26"/>
      <c r="H925" s="10"/>
      <c r="K925" s="25"/>
      <c r="L925" s="25"/>
    </row>
    <row r="926" spans="6:12" ht="13.8">
      <c r="F926" s="9"/>
      <c r="G926" s="26"/>
      <c r="H926" s="10"/>
      <c r="K926" s="25"/>
      <c r="L926" s="25"/>
    </row>
    <row r="927" spans="6:12" ht="13.8">
      <c r="F927" s="9"/>
      <c r="G927" s="26"/>
      <c r="H927" s="10"/>
      <c r="K927" s="25"/>
      <c r="L927" s="25"/>
    </row>
    <row r="928" spans="6:12" ht="13.8">
      <c r="F928" s="9"/>
      <c r="G928" s="26"/>
      <c r="H928" s="10"/>
      <c r="K928" s="25"/>
      <c r="L928" s="25"/>
    </row>
    <row r="929" spans="6:12" ht="13.8">
      <c r="F929" s="9"/>
      <c r="G929" s="26"/>
      <c r="H929" s="10"/>
      <c r="K929" s="25"/>
      <c r="L929" s="25"/>
    </row>
    <row r="930" spans="6:12" ht="13.8">
      <c r="F930" s="9"/>
      <c r="G930" s="26"/>
      <c r="H930" s="10"/>
      <c r="K930" s="25"/>
      <c r="L930" s="25"/>
    </row>
    <row r="931" spans="6:12" ht="13.8">
      <c r="F931" s="9"/>
      <c r="G931" s="26"/>
      <c r="H931" s="10"/>
      <c r="K931" s="25"/>
      <c r="L931" s="25"/>
    </row>
    <row r="932" spans="6:12" ht="13.8">
      <c r="F932" s="9"/>
      <c r="G932" s="26"/>
      <c r="H932" s="10"/>
      <c r="K932" s="25"/>
      <c r="L932" s="25"/>
    </row>
    <row r="933" spans="6:12" ht="13.8">
      <c r="F933" s="9"/>
      <c r="G933" s="26"/>
      <c r="H933" s="10"/>
      <c r="K933" s="25"/>
      <c r="L933" s="25"/>
    </row>
    <row r="934" spans="6:12" ht="13.8">
      <c r="F934" s="9"/>
      <c r="G934" s="26"/>
      <c r="H934" s="10"/>
      <c r="K934" s="25"/>
      <c r="L934" s="25"/>
    </row>
    <row r="935" spans="6:12" ht="13.8">
      <c r="F935" s="9"/>
      <c r="G935" s="26"/>
      <c r="H935" s="10"/>
      <c r="K935" s="25"/>
      <c r="L935" s="25"/>
    </row>
    <row r="936" spans="6:12" ht="13.8">
      <c r="F936" s="9"/>
      <c r="G936" s="26"/>
      <c r="H936" s="10"/>
      <c r="K936" s="25"/>
      <c r="L936" s="25"/>
    </row>
    <row r="937" spans="6:12" ht="13.8">
      <c r="F937" s="9"/>
      <c r="G937" s="26"/>
      <c r="H937" s="10"/>
      <c r="K937" s="25"/>
      <c r="L937" s="25"/>
    </row>
    <row r="938" spans="6:12" ht="13.8">
      <c r="F938" s="9"/>
      <c r="G938" s="26"/>
      <c r="H938" s="10"/>
      <c r="K938" s="25"/>
      <c r="L938" s="25"/>
    </row>
    <row r="939" spans="6:12" ht="13.8">
      <c r="F939" s="9"/>
      <c r="G939" s="26"/>
      <c r="H939" s="10"/>
      <c r="K939" s="25"/>
      <c r="L939" s="25"/>
    </row>
    <row r="940" spans="6:12" ht="13.8">
      <c r="F940" s="9"/>
      <c r="G940" s="26"/>
      <c r="H940" s="10"/>
      <c r="K940" s="25"/>
      <c r="L940" s="25"/>
    </row>
    <row r="941" spans="6:12" ht="13.8">
      <c r="F941" s="9"/>
      <c r="G941" s="26"/>
      <c r="H941" s="10"/>
      <c r="K941" s="25"/>
      <c r="L941" s="25"/>
    </row>
    <row r="942" spans="6:12" ht="13.8">
      <c r="F942" s="9"/>
      <c r="G942" s="26"/>
      <c r="H942" s="10"/>
      <c r="K942" s="25"/>
      <c r="L942" s="25"/>
    </row>
    <row r="943" spans="6:12" ht="13.8">
      <c r="F943" s="9"/>
      <c r="G943" s="26"/>
      <c r="H943" s="10"/>
      <c r="K943" s="25"/>
      <c r="L943" s="25"/>
    </row>
    <row r="944" spans="6:12" ht="13.8">
      <c r="F944" s="9"/>
      <c r="G944" s="26"/>
      <c r="H944" s="10"/>
      <c r="K944" s="25"/>
      <c r="L944" s="25"/>
    </row>
    <row r="945" spans="6:12" ht="13.8">
      <c r="F945" s="9"/>
      <c r="G945" s="26"/>
      <c r="H945" s="10"/>
      <c r="K945" s="25"/>
      <c r="L945" s="25"/>
    </row>
    <row r="946" spans="6:12" ht="13.8">
      <c r="F946" s="9"/>
      <c r="G946" s="26"/>
      <c r="H946" s="10"/>
      <c r="K946" s="25"/>
      <c r="L946" s="25"/>
    </row>
    <row r="947" spans="6:12" ht="13.8">
      <c r="F947" s="9"/>
      <c r="G947" s="26"/>
      <c r="H947" s="10"/>
      <c r="K947" s="25"/>
      <c r="L947" s="25"/>
    </row>
    <row r="948" spans="6:12" ht="13.8">
      <c r="F948" s="9"/>
      <c r="G948" s="26"/>
      <c r="H948" s="10"/>
      <c r="K948" s="25"/>
      <c r="L948" s="25"/>
    </row>
    <row r="949" spans="6:12" ht="13.8">
      <c r="F949" s="9"/>
      <c r="G949" s="26"/>
      <c r="H949" s="10"/>
      <c r="K949" s="25"/>
      <c r="L949" s="25"/>
    </row>
    <row r="950" spans="6:12" ht="13.8">
      <c r="F950" s="9"/>
      <c r="G950" s="26"/>
      <c r="H950" s="10"/>
      <c r="K950" s="25"/>
      <c r="L950" s="25"/>
    </row>
    <row r="951" spans="6:12" ht="13.8">
      <c r="F951" s="9"/>
      <c r="G951" s="26"/>
      <c r="H951" s="10"/>
      <c r="K951" s="25"/>
      <c r="L951" s="25"/>
    </row>
    <row r="952" spans="6:12" ht="13.8">
      <c r="F952" s="9"/>
      <c r="G952" s="26"/>
      <c r="H952" s="10"/>
      <c r="K952" s="25"/>
      <c r="L952" s="25"/>
    </row>
    <row r="953" spans="6:12" ht="13.8">
      <c r="F953" s="9"/>
      <c r="G953" s="26"/>
      <c r="H953" s="10"/>
      <c r="K953" s="25"/>
      <c r="L953" s="25"/>
    </row>
    <row r="954" spans="6:12" ht="13.8">
      <c r="F954" s="9"/>
      <c r="G954" s="26"/>
      <c r="H954" s="10"/>
      <c r="K954" s="25"/>
      <c r="L954" s="25"/>
    </row>
    <row r="955" spans="6:12" ht="13.8">
      <c r="F955" s="9"/>
      <c r="G955" s="26"/>
      <c r="H955" s="10"/>
      <c r="K955" s="25"/>
      <c r="L955" s="25"/>
    </row>
    <row r="956" spans="6:12" ht="13.8">
      <c r="F956" s="9"/>
      <c r="G956" s="26"/>
      <c r="H956" s="10"/>
      <c r="K956" s="25"/>
      <c r="L956" s="25"/>
    </row>
    <row r="957" spans="6:12" ht="13.8">
      <c r="F957" s="9"/>
      <c r="G957" s="26"/>
      <c r="H957" s="10"/>
      <c r="K957" s="25"/>
      <c r="L957" s="25"/>
    </row>
    <row r="958" spans="6:12" ht="13.8">
      <c r="F958" s="9"/>
      <c r="G958" s="26"/>
      <c r="H958" s="10"/>
      <c r="K958" s="25"/>
      <c r="L958" s="25"/>
    </row>
    <row r="959" spans="6:12" ht="13.8">
      <c r="F959" s="9"/>
      <c r="G959" s="26"/>
      <c r="H959" s="10"/>
      <c r="K959" s="25"/>
      <c r="L959" s="25"/>
    </row>
    <row r="960" spans="6:12" ht="13.8">
      <c r="F960" s="9"/>
      <c r="G960" s="26"/>
      <c r="H960" s="10"/>
      <c r="K960" s="25"/>
      <c r="L960" s="25"/>
    </row>
    <row r="961" spans="6:12" ht="13.8">
      <c r="F961" s="9"/>
      <c r="G961" s="26"/>
      <c r="H961" s="10"/>
      <c r="K961" s="25"/>
      <c r="L961" s="25"/>
    </row>
    <row r="962" spans="6:12" ht="13.8">
      <c r="F962" s="9"/>
      <c r="G962" s="26"/>
      <c r="H962" s="10"/>
      <c r="K962" s="25"/>
      <c r="L962" s="25"/>
    </row>
    <row r="963" spans="6:12" ht="13.8">
      <c r="F963" s="9"/>
      <c r="G963" s="26"/>
      <c r="H963" s="10"/>
      <c r="K963" s="25"/>
      <c r="L963" s="25"/>
    </row>
    <row r="964" spans="6:12" ht="13.8">
      <c r="F964" s="9"/>
      <c r="G964" s="26"/>
      <c r="H964" s="10"/>
      <c r="K964" s="25"/>
      <c r="L964" s="25"/>
    </row>
    <row r="965" spans="6:12" ht="13.8">
      <c r="F965" s="9"/>
      <c r="G965" s="26"/>
      <c r="H965" s="10"/>
      <c r="K965" s="25"/>
      <c r="L965" s="25"/>
    </row>
    <row r="966" spans="6:12" ht="13.8">
      <c r="F966" s="9"/>
      <c r="G966" s="26"/>
      <c r="H966" s="10"/>
      <c r="K966" s="25"/>
      <c r="L966" s="25"/>
    </row>
    <row r="967" spans="6:12" ht="13.8">
      <c r="F967" s="9"/>
      <c r="G967" s="26"/>
      <c r="H967" s="10"/>
      <c r="K967" s="25"/>
      <c r="L967" s="25"/>
    </row>
    <row r="968" spans="6:12" ht="13.8">
      <c r="F968" s="9"/>
      <c r="G968" s="26"/>
      <c r="H968" s="10"/>
      <c r="K968" s="25"/>
      <c r="L968" s="25"/>
    </row>
    <row r="969" spans="6:12" ht="13.8">
      <c r="F969" s="9"/>
      <c r="G969" s="26"/>
      <c r="H969" s="10"/>
      <c r="K969" s="25"/>
      <c r="L969" s="25"/>
    </row>
    <row r="970" spans="6:12" ht="13.8">
      <c r="F970" s="9"/>
      <c r="G970" s="26"/>
      <c r="H970" s="10"/>
      <c r="K970" s="25"/>
      <c r="L970" s="25"/>
    </row>
    <row r="971" spans="6:12" ht="13.8">
      <c r="F971" s="9"/>
      <c r="G971" s="26"/>
      <c r="H971" s="10"/>
      <c r="K971" s="25"/>
      <c r="L971" s="25"/>
    </row>
    <row r="972" spans="6:12" ht="13.8">
      <c r="F972" s="9"/>
      <c r="G972" s="26"/>
      <c r="H972" s="10"/>
      <c r="K972" s="25"/>
      <c r="L972" s="25"/>
    </row>
    <row r="973" spans="6:12" ht="13.8">
      <c r="F973" s="9"/>
      <c r="G973" s="26"/>
      <c r="H973" s="10"/>
      <c r="K973" s="25"/>
      <c r="L973" s="25"/>
    </row>
    <row r="974" spans="6:12" ht="13.8">
      <c r="F974" s="9"/>
      <c r="G974" s="26"/>
      <c r="H974" s="10"/>
      <c r="K974" s="25"/>
      <c r="L974" s="25"/>
    </row>
    <row r="975" spans="6:12" ht="13.8">
      <c r="F975" s="9"/>
      <c r="G975" s="26"/>
      <c r="H975" s="10"/>
      <c r="K975" s="25"/>
      <c r="L975" s="25"/>
    </row>
    <row r="976" spans="6:12" ht="13.8">
      <c r="F976" s="9"/>
      <c r="G976" s="26"/>
      <c r="H976" s="10"/>
      <c r="K976" s="25"/>
      <c r="L976" s="25"/>
    </row>
    <row r="977" spans="6:12" ht="13.8">
      <c r="F977" s="9"/>
      <c r="G977" s="26"/>
      <c r="H977" s="10"/>
      <c r="K977" s="25"/>
      <c r="L977" s="25"/>
    </row>
    <row r="978" spans="6:12" ht="13.8">
      <c r="F978" s="9"/>
      <c r="G978" s="26"/>
      <c r="H978" s="10"/>
      <c r="K978" s="25"/>
      <c r="L978" s="25"/>
    </row>
    <row r="979" spans="6:12" ht="13.8">
      <c r="F979" s="9"/>
      <c r="G979" s="26"/>
      <c r="H979" s="10"/>
      <c r="K979" s="25"/>
      <c r="L979" s="25"/>
    </row>
    <row r="980" spans="6:12" ht="13.8">
      <c r="F980" s="9"/>
      <c r="G980" s="26"/>
      <c r="H980" s="10"/>
      <c r="K980" s="25"/>
      <c r="L980" s="25"/>
    </row>
    <row r="981" spans="6:12" ht="13.8">
      <c r="F981" s="9"/>
      <c r="G981" s="26"/>
      <c r="H981" s="10"/>
      <c r="K981" s="25"/>
      <c r="L981" s="25"/>
    </row>
    <row r="982" spans="6:12" ht="13.8">
      <c r="F982" s="9"/>
      <c r="G982" s="26"/>
      <c r="H982" s="10"/>
      <c r="K982" s="25"/>
      <c r="L982" s="25"/>
    </row>
    <row r="983" spans="6:12" ht="13.8">
      <c r="F983" s="9"/>
      <c r="G983" s="26"/>
      <c r="H983" s="10"/>
      <c r="K983" s="25"/>
      <c r="L983" s="25"/>
    </row>
    <row r="984" spans="6:12" ht="13.8">
      <c r="F984" s="9"/>
      <c r="G984" s="26"/>
      <c r="H984" s="10"/>
      <c r="K984" s="25"/>
      <c r="L984" s="25"/>
    </row>
    <row r="985" spans="6:12" ht="13.8">
      <c r="F985" s="9"/>
      <c r="G985" s="26"/>
      <c r="H985" s="10"/>
      <c r="K985" s="25"/>
      <c r="L985" s="25"/>
    </row>
    <row r="986" spans="6:12" ht="13.8">
      <c r="F986" s="9"/>
      <c r="G986" s="26"/>
      <c r="H986" s="10"/>
      <c r="K986" s="25"/>
      <c r="L986" s="25"/>
    </row>
    <row r="987" spans="6:12" ht="13.8">
      <c r="F987" s="9"/>
      <c r="G987" s="26"/>
      <c r="H987" s="10"/>
      <c r="K987" s="25"/>
      <c r="L987" s="25"/>
    </row>
    <row r="988" spans="6:12" ht="13.8">
      <c r="F988" s="9"/>
      <c r="G988" s="26"/>
      <c r="H988" s="10"/>
      <c r="K988" s="25"/>
      <c r="L988" s="25"/>
    </row>
    <row r="989" spans="6:12" ht="13.8">
      <c r="F989" s="9"/>
      <c r="G989" s="26"/>
      <c r="H989" s="10"/>
      <c r="K989" s="25"/>
      <c r="L989" s="25"/>
    </row>
    <row r="990" spans="6:12" ht="13.8">
      <c r="F990" s="9"/>
      <c r="G990" s="26"/>
      <c r="H990" s="10"/>
      <c r="K990" s="25"/>
      <c r="L990" s="25"/>
    </row>
    <row r="991" spans="6:12" ht="13.8">
      <c r="F991" s="9"/>
      <c r="G991" s="26"/>
      <c r="H991" s="10"/>
      <c r="K991" s="25"/>
      <c r="L991" s="25"/>
    </row>
    <row r="992" spans="6:12" ht="13.8">
      <c r="F992" s="9"/>
      <c r="G992" s="26"/>
      <c r="H992" s="10"/>
      <c r="K992" s="25"/>
      <c r="L992" s="25"/>
    </row>
    <row r="993" spans="6:12" ht="13.8">
      <c r="F993" s="9"/>
      <c r="G993" s="26"/>
      <c r="H993" s="10"/>
      <c r="K993" s="25"/>
      <c r="L993" s="25"/>
    </row>
    <row r="994" spans="6:12" ht="13.8">
      <c r="F994" s="9"/>
      <c r="G994" s="26"/>
      <c r="H994" s="10"/>
      <c r="K994" s="25"/>
      <c r="L994" s="25"/>
    </row>
    <row r="995" spans="6:12" ht="13.8">
      <c r="F995" s="9"/>
      <c r="G995" s="26"/>
      <c r="H995" s="10"/>
      <c r="K995" s="25"/>
      <c r="L995" s="25"/>
    </row>
    <row r="996" spans="6:12" ht="13.8">
      <c r="F996" s="9"/>
      <c r="G996" s="26"/>
      <c r="H996" s="10"/>
      <c r="K996" s="25"/>
      <c r="L996" s="25"/>
    </row>
    <row r="997" spans="6:12" ht="13.8">
      <c r="F997" s="9"/>
      <c r="G997" s="26"/>
      <c r="H997" s="10"/>
      <c r="K997" s="25"/>
      <c r="L997" s="25"/>
    </row>
    <row r="998" spans="6:12" ht="13.8">
      <c r="F998" s="9"/>
      <c r="G998" s="26"/>
      <c r="H998" s="10"/>
      <c r="K998" s="25"/>
      <c r="L998" s="25"/>
    </row>
    <row r="999" spans="6:12" ht="13.8">
      <c r="F999" s="9"/>
      <c r="G999" s="26"/>
      <c r="H999" s="10"/>
      <c r="K999" s="25"/>
      <c r="L999" s="25"/>
    </row>
    <row r="1000" spans="6:12" ht="13.8">
      <c r="F1000" s="9"/>
      <c r="G1000" s="26"/>
      <c r="H1000" s="10"/>
      <c r="K1000" s="25"/>
      <c r="L1000" s="25"/>
    </row>
  </sheetData>
  <autoFilter ref="A1:O161" xr:uid="{00000000-0009-0000-0000-000000000000}"/>
  <conditionalFormatting sqref="K1:K1000">
    <cfRule type="cellIs" dxfId="0" priority="1" operator="equal">
      <formula>"нет участника"</formula>
    </cfRule>
  </conditionalFormatting>
  <dataValidations count="2">
    <dataValidation type="list" allowBlank="1" showErrorMessage="1" sqref="F2:F1000" xr:uid="{00000000-0002-0000-0000-000000000000}">
      <formula1>"Доставка,Оффлайн,Оффлайн / Доставка"</formula1>
    </dataValidation>
    <dataValidation type="list" allowBlank="1" showDropDown="1" showErrorMessage="1" sqref="G2:G1000" xr:uid="{00000000-0002-0000-0000-000001000000}">
      <formula1>"волна 1,волна 2"</formula1>
    </dataValidation>
  </dataValidations>
  <hyperlinks>
    <hyperlink ref="J2" r:id="rId1" xr:uid="{00000000-0004-0000-0000-000000000000}"/>
    <hyperlink ref="J3" r:id="rId2" xr:uid="{00000000-0004-0000-0000-000001000000}"/>
    <hyperlink ref="J4" r:id="rId3" xr:uid="{00000000-0004-0000-0000-000002000000}"/>
    <hyperlink ref="J5" r:id="rId4" xr:uid="{00000000-0004-0000-0000-000003000000}"/>
    <hyperlink ref="J20" r:id="rId5" xr:uid="{00000000-0004-0000-0000-000004000000}"/>
    <hyperlink ref="J21" r:id="rId6" xr:uid="{00000000-0004-0000-0000-000005000000}"/>
    <hyperlink ref="J22" r:id="rId7" xr:uid="{00000000-0004-0000-0000-000006000000}"/>
    <hyperlink ref="J23" r:id="rId8" xr:uid="{00000000-0004-0000-0000-000007000000}"/>
    <hyperlink ref="J25" r:id="rId9" xr:uid="{00000000-0004-0000-0000-000008000000}"/>
    <hyperlink ref="J26" r:id="rId10" xr:uid="{00000000-0004-0000-0000-000009000000}"/>
    <hyperlink ref="J27" r:id="rId11" xr:uid="{00000000-0004-0000-0000-00000A000000}"/>
    <hyperlink ref="J28" r:id="rId12" xr:uid="{00000000-0004-0000-0000-00000B000000}"/>
    <hyperlink ref="J29" r:id="rId13" xr:uid="{00000000-0004-0000-0000-00000C000000}"/>
    <hyperlink ref="J30" r:id="rId14" xr:uid="{00000000-0004-0000-0000-00000D000000}"/>
    <hyperlink ref="J31" r:id="rId15" xr:uid="{00000000-0004-0000-0000-00000E000000}"/>
    <hyperlink ref="J32" r:id="rId16" xr:uid="{00000000-0004-0000-0000-00000F000000}"/>
    <hyperlink ref="J33" r:id="rId17" xr:uid="{00000000-0004-0000-0000-000010000000}"/>
    <hyperlink ref="J34" r:id="rId18" xr:uid="{00000000-0004-0000-0000-000011000000}"/>
    <hyperlink ref="J35" r:id="rId19" xr:uid="{00000000-0004-0000-0000-000012000000}"/>
    <hyperlink ref="J36" r:id="rId20" xr:uid="{00000000-0004-0000-0000-000013000000}"/>
    <hyperlink ref="J37" r:id="rId21" location="info" xr:uid="{00000000-0004-0000-0000-000014000000}"/>
    <hyperlink ref="J38" r:id="rId22" xr:uid="{00000000-0004-0000-0000-000015000000}"/>
    <hyperlink ref="J39" r:id="rId23" xr:uid="{00000000-0004-0000-0000-000016000000}"/>
    <hyperlink ref="J40" r:id="rId24" xr:uid="{00000000-0004-0000-0000-000017000000}"/>
    <hyperlink ref="J41" r:id="rId25" xr:uid="{00000000-0004-0000-0000-000018000000}"/>
    <hyperlink ref="J42" r:id="rId26" xr:uid="{00000000-0004-0000-0000-000019000000}"/>
    <hyperlink ref="J43" r:id="rId27" xr:uid="{00000000-0004-0000-0000-00001A000000}"/>
    <hyperlink ref="J44" r:id="rId28" xr:uid="{00000000-0004-0000-0000-00001B000000}"/>
    <hyperlink ref="J45" r:id="rId29" xr:uid="{00000000-0004-0000-0000-00001C000000}"/>
    <hyperlink ref="J46" r:id="rId30" xr:uid="{00000000-0004-0000-0000-00001D000000}"/>
    <hyperlink ref="J47" r:id="rId31" xr:uid="{00000000-0004-0000-0000-00001E000000}"/>
    <hyperlink ref="J48" r:id="rId32" xr:uid="{00000000-0004-0000-0000-00001F000000}"/>
    <hyperlink ref="J49" r:id="rId33" xr:uid="{00000000-0004-0000-0000-000020000000}"/>
    <hyperlink ref="J50" r:id="rId34" xr:uid="{00000000-0004-0000-0000-000021000000}"/>
    <hyperlink ref="J51" r:id="rId35" xr:uid="{00000000-0004-0000-0000-000022000000}"/>
    <hyperlink ref="J52" r:id="rId36" location="cont" xr:uid="{00000000-0004-0000-0000-000023000000}"/>
    <hyperlink ref="J53" r:id="rId37" xr:uid="{00000000-0004-0000-0000-000024000000}"/>
    <hyperlink ref="J54" r:id="rId38" xr:uid="{00000000-0004-0000-0000-000025000000}"/>
    <hyperlink ref="J55" r:id="rId39" xr:uid="{00000000-0004-0000-0000-000026000000}"/>
    <hyperlink ref="J56" r:id="rId40" xr:uid="{00000000-0004-0000-0000-000027000000}"/>
    <hyperlink ref="J57" r:id="rId41" xr:uid="{00000000-0004-0000-0000-000028000000}"/>
    <hyperlink ref="J58" r:id="rId42" location="rec194942644" xr:uid="{00000000-0004-0000-0000-000029000000}"/>
    <hyperlink ref="J59" r:id="rId43" xr:uid="{00000000-0004-0000-0000-00002A000000}"/>
    <hyperlink ref="J60" r:id="rId44" xr:uid="{00000000-0004-0000-0000-00002B000000}"/>
    <hyperlink ref="J61" r:id="rId45" xr:uid="{00000000-0004-0000-0000-00002C000000}"/>
    <hyperlink ref="J62" r:id="rId46" xr:uid="{00000000-0004-0000-0000-00002D000000}"/>
    <hyperlink ref="J63" r:id="rId47" xr:uid="{00000000-0004-0000-0000-00002E000000}"/>
    <hyperlink ref="J64" r:id="rId48" xr:uid="{00000000-0004-0000-0000-00002F000000}"/>
    <hyperlink ref="J65" r:id="rId49" xr:uid="{00000000-0004-0000-0000-000030000000}"/>
    <hyperlink ref="J66" r:id="rId50" xr:uid="{00000000-0004-0000-0000-000031000000}"/>
    <hyperlink ref="J67" r:id="rId51" xr:uid="{00000000-0004-0000-0000-000032000000}"/>
    <hyperlink ref="J68" r:id="rId52" xr:uid="{00000000-0004-0000-0000-000033000000}"/>
    <hyperlink ref="J69" r:id="rId53" xr:uid="{00000000-0004-0000-0000-000034000000}"/>
    <hyperlink ref="J70" r:id="rId54" xr:uid="{00000000-0004-0000-0000-000035000000}"/>
    <hyperlink ref="J71" r:id="rId55" xr:uid="{00000000-0004-0000-0000-000036000000}"/>
    <hyperlink ref="J72" r:id="rId56" location="rec628198360" xr:uid="{00000000-0004-0000-0000-000037000000}"/>
    <hyperlink ref="J73" r:id="rId57" xr:uid="{00000000-0004-0000-0000-000038000000}"/>
    <hyperlink ref="J74" r:id="rId58" xr:uid="{00000000-0004-0000-0000-000039000000}"/>
    <hyperlink ref="J75" r:id="rId59" xr:uid="{00000000-0004-0000-0000-00003A000000}"/>
    <hyperlink ref="J76" r:id="rId60" location="contact" xr:uid="{00000000-0004-0000-0000-00003B000000}"/>
    <hyperlink ref="J77" r:id="rId61" xr:uid="{00000000-0004-0000-0000-00003C000000}"/>
    <hyperlink ref="J78" r:id="rId62" xr:uid="{00000000-0004-0000-0000-00003D000000}"/>
    <hyperlink ref="J79" r:id="rId63" xr:uid="{00000000-0004-0000-0000-00003E000000}"/>
    <hyperlink ref="J80" r:id="rId64" xr:uid="{00000000-0004-0000-0000-00003F000000}"/>
    <hyperlink ref="J81" r:id="rId65" location="rec697051898" xr:uid="{00000000-0004-0000-0000-000040000000}"/>
    <hyperlink ref="J82" r:id="rId66" xr:uid="{00000000-0004-0000-0000-000041000000}"/>
    <hyperlink ref="J83" r:id="rId67" xr:uid="{00000000-0004-0000-0000-000042000000}"/>
    <hyperlink ref="J84" r:id="rId68" xr:uid="{00000000-0004-0000-0000-000043000000}"/>
    <hyperlink ref="J85" r:id="rId69" xr:uid="{00000000-0004-0000-0000-000044000000}"/>
    <hyperlink ref="J86" r:id="rId70" xr:uid="{00000000-0004-0000-0000-000045000000}"/>
    <hyperlink ref="J87" r:id="rId71" xr:uid="{00000000-0004-0000-0000-000046000000}"/>
    <hyperlink ref="J88" r:id="rId72" xr:uid="{00000000-0004-0000-0000-000047000000}"/>
    <hyperlink ref="J89" r:id="rId73" xr:uid="{00000000-0004-0000-0000-000048000000}"/>
    <hyperlink ref="J90" r:id="rId74" xr:uid="{00000000-0004-0000-0000-000049000000}"/>
    <hyperlink ref="J91" r:id="rId75" xr:uid="{00000000-0004-0000-0000-00004A000000}"/>
    <hyperlink ref="J92" r:id="rId76" xr:uid="{00000000-0004-0000-0000-00004B000000}"/>
    <hyperlink ref="J114" r:id="rId77" xr:uid="{00000000-0004-0000-0000-00004C000000}"/>
    <hyperlink ref="J118" r:id="rId78" xr:uid="{00000000-0004-0000-0000-00004D000000}"/>
    <hyperlink ref="J121" r:id="rId79" xr:uid="{00000000-0004-0000-0000-00004E000000}"/>
    <hyperlink ref="J135" r:id="rId80" xr:uid="{00000000-0004-0000-0000-00004F000000}"/>
    <hyperlink ref="J141" r:id="rId81" xr:uid="{00000000-0004-0000-0000-000050000000}"/>
    <hyperlink ref="J143" r:id="rId82" xr:uid="{00000000-0004-0000-0000-00005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zoomScale="70" zoomScaleNormal="70" workbookViewId="0"/>
  </sheetViews>
  <sheetFormatPr defaultColWidth="12.6640625" defaultRowHeight="15.75" customHeight="1"/>
  <cols>
    <col min="1" max="1" width="14.33203125" customWidth="1"/>
    <col min="2" max="3" width="13.109375" customWidth="1"/>
    <col min="6" max="7" width="12.88671875" customWidth="1"/>
    <col min="9" max="9" width="14.6640625" customWidth="1"/>
    <col min="11" max="12" width="18.109375" customWidth="1"/>
    <col min="13" max="13" width="39.21875" customWidth="1"/>
    <col min="16" max="16" width="58.21875" customWidth="1"/>
  </cols>
  <sheetData>
    <row r="1" spans="1:16" ht="13.2">
      <c r="B1" s="9">
        <v>1</v>
      </c>
      <c r="C1" s="9">
        <v>2</v>
      </c>
      <c r="D1" s="9">
        <v>3</v>
      </c>
      <c r="E1" s="9">
        <v>4</v>
      </c>
      <c r="F1" s="9">
        <v>5</v>
      </c>
      <c r="G1" s="9">
        <v>6</v>
      </c>
      <c r="H1" s="9">
        <v>7</v>
      </c>
      <c r="I1" s="9">
        <v>8</v>
      </c>
      <c r="J1" s="9">
        <v>9</v>
      </c>
      <c r="K1" s="9">
        <v>10</v>
      </c>
      <c r="L1" s="9">
        <v>11</v>
      </c>
      <c r="M1" s="9">
        <v>12</v>
      </c>
      <c r="P1" s="6"/>
    </row>
    <row r="2" spans="1:16" ht="15.75" customHeight="1">
      <c r="A2" s="9" t="s">
        <v>0</v>
      </c>
      <c r="B2" s="22" t="s">
        <v>158</v>
      </c>
      <c r="C2" s="22" t="s">
        <v>158</v>
      </c>
      <c r="D2" s="24" t="s">
        <v>414</v>
      </c>
      <c r="E2" s="24" t="s">
        <v>414</v>
      </c>
      <c r="F2" s="27" t="s">
        <v>420</v>
      </c>
      <c r="G2" s="27" t="s">
        <v>420</v>
      </c>
      <c r="H2" s="16" t="s">
        <v>90</v>
      </c>
      <c r="I2" s="8" t="s">
        <v>12</v>
      </c>
      <c r="J2" s="18" t="s">
        <v>98</v>
      </c>
      <c r="K2" s="13" t="s">
        <v>38</v>
      </c>
      <c r="L2" s="13" t="s">
        <v>38</v>
      </c>
      <c r="M2" s="23" t="s">
        <v>282</v>
      </c>
      <c r="P2" s="6"/>
    </row>
    <row r="3" spans="1:16" ht="13.2">
      <c r="A3" s="9" t="s">
        <v>4</v>
      </c>
      <c r="B3" s="9" t="s">
        <v>329</v>
      </c>
      <c r="C3" s="9" t="s">
        <v>16</v>
      </c>
      <c r="D3" s="9" t="s">
        <v>329</v>
      </c>
      <c r="E3" s="9" t="s">
        <v>16</v>
      </c>
      <c r="F3" s="9" t="s">
        <v>329</v>
      </c>
      <c r="G3" s="9" t="s">
        <v>16</v>
      </c>
      <c r="H3" s="9" t="s">
        <v>16</v>
      </c>
      <c r="I3" s="9" t="s">
        <v>16</v>
      </c>
      <c r="J3" s="9" t="s">
        <v>16</v>
      </c>
      <c r="K3" s="9" t="s">
        <v>329</v>
      </c>
      <c r="L3" s="9" t="s">
        <v>16</v>
      </c>
      <c r="M3" s="9" t="s">
        <v>16</v>
      </c>
      <c r="P3" s="31" t="s">
        <v>551</v>
      </c>
    </row>
    <row r="4" spans="1:16" ht="409.6">
      <c r="B4" s="9" t="s">
        <v>552</v>
      </c>
      <c r="C4" s="9" t="s">
        <v>553</v>
      </c>
      <c r="D4" s="9" t="s">
        <v>554</v>
      </c>
      <c r="E4" s="9" t="s">
        <v>555</v>
      </c>
      <c r="F4" s="9" t="s">
        <v>556</v>
      </c>
      <c r="G4" s="9" t="s">
        <v>557</v>
      </c>
      <c r="H4" s="9" t="s">
        <v>558</v>
      </c>
      <c r="I4" s="9" t="s">
        <v>559</v>
      </c>
      <c r="J4" s="9" t="s">
        <v>560</v>
      </c>
      <c r="K4" s="9" t="s">
        <v>561</v>
      </c>
      <c r="L4" s="9" t="s">
        <v>562</v>
      </c>
      <c r="M4" s="9" t="s">
        <v>563</v>
      </c>
      <c r="P4" s="6" t="s">
        <v>564</v>
      </c>
    </row>
    <row r="5" spans="1:16" ht="13.2">
      <c r="P5" s="6"/>
    </row>
    <row r="6" spans="1:16" ht="13.2">
      <c r="P6" s="6"/>
    </row>
    <row r="7" spans="1:16" ht="13.2">
      <c r="P7" s="6"/>
    </row>
    <row r="8" spans="1:16" ht="13.2">
      <c r="P8" s="6"/>
    </row>
    <row r="9" spans="1:16" ht="13.2">
      <c r="P9" s="6"/>
    </row>
    <row r="10" spans="1:16" ht="13.2">
      <c r="P10" s="6"/>
    </row>
    <row r="11" spans="1:16" ht="13.2">
      <c r="P11" s="6"/>
    </row>
    <row r="12" spans="1:16" ht="13.2">
      <c r="P12" s="6"/>
    </row>
    <row r="13" spans="1:16" ht="13.2">
      <c r="P13" s="6"/>
    </row>
    <row r="14" spans="1:16" ht="13.2">
      <c r="P14" s="6"/>
    </row>
    <row r="15" spans="1:16" ht="13.2">
      <c r="P15" s="6"/>
    </row>
    <row r="16" spans="1:16" ht="13.2">
      <c r="P16" s="6"/>
    </row>
    <row r="17" spans="16:16" ht="13.2">
      <c r="P17" s="6"/>
    </row>
    <row r="18" spans="16:16" ht="13.2">
      <c r="P18" s="6"/>
    </row>
    <row r="19" spans="16:16" ht="13.2">
      <c r="P19" s="6"/>
    </row>
    <row r="20" spans="16:16" ht="13.2">
      <c r="P20" s="6"/>
    </row>
    <row r="21" spans="16:16" ht="13.2">
      <c r="P21" s="6"/>
    </row>
    <row r="22" spans="16:16" ht="13.2">
      <c r="P22" s="6"/>
    </row>
    <row r="23" spans="16:16" ht="13.2">
      <c r="P23" s="6"/>
    </row>
    <row r="24" spans="16:16" ht="13.2">
      <c r="P24" s="6"/>
    </row>
    <row r="25" spans="16:16" ht="13.2">
      <c r="P25" s="6"/>
    </row>
    <row r="26" spans="16:16" ht="13.2">
      <c r="P26" s="6"/>
    </row>
    <row r="27" spans="16:16" ht="13.2">
      <c r="P27" s="6"/>
    </row>
    <row r="28" spans="16:16" ht="13.2">
      <c r="P28" s="6"/>
    </row>
    <row r="29" spans="16:16" ht="13.2">
      <c r="P29" s="6"/>
    </row>
    <row r="30" spans="16:16" ht="13.2">
      <c r="P30" s="6"/>
    </row>
    <row r="31" spans="16:16" ht="13.2">
      <c r="P31" s="6"/>
    </row>
    <row r="32" spans="16:16" ht="13.2">
      <c r="P32" s="6"/>
    </row>
    <row r="33" spans="16:16" ht="13.2">
      <c r="P33" s="6"/>
    </row>
    <row r="34" spans="16:16" ht="13.2">
      <c r="P34" s="6"/>
    </row>
    <row r="35" spans="16:16" ht="13.2">
      <c r="P35" s="6"/>
    </row>
    <row r="36" spans="16:16" ht="13.2">
      <c r="P36" s="6"/>
    </row>
    <row r="37" spans="16:16" ht="13.2">
      <c r="P37" s="6"/>
    </row>
    <row r="38" spans="16:16" ht="13.2">
      <c r="P38" s="6"/>
    </row>
    <row r="39" spans="16:16" ht="13.2">
      <c r="P39" s="6"/>
    </row>
    <row r="40" spans="16:16" ht="13.2">
      <c r="P40" s="6"/>
    </row>
    <row r="41" spans="16:16" ht="13.2">
      <c r="P41" s="6"/>
    </row>
    <row r="42" spans="16:16" ht="13.2">
      <c r="P42" s="6"/>
    </row>
    <row r="43" spans="16:16" ht="13.2">
      <c r="P43" s="6"/>
    </row>
    <row r="44" spans="16:16" ht="13.2">
      <c r="P44" s="6"/>
    </row>
    <row r="45" spans="16:16" ht="13.2">
      <c r="P45" s="6"/>
    </row>
    <row r="46" spans="16:16" ht="13.2">
      <c r="P46" s="6"/>
    </row>
    <row r="47" spans="16:16" ht="13.2">
      <c r="P47" s="6"/>
    </row>
    <row r="48" spans="16:16" ht="13.2">
      <c r="P48" s="6"/>
    </row>
    <row r="49" spans="16:16" ht="13.2">
      <c r="P49" s="6"/>
    </row>
    <row r="50" spans="16:16" ht="13.2">
      <c r="P50" s="6"/>
    </row>
    <row r="51" spans="16:16" ht="13.2">
      <c r="P51" s="6"/>
    </row>
    <row r="52" spans="16:16" ht="13.2">
      <c r="P52" s="6"/>
    </row>
    <row r="53" spans="16:16" ht="13.2">
      <c r="P53" s="6"/>
    </row>
    <row r="54" spans="16:16" ht="13.2">
      <c r="P54" s="6"/>
    </row>
    <row r="55" spans="16:16" ht="13.2">
      <c r="P55" s="6"/>
    </row>
    <row r="56" spans="16:16" ht="13.2">
      <c r="P56" s="6"/>
    </row>
    <row r="57" spans="16:16" ht="13.2">
      <c r="P57" s="6"/>
    </row>
    <row r="58" spans="16:16" ht="13.2">
      <c r="P58" s="6"/>
    </row>
    <row r="59" spans="16:16" ht="13.2">
      <c r="P59" s="6"/>
    </row>
    <row r="60" spans="16:16" ht="13.2">
      <c r="P60" s="6"/>
    </row>
    <row r="61" spans="16:16" ht="13.2">
      <c r="P61" s="6"/>
    </row>
    <row r="62" spans="16:16" ht="13.2">
      <c r="P62" s="6"/>
    </row>
    <row r="63" spans="16:16" ht="13.2">
      <c r="P63" s="6"/>
    </row>
    <row r="64" spans="16:16" ht="13.2">
      <c r="P64" s="6"/>
    </row>
    <row r="65" spans="16:16" ht="13.2">
      <c r="P65" s="6"/>
    </row>
    <row r="66" spans="16:16" ht="13.2">
      <c r="P66" s="6"/>
    </row>
    <row r="67" spans="16:16" ht="13.2">
      <c r="P67" s="6"/>
    </row>
    <row r="68" spans="16:16" ht="13.2">
      <c r="P68" s="6"/>
    </row>
    <row r="69" spans="16:16" ht="13.2">
      <c r="P69" s="6"/>
    </row>
    <row r="70" spans="16:16" ht="13.2">
      <c r="P70" s="6"/>
    </row>
    <row r="71" spans="16:16" ht="13.2">
      <c r="P71" s="6"/>
    </row>
    <row r="72" spans="16:16" ht="13.2">
      <c r="P72" s="6"/>
    </row>
    <row r="73" spans="16:16" ht="13.2">
      <c r="P73" s="6"/>
    </row>
    <row r="74" spans="16:16" ht="13.2">
      <c r="P74" s="6"/>
    </row>
    <row r="75" spans="16:16" ht="13.2">
      <c r="P75" s="6"/>
    </row>
    <row r="76" spans="16:16" ht="13.2">
      <c r="P76" s="6"/>
    </row>
    <row r="77" spans="16:16" ht="13.2">
      <c r="P77" s="6"/>
    </row>
    <row r="78" spans="16:16" ht="13.2">
      <c r="P78" s="6"/>
    </row>
    <row r="79" spans="16:16" ht="13.2">
      <c r="P79" s="6"/>
    </row>
    <row r="80" spans="16:16" ht="13.2">
      <c r="P80" s="6"/>
    </row>
    <row r="81" spans="16:16" ht="13.2">
      <c r="P81" s="6"/>
    </row>
    <row r="82" spans="16:16" ht="13.2">
      <c r="P82" s="6"/>
    </row>
    <row r="83" spans="16:16" ht="13.2">
      <c r="P83" s="6"/>
    </row>
    <row r="84" spans="16:16" ht="13.2">
      <c r="P84" s="6"/>
    </row>
    <row r="85" spans="16:16" ht="13.2">
      <c r="P85" s="6"/>
    </row>
    <row r="86" spans="16:16" ht="13.2">
      <c r="P86" s="6"/>
    </row>
    <row r="87" spans="16:16" ht="13.2">
      <c r="P87" s="6"/>
    </row>
    <row r="88" spans="16:16" ht="13.2">
      <c r="P88" s="6"/>
    </row>
    <row r="89" spans="16:16" ht="13.2">
      <c r="P89" s="6"/>
    </row>
    <row r="90" spans="16:16" ht="13.2">
      <c r="P90" s="6"/>
    </row>
    <row r="91" spans="16:16" ht="13.2">
      <c r="P91" s="6"/>
    </row>
    <row r="92" spans="16:16" ht="13.2">
      <c r="P92" s="6"/>
    </row>
    <row r="93" spans="16:16" ht="13.2">
      <c r="P93" s="6"/>
    </row>
    <row r="94" spans="16:16" ht="13.2">
      <c r="P94" s="6"/>
    </row>
    <row r="95" spans="16:16" ht="13.2">
      <c r="P95" s="6"/>
    </row>
    <row r="96" spans="16:16" ht="13.2">
      <c r="P96" s="6"/>
    </row>
    <row r="97" spans="16:16" ht="13.2">
      <c r="P97" s="6"/>
    </row>
    <row r="98" spans="16:16" ht="13.2">
      <c r="P98" s="6"/>
    </row>
    <row r="99" spans="16:16" ht="13.2">
      <c r="P99" s="6"/>
    </row>
    <row r="100" spans="16:16" ht="13.2">
      <c r="P100" s="6"/>
    </row>
    <row r="101" spans="16:16" ht="13.2">
      <c r="P101" s="6"/>
    </row>
    <row r="102" spans="16:16" ht="13.2">
      <c r="P102" s="6"/>
    </row>
    <row r="103" spans="16:16" ht="13.2">
      <c r="P103" s="6"/>
    </row>
    <row r="104" spans="16:16" ht="13.2">
      <c r="P104" s="6"/>
    </row>
    <row r="105" spans="16:16" ht="13.2">
      <c r="P105" s="6"/>
    </row>
    <row r="106" spans="16:16" ht="13.2">
      <c r="P106" s="6"/>
    </row>
    <row r="107" spans="16:16" ht="13.2">
      <c r="P107" s="6"/>
    </row>
    <row r="108" spans="16:16" ht="13.2">
      <c r="P108" s="6"/>
    </row>
    <row r="109" spans="16:16" ht="13.2">
      <c r="P109" s="6"/>
    </row>
    <row r="110" spans="16:16" ht="13.2">
      <c r="P110" s="6"/>
    </row>
    <row r="111" spans="16:16" ht="13.2">
      <c r="P111" s="6"/>
    </row>
    <row r="112" spans="16:16" ht="13.2">
      <c r="P112" s="6"/>
    </row>
    <row r="113" spans="16:16" ht="13.2">
      <c r="P113" s="6"/>
    </row>
    <row r="114" spans="16:16" ht="13.2">
      <c r="P114" s="6"/>
    </row>
    <row r="115" spans="16:16" ht="13.2">
      <c r="P115" s="6"/>
    </row>
    <row r="116" spans="16:16" ht="13.2">
      <c r="P116" s="6"/>
    </row>
    <row r="117" spans="16:16" ht="13.2">
      <c r="P117" s="6"/>
    </row>
    <row r="118" spans="16:16" ht="13.2">
      <c r="P118" s="6"/>
    </row>
    <row r="119" spans="16:16" ht="13.2">
      <c r="P119" s="6"/>
    </row>
    <row r="120" spans="16:16" ht="13.2">
      <c r="P120" s="6"/>
    </row>
    <row r="121" spans="16:16" ht="13.2">
      <c r="P121" s="6"/>
    </row>
    <row r="122" spans="16:16" ht="13.2">
      <c r="P122" s="6"/>
    </row>
    <row r="123" spans="16:16" ht="13.2">
      <c r="P123" s="6"/>
    </row>
    <row r="124" spans="16:16" ht="13.2">
      <c r="P124" s="6"/>
    </row>
    <row r="125" spans="16:16" ht="13.2">
      <c r="P125" s="6"/>
    </row>
    <row r="126" spans="16:16" ht="13.2">
      <c r="P126" s="6"/>
    </row>
    <row r="127" spans="16:16" ht="13.2">
      <c r="P127" s="6"/>
    </row>
    <row r="128" spans="16:16" ht="13.2">
      <c r="P128" s="6"/>
    </row>
    <row r="129" spans="16:16" ht="13.2">
      <c r="P129" s="6"/>
    </row>
    <row r="130" spans="16:16" ht="13.2">
      <c r="P130" s="6"/>
    </row>
    <row r="131" spans="16:16" ht="13.2">
      <c r="P131" s="6"/>
    </row>
    <row r="132" spans="16:16" ht="13.2">
      <c r="P132" s="6"/>
    </row>
    <row r="133" spans="16:16" ht="13.2">
      <c r="P133" s="6"/>
    </row>
    <row r="134" spans="16:16" ht="13.2">
      <c r="P134" s="6"/>
    </row>
    <row r="135" spans="16:16" ht="13.2">
      <c r="P135" s="6"/>
    </row>
    <row r="136" spans="16:16" ht="13.2">
      <c r="P136" s="6"/>
    </row>
    <row r="137" spans="16:16" ht="13.2">
      <c r="P137" s="6"/>
    </row>
    <row r="138" spans="16:16" ht="13.2">
      <c r="P138" s="6"/>
    </row>
    <row r="139" spans="16:16" ht="13.2">
      <c r="P139" s="6"/>
    </row>
    <row r="140" spans="16:16" ht="13.2">
      <c r="P140" s="6"/>
    </row>
    <row r="141" spans="16:16" ht="13.2">
      <c r="P141" s="6"/>
    </row>
    <row r="142" spans="16:16" ht="13.2">
      <c r="P142" s="6"/>
    </row>
    <row r="143" spans="16:16" ht="13.2">
      <c r="P143" s="6"/>
    </row>
    <row r="144" spans="16:16" ht="13.2">
      <c r="P144" s="6"/>
    </row>
    <row r="145" spans="16:16" ht="13.2">
      <c r="P145" s="6"/>
    </row>
    <row r="146" spans="16:16" ht="13.2">
      <c r="P146" s="6"/>
    </row>
    <row r="147" spans="16:16" ht="13.2">
      <c r="P147" s="6"/>
    </row>
    <row r="148" spans="16:16" ht="13.2">
      <c r="P148" s="6"/>
    </row>
    <row r="149" spans="16:16" ht="13.2">
      <c r="P149" s="6"/>
    </row>
    <row r="150" spans="16:16" ht="13.2">
      <c r="P150" s="6"/>
    </row>
    <row r="151" spans="16:16" ht="13.2">
      <c r="P151" s="6"/>
    </row>
    <row r="152" spans="16:16" ht="13.2">
      <c r="P152" s="6"/>
    </row>
    <row r="153" spans="16:16" ht="13.2">
      <c r="P153" s="6"/>
    </row>
    <row r="154" spans="16:16" ht="13.2">
      <c r="P154" s="6"/>
    </row>
    <row r="155" spans="16:16" ht="13.2">
      <c r="P155" s="6"/>
    </row>
    <row r="156" spans="16:16" ht="13.2">
      <c r="P156" s="6"/>
    </row>
    <row r="157" spans="16:16" ht="13.2">
      <c r="P157" s="6"/>
    </row>
    <row r="158" spans="16:16" ht="13.2">
      <c r="P158" s="6"/>
    </row>
    <row r="159" spans="16:16" ht="13.2">
      <c r="P159" s="6"/>
    </row>
    <row r="160" spans="16:16" ht="13.2">
      <c r="P160" s="6"/>
    </row>
    <row r="161" spans="16:16" ht="13.2">
      <c r="P161" s="6"/>
    </row>
    <row r="162" spans="16:16" ht="13.2">
      <c r="P162" s="6"/>
    </row>
    <row r="163" spans="16:16" ht="13.2">
      <c r="P163" s="6"/>
    </row>
    <row r="164" spans="16:16" ht="13.2">
      <c r="P164" s="6"/>
    </row>
    <row r="165" spans="16:16" ht="13.2">
      <c r="P165" s="6"/>
    </row>
    <row r="166" spans="16:16" ht="13.2">
      <c r="P166" s="6"/>
    </row>
    <row r="167" spans="16:16" ht="13.2">
      <c r="P167" s="6"/>
    </row>
    <row r="168" spans="16:16" ht="13.2">
      <c r="P168" s="6"/>
    </row>
    <row r="169" spans="16:16" ht="13.2">
      <c r="P169" s="6"/>
    </row>
    <row r="170" spans="16:16" ht="13.2">
      <c r="P170" s="6"/>
    </row>
    <row r="171" spans="16:16" ht="13.2">
      <c r="P171" s="6"/>
    </row>
    <row r="172" spans="16:16" ht="13.2">
      <c r="P172" s="6"/>
    </row>
    <row r="173" spans="16:16" ht="13.2">
      <c r="P173" s="6"/>
    </row>
    <row r="174" spans="16:16" ht="13.2">
      <c r="P174" s="6"/>
    </row>
    <row r="175" spans="16:16" ht="13.2">
      <c r="P175" s="6"/>
    </row>
    <row r="176" spans="16:16" ht="13.2">
      <c r="P176" s="6"/>
    </row>
    <row r="177" spans="16:16" ht="13.2">
      <c r="P177" s="6"/>
    </row>
    <row r="178" spans="16:16" ht="13.2">
      <c r="P178" s="6"/>
    </row>
    <row r="179" spans="16:16" ht="13.2">
      <c r="P179" s="6"/>
    </row>
    <row r="180" spans="16:16" ht="13.2">
      <c r="P180" s="6"/>
    </row>
    <row r="181" spans="16:16" ht="13.2">
      <c r="P181" s="6"/>
    </row>
    <row r="182" spans="16:16" ht="13.2">
      <c r="P182" s="6"/>
    </row>
    <row r="183" spans="16:16" ht="13.2">
      <c r="P183" s="6"/>
    </row>
    <row r="184" spans="16:16" ht="13.2">
      <c r="P184" s="6"/>
    </row>
    <row r="185" spans="16:16" ht="13.2">
      <c r="P185" s="6"/>
    </row>
    <row r="186" spans="16:16" ht="13.2">
      <c r="P186" s="6"/>
    </row>
    <row r="187" spans="16:16" ht="13.2">
      <c r="P187" s="6"/>
    </row>
    <row r="188" spans="16:16" ht="13.2">
      <c r="P188" s="6"/>
    </row>
    <row r="189" spans="16:16" ht="13.2">
      <c r="P189" s="6"/>
    </row>
    <row r="190" spans="16:16" ht="13.2">
      <c r="P190" s="6"/>
    </row>
    <row r="191" spans="16:16" ht="13.2">
      <c r="P191" s="6"/>
    </row>
    <row r="192" spans="16:16" ht="13.2">
      <c r="P192" s="6"/>
    </row>
    <row r="193" spans="16:16" ht="13.2">
      <c r="P193" s="6"/>
    </row>
    <row r="194" spans="16:16" ht="13.2">
      <c r="P194" s="6"/>
    </row>
    <row r="195" spans="16:16" ht="13.2">
      <c r="P195" s="6"/>
    </row>
    <row r="196" spans="16:16" ht="13.2">
      <c r="P196" s="6"/>
    </row>
    <row r="197" spans="16:16" ht="13.2">
      <c r="P197" s="6"/>
    </row>
    <row r="198" spans="16:16" ht="13.2">
      <c r="P198" s="6"/>
    </row>
    <row r="199" spans="16:16" ht="13.2">
      <c r="P199" s="6"/>
    </row>
    <row r="200" spans="16:16" ht="13.2">
      <c r="P200" s="6"/>
    </row>
    <row r="201" spans="16:16" ht="13.2">
      <c r="P201" s="6"/>
    </row>
    <row r="202" spans="16:16" ht="13.2">
      <c r="P202" s="6"/>
    </row>
    <row r="203" spans="16:16" ht="13.2">
      <c r="P203" s="6"/>
    </row>
    <row r="204" spans="16:16" ht="13.2">
      <c r="P204" s="6"/>
    </row>
    <row r="205" spans="16:16" ht="13.2">
      <c r="P205" s="6"/>
    </row>
    <row r="206" spans="16:16" ht="13.2">
      <c r="P206" s="6"/>
    </row>
    <row r="207" spans="16:16" ht="13.2">
      <c r="P207" s="6"/>
    </row>
    <row r="208" spans="16:16" ht="13.2">
      <c r="P208" s="6"/>
    </row>
    <row r="209" spans="16:16" ht="13.2">
      <c r="P209" s="6"/>
    </row>
    <row r="210" spans="16:16" ht="13.2">
      <c r="P210" s="6"/>
    </row>
    <row r="211" spans="16:16" ht="13.2">
      <c r="P211" s="6"/>
    </row>
    <row r="212" spans="16:16" ht="13.2">
      <c r="P212" s="6"/>
    </row>
    <row r="213" spans="16:16" ht="13.2">
      <c r="P213" s="6"/>
    </row>
    <row r="214" spans="16:16" ht="13.2">
      <c r="P214" s="6"/>
    </row>
    <row r="215" spans="16:16" ht="13.2">
      <c r="P215" s="6"/>
    </row>
    <row r="216" spans="16:16" ht="13.2">
      <c r="P216" s="6"/>
    </row>
    <row r="217" spans="16:16" ht="13.2">
      <c r="P217" s="6"/>
    </row>
    <row r="218" spans="16:16" ht="13.2">
      <c r="P218" s="6"/>
    </row>
    <row r="219" spans="16:16" ht="13.2">
      <c r="P219" s="6"/>
    </row>
    <row r="220" spans="16:16" ht="13.2">
      <c r="P220" s="6"/>
    </row>
    <row r="221" spans="16:16" ht="13.2">
      <c r="P221" s="6"/>
    </row>
    <row r="222" spans="16:16" ht="13.2">
      <c r="P222" s="6"/>
    </row>
    <row r="223" spans="16:16" ht="13.2">
      <c r="P223" s="6"/>
    </row>
    <row r="224" spans="16:16" ht="13.2">
      <c r="P224" s="6"/>
    </row>
    <row r="225" spans="16:16" ht="13.2">
      <c r="P225" s="6"/>
    </row>
    <row r="226" spans="16:16" ht="13.2">
      <c r="P226" s="6"/>
    </row>
    <row r="227" spans="16:16" ht="13.2">
      <c r="P227" s="6"/>
    </row>
    <row r="228" spans="16:16" ht="13.2">
      <c r="P228" s="6"/>
    </row>
    <row r="229" spans="16:16" ht="13.2">
      <c r="P229" s="6"/>
    </row>
    <row r="230" spans="16:16" ht="13.2">
      <c r="P230" s="6"/>
    </row>
    <row r="231" spans="16:16" ht="13.2">
      <c r="P231" s="6"/>
    </row>
    <row r="232" spans="16:16" ht="13.2">
      <c r="P232" s="6"/>
    </row>
    <row r="233" spans="16:16" ht="13.2">
      <c r="P233" s="6"/>
    </row>
    <row r="234" spans="16:16" ht="13.2">
      <c r="P234" s="6"/>
    </row>
    <row r="235" spans="16:16" ht="13.2">
      <c r="P235" s="6"/>
    </row>
    <row r="236" spans="16:16" ht="13.2">
      <c r="P236" s="6"/>
    </row>
    <row r="237" spans="16:16" ht="13.2">
      <c r="P237" s="6"/>
    </row>
    <row r="238" spans="16:16" ht="13.2">
      <c r="P238" s="6"/>
    </row>
    <row r="239" spans="16:16" ht="13.2">
      <c r="P239" s="6"/>
    </row>
    <row r="240" spans="16:16" ht="13.2">
      <c r="P240" s="6"/>
    </row>
    <row r="241" spans="16:16" ht="13.2">
      <c r="P241" s="6"/>
    </row>
    <row r="242" spans="16:16" ht="13.2">
      <c r="P242" s="6"/>
    </row>
    <row r="243" spans="16:16" ht="13.2">
      <c r="P243" s="6"/>
    </row>
    <row r="244" spans="16:16" ht="13.2">
      <c r="P244" s="6"/>
    </row>
    <row r="245" spans="16:16" ht="13.2">
      <c r="P245" s="6"/>
    </row>
    <row r="246" spans="16:16" ht="13.2">
      <c r="P246" s="6"/>
    </row>
    <row r="247" spans="16:16" ht="13.2">
      <c r="P247" s="6"/>
    </row>
    <row r="248" spans="16:16" ht="13.2">
      <c r="P248" s="6"/>
    </row>
    <row r="249" spans="16:16" ht="13.2">
      <c r="P249" s="6"/>
    </row>
    <row r="250" spans="16:16" ht="13.2">
      <c r="P250" s="6"/>
    </row>
    <row r="251" spans="16:16" ht="13.2">
      <c r="P251" s="6"/>
    </row>
    <row r="252" spans="16:16" ht="13.2">
      <c r="P252" s="6"/>
    </row>
    <row r="253" spans="16:16" ht="13.2">
      <c r="P253" s="6"/>
    </row>
    <row r="254" spans="16:16" ht="13.2">
      <c r="P254" s="6"/>
    </row>
    <row r="255" spans="16:16" ht="13.2">
      <c r="P255" s="6"/>
    </row>
    <row r="256" spans="16:16" ht="13.2">
      <c r="P256" s="6"/>
    </row>
    <row r="257" spans="16:16" ht="13.2">
      <c r="P257" s="6"/>
    </row>
    <row r="258" spans="16:16" ht="13.2">
      <c r="P258" s="6"/>
    </row>
    <row r="259" spans="16:16" ht="13.2">
      <c r="P259" s="6"/>
    </row>
    <row r="260" spans="16:16" ht="13.2">
      <c r="P260" s="6"/>
    </row>
    <row r="261" spans="16:16" ht="13.2">
      <c r="P261" s="6"/>
    </row>
    <row r="262" spans="16:16" ht="13.2">
      <c r="P262" s="6"/>
    </row>
    <row r="263" spans="16:16" ht="13.2">
      <c r="P263" s="6"/>
    </row>
    <row r="264" spans="16:16" ht="13.2">
      <c r="P264" s="6"/>
    </row>
    <row r="265" spans="16:16" ht="13.2">
      <c r="P265" s="6"/>
    </row>
    <row r="266" spans="16:16" ht="13.2">
      <c r="P266" s="6"/>
    </row>
    <row r="267" spans="16:16" ht="13.2">
      <c r="P267" s="6"/>
    </row>
    <row r="268" spans="16:16" ht="13.2">
      <c r="P268" s="6"/>
    </row>
    <row r="269" spans="16:16" ht="13.2">
      <c r="P269" s="6"/>
    </row>
    <row r="270" spans="16:16" ht="13.2">
      <c r="P270" s="6"/>
    </row>
    <row r="271" spans="16:16" ht="13.2">
      <c r="P271" s="6"/>
    </row>
    <row r="272" spans="16:16" ht="13.2">
      <c r="P272" s="6"/>
    </row>
    <row r="273" spans="16:16" ht="13.2">
      <c r="P273" s="6"/>
    </row>
    <row r="274" spans="16:16" ht="13.2">
      <c r="P274" s="6"/>
    </row>
    <row r="275" spans="16:16" ht="13.2">
      <c r="P275" s="6"/>
    </row>
    <row r="276" spans="16:16" ht="13.2">
      <c r="P276" s="6"/>
    </row>
    <row r="277" spans="16:16" ht="13.2">
      <c r="P277" s="6"/>
    </row>
    <row r="278" spans="16:16" ht="13.2">
      <c r="P278" s="6"/>
    </row>
    <row r="279" spans="16:16" ht="13.2">
      <c r="P279" s="6"/>
    </row>
    <row r="280" spans="16:16" ht="13.2">
      <c r="P280" s="6"/>
    </row>
    <row r="281" spans="16:16" ht="13.2">
      <c r="P281" s="6"/>
    </row>
    <row r="282" spans="16:16" ht="13.2">
      <c r="P282" s="6"/>
    </row>
    <row r="283" spans="16:16" ht="13.2">
      <c r="P283" s="6"/>
    </row>
    <row r="284" spans="16:16" ht="13.2">
      <c r="P284" s="6"/>
    </row>
    <row r="285" spans="16:16" ht="13.2">
      <c r="P285" s="6"/>
    </row>
    <row r="286" spans="16:16" ht="13.2">
      <c r="P286" s="6"/>
    </row>
    <row r="287" spans="16:16" ht="13.2">
      <c r="P287" s="6"/>
    </row>
    <row r="288" spans="16:16" ht="13.2">
      <c r="P288" s="6"/>
    </row>
    <row r="289" spans="16:16" ht="13.2">
      <c r="P289" s="6"/>
    </row>
    <row r="290" spans="16:16" ht="13.2">
      <c r="P290" s="6"/>
    </row>
    <row r="291" spans="16:16" ht="13.2">
      <c r="P291" s="6"/>
    </row>
    <row r="292" spans="16:16" ht="13.2">
      <c r="P292" s="6"/>
    </row>
    <row r="293" spans="16:16" ht="13.2">
      <c r="P293" s="6"/>
    </row>
    <row r="294" spans="16:16" ht="13.2">
      <c r="P294" s="6"/>
    </row>
    <row r="295" spans="16:16" ht="13.2">
      <c r="P295" s="6"/>
    </row>
    <row r="296" spans="16:16" ht="13.2">
      <c r="P296" s="6"/>
    </row>
    <row r="297" spans="16:16" ht="13.2">
      <c r="P297" s="6"/>
    </row>
    <row r="298" spans="16:16" ht="13.2">
      <c r="P298" s="6"/>
    </row>
    <row r="299" spans="16:16" ht="13.2">
      <c r="P299" s="6"/>
    </row>
    <row r="300" spans="16:16" ht="13.2">
      <c r="P300" s="6"/>
    </row>
    <row r="301" spans="16:16" ht="13.2">
      <c r="P301" s="6"/>
    </row>
    <row r="302" spans="16:16" ht="13.2">
      <c r="P302" s="6"/>
    </row>
    <row r="303" spans="16:16" ht="13.2">
      <c r="P303" s="6"/>
    </row>
    <row r="304" spans="16:16" ht="13.2">
      <c r="P304" s="6"/>
    </row>
    <row r="305" spans="16:16" ht="13.2">
      <c r="P305" s="6"/>
    </row>
    <row r="306" spans="16:16" ht="13.2">
      <c r="P306" s="6"/>
    </row>
    <row r="307" spans="16:16" ht="13.2">
      <c r="P307" s="6"/>
    </row>
    <row r="308" spans="16:16" ht="13.2">
      <c r="P308" s="6"/>
    </row>
    <row r="309" spans="16:16" ht="13.2">
      <c r="P309" s="6"/>
    </row>
    <row r="310" spans="16:16" ht="13.2">
      <c r="P310" s="6"/>
    </row>
    <row r="311" spans="16:16" ht="13.2">
      <c r="P311" s="6"/>
    </row>
    <row r="312" spans="16:16" ht="13.2">
      <c r="P312" s="6"/>
    </row>
    <row r="313" spans="16:16" ht="13.2">
      <c r="P313" s="6"/>
    </row>
    <row r="314" spans="16:16" ht="13.2">
      <c r="P314" s="6"/>
    </row>
    <row r="315" spans="16:16" ht="13.2">
      <c r="P315" s="6"/>
    </row>
    <row r="316" spans="16:16" ht="13.2">
      <c r="P316" s="6"/>
    </row>
    <row r="317" spans="16:16" ht="13.2">
      <c r="P317" s="6"/>
    </row>
    <row r="318" spans="16:16" ht="13.2">
      <c r="P318" s="6"/>
    </row>
    <row r="319" spans="16:16" ht="13.2">
      <c r="P319" s="6"/>
    </row>
    <row r="320" spans="16:16" ht="13.2">
      <c r="P320" s="6"/>
    </row>
    <row r="321" spans="16:16" ht="13.2">
      <c r="P321" s="6"/>
    </row>
    <row r="322" spans="16:16" ht="13.2">
      <c r="P322" s="6"/>
    </row>
    <row r="323" spans="16:16" ht="13.2">
      <c r="P323" s="6"/>
    </row>
    <row r="324" spans="16:16" ht="13.2">
      <c r="P324" s="6"/>
    </row>
    <row r="325" spans="16:16" ht="13.2">
      <c r="P325" s="6"/>
    </row>
    <row r="326" spans="16:16" ht="13.2">
      <c r="P326" s="6"/>
    </row>
    <row r="327" spans="16:16" ht="13.2">
      <c r="P327" s="6"/>
    </row>
    <row r="328" spans="16:16" ht="13.2">
      <c r="P328" s="6"/>
    </row>
    <row r="329" spans="16:16" ht="13.2">
      <c r="P329" s="6"/>
    </row>
    <row r="330" spans="16:16" ht="13.2">
      <c r="P330" s="6"/>
    </row>
    <row r="331" spans="16:16" ht="13.2">
      <c r="P331" s="6"/>
    </row>
    <row r="332" spans="16:16" ht="13.2">
      <c r="P332" s="6"/>
    </row>
    <row r="333" spans="16:16" ht="13.2">
      <c r="P333" s="6"/>
    </row>
    <row r="334" spans="16:16" ht="13.2">
      <c r="P334" s="6"/>
    </row>
    <row r="335" spans="16:16" ht="13.2">
      <c r="P335" s="6"/>
    </row>
    <row r="336" spans="16:16" ht="13.2">
      <c r="P336" s="6"/>
    </row>
    <row r="337" spans="16:16" ht="13.2">
      <c r="P337" s="6"/>
    </row>
    <row r="338" spans="16:16" ht="13.2">
      <c r="P338" s="6"/>
    </row>
    <row r="339" spans="16:16" ht="13.2">
      <c r="P339" s="6"/>
    </row>
    <row r="340" spans="16:16" ht="13.2">
      <c r="P340" s="6"/>
    </row>
    <row r="341" spans="16:16" ht="13.2">
      <c r="P341" s="6"/>
    </row>
    <row r="342" spans="16:16" ht="13.2">
      <c r="P342" s="6"/>
    </row>
    <row r="343" spans="16:16" ht="13.2">
      <c r="P343" s="6"/>
    </row>
    <row r="344" spans="16:16" ht="13.2">
      <c r="P344" s="6"/>
    </row>
    <row r="345" spans="16:16" ht="13.2">
      <c r="P345" s="6"/>
    </row>
    <row r="346" spans="16:16" ht="13.2">
      <c r="P346" s="6"/>
    </row>
    <row r="347" spans="16:16" ht="13.2">
      <c r="P347" s="6"/>
    </row>
    <row r="348" spans="16:16" ht="13.2">
      <c r="P348" s="6"/>
    </row>
    <row r="349" spans="16:16" ht="13.2">
      <c r="P349" s="6"/>
    </row>
    <row r="350" spans="16:16" ht="13.2">
      <c r="P350" s="6"/>
    </row>
    <row r="351" spans="16:16" ht="13.2">
      <c r="P351" s="6"/>
    </row>
    <row r="352" spans="16:16" ht="13.2">
      <c r="P352" s="6"/>
    </row>
    <row r="353" spans="16:16" ht="13.2">
      <c r="P353" s="6"/>
    </row>
    <row r="354" spans="16:16" ht="13.2">
      <c r="P354" s="6"/>
    </row>
    <row r="355" spans="16:16" ht="13.2">
      <c r="P355" s="6"/>
    </row>
    <row r="356" spans="16:16" ht="13.2">
      <c r="P356" s="6"/>
    </row>
    <row r="357" spans="16:16" ht="13.2">
      <c r="P357" s="6"/>
    </row>
    <row r="358" spans="16:16" ht="13.2">
      <c r="P358" s="6"/>
    </row>
    <row r="359" spans="16:16" ht="13.2">
      <c r="P359" s="6"/>
    </row>
    <row r="360" spans="16:16" ht="13.2">
      <c r="P360" s="6"/>
    </row>
    <row r="361" spans="16:16" ht="13.2">
      <c r="P361" s="6"/>
    </row>
    <row r="362" spans="16:16" ht="13.2">
      <c r="P362" s="6"/>
    </row>
    <row r="363" spans="16:16" ht="13.2">
      <c r="P363" s="6"/>
    </row>
    <row r="364" spans="16:16" ht="13.2">
      <c r="P364" s="6"/>
    </row>
    <row r="365" spans="16:16" ht="13.2">
      <c r="P365" s="6"/>
    </row>
    <row r="366" spans="16:16" ht="13.2">
      <c r="P366" s="6"/>
    </row>
    <row r="367" spans="16:16" ht="13.2">
      <c r="P367" s="6"/>
    </row>
    <row r="368" spans="16:16" ht="13.2">
      <c r="P368" s="6"/>
    </row>
    <row r="369" spans="16:16" ht="13.2">
      <c r="P369" s="6"/>
    </row>
    <row r="370" spans="16:16" ht="13.2">
      <c r="P370" s="6"/>
    </row>
    <row r="371" spans="16:16" ht="13.2">
      <c r="P371" s="6"/>
    </row>
    <row r="372" spans="16:16" ht="13.2">
      <c r="P372" s="6"/>
    </row>
    <row r="373" spans="16:16" ht="13.2">
      <c r="P373" s="6"/>
    </row>
    <row r="374" spans="16:16" ht="13.2">
      <c r="P374" s="6"/>
    </row>
    <row r="375" spans="16:16" ht="13.2">
      <c r="P375" s="6"/>
    </row>
    <row r="376" spans="16:16" ht="13.2">
      <c r="P376" s="6"/>
    </row>
    <row r="377" spans="16:16" ht="13.2">
      <c r="P377" s="6"/>
    </row>
    <row r="378" spans="16:16" ht="13.2">
      <c r="P378" s="6"/>
    </row>
    <row r="379" spans="16:16" ht="13.2">
      <c r="P379" s="6"/>
    </row>
    <row r="380" spans="16:16" ht="13.2">
      <c r="P380" s="6"/>
    </row>
    <row r="381" spans="16:16" ht="13.2">
      <c r="P381" s="6"/>
    </row>
    <row r="382" spans="16:16" ht="13.2">
      <c r="P382" s="6"/>
    </row>
    <row r="383" spans="16:16" ht="13.2">
      <c r="P383" s="6"/>
    </row>
    <row r="384" spans="16:16" ht="13.2">
      <c r="P384" s="6"/>
    </row>
    <row r="385" spans="16:16" ht="13.2">
      <c r="P385" s="6"/>
    </row>
    <row r="386" spans="16:16" ht="13.2">
      <c r="P386" s="6"/>
    </row>
    <row r="387" spans="16:16" ht="13.2">
      <c r="P387" s="6"/>
    </row>
    <row r="388" spans="16:16" ht="13.2">
      <c r="P388" s="6"/>
    </row>
    <row r="389" spans="16:16" ht="13.2">
      <c r="P389" s="6"/>
    </row>
    <row r="390" spans="16:16" ht="13.2">
      <c r="P390" s="6"/>
    </row>
    <row r="391" spans="16:16" ht="13.2">
      <c r="P391" s="6"/>
    </row>
    <row r="392" spans="16:16" ht="13.2">
      <c r="P392" s="6"/>
    </row>
    <row r="393" spans="16:16" ht="13.2">
      <c r="P393" s="6"/>
    </row>
    <row r="394" spans="16:16" ht="13.2">
      <c r="P394" s="6"/>
    </row>
    <row r="395" spans="16:16" ht="13.2">
      <c r="P395" s="6"/>
    </row>
    <row r="396" spans="16:16" ht="13.2">
      <c r="P396" s="6"/>
    </row>
    <row r="397" spans="16:16" ht="13.2">
      <c r="P397" s="6"/>
    </row>
    <row r="398" spans="16:16" ht="13.2">
      <c r="P398" s="6"/>
    </row>
    <row r="399" spans="16:16" ht="13.2">
      <c r="P399" s="6"/>
    </row>
    <row r="400" spans="16:16" ht="13.2">
      <c r="P400" s="6"/>
    </row>
    <row r="401" spans="16:16" ht="13.2">
      <c r="P401" s="6"/>
    </row>
    <row r="402" spans="16:16" ht="13.2">
      <c r="P402" s="6"/>
    </row>
    <row r="403" spans="16:16" ht="13.2">
      <c r="P403" s="6"/>
    </row>
    <row r="404" spans="16:16" ht="13.2">
      <c r="P404" s="6"/>
    </row>
    <row r="405" spans="16:16" ht="13.2">
      <c r="P405" s="6"/>
    </row>
    <row r="406" spans="16:16" ht="13.2">
      <c r="P406" s="6"/>
    </row>
    <row r="407" spans="16:16" ht="13.2">
      <c r="P407" s="6"/>
    </row>
    <row r="408" spans="16:16" ht="13.2">
      <c r="P408" s="6"/>
    </row>
    <row r="409" spans="16:16" ht="13.2">
      <c r="P409" s="6"/>
    </row>
    <row r="410" spans="16:16" ht="13.2">
      <c r="P410" s="6"/>
    </row>
    <row r="411" spans="16:16" ht="13.2">
      <c r="P411" s="6"/>
    </row>
    <row r="412" spans="16:16" ht="13.2">
      <c r="P412" s="6"/>
    </row>
    <row r="413" spans="16:16" ht="13.2">
      <c r="P413" s="6"/>
    </row>
    <row r="414" spans="16:16" ht="13.2">
      <c r="P414" s="6"/>
    </row>
    <row r="415" spans="16:16" ht="13.2">
      <c r="P415" s="6"/>
    </row>
    <row r="416" spans="16:16" ht="13.2">
      <c r="P416" s="6"/>
    </row>
    <row r="417" spans="16:16" ht="13.2">
      <c r="P417" s="6"/>
    </row>
    <row r="418" spans="16:16" ht="13.2">
      <c r="P418" s="6"/>
    </row>
    <row r="419" spans="16:16" ht="13.2">
      <c r="P419" s="6"/>
    </row>
    <row r="420" spans="16:16" ht="13.2">
      <c r="P420" s="6"/>
    </row>
    <row r="421" spans="16:16" ht="13.2">
      <c r="P421" s="6"/>
    </row>
    <row r="422" spans="16:16" ht="13.2">
      <c r="P422" s="6"/>
    </row>
    <row r="423" spans="16:16" ht="13.2">
      <c r="P423" s="6"/>
    </row>
    <row r="424" spans="16:16" ht="13.2">
      <c r="P424" s="6"/>
    </row>
    <row r="425" spans="16:16" ht="13.2">
      <c r="P425" s="6"/>
    </row>
    <row r="426" spans="16:16" ht="13.2">
      <c r="P426" s="6"/>
    </row>
    <row r="427" spans="16:16" ht="13.2">
      <c r="P427" s="6"/>
    </row>
    <row r="428" spans="16:16" ht="13.2">
      <c r="P428" s="6"/>
    </row>
    <row r="429" spans="16:16" ht="13.2">
      <c r="P429" s="6"/>
    </row>
    <row r="430" spans="16:16" ht="13.2">
      <c r="P430" s="6"/>
    </row>
    <row r="431" spans="16:16" ht="13.2">
      <c r="P431" s="6"/>
    </row>
    <row r="432" spans="16:16" ht="13.2">
      <c r="P432" s="6"/>
    </row>
    <row r="433" spans="16:16" ht="13.2">
      <c r="P433" s="6"/>
    </row>
    <row r="434" spans="16:16" ht="13.2">
      <c r="P434" s="6"/>
    </row>
    <row r="435" spans="16:16" ht="13.2">
      <c r="P435" s="6"/>
    </row>
    <row r="436" spans="16:16" ht="13.2">
      <c r="P436" s="6"/>
    </row>
    <row r="437" spans="16:16" ht="13.2">
      <c r="P437" s="6"/>
    </row>
    <row r="438" spans="16:16" ht="13.2">
      <c r="P438" s="6"/>
    </row>
    <row r="439" spans="16:16" ht="13.2">
      <c r="P439" s="6"/>
    </row>
    <row r="440" spans="16:16" ht="13.2">
      <c r="P440" s="6"/>
    </row>
    <row r="441" spans="16:16" ht="13.2">
      <c r="P441" s="6"/>
    </row>
    <row r="442" spans="16:16" ht="13.2">
      <c r="P442" s="6"/>
    </row>
    <row r="443" spans="16:16" ht="13.2">
      <c r="P443" s="6"/>
    </row>
    <row r="444" spans="16:16" ht="13.2">
      <c r="P444" s="6"/>
    </row>
    <row r="445" spans="16:16" ht="13.2">
      <c r="P445" s="6"/>
    </row>
    <row r="446" spans="16:16" ht="13.2">
      <c r="P446" s="6"/>
    </row>
    <row r="447" spans="16:16" ht="13.2">
      <c r="P447" s="6"/>
    </row>
    <row r="448" spans="16:16" ht="13.2">
      <c r="P448" s="6"/>
    </row>
    <row r="449" spans="16:16" ht="13.2">
      <c r="P449" s="6"/>
    </row>
    <row r="450" spans="16:16" ht="13.2">
      <c r="P450" s="6"/>
    </row>
    <row r="451" spans="16:16" ht="13.2">
      <c r="P451" s="6"/>
    </row>
    <row r="452" spans="16:16" ht="13.2">
      <c r="P452" s="6"/>
    </row>
    <row r="453" spans="16:16" ht="13.2">
      <c r="P453" s="6"/>
    </row>
    <row r="454" spans="16:16" ht="13.2">
      <c r="P454" s="6"/>
    </row>
    <row r="455" spans="16:16" ht="13.2">
      <c r="P455" s="6"/>
    </row>
    <row r="456" spans="16:16" ht="13.2">
      <c r="P456" s="6"/>
    </row>
    <row r="457" spans="16:16" ht="13.2">
      <c r="P457" s="6"/>
    </row>
    <row r="458" spans="16:16" ht="13.2">
      <c r="P458" s="6"/>
    </row>
    <row r="459" spans="16:16" ht="13.2">
      <c r="P459" s="6"/>
    </row>
    <row r="460" spans="16:16" ht="13.2">
      <c r="P460" s="6"/>
    </row>
    <row r="461" spans="16:16" ht="13.2">
      <c r="P461" s="6"/>
    </row>
    <row r="462" spans="16:16" ht="13.2">
      <c r="P462" s="6"/>
    </row>
    <row r="463" spans="16:16" ht="13.2">
      <c r="P463" s="6"/>
    </row>
    <row r="464" spans="16:16" ht="13.2">
      <c r="P464" s="6"/>
    </row>
    <row r="465" spans="16:16" ht="13.2">
      <c r="P465" s="6"/>
    </row>
    <row r="466" spans="16:16" ht="13.2">
      <c r="P466" s="6"/>
    </row>
    <row r="467" spans="16:16" ht="13.2">
      <c r="P467" s="6"/>
    </row>
    <row r="468" spans="16:16" ht="13.2">
      <c r="P468" s="6"/>
    </row>
    <row r="469" spans="16:16" ht="13.2">
      <c r="P469" s="6"/>
    </row>
    <row r="470" spans="16:16" ht="13.2">
      <c r="P470" s="6"/>
    </row>
    <row r="471" spans="16:16" ht="13.2">
      <c r="P471" s="6"/>
    </row>
    <row r="472" spans="16:16" ht="13.2">
      <c r="P472" s="6"/>
    </row>
    <row r="473" spans="16:16" ht="13.2">
      <c r="P473" s="6"/>
    </row>
    <row r="474" spans="16:16" ht="13.2">
      <c r="P474" s="6"/>
    </row>
    <row r="475" spans="16:16" ht="13.2">
      <c r="P475" s="6"/>
    </row>
    <row r="476" spans="16:16" ht="13.2">
      <c r="P476" s="6"/>
    </row>
    <row r="477" spans="16:16" ht="13.2">
      <c r="P477" s="6"/>
    </row>
    <row r="478" spans="16:16" ht="13.2">
      <c r="P478" s="6"/>
    </row>
    <row r="479" spans="16:16" ht="13.2">
      <c r="P479" s="6"/>
    </row>
    <row r="480" spans="16:16" ht="13.2">
      <c r="P480" s="6"/>
    </row>
    <row r="481" spans="16:16" ht="13.2">
      <c r="P481" s="6"/>
    </row>
    <row r="482" spans="16:16" ht="13.2">
      <c r="P482" s="6"/>
    </row>
    <row r="483" spans="16:16" ht="13.2">
      <c r="P483" s="6"/>
    </row>
    <row r="484" spans="16:16" ht="13.2">
      <c r="P484" s="6"/>
    </row>
    <row r="485" spans="16:16" ht="13.2">
      <c r="P485" s="6"/>
    </row>
    <row r="486" spans="16:16" ht="13.2">
      <c r="P486" s="6"/>
    </row>
    <row r="487" spans="16:16" ht="13.2">
      <c r="P487" s="6"/>
    </row>
    <row r="488" spans="16:16" ht="13.2">
      <c r="P488" s="6"/>
    </row>
    <row r="489" spans="16:16" ht="13.2">
      <c r="P489" s="6"/>
    </row>
    <row r="490" spans="16:16" ht="13.2">
      <c r="P490" s="6"/>
    </row>
    <row r="491" spans="16:16" ht="13.2">
      <c r="P491" s="6"/>
    </row>
    <row r="492" spans="16:16" ht="13.2">
      <c r="P492" s="6"/>
    </row>
    <row r="493" spans="16:16" ht="13.2">
      <c r="P493" s="6"/>
    </row>
    <row r="494" spans="16:16" ht="13.2">
      <c r="P494" s="6"/>
    </row>
    <row r="495" spans="16:16" ht="13.2">
      <c r="P495" s="6"/>
    </row>
    <row r="496" spans="16:16" ht="13.2">
      <c r="P496" s="6"/>
    </row>
    <row r="497" spans="16:16" ht="13.2">
      <c r="P497" s="6"/>
    </row>
    <row r="498" spans="16:16" ht="13.2">
      <c r="P498" s="6"/>
    </row>
    <row r="499" spans="16:16" ht="13.2">
      <c r="P499" s="6"/>
    </row>
    <row r="500" spans="16:16" ht="13.2">
      <c r="P500" s="6"/>
    </row>
    <row r="501" spans="16:16" ht="13.2">
      <c r="P501" s="6"/>
    </row>
    <row r="502" spans="16:16" ht="13.2">
      <c r="P502" s="6"/>
    </row>
    <row r="503" spans="16:16" ht="13.2">
      <c r="P503" s="6"/>
    </row>
    <row r="504" spans="16:16" ht="13.2">
      <c r="P504" s="6"/>
    </row>
    <row r="505" spans="16:16" ht="13.2">
      <c r="P505" s="6"/>
    </row>
    <row r="506" spans="16:16" ht="13.2">
      <c r="P506" s="6"/>
    </row>
    <row r="507" spans="16:16" ht="13.2">
      <c r="P507" s="6"/>
    </row>
    <row r="508" spans="16:16" ht="13.2">
      <c r="P508" s="6"/>
    </row>
    <row r="509" spans="16:16" ht="13.2">
      <c r="P509" s="6"/>
    </row>
    <row r="510" spans="16:16" ht="13.2">
      <c r="P510" s="6"/>
    </row>
    <row r="511" spans="16:16" ht="13.2">
      <c r="P511" s="6"/>
    </row>
    <row r="512" spans="16:16" ht="13.2">
      <c r="P512" s="6"/>
    </row>
    <row r="513" spans="16:16" ht="13.2">
      <c r="P513" s="6"/>
    </row>
    <row r="514" spans="16:16" ht="13.2">
      <c r="P514" s="6"/>
    </row>
    <row r="515" spans="16:16" ht="13.2">
      <c r="P515" s="6"/>
    </row>
    <row r="516" spans="16:16" ht="13.2">
      <c r="P516" s="6"/>
    </row>
    <row r="517" spans="16:16" ht="13.2">
      <c r="P517" s="6"/>
    </row>
    <row r="518" spans="16:16" ht="13.2">
      <c r="P518" s="6"/>
    </row>
    <row r="519" spans="16:16" ht="13.2">
      <c r="P519" s="6"/>
    </row>
    <row r="520" spans="16:16" ht="13.2">
      <c r="P520" s="6"/>
    </row>
    <row r="521" spans="16:16" ht="13.2">
      <c r="P521" s="6"/>
    </row>
    <row r="522" spans="16:16" ht="13.2">
      <c r="P522" s="6"/>
    </row>
    <row r="523" spans="16:16" ht="13.2">
      <c r="P523" s="6"/>
    </row>
    <row r="524" spans="16:16" ht="13.2">
      <c r="P524" s="6"/>
    </row>
    <row r="525" spans="16:16" ht="13.2">
      <c r="P525" s="6"/>
    </row>
    <row r="526" spans="16:16" ht="13.2">
      <c r="P526" s="6"/>
    </row>
    <row r="527" spans="16:16" ht="13.2">
      <c r="P527" s="6"/>
    </row>
    <row r="528" spans="16:16" ht="13.2">
      <c r="P528" s="6"/>
    </row>
    <row r="529" spans="16:16" ht="13.2">
      <c r="P529" s="6"/>
    </row>
    <row r="530" spans="16:16" ht="13.2">
      <c r="P530" s="6"/>
    </row>
    <row r="531" spans="16:16" ht="13.2">
      <c r="P531" s="6"/>
    </row>
    <row r="532" spans="16:16" ht="13.2">
      <c r="P532" s="6"/>
    </row>
    <row r="533" spans="16:16" ht="13.2">
      <c r="P533" s="6"/>
    </row>
    <row r="534" spans="16:16" ht="13.2">
      <c r="P534" s="6"/>
    </row>
    <row r="535" spans="16:16" ht="13.2">
      <c r="P535" s="6"/>
    </row>
    <row r="536" spans="16:16" ht="13.2">
      <c r="P536" s="6"/>
    </row>
    <row r="537" spans="16:16" ht="13.2">
      <c r="P537" s="6"/>
    </row>
    <row r="538" spans="16:16" ht="13.2">
      <c r="P538" s="6"/>
    </row>
    <row r="539" spans="16:16" ht="13.2">
      <c r="P539" s="6"/>
    </row>
    <row r="540" spans="16:16" ht="13.2">
      <c r="P540" s="6"/>
    </row>
    <row r="541" spans="16:16" ht="13.2">
      <c r="P541" s="6"/>
    </row>
    <row r="542" spans="16:16" ht="13.2">
      <c r="P542" s="6"/>
    </row>
    <row r="543" spans="16:16" ht="13.2">
      <c r="P543" s="6"/>
    </row>
    <row r="544" spans="16:16" ht="13.2">
      <c r="P544" s="6"/>
    </row>
    <row r="545" spans="16:16" ht="13.2">
      <c r="P545" s="6"/>
    </row>
    <row r="546" spans="16:16" ht="13.2">
      <c r="P546" s="6"/>
    </row>
    <row r="547" spans="16:16" ht="13.2">
      <c r="P547" s="6"/>
    </row>
    <row r="548" spans="16:16" ht="13.2">
      <c r="P548" s="6"/>
    </row>
    <row r="549" spans="16:16" ht="13.2">
      <c r="P549" s="6"/>
    </row>
    <row r="550" spans="16:16" ht="13.2">
      <c r="P550" s="6"/>
    </row>
    <row r="551" spans="16:16" ht="13.2">
      <c r="P551" s="6"/>
    </row>
    <row r="552" spans="16:16" ht="13.2">
      <c r="P552" s="6"/>
    </row>
    <row r="553" spans="16:16" ht="13.2">
      <c r="P553" s="6"/>
    </row>
    <row r="554" spans="16:16" ht="13.2">
      <c r="P554" s="6"/>
    </row>
    <row r="555" spans="16:16" ht="13.2">
      <c r="P555" s="6"/>
    </row>
    <row r="556" spans="16:16" ht="13.2">
      <c r="P556" s="6"/>
    </row>
    <row r="557" spans="16:16" ht="13.2">
      <c r="P557" s="6"/>
    </row>
    <row r="558" spans="16:16" ht="13.2">
      <c r="P558" s="6"/>
    </row>
    <row r="559" spans="16:16" ht="13.2">
      <c r="P559" s="6"/>
    </row>
    <row r="560" spans="16:16" ht="13.2">
      <c r="P560" s="6"/>
    </row>
    <row r="561" spans="16:16" ht="13.2">
      <c r="P561" s="6"/>
    </row>
    <row r="562" spans="16:16" ht="13.2">
      <c r="P562" s="6"/>
    </row>
    <row r="563" spans="16:16" ht="13.2">
      <c r="P563" s="6"/>
    </row>
    <row r="564" spans="16:16" ht="13.2">
      <c r="P564" s="6"/>
    </row>
    <row r="565" spans="16:16" ht="13.2">
      <c r="P565" s="6"/>
    </row>
    <row r="566" spans="16:16" ht="13.2">
      <c r="P566" s="6"/>
    </row>
    <row r="567" spans="16:16" ht="13.2">
      <c r="P567" s="6"/>
    </row>
    <row r="568" spans="16:16" ht="13.2">
      <c r="P568" s="6"/>
    </row>
    <row r="569" spans="16:16" ht="13.2">
      <c r="P569" s="6"/>
    </row>
    <row r="570" spans="16:16" ht="13.2">
      <c r="P570" s="6"/>
    </row>
    <row r="571" spans="16:16" ht="13.2">
      <c r="P571" s="6"/>
    </row>
    <row r="572" spans="16:16" ht="13.2">
      <c r="P572" s="6"/>
    </row>
    <row r="573" spans="16:16" ht="13.2">
      <c r="P573" s="6"/>
    </row>
    <row r="574" spans="16:16" ht="13.2">
      <c r="P574" s="6"/>
    </row>
    <row r="575" spans="16:16" ht="13.2">
      <c r="P575" s="6"/>
    </row>
    <row r="576" spans="16:16" ht="13.2">
      <c r="P576" s="6"/>
    </row>
    <row r="577" spans="16:16" ht="13.2">
      <c r="P577" s="6"/>
    </row>
    <row r="578" spans="16:16" ht="13.2">
      <c r="P578" s="6"/>
    </row>
    <row r="579" spans="16:16" ht="13.2">
      <c r="P579" s="6"/>
    </row>
    <row r="580" spans="16:16" ht="13.2">
      <c r="P580" s="6"/>
    </row>
    <row r="581" spans="16:16" ht="13.2">
      <c r="P581" s="6"/>
    </row>
    <row r="582" spans="16:16" ht="13.2">
      <c r="P582" s="6"/>
    </row>
    <row r="583" spans="16:16" ht="13.2">
      <c r="P583" s="6"/>
    </row>
    <row r="584" spans="16:16" ht="13.2">
      <c r="P584" s="6"/>
    </row>
    <row r="585" spans="16:16" ht="13.2">
      <c r="P585" s="6"/>
    </row>
    <row r="586" spans="16:16" ht="13.2">
      <c r="P586" s="6"/>
    </row>
    <row r="587" spans="16:16" ht="13.2">
      <c r="P587" s="6"/>
    </row>
    <row r="588" spans="16:16" ht="13.2">
      <c r="P588" s="6"/>
    </row>
    <row r="589" spans="16:16" ht="13.2">
      <c r="P589" s="6"/>
    </row>
    <row r="590" spans="16:16" ht="13.2">
      <c r="P590" s="6"/>
    </row>
    <row r="591" spans="16:16" ht="13.2">
      <c r="P591" s="6"/>
    </row>
    <row r="592" spans="16:16" ht="13.2">
      <c r="P592" s="6"/>
    </row>
    <row r="593" spans="16:16" ht="13.2">
      <c r="P593" s="6"/>
    </row>
    <row r="594" spans="16:16" ht="13.2">
      <c r="P594" s="6"/>
    </row>
    <row r="595" spans="16:16" ht="13.2">
      <c r="P595" s="6"/>
    </row>
    <row r="596" spans="16:16" ht="13.2">
      <c r="P596" s="6"/>
    </row>
    <row r="597" spans="16:16" ht="13.2">
      <c r="P597" s="6"/>
    </row>
    <row r="598" spans="16:16" ht="13.2">
      <c r="P598" s="6"/>
    </row>
    <row r="599" spans="16:16" ht="13.2">
      <c r="P599" s="6"/>
    </row>
    <row r="600" spans="16:16" ht="13.2">
      <c r="P600" s="6"/>
    </row>
    <row r="601" spans="16:16" ht="13.2">
      <c r="P601" s="6"/>
    </row>
    <row r="602" spans="16:16" ht="13.2">
      <c r="P602" s="6"/>
    </row>
    <row r="603" spans="16:16" ht="13.2">
      <c r="P603" s="6"/>
    </row>
    <row r="604" spans="16:16" ht="13.2">
      <c r="P604" s="6"/>
    </row>
    <row r="605" spans="16:16" ht="13.2">
      <c r="P605" s="6"/>
    </row>
    <row r="606" spans="16:16" ht="13.2">
      <c r="P606" s="6"/>
    </row>
    <row r="607" spans="16:16" ht="13.2">
      <c r="P607" s="6"/>
    </row>
    <row r="608" spans="16:16" ht="13.2">
      <c r="P608" s="6"/>
    </row>
    <row r="609" spans="16:16" ht="13.2">
      <c r="P609" s="6"/>
    </row>
    <row r="610" spans="16:16" ht="13.2">
      <c r="P610" s="6"/>
    </row>
    <row r="611" spans="16:16" ht="13.2">
      <c r="P611" s="6"/>
    </row>
    <row r="612" spans="16:16" ht="13.2">
      <c r="P612" s="6"/>
    </row>
    <row r="613" spans="16:16" ht="13.2">
      <c r="P613" s="6"/>
    </row>
    <row r="614" spans="16:16" ht="13.2">
      <c r="P614" s="6"/>
    </row>
    <row r="615" spans="16:16" ht="13.2">
      <c r="P615" s="6"/>
    </row>
    <row r="616" spans="16:16" ht="13.2">
      <c r="P616" s="6"/>
    </row>
    <row r="617" spans="16:16" ht="13.2">
      <c r="P617" s="6"/>
    </row>
    <row r="618" spans="16:16" ht="13.2">
      <c r="P618" s="6"/>
    </row>
    <row r="619" spans="16:16" ht="13.2">
      <c r="P619" s="6"/>
    </row>
    <row r="620" spans="16:16" ht="13.2">
      <c r="P620" s="6"/>
    </row>
    <row r="621" spans="16:16" ht="13.2">
      <c r="P621" s="6"/>
    </row>
    <row r="622" spans="16:16" ht="13.2">
      <c r="P622" s="6"/>
    </row>
    <row r="623" spans="16:16" ht="13.2">
      <c r="P623" s="6"/>
    </row>
    <row r="624" spans="16:16" ht="13.2">
      <c r="P624" s="6"/>
    </row>
    <row r="625" spans="16:16" ht="13.2">
      <c r="P625" s="6"/>
    </row>
    <row r="626" spans="16:16" ht="13.2">
      <c r="P626" s="6"/>
    </row>
    <row r="627" spans="16:16" ht="13.2">
      <c r="P627" s="6"/>
    </row>
    <row r="628" spans="16:16" ht="13.2">
      <c r="P628" s="6"/>
    </row>
    <row r="629" spans="16:16" ht="13.2">
      <c r="P629" s="6"/>
    </row>
    <row r="630" spans="16:16" ht="13.2">
      <c r="P630" s="6"/>
    </row>
    <row r="631" spans="16:16" ht="13.2">
      <c r="P631" s="6"/>
    </row>
    <row r="632" spans="16:16" ht="13.2">
      <c r="P632" s="6"/>
    </row>
    <row r="633" spans="16:16" ht="13.2">
      <c r="P633" s="6"/>
    </row>
    <row r="634" spans="16:16" ht="13.2">
      <c r="P634" s="6"/>
    </row>
    <row r="635" spans="16:16" ht="13.2">
      <c r="P635" s="6"/>
    </row>
    <row r="636" spans="16:16" ht="13.2">
      <c r="P636" s="6"/>
    </row>
    <row r="637" spans="16:16" ht="13.2">
      <c r="P637" s="6"/>
    </row>
    <row r="638" spans="16:16" ht="13.2">
      <c r="P638" s="6"/>
    </row>
    <row r="639" spans="16:16" ht="13.2">
      <c r="P639" s="6"/>
    </row>
    <row r="640" spans="16:16" ht="13.2">
      <c r="P640" s="6"/>
    </row>
    <row r="641" spans="16:16" ht="13.2">
      <c r="P641" s="6"/>
    </row>
    <row r="642" spans="16:16" ht="13.2">
      <c r="P642" s="6"/>
    </row>
    <row r="643" spans="16:16" ht="13.2">
      <c r="P643" s="6"/>
    </row>
    <row r="644" spans="16:16" ht="13.2">
      <c r="P644" s="6"/>
    </row>
    <row r="645" spans="16:16" ht="13.2">
      <c r="P645" s="6"/>
    </row>
    <row r="646" spans="16:16" ht="13.2">
      <c r="P646" s="6"/>
    </row>
    <row r="647" spans="16:16" ht="13.2">
      <c r="P647" s="6"/>
    </row>
    <row r="648" spans="16:16" ht="13.2">
      <c r="P648" s="6"/>
    </row>
    <row r="649" spans="16:16" ht="13.2">
      <c r="P649" s="6"/>
    </row>
    <row r="650" spans="16:16" ht="13.2">
      <c r="P650" s="6"/>
    </row>
    <row r="651" spans="16:16" ht="13.2">
      <c r="P651" s="6"/>
    </row>
    <row r="652" spans="16:16" ht="13.2">
      <c r="P652" s="6"/>
    </row>
    <row r="653" spans="16:16" ht="13.2">
      <c r="P653" s="6"/>
    </row>
    <row r="654" spans="16:16" ht="13.2">
      <c r="P654" s="6"/>
    </row>
    <row r="655" spans="16:16" ht="13.2">
      <c r="P655" s="6"/>
    </row>
    <row r="656" spans="16:16" ht="13.2">
      <c r="P656" s="6"/>
    </row>
    <row r="657" spans="16:16" ht="13.2">
      <c r="P657" s="6"/>
    </row>
    <row r="658" spans="16:16" ht="13.2">
      <c r="P658" s="6"/>
    </row>
    <row r="659" spans="16:16" ht="13.2">
      <c r="P659" s="6"/>
    </row>
    <row r="660" spans="16:16" ht="13.2">
      <c r="P660" s="6"/>
    </row>
    <row r="661" spans="16:16" ht="13.2">
      <c r="P661" s="6"/>
    </row>
    <row r="662" spans="16:16" ht="13.2">
      <c r="P662" s="6"/>
    </row>
    <row r="663" spans="16:16" ht="13.2">
      <c r="P663" s="6"/>
    </row>
    <row r="664" spans="16:16" ht="13.2">
      <c r="P664" s="6"/>
    </row>
    <row r="665" spans="16:16" ht="13.2">
      <c r="P665" s="6"/>
    </row>
    <row r="666" spans="16:16" ht="13.2">
      <c r="P666" s="6"/>
    </row>
    <row r="667" spans="16:16" ht="13.2">
      <c r="P667" s="6"/>
    </row>
    <row r="668" spans="16:16" ht="13.2">
      <c r="P668" s="6"/>
    </row>
    <row r="669" spans="16:16" ht="13.2">
      <c r="P669" s="6"/>
    </row>
    <row r="670" spans="16:16" ht="13.2">
      <c r="P670" s="6"/>
    </row>
    <row r="671" spans="16:16" ht="13.2">
      <c r="P671" s="6"/>
    </row>
    <row r="672" spans="16:16" ht="13.2">
      <c r="P672" s="6"/>
    </row>
    <row r="673" spans="16:16" ht="13.2">
      <c r="P673" s="6"/>
    </row>
    <row r="674" spans="16:16" ht="13.2">
      <c r="P674" s="6"/>
    </row>
    <row r="675" spans="16:16" ht="13.2">
      <c r="P675" s="6"/>
    </row>
    <row r="676" spans="16:16" ht="13.2">
      <c r="P676" s="6"/>
    </row>
    <row r="677" spans="16:16" ht="13.2">
      <c r="P677" s="6"/>
    </row>
    <row r="678" spans="16:16" ht="13.2">
      <c r="P678" s="6"/>
    </row>
    <row r="679" spans="16:16" ht="13.2">
      <c r="P679" s="6"/>
    </row>
    <row r="680" spans="16:16" ht="13.2">
      <c r="P680" s="6"/>
    </row>
    <row r="681" spans="16:16" ht="13.2">
      <c r="P681" s="6"/>
    </row>
    <row r="682" spans="16:16" ht="13.2">
      <c r="P682" s="6"/>
    </row>
    <row r="683" spans="16:16" ht="13.2">
      <c r="P683" s="6"/>
    </row>
    <row r="684" spans="16:16" ht="13.2">
      <c r="P684" s="6"/>
    </row>
    <row r="685" spans="16:16" ht="13.2">
      <c r="P685" s="6"/>
    </row>
    <row r="686" spans="16:16" ht="13.2">
      <c r="P686" s="6"/>
    </row>
    <row r="687" spans="16:16" ht="13.2">
      <c r="P687" s="6"/>
    </row>
    <row r="688" spans="16:16" ht="13.2">
      <c r="P688" s="6"/>
    </row>
    <row r="689" spans="16:16" ht="13.2">
      <c r="P689" s="6"/>
    </row>
    <row r="690" spans="16:16" ht="13.2">
      <c r="P690" s="6"/>
    </row>
    <row r="691" spans="16:16" ht="13.2">
      <c r="P691" s="6"/>
    </row>
    <row r="692" spans="16:16" ht="13.2">
      <c r="P692" s="6"/>
    </row>
    <row r="693" spans="16:16" ht="13.2">
      <c r="P693" s="6"/>
    </row>
    <row r="694" spans="16:16" ht="13.2">
      <c r="P694" s="6"/>
    </row>
    <row r="695" spans="16:16" ht="13.2">
      <c r="P695" s="6"/>
    </row>
    <row r="696" spans="16:16" ht="13.2">
      <c r="P696" s="6"/>
    </row>
    <row r="697" spans="16:16" ht="13.2">
      <c r="P697" s="6"/>
    </row>
    <row r="698" spans="16:16" ht="13.2">
      <c r="P698" s="6"/>
    </row>
    <row r="699" spans="16:16" ht="13.2">
      <c r="P699" s="6"/>
    </row>
    <row r="700" spans="16:16" ht="13.2">
      <c r="P700" s="6"/>
    </row>
    <row r="701" spans="16:16" ht="13.2">
      <c r="P701" s="6"/>
    </row>
    <row r="702" spans="16:16" ht="13.2">
      <c r="P702" s="6"/>
    </row>
    <row r="703" spans="16:16" ht="13.2">
      <c r="P703" s="6"/>
    </row>
    <row r="704" spans="16:16" ht="13.2">
      <c r="P704" s="6"/>
    </row>
    <row r="705" spans="16:16" ht="13.2">
      <c r="P705" s="6"/>
    </row>
    <row r="706" spans="16:16" ht="13.2">
      <c r="P706" s="6"/>
    </row>
    <row r="707" spans="16:16" ht="13.2">
      <c r="P707" s="6"/>
    </row>
    <row r="708" spans="16:16" ht="13.2">
      <c r="P708" s="6"/>
    </row>
    <row r="709" spans="16:16" ht="13.2">
      <c r="P709" s="6"/>
    </row>
    <row r="710" spans="16:16" ht="13.2">
      <c r="P710" s="6"/>
    </row>
    <row r="711" spans="16:16" ht="13.2">
      <c r="P711" s="6"/>
    </row>
    <row r="712" spans="16:16" ht="13.2">
      <c r="P712" s="6"/>
    </row>
    <row r="713" spans="16:16" ht="13.2">
      <c r="P713" s="6"/>
    </row>
    <row r="714" spans="16:16" ht="13.2">
      <c r="P714" s="6"/>
    </row>
    <row r="715" spans="16:16" ht="13.2">
      <c r="P715" s="6"/>
    </row>
    <row r="716" spans="16:16" ht="13.2">
      <c r="P716" s="6"/>
    </row>
    <row r="717" spans="16:16" ht="13.2">
      <c r="P717" s="6"/>
    </row>
    <row r="718" spans="16:16" ht="13.2">
      <c r="P718" s="6"/>
    </row>
    <row r="719" spans="16:16" ht="13.2">
      <c r="P719" s="6"/>
    </row>
    <row r="720" spans="16:16" ht="13.2">
      <c r="P720" s="6"/>
    </row>
    <row r="721" spans="16:16" ht="13.2">
      <c r="P721" s="6"/>
    </row>
    <row r="722" spans="16:16" ht="13.2">
      <c r="P722" s="6"/>
    </row>
    <row r="723" spans="16:16" ht="13.2">
      <c r="P723" s="6"/>
    </row>
    <row r="724" spans="16:16" ht="13.2">
      <c r="P724" s="6"/>
    </row>
    <row r="725" spans="16:16" ht="13.2">
      <c r="P725" s="6"/>
    </row>
    <row r="726" spans="16:16" ht="13.2">
      <c r="P726" s="6"/>
    </row>
    <row r="727" spans="16:16" ht="13.2">
      <c r="P727" s="6"/>
    </row>
    <row r="728" spans="16:16" ht="13.2">
      <c r="P728" s="6"/>
    </row>
    <row r="729" spans="16:16" ht="13.2">
      <c r="P729" s="6"/>
    </row>
    <row r="730" spans="16:16" ht="13.2">
      <c r="P730" s="6"/>
    </row>
    <row r="731" spans="16:16" ht="13.2">
      <c r="P731" s="6"/>
    </row>
    <row r="732" spans="16:16" ht="13.2">
      <c r="P732" s="6"/>
    </row>
    <row r="733" spans="16:16" ht="13.2">
      <c r="P733" s="6"/>
    </row>
    <row r="734" spans="16:16" ht="13.2">
      <c r="P734" s="6"/>
    </row>
    <row r="735" spans="16:16" ht="13.2">
      <c r="P735" s="6"/>
    </row>
    <row r="736" spans="16:16" ht="13.2">
      <c r="P736" s="6"/>
    </row>
    <row r="737" spans="16:16" ht="13.2">
      <c r="P737" s="6"/>
    </row>
    <row r="738" spans="16:16" ht="13.2">
      <c r="P738" s="6"/>
    </row>
    <row r="739" spans="16:16" ht="13.2">
      <c r="P739" s="6"/>
    </row>
    <row r="740" spans="16:16" ht="13.2">
      <c r="P740" s="6"/>
    </row>
    <row r="741" spans="16:16" ht="13.2">
      <c r="P741" s="6"/>
    </row>
    <row r="742" spans="16:16" ht="13.2">
      <c r="P742" s="6"/>
    </row>
    <row r="743" spans="16:16" ht="13.2">
      <c r="P743" s="6"/>
    </row>
    <row r="744" spans="16:16" ht="13.2">
      <c r="P744" s="6"/>
    </row>
    <row r="745" spans="16:16" ht="13.2">
      <c r="P745" s="6"/>
    </row>
    <row r="746" spans="16:16" ht="13.2">
      <c r="P746" s="6"/>
    </row>
    <row r="747" spans="16:16" ht="13.2">
      <c r="P747" s="6"/>
    </row>
    <row r="748" spans="16:16" ht="13.2">
      <c r="P748" s="6"/>
    </row>
    <row r="749" spans="16:16" ht="13.2">
      <c r="P749" s="6"/>
    </row>
    <row r="750" spans="16:16" ht="13.2">
      <c r="P750" s="6"/>
    </row>
    <row r="751" spans="16:16" ht="13.2">
      <c r="P751" s="6"/>
    </row>
    <row r="752" spans="16:16" ht="13.2">
      <c r="P752" s="6"/>
    </row>
    <row r="753" spans="16:16" ht="13.2">
      <c r="P753" s="6"/>
    </row>
    <row r="754" spans="16:16" ht="13.2">
      <c r="P754" s="6"/>
    </row>
    <row r="755" spans="16:16" ht="13.2">
      <c r="P755" s="6"/>
    </row>
    <row r="756" spans="16:16" ht="13.2">
      <c r="P756" s="6"/>
    </row>
    <row r="757" spans="16:16" ht="13.2">
      <c r="P757" s="6"/>
    </row>
    <row r="758" spans="16:16" ht="13.2">
      <c r="P758" s="6"/>
    </row>
    <row r="759" spans="16:16" ht="13.2">
      <c r="P759" s="6"/>
    </row>
    <row r="760" spans="16:16" ht="13.2">
      <c r="P760" s="6"/>
    </row>
    <row r="761" spans="16:16" ht="13.2">
      <c r="P761" s="6"/>
    </row>
    <row r="762" spans="16:16" ht="13.2">
      <c r="P762" s="6"/>
    </row>
    <row r="763" spans="16:16" ht="13.2">
      <c r="P763" s="6"/>
    </row>
    <row r="764" spans="16:16" ht="13.2">
      <c r="P764" s="6"/>
    </row>
    <row r="765" spans="16:16" ht="13.2">
      <c r="P765" s="6"/>
    </row>
    <row r="766" spans="16:16" ht="13.2">
      <c r="P766" s="6"/>
    </row>
    <row r="767" spans="16:16" ht="13.2">
      <c r="P767" s="6"/>
    </row>
    <row r="768" spans="16:16" ht="13.2">
      <c r="P768" s="6"/>
    </row>
    <row r="769" spans="16:16" ht="13.2">
      <c r="P769" s="6"/>
    </row>
    <row r="770" spans="16:16" ht="13.2">
      <c r="P770" s="6"/>
    </row>
    <row r="771" spans="16:16" ht="13.2">
      <c r="P771" s="6"/>
    </row>
    <row r="772" spans="16:16" ht="13.2">
      <c r="P772" s="6"/>
    </row>
    <row r="773" spans="16:16" ht="13.2">
      <c r="P773" s="6"/>
    </row>
    <row r="774" spans="16:16" ht="13.2">
      <c r="P774" s="6"/>
    </row>
    <row r="775" spans="16:16" ht="13.2">
      <c r="P775" s="6"/>
    </row>
    <row r="776" spans="16:16" ht="13.2">
      <c r="P776" s="6"/>
    </row>
    <row r="777" spans="16:16" ht="13.2">
      <c r="P777" s="6"/>
    </row>
    <row r="778" spans="16:16" ht="13.2">
      <c r="P778" s="6"/>
    </row>
    <row r="779" spans="16:16" ht="13.2">
      <c r="P779" s="6"/>
    </row>
    <row r="780" spans="16:16" ht="13.2">
      <c r="P780" s="6"/>
    </row>
    <row r="781" spans="16:16" ht="13.2">
      <c r="P781" s="6"/>
    </row>
    <row r="782" spans="16:16" ht="13.2">
      <c r="P782" s="6"/>
    </row>
    <row r="783" spans="16:16" ht="13.2">
      <c r="P783" s="6"/>
    </row>
    <row r="784" spans="16:16" ht="13.2">
      <c r="P784" s="6"/>
    </row>
    <row r="785" spans="16:16" ht="13.2">
      <c r="P785" s="6"/>
    </row>
    <row r="786" spans="16:16" ht="13.2">
      <c r="P786" s="6"/>
    </row>
    <row r="787" spans="16:16" ht="13.2">
      <c r="P787" s="6"/>
    </row>
    <row r="788" spans="16:16" ht="13.2">
      <c r="P788" s="6"/>
    </row>
    <row r="789" spans="16:16" ht="13.2">
      <c r="P789" s="6"/>
    </row>
    <row r="790" spans="16:16" ht="13.2">
      <c r="P790" s="6"/>
    </row>
    <row r="791" spans="16:16" ht="13.2">
      <c r="P791" s="6"/>
    </row>
    <row r="792" spans="16:16" ht="13.2">
      <c r="P792" s="6"/>
    </row>
    <row r="793" spans="16:16" ht="13.2">
      <c r="P793" s="6"/>
    </row>
    <row r="794" spans="16:16" ht="13.2">
      <c r="P794" s="6"/>
    </row>
    <row r="795" spans="16:16" ht="13.2">
      <c r="P795" s="6"/>
    </row>
    <row r="796" spans="16:16" ht="13.2">
      <c r="P796" s="6"/>
    </row>
    <row r="797" spans="16:16" ht="13.2">
      <c r="P797" s="6"/>
    </row>
    <row r="798" spans="16:16" ht="13.2">
      <c r="P798" s="6"/>
    </row>
    <row r="799" spans="16:16" ht="13.2">
      <c r="P799" s="6"/>
    </row>
    <row r="800" spans="16:16" ht="13.2">
      <c r="P800" s="6"/>
    </row>
    <row r="801" spans="16:16" ht="13.2">
      <c r="P801" s="6"/>
    </row>
    <row r="802" spans="16:16" ht="13.2">
      <c r="P802" s="6"/>
    </row>
    <row r="803" spans="16:16" ht="13.2">
      <c r="P803" s="6"/>
    </row>
    <row r="804" spans="16:16" ht="13.2">
      <c r="P804" s="6"/>
    </row>
    <row r="805" spans="16:16" ht="13.2">
      <c r="P805" s="6"/>
    </row>
    <row r="806" spans="16:16" ht="13.2">
      <c r="P806" s="6"/>
    </row>
    <row r="807" spans="16:16" ht="13.2">
      <c r="P807" s="6"/>
    </row>
    <row r="808" spans="16:16" ht="13.2">
      <c r="P808" s="6"/>
    </row>
    <row r="809" spans="16:16" ht="13.2">
      <c r="P809" s="6"/>
    </row>
    <row r="810" spans="16:16" ht="13.2">
      <c r="P810" s="6"/>
    </row>
    <row r="811" spans="16:16" ht="13.2">
      <c r="P811" s="6"/>
    </row>
    <row r="812" spans="16:16" ht="13.2">
      <c r="P812" s="6"/>
    </row>
    <row r="813" spans="16:16" ht="13.2">
      <c r="P813" s="6"/>
    </row>
    <row r="814" spans="16:16" ht="13.2">
      <c r="P814" s="6"/>
    </row>
    <row r="815" spans="16:16" ht="13.2">
      <c r="P815" s="6"/>
    </row>
    <row r="816" spans="16:16" ht="13.2">
      <c r="P816" s="6"/>
    </row>
    <row r="817" spans="16:16" ht="13.2">
      <c r="P817" s="6"/>
    </row>
    <row r="818" spans="16:16" ht="13.2">
      <c r="P818" s="6"/>
    </row>
    <row r="819" spans="16:16" ht="13.2">
      <c r="P819" s="6"/>
    </row>
    <row r="820" spans="16:16" ht="13.2">
      <c r="P820" s="6"/>
    </row>
    <row r="821" spans="16:16" ht="13.2">
      <c r="P821" s="6"/>
    </row>
    <row r="822" spans="16:16" ht="13.2">
      <c r="P822" s="6"/>
    </row>
    <row r="823" spans="16:16" ht="13.2">
      <c r="P823" s="6"/>
    </row>
    <row r="824" spans="16:16" ht="13.2">
      <c r="P824" s="6"/>
    </row>
    <row r="825" spans="16:16" ht="13.2">
      <c r="P825" s="6"/>
    </row>
    <row r="826" spans="16:16" ht="13.2">
      <c r="P826" s="6"/>
    </row>
    <row r="827" spans="16:16" ht="13.2">
      <c r="P827" s="6"/>
    </row>
    <row r="828" spans="16:16" ht="13.2">
      <c r="P828" s="6"/>
    </row>
    <row r="829" spans="16:16" ht="13.2">
      <c r="P829" s="6"/>
    </row>
    <row r="830" spans="16:16" ht="13.2">
      <c r="P830" s="6"/>
    </row>
    <row r="831" spans="16:16" ht="13.2">
      <c r="P831" s="6"/>
    </row>
    <row r="832" spans="16:16" ht="13.2">
      <c r="P832" s="6"/>
    </row>
    <row r="833" spans="16:16" ht="13.2">
      <c r="P833" s="6"/>
    </row>
    <row r="834" spans="16:16" ht="13.2">
      <c r="P834" s="6"/>
    </row>
    <row r="835" spans="16:16" ht="13.2">
      <c r="P835" s="6"/>
    </row>
    <row r="836" spans="16:16" ht="13.2">
      <c r="P836" s="6"/>
    </row>
    <row r="837" spans="16:16" ht="13.2">
      <c r="P837" s="6"/>
    </row>
    <row r="838" spans="16:16" ht="13.2">
      <c r="P838" s="6"/>
    </row>
    <row r="839" spans="16:16" ht="13.2">
      <c r="P839" s="6"/>
    </row>
    <row r="840" spans="16:16" ht="13.2">
      <c r="P840" s="6"/>
    </row>
    <row r="841" spans="16:16" ht="13.2">
      <c r="P841" s="6"/>
    </row>
    <row r="842" spans="16:16" ht="13.2">
      <c r="P842" s="6"/>
    </row>
    <row r="843" spans="16:16" ht="13.2">
      <c r="P843" s="6"/>
    </row>
    <row r="844" spans="16:16" ht="13.2">
      <c r="P844" s="6"/>
    </row>
    <row r="845" spans="16:16" ht="13.2">
      <c r="P845" s="6"/>
    </row>
    <row r="846" spans="16:16" ht="13.2">
      <c r="P846" s="6"/>
    </row>
    <row r="847" spans="16:16" ht="13.2">
      <c r="P847" s="6"/>
    </row>
    <row r="848" spans="16:16" ht="13.2">
      <c r="P848" s="6"/>
    </row>
    <row r="849" spans="16:16" ht="13.2">
      <c r="P849" s="6"/>
    </row>
    <row r="850" spans="16:16" ht="13.2">
      <c r="P850" s="6"/>
    </row>
    <row r="851" spans="16:16" ht="13.2">
      <c r="P851" s="6"/>
    </row>
    <row r="852" spans="16:16" ht="13.2">
      <c r="P852" s="6"/>
    </row>
    <row r="853" spans="16:16" ht="13.2">
      <c r="P853" s="6"/>
    </row>
    <row r="854" spans="16:16" ht="13.2">
      <c r="P854" s="6"/>
    </row>
    <row r="855" spans="16:16" ht="13.2">
      <c r="P855" s="6"/>
    </row>
    <row r="856" spans="16:16" ht="13.2">
      <c r="P856" s="6"/>
    </row>
    <row r="857" spans="16:16" ht="13.2">
      <c r="P857" s="6"/>
    </row>
    <row r="858" spans="16:16" ht="13.2">
      <c r="P858" s="6"/>
    </row>
    <row r="859" spans="16:16" ht="13.2">
      <c r="P859" s="6"/>
    </row>
    <row r="860" spans="16:16" ht="13.2">
      <c r="P860" s="6"/>
    </row>
    <row r="861" spans="16:16" ht="13.2">
      <c r="P861" s="6"/>
    </row>
    <row r="862" spans="16:16" ht="13.2">
      <c r="P862" s="6"/>
    </row>
    <row r="863" spans="16:16" ht="13.2">
      <c r="P863" s="6"/>
    </row>
    <row r="864" spans="16:16" ht="13.2">
      <c r="P864" s="6"/>
    </row>
    <row r="865" spans="16:16" ht="13.2">
      <c r="P865" s="6"/>
    </row>
    <row r="866" spans="16:16" ht="13.2">
      <c r="P866" s="6"/>
    </row>
    <row r="867" spans="16:16" ht="13.2">
      <c r="P867" s="6"/>
    </row>
    <row r="868" spans="16:16" ht="13.2">
      <c r="P868" s="6"/>
    </row>
    <row r="869" spans="16:16" ht="13.2">
      <c r="P869" s="6"/>
    </row>
    <row r="870" spans="16:16" ht="13.2">
      <c r="P870" s="6"/>
    </row>
    <row r="871" spans="16:16" ht="13.2">
      <c r="P871" s="6"/>
    </row>
    <row r="872" spans="16:16" ht="13.2">
      <c r="P872" s="6"/>
    </row>
    <row r="873" spans="16:16" ht="13.2">
      <c r="P873" s="6"/>
    </row>
    <row r="874" spans="16:16" ht="13.2">
      <c r="P874" s="6"/>
    </row>
    <row r="875" spans="16:16" ht="13.2">
      <c r="P875" s="6"/>
    </row>
    <row r="876" spans="16:16" ht="13.2">
      <c r="P876" s="6"/>
    </row>
    <row r="877" spans="16:16" ht="13.2">
      <c r="P877" s="6"/>
    </row>
    <row r="878" spans="16:16" ht="13.2">
      <c r="P878" s="6"/>
    </row>
    <row r="879" spans="16:16" ht="13.2">
      <c r="P879" s="6"/>
    </row>
    <row r="880" spans="16:16" ht="13.2">
      <c r="P880" s="6"/>
    </row>
    <row r="881" spans="16:16" ht="13.2">
      <c r="P881" s="6"/>
    </row>
    <row r="882" spans="16:16" ht="13.2">
      <c r="P882" s="6"/>
    </row>
    <row r="883" spans="16:16" ht="13.2">
      <c r="P883" s="6"/>
    </row>
    <row r="884" spans="16:16" ht="13.2">
      <c r="P884" s="6"/>
    </row>
    <row r="885" spans="16:16" ht="13.2">
      <c r="P885" s="6"/>
    </row>
    <row r="886" spans="16:16" ht="13.2">
      <c r="P886" s="6"/>
    </row>
    <row r="887" spans="16:16" ht="13.2">
      <c r="P887" s="6"/>
    </row>
    <row r="888" spans="16:16" ht="13.2">
      <c r="P888" s="6"/>
    </row>
    <row r="889" spans="16:16" ht="13.2">
      <c r="P889" s="6"/>
    </row>
    <row r="890" spans="16:16" ht="13.2">
      <c r="P890" s="6"/>
    </row>
    <row r="891" spans="16:16" ht="13.2">
      <c r="P891" s="6"/>
    </row>
    <row r="892" spans="16:16" ht="13.2">
      <c r="P892" s="6"/>
    </row>
    <row r="893" spans="16:16" ht="13.2">
      <c r="P893" s="6"/>
    </row>
    <row r="894" spans="16:16" ht="13.2">
      <c r="P894" s="6"/>
    </row>
    <row r="895" spans="16:16" ht="13.2">
      <c r="P895" s="6"/>
    </row>
    <row r="896" spans="16:16" ht="13.2">
      <c r="P896" s="6"/>
    </row>
    <row r="897" spans="16:16" ht="13.2">
      <c r="P897" s="6"/>
    </row>
    <row r="898" spans="16:16" ht="13.2">
      <c r="P898" s="6"/>
    </row>
    <row r="899" spans="16:16" ht="13.2">
      <c r="P899" s="6"/>
    </row>
    <row r="900" spans="16:16" ht="13.2">
      <c r="P900" s="6"/>
    </row>
    <row r="901" spans="16:16" ht="13.2">
      <c r="P901" s="6"/>
    </row>
    <row r="902" spans="16:16" ht="13.2">
      <c r="P902" s="6"/>
    </row>
    <row r="903" spans="16:16" ht="13.2">
      <c r="P903" s="6"/>
    </row>
    <row r="904" spans="16:16" ht="13.2">
      <c r="P904" s="6"/>
    </row>
    <row r="905" spans="16:16" ht="13.2">
      <c r="P905" s="6"/>
    </row>
    <row r="906" spans="16:16" ht="13.2">
      <c r="P906" s="6"/>
    </row>
    <row r="907" spans="16:16" ht="13.2">
      <c r="P907" s="6"/>
    </row>
    <row r="908" spans="16:16" ht="13.2">
      <c r="P908" s="6"/>
    </row>
    <row r="909" spans="16:16" ht="13.2">
      <c r="P909" s="6"/>
    </row>
    <row r="910" spans="16:16" ht="13.2">
      <c r="P910" s="6"/>
    </row>
    <row r="911" spans="16:16" ht="13.2">
      <c r="P911" s="6"/>
    </row>
    <row r="912" spans="16:16" ht="13.2">
      <c r="P912" s="6"/>
    </row>
    <row r="913" spans="16:16" ht="13.2">
      <c r="P913" s="6"/>
    </row>
    <row r="914" spans="16:16" ht="13.2">
      <c r="P914" s="6"/>
    </row>
    <row r="915" spans="16:16" ht="13.2">
      <c r="P915" s="6"/>
    </row>
    <row r="916" spans="16:16" ht="13.2">
      <c r="P916" s="6"/>
    </row>
    <row r="917" spans="16:16" ht="13.2">
      <c r="P917" s="6"/>
    </row>
    <row r="918" spans="16:16" ht="13.2">
      <c r="P918" s="6"/>
    </row>
    <row r="919" spans="16:16" ht="13.2">
      <c r="P919" s="6"/>
    </row>
    <row r="920" spans="16:16" ht="13.2">
      <c r="P920" s="6"/>
    </row>
    <row r="921" spans="16:16" ht="13.2">
      <c r="P921" s="6"/>
    </row>
    <row r="922" spans="16:16" ht="13.2">
      <c r="P922" s="6"/>
    </row>
    <row r="923" spans="16:16" ht="13.2">
      <c r="P923" s="6"/>
    </row>
    <row r="924" spans="16:16" ht="13.2">
      <c r="P924" s="6"/>
    </row>
    <row r="925" spans="16:16" ht="13.2">
      <c r="P925" s="6"/>
    </row>
    <row r="926" spans="16:16" ht="13.2">
      <c r="P926" s="6"/>
    </row>
    <row r="927" spans="16:16" ht="13.2">
      <c r="P927" s="6"/>
    </row>
    <row r="928" spans="16:16" ht="13.2">
      <c r="P928" s="6"/>
    </row>
    <row r="929" spans="16:16" ht="13.2">
      <c r="P929" s="6"/>
    </row>
    <row r="930" spans="16:16" ht="13.2">
      <c r="P930" s="6"/>
    </row>
    <row r="931" spans="16:16" ht="13.2">
      <c r="P931" s="6"/>
    </row>
    <row r="932" spans="16:16" ht="13.2">
      <c r="P932" s="6"/>
    </row>
    <row r="933" spans="16:16" ht="13.2">
      <c r="P933" s="6"/>
    </row>
    <row r="934" spans="16:16" ht="13.2">
      <c r="P934" s="6"/>
    </row>
    <row r="935" spans="16:16" ht="13.2">
      <c r="P935" s="6"/>
    </row>
    <row r="936" spans="16:16" ht="13.2">
      <c r="P936" s="6"/>
    </row>
    <row r="937" spans="16:16" ht="13.2">
      <c r="P937" s="6"/>
    </row>
    <row r="938" spans="16:16" ht="13.2">
      <c r="P938" s="6"/>
    </row>
    <row r="939" spans="16:16" ht="13.2">
      <c r="P939" s="6"/>
    </row>
    <row r="940" spans="16:16" ht="13.2">
      <c r="P940" s="6"/>
    </row>
    <row r="941" spans="16:16" ht="13.2">
      <c r="P941" s="6"/>
    </row>
    <row r="942" spans="16:16" ht="13.2">
      <c r="P942" s="6"/>
    </row>
    <row r="943" spans="16:16" ht="13.2">
      <c r="P943" s="6"/>
    </row>
    <row r="944" spans="16:16" ht="13.2">
      <c r="P944" s="6"/>
    </row>
    <row r="945" spans="16:16" ht="13.2">
      <c r="P945" s="6"/>
    </row>
    <row r="946" spans="16:16" ht="13.2">
      <c r="P946" s="6"/>
    </row>
    <row r="947" spans="16:16" ht="13.2">
      <c r="P947" s="6"/>
    </row>
    <row r="948" spans="16:16" ht="13.2">
      <c r="P948" s="6"/>
    </row>
    <row r="949" spans="16:16" ht="13.2">
      <c r="P949" s="6"/>
    </row>
    <row r="950" spans="16:16" ht="13.2">
      <c r="P950" s="6"/>
    </row>
    <row r="951" spans="16:16" ht="13.2">
      <c r="P951" s="6"/>
    </row>
    <row r="952" spans="16:16" ht="13.2">
      <c r="P952" s="6"/>
    </row>
    <row r="953" spans="16:16" ht="13.2">
      <c r="P953" s="6"/>
    </row>
    <row r="954" spans="16:16" ht="13.2">
      <c r="P954" s="6"/>
    </row>
    <row r="955" spans="16:16" ht="13.2">
      <c r="P955" s="6"/>
    </row>
    <row r="956" spans="16:16" ht="13.2">
      <c r="P956" s="6"/>
    </row>
    <row r="957" spans="16:16" ht="13.2">
      <c r="P957" s="6"/>
    </row>
    <row r="958" spans="16:16" ht="13.2">
      <c r="P958" s="6"/>
    </row>
    <row r="959" spans="16:16" ht="13.2">
      <c r="P959" s="6"/>
    </row>
    <row r="960" spans="16:16" ht="13.2">
      <c r="P960" s="6"/>
    </row>
    <row r="961" spans="16:16" ht="13.2">
      <c r="P961" s="6"/>
    </row>
    <row r="962" spans="16:16" ht="13.2">
      <c r="P962" s="6"/>
    </row>
    <row r="963" spans="16:16" ht="13.2">
      <c r="P963" s="6"/>
    </row>
    <row r="964" spans="16:16" ht="13.2">
      <c r="P964" s="6"/>
    </row>
    <row r="965" spans="16:16" ht="13.2">
      <c r="P965" s="6"/>
    </row>
    <row r="966" spans="16:16" ht="13.2">
      <c r="P966" s="6"/>
    </row>
    <row r="967" spans="16:16" ht="13.2">
      <c r="P967" s="6"/>
    </row>
    <row r="968" spans="16:16" ht="13.2">
      <c r="P968" s="6"/>
    </row>
    <row r="969" spans="16:16" ht="13.2">
      <c r="P969" s="6"/>
    </row>
    <row r="970" spans="16:16" ht="13.2">
      <c r="P970" s="6"/>
    </row>
    <row r="971" spans="16:16" ht="13.2">
      <c r="P971" s="6"/>
    </row>
    <row r="972" spans="16:16" ht="13.2">
      <c r="P972" s="6"/>
    </row>
    <row r="973" spans="16:16" ht="13.2">
      <c r="P973" s="6"/>
    </row>
    <row r="974" spans="16:16" ht="13.2">
      <c r="P974" s="6"/>
    </row>
    <row r="975" spans="16:16" ht="13.2">
      <c r="P975" s="6"/>
    </row>
    <row r="976" spans="16:16" ht="13.2">
      <c r="P976" s="6"/>
    </row>
    <row r="977" spans="16:16" ht="13.2">
      <c r="P977" s="6"/>
    </row>
    <row r="978" spans="16:16" ht="13.2">
      <c r="P978" s="6"/>
    </row>
    <row r="979" spans="16:16" ht="13.2">
      <c r="P979" s="6"/>
    </row>
    <row r="980" spans="16:16" ht="13.2">
      <c r="P980" s="6"/>
    </row>
    <row r="981" spans="16:16" ht="13.2">
      <c r="P981" s="6"/>
    </row>
    <row r="982" spans="16:16" ht="13.2">
      <c r="P982" s="6"/>
    </row>
    <row r="983" spans="16:16" ht="13.2">
      <c r="P983" s="6"/>
    </row>
    <row r="984" spans="16:16" ht="13.2">
      <c r="P984" s="6"/>
    </row>
    <row r="985" spans="16:16" ht="13.2">
      <c r="P985" s="6"/>
    </row>
    <row r="986" spans="16:16" ht="13.2">
      <c r="P986" s="6"/>
    </row>
    <row r="987" spans="16:16" ht="13.2">
      <c r="P987" s="6"/>
    </row>
    <row r="988" spans="16:16" ht="13.2">
      <c r="P988" s="6"/>
    </row>
    <row r="989" spans="16:16" ht="13.2">
      <c r="P989" s="6"/>
    </row>
    <row r="990" spans="16:16" ht="13.2">
      <c r="P990" s="6"/>
    </row>
    <row r="991" spans="16:16" ht="13.2">
      <c r="P991" s="6"/>
    </row>
    <row r="992" spans="16:16" ht="13.2">
      <c r="P992" s="6"/>
    </row>
    <row r="993" spans="16:16" ht="13.2">
      <c r="P993" s="6"/>
    </row>
    <row r="994" spans="16:16" ht="13.2">
      <c r="P994" s="6"/>
    </row>
    <row r="995" spans="16:16" ht="13.2">
      <c r="P995" s="6"/>
    </row>
    <row r="996" spans="16:16" ht="13.2">
      <c r="P996" s="6"/>
    </row>
    <row r="997" spans="16:16" ht="13.2">
      <c r="P997" s="6"/>
    </row>
    <row r="998" spans="16:16" ht="13.2">
      <c r="P998" s="6"/>
    </row>
    <row r="999" spans="16:16" ht="13.2">
      <c r="P999" s="6"/>
    </row>
    <row r="1000" spans="16:16" ht="13.2">
      <c r="P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workbookViewId="0"/>
  </sheetViews>
  <sheetFormatPr defaultColWidth="12.6640625" defaultRowHeight="15.75" customHeight="1"/>
  <cols>
    <col min="8" max="8" width="75.77734375" customWidth="1"/>
  </cols>
  <sheetData>
    <row r="1" spans="1:8" ht="15.75" customHeight="1">
      <c r="A1" s="32" t="s">
        <v>565</v>
      </c>
      <c r="B1" s="32" t="s">
        <v>0</v>
      </c>
      <c r="C1" s="32" t="s">
        <v>1</v>
      </c>
      <c r="D1" s="32" t="s">
        <v>2</v>
      </c>
      <c r="E1" s="32" t="s">
        <v>3</v>
      </c>
      <c r="F1" s="33" t="s">
        <v>4</v>
      </c>
      <c r="G1" s="33" t="s">
        <v>5</v>
      </c>
      <c r="H1" s="34" t="s">
        <v>566</v>
      </c>
    </row>
    <row r="2" spans="1:8" ht="15.75" customHeight="1">
      <c r="A2" s="35">
        <v>102</v>
      </c>
      <c r="B2" s="36" t="s">
        <v>38</v>
      </c>
      <c r="C2" s="36" t="s">
        <v>39</v>
      </c>
      <c r="D2" s="36" t="s">
        <v>40</v>
      </c>
      <c r="E2" s="36" t="s">
        <v>567</v>
      </c>
      <c r="F2" s="37" t="s">
        <v>329</v>
      </c>
      <c r="G2" s="37" t="s">
        <v>34</v>
      </c>
      <c r="H2" s="38" t="s">
        <v>568</v>
      </c>
    </row>
    <row r="3" spans="1:8" ht="15.75" customHeight="1">
      <c r="A3" s="35">
        <v>132</v>
      </c>
      <c r="B3" s="39" t="s">
        <v>158</v>
      </c>
      <c r="C3" s="39" t="s">
        <v>327</v>
      </c>
      <c r="D3" s="39" t="s">
        <v>328</v>
      </c>
      <c r="E3" s="39" t="s">
        <v>569</v>
      </c>
      <c r="F3" s="37" t="s">
        <v>329</v>
      </c>
      <c r="G3" s="37" t="s">
        <v>34</v>
      </c>
      <c r="H3" s="38" t="s">
        <v>331</v>
      </c>
    </row>
    <row r="4" spans="1:8" ht="15.75" customHeight="1">
      <c r="A4" s="40">
        <v>15</v>
      </c>
      <c r="B4" s="41" t="s">
        <v>414</v>
      </c>
      <c r="C4" s="41" t="s">
        <v>430</v>
      </c>
      <c r="D4" s="41" t="s">
        <v>431</v>
      </c>
      <c r="E4" s="41" t="s">
        <v>570</v>
      </c>
      <c r="F4" s="42" t="s">
        <v>329</v>
      </c>
      <c r="G4" s="37" t="s">
        <v>34</v>
      </c>
      <c r="H4" s="43" t="s">
        <v>571</v>
      </c>
    </row>
    <row r="5" spans="1:8" ht="15.75" customHeight="1">
      <c r="A5" s="35">
        <v>30</v>
      </c>
      <c r="B5" s="41" t="s">
        <v>414</v>
      </c>
      <c r="C5" s="41" t="s">
        <v>439</v>
      </c>
      <c r="D5" s="41" t="s">
        <v>440</v>
      </c>
      <c r="E5" s="41" t="s">
        <v>570</v>
      </c>
      <c r="F5" s="42" t="s">
        <v>329</v>
      </c>
      <c r="G5" s="37" t="s">
        <v>34</v>
      </c>
      <c r="H5" s="38" t="s">
        <v>442</v>
      </c>
    </row>
    <row r="6" spans="1:8" ht="15.75" customHeight="1">
      <c r="A6" s="35">
        <v>48</v>
      </c>
      <c r="B6" s="44" t="s">
        <v>420</v>
      </c>
      <c r="C6" s="44" t="s">
        <v>449</v>
      </c>
      <c r="D6" s="44" t="s">
        <v>450</v>
      </c>
      <c r="E6" s="44" t="s">
        <v>570</v>
      </c>
      <c r="F6" s="37" t="s">
        <v>329</v>
      </c>
      <c r="G6" s="37" t="s">
        <v>34</v>
      </c>
      <c r="H6" s="37" t="s">
        <v>452</v>
      </c>
    </row>
    <row r="7" spans="1:8" ht="15.75" customHeight="1">
      <c r="A7" s="35">
        <v>84</v>
      </c>
      <c r="B7" s="44" t="s">
        <v>420</v>
      </c>
      <c r="C7" s="44" t="s">
        <v>461</v>
      </c>
      <c r="D7" s="44" t="s">
        <v>462</v>
      </c>
      <c r="E7" s="44" t="s">
        <v>570</v>
      </c>
      <c r="F7" s="37" t="s">
        <v>329</v>
      </c>
      <c r="G7" s="37" t="s">
        <v>34</v>
      </c>
      <c r="H7" s="37" t="s">
        <v>452</v>
      </c>
    </row>
    <row r="8" spans="1:8" ht="15.75" customHeight="1">
      <c r="A8" s="35">
        <v>114</v>
      </c>
      <c r="B8" s="44" t="s">
        <v>420</v>
      </c>
      <c r="C8" s="44" t="s">
        <v>479</v>
      </c>
      <c r="D8" s="44" t="s">
        <v>480</v>
      </c>
      <c r="E8" s="44" t="s">
        <v>570</v>
      </c>
      <c r="F8" s="37" t="s">
        <v>329</v>
      </c>
      <c r="G8" s="37" t="s">
        <v>34</v>
      </c>
      <c r="H8" s="38" t="s">
        <v>481</v>
      </c>
    </row>
    <row r="9" spans="1:8" ht="15.75" customHeight="1">
      <c r="A9" s="35">
        <v>149</v>
      </c>
      <c r="B9" s="36" t="s">
        <v>38</v>
      </c>
      <c r="C9" s="36" t="s">
        <v>111</v>
      </c>
      <c r="D9" s="36" t="s">
        <v>528</v>
      </c>
      <c r="E9" s="36" t="s">
        <v>572</v>
      </c>
      <c r="F9" s="37" t="s">
        <v>329</v>
      </c>
      <c r="G9" s="37" t="s">
        <v>34</v>
      </c>
      <c r="H9" s="43" t="s">
        <v>573</v>
      </c>
    </row>
    <row r="10" spans="1:8" ht="15.75" customHeight="1">
      <c r="A10" s="35">
        <v>21</v>
      </c>
      <c r="B10" s="36" t="s">
        <v>38</v>
      </c>
      <c r="C10" s="36" t="s">
        <v>39</v>
      </c>
      <c r="D10" s="36" t="s">
        <v>574</v>
      </c>
      <c r="E10" s="36" t="s">
        <v>569</v>
      </c>
      <c r="F10" s="42" t="s">
        <v>329</v>
      </c>
      <c r="G10" s="37" t="s">
        <v>34</v>
      </c>
      <c r="H10" s="38" t="s">
        <v>575</v>
      </c>
    </row>
  </sheetData>
  <dataValidations count="2">
    <dataValidation type="list" allowBlank="1" showDropDown="1" showErrorMessage="1" sqref="G2:G10" xr:uid="{00000000-0002-0000-0200-000000000000}">
      <formula1>"волна 1,волна 2,выбыл"</formula1>
    </dataValidation>
    <dataValidation type="list" allowBlank="1" showErrorMessage="1" sqref="F2:F10" xr:uid="{00000000-0002-0000-0200-000001000000}">
      <formula1>"Доставка,Оффлайн,Оффлайн / Доставка,ЗАМЕНА"</formula1>
    </dataValidation>
  </dataValidations>
  <hyperlinks>
    <hyperlink ref="H2" r:id="rId1" xr:uid="{00000000-0004-0000-0200-000000000000}"/>
    <hyperlink ref="H3" r:id="rId2" xr:uid="{00000000-0004-0000-0200-000001000000}"/>
    <hyperlink ref="H4" r:id="rId3" xr:uid="{00000000-0004-0000-0200-000002000000}"/>
    <hyperlink ref="H5" r:id="rId4" xr:uid="{00000000-0004-0000-0200-000003000000}"/>
    <hyperlink ref="H8" r:id="rId5" xr:uid="{00000000-0004-0000-0200-000004000000}"/>
    <hyperlink ref="H9" r:id="rId6" xr:uid="{00000000-0004-0000-0200-000005000000}"/>
    <hyperlink ref="H10"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Выборка</vt:lpstr>
      <vt:lpstr>Тексты</vt:lpstr>
      <vt:lpstr>Адреса доставок</vt:lpstr>
      <vt:lpstr>Доп.параметры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Максим Токарев</cp:lastModifiedBy>
  <dcterms:modified xsi:type="dcterms:W3CDTF">2025-09-06T10:34:38Z</dcterms:modified>
</cp:coreProperties>
</file>