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Faza I - za predaju\"/>
    </mc:Choice>
  </mc:AlternateContent>
  <bookViews>
    <workbookView xWindow="0" yWindow="0" windowWidth="28800" windowHeight="13725" activeTab="3"/>
  </bookViews>
  <sheets>
    <sheet name="Detaljno budzet ETF" sheetId="1" r:id="rId1"/>
    <sheet name="Detaljno budzet ETH" sheetId="5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3" hidden="1">'Equipment - budzet'!$B$4:$I$36</definedName>
    <definedName name="_xlnm._FilterDatabase" localSheetId="4" hidden="1">'Subcontracting - budzet'!$B$4:$I$35</definedName>
    <definedName name="_xlnm._FilterDatabase" localSheetId="2" hidden="1">'Travel - budzet'!$B$4:$P$43</definedName>
  </definedNames>
  <calcPr calcId="152511"/>
</workbook>
</file>

<file path=xl/calcChain.xml><?xml version="1.0" encoding="utf-8"?>
<calcChain xmlns="http://schemas.openxmlformats.org/spreadsheetml/2006/main">
  <c r="R22" i="1" l="1"/>
  <c r="S14" i="1"/>
  <c r="S15" i="1"/>
  <c r="S22" i="1" s="1"/>
  <c r="S16" i="1"/>
  <c r="S17" i="1"/>
  <c r="S18" i="1"/>
  <c r="S19" i="1"/>
  <c r="S20" i="1"/>
  <c r="S21" i="1"/>
  <c r="S14" i="5"/>
  <c r="S15" i="5"/>
  <c r="S16" i="5"/>
  <c r="S17" i="5"/>
  <c r="S18" i="5"/>
  <c r="S19" i="5"/>
  <c r="S20" i="5"/>
  <c r="S21" i="5"/>
  <c r="O14" i="1"/>
  <c r="A35" i="5"/>
  <c r="A29" i="5"/>
  <c r="P22" i="5"/>
  <c r="N22" i="5"/>
  <c r="M22" i="5"/>
  <c r="L22" i="5"/>
  <c r="K22" i="5"/>
  <c r="J22" i="5"/>
  <c r="H22" i="5"/>
  <c r="G22" i="5"/>
  <c r="F22" i="5"/>
  <c r="E22" i="5"/>
  <c r="D22" i="5"/>
  <c r="O21" i="5"/>
  <c r="Q21" i="5" s="1"/>
  <c r="I21" i="5"/>
  <c r="O20" i="5"/>
  <c r="Q20" i="5" s="1"/>
  <c r="I20" i="5"/>
  <c r="O19" i="5"/>
  <c r="I19" i="5"/>
  <c r="O18" i="5"/>
  <c r="Q18" i="5" s="1"/>
  <c r="I18" i="5"/>
  <c r="O17" i="5"/>
  <c r="Q17" i="5" s="1"/>
  <c r="I17" i="5"/>
  <c r="O16" i="5"/>
  <c r="Q16" i="5" s="1"/>
  <c r="I16" i="5"/>
  <c r="O15" i="5"/>
  <c r="I15" i="5"/>
  <c r="O14" i="5"/>
  <c r="Q14" i="5" s="1"/>
  <c r="I14" i="5"/>
  <c r="S22" i="5" l="1"/>
  <c r="Q19" i="5"/>
  <c r="Q15" i="5"/>
  <c r="O22" i="5"/>
  <c r="I22" i="5"/>
  <c r="J24" i="5" s="1"/>
  <c r="I21" i="1"/>
  <c r="I8" i="3"/>
  <c r="Q22" i="5" l="1"/>
  <c r="P27" i="2"/>
  <c r="P26" i="2"/>
  <c r="P15" i="2"/>
  <c r="P25" i="2"/>
  <c r="P24" i="2"/>
  <c r="P23" i="2"/>
  <c r="P22" i="2"/>
  <c r="P21" i="2"/>
  <c r="P20" i="2"/>
  <c r="P18" i="2"/>
  <c r="I12" i="3"/>
  <c r="I11" i="3"/>
  <c r="I18" i="3" l="1"/>
  <c r="I12" i="4"/>
  <c r="I11" i="4"/>
  <c r="I10" i="4"/>
  <c r="I13" i="4" l="1"/>
  <c r="I14" i="4"/>
  <c r="I9" i="4"/>
  <c r="I8" i="4"/>
  <c r="I7" i="4"/>
  <c r="I6" i="4"/>
  <c r="I5" i="4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19" i="2"/>
  <c r="P17" i="2"/>
  <c r="P16" i="2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P6" i="2"/>
  <c r="P7" i="2"/>
  <c r="P8" i="2"/>
  <c r="P9" i="2"/>
  <c r="P10" i="2"/>
  <c r="P5" i="2"/>
  <c r="I6" i="3"/>
  <c r="I7" i="3"/>
  <c r="I9" i="3"/>
  <c r="I10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D2" i="4" l="1"/>
  <c r="D2" i="2"/>
  <c r="D2" i="3"/>
  <c r="A35" i="1"/>
  <c r="A29" i="1"/>
  <c r="P22" i="1"/>
  <c r="N22" i="1"/>
  <c r="M22" i="1"/>
  <c r="L22" i="1"/>
  <c r="K22" i="1"/>
  <c r="J22" i="1"/>
  <c r="H22" i="1"/>
  <c r="G22" i="1"/>
  <c r="F22" i="1"/>
  <c r="E22" i="1"/>
  <c r="D22" i="1"/>
  <c r="O21" i="1"/>
  <c r="Q21" i="1" s="1"/>
  <c r="O20" i="1"/>
  <c r="Q20" i="1" s="1"/>
  <c r="I20" i="1"/>
  <c r="O19" i="1"/>
  <c r="Q19" i="1" s="1"/>
  <c r="I19" i="1"/>
  <c r="O18" i="1"/>
  <c r="Q18" i="1" s="1"/>
  <c r="I18" i="1"/>
  <c r="O17" i="1"/>
  <c r="Q17" i="1" s="1"/>
  <c r="I17" i="1"/>
  <c r="O16" i="1"/>
  <c r="Q16" i="1" s="1"/>
  <c r="I16" i="1"/>
  <c r="O15" i="1"/>
  <c r="Q15" i="1" s="1"/>
  <c r="I15" i="1"/>
  <c r="I14" i="1"/>
  <c r="O22" i="1" l="1"/>
  <c r="I22" i="1"/>
  <c r="J24" i="1" s="1"/>
  <c r="Q14" i="1"/>
  <c r="Q22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<sst xmlns="http://schemas.openxmlformats.org/spreadsheetml/2006/main" count="475" uniqueCount="135">
  <si>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</si>
  <si>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</si>
  <si>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</si>
  <si>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</si>
  <si>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</si>
  <si>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</si>
  <si>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</si>
  <si>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</si>
  <si>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</si>
  <si>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</si>
  <si>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</si>
  <si>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</si>
  <si>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</si>
  <si>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</si>
  <si>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</si>
  <si>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</si>
  <si>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</si>
  <si>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</si>
  <si>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</si>
  <si>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</si>
  <si>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</si>
  <si>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</si>
  <si>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</si>
  <si>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</si>
  <si>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</si>
  <si>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</si>
  <si>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</si>
  <si>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</si>
  <si>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</si>
  <si>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</si>
  <si>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</si>
  <si>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</si>
  <si>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</si>
  <si>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</si>
  <si>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</si>
  <si>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</si>
  <si>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</si>
  <si>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</si>
  <si>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</si>
  <si>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</si>
  <si>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</si>
  <si>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</si>
  <si>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</si>
  <si>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</si>
  <si>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</si>
  <si>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</si>
  <si>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</si>
  <si>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</si>
  <si>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</si>
  <si>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</si>
  <si>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</si>
  <si>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</si>
  <si>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</si>
  <si>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</si>
  <si>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</si>
  <si>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</si>
  <si>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</si>
  <si>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</si>
  <si>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</si>
  <si>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</si>
  <si>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</si>
  <si>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</si>
  <si>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</si>
  <si>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</si>
  <si>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</si>
  <si>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</si>
  <si>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</si>
  <si>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</si>
  <si>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</si>
  <si>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</si>
  <si>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</si>
  <si>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</si>
  <si>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</si>
  <si>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</si>
  <si>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</si>
  <si>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</si>
  <si>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</si>
  <si>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</si>
  <si>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</si>
  <si>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</si>
  <si>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</si>
  <si>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</si>
  <si>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</si>
  <si>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</si>
  <si>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</si>
  <si>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 xml:space="preserve">Сензор за мерење откуцаја срца - велика прецизност </t>
  </si>
  <si>
    <t>Крвни притисак сензор - Опсег притиска: 0 mmHg to 258 mmHg, време одзива: 1 millisecond, тачност: ±1 mmHg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</si>
  <si>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</si>
  <si>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</si>
  <si>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</si>
  <si>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</si>
  <si>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</si>
  <si>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</si>
  <si>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</si>
  <si>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</si>
  <si>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</si>
  <si>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</si>
  <si>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</si>
  <si>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</si>
  <si>
    <t xml:space="preserve">Сервер - минимум: 4 CPU: 22 jezgra, 2.10GHz, 55MB Cache; 1024GB REG DDR4 </t>
  </si>
  <si>
    <t xml:space="preserve">Windows Server Datacenter 2019 </t>
  </si>
  <si>
    <t>Autodesk Product Design &amp; Manufacturing Collection (AutoCad, Inventor, Fusion360)</t>
  </si>
  <si>
    <t>Графичка карта - 32 GB, 32 CPUs, 640 Tensor Cores, deep learning:130 teraFLOPS</t>
  </si>
  <si>
    <t xml:space="preserve">Google cloud - TPU (Tensor Processing Unit) </t>
  </si>
  <si>
    <t>рачунар - 500GB SSD, 32GB RAM, CPU 7 или новија генерација</t>
  </si>
  <si>
    <t>рачунар- 500GB SSD, 32GB RAM, CPU 7 или новија генерација</t>
  </si>
  <si>
    <t xml:space="preserve">Услуге - Equinix data center </t>
  </si>
  <si>
    <t>APPQuality</t>
  </si>
  <si>
    <t>SpiraTest</t>
  </si>
  <si>
    <t>WP7</t>
  </si>
  <si>
    <t>SpiraPlan - Requirements Management, Requirements Mind Map &amp; Document Views</t>
  </si>
  <si>
    <t>WP2, WP3</t>
  </si>
  <si>
    <t>Oracle DBMS</t>
  </si>
  <si>
    <t>Систем за контролу глукозе у крви - тест трака да садржи 8 електрода, ISO 15197:2013 стандард</t>
  </si>
  <si>
    <t>Биохемијски анализатор -  LDH, LDL, Fe, TIBC, уреа, билирубин са реагенсима</t>
  </si>
  <si>
    <t>Штипаљке за ЕКГ, висококвалитетни каблови за ЕКГ, биполарне и униполарне електроде</t>
  </si>
  <si>
    <t>CardioGuardian</t>
  </si>
  <si>
    <t>Non-profit</t>
  </si>
  <si>
    <t>WP 1 - Управљање пројектом</t>
  </si>
  <si>
    <t>WP 2 - Анализа корисничких захтева</t>
  </si>
  <si>
    <t>WP 3 - Анализа и детаљи дизајна система</t>
  </si>
  <si>
    <t>WP 4 - Развијање хардверске компоненте</t>
  </si>
  <si>
    <t>WP 5 - Кодовање и дебаговање</t>
  </si>
  <si>
    <t>WP 6 - Интеграција система</t>
  </si>
  <si>
    <t xml:space="preserve">WP 7 - Тестирање система </t>
  </si>
  <si>
    <t>WP 8 - Дисиминација и експлоатација</t>
  </si>
  <si>
    <t>WP1 - Одлазак у Београд на kick off састанак; Одлазак у Београд на завршни састанак;                                                                                                                                                    WP4 - Одлазак у Даблин на састанак везан за развој хардверске компоненте система, учешће на тим билдингу;                                                                                                                       WP8 - Одлазак у Сан Франциско, Амстердам, Лондон, Токио зарад промоције пројекта, учешће на конференцијама</t>
  </si>
  <si>
    <t>WP5 - Графичка карта (32 GB, 32 CPUs, 640 Tensor Cores, deep learning:130 teraFLOPS) неопходна за обучавање неуралних мрежа;                                                                  WP5 - рачунар(500GB SSD, 32GB RAM, CPU 7 или новија генерација);                                                                                                                                                                                                                                           WP5 - Сервер (минимум: 4 CPU: 22 jezgra, 2.10GHz, 55MB Cache; 1024GB REG DDR4)-  чување података, повезаност</t>
  </si>
  <si>
    <t xml:space="preserve">WP4 - потрошни материјал и сировине за израду хардверског уређаја,                                                                                                                                                                                                                                           WP5 - права интелектуалног власништва,                                                                                                                                                                                                                                           WP8 - учешће и презентовање пројекта на конференцијама; </t>
  </si>
  <si>
    <t xml:space="preserve">WP5 - Google cloud - TPU (Tensor Processing Unit) - за побољшано обучавање мрежа;                                                                                                                                                                                                                                           WP5 - организација тим билдинга (простор, активности, радионице);                                                                                                                                                                                                                                                         WP5 - услуге Equinix data center (складиштење, чување, напајање, хлађење) </t>
  </si>
  <si>
    <t>WP1 - Brainstorming -састанак у Цириху након 12 месеци од почетка пројекта;                                                                                                                                                                                                                                            WP2 - одлазак у Базел и посета болници која је сакупила до сада највећи број података о срчаним болесницима како би се анализирали кориснички захтеви и одредили тачни параметри за праћење;                                                                                                                                                                                                                                           WP4 - Одлазак у Даблин, састанак везан за развој хардверске компоненте, тим билдинг;                                                                                                                                                                                                                                           WP5 - Одлазак у Цирих, састанак везан за развој софтверске компоненте система, тим билдинг;                                                                                                                                                                                                                                           WP8 - Одлазак у Сан Франциско, Амстердам, Рим, Лондон, Токио на конференције, зарад промоције пројекта</t>
  </si>
  <si>
    <t>WP5 - Графичка карта (32 GB, 32 CPUs, 640 Tensor Cores, deep learning:130 teraFLOPS) неопходна за обучавање неуралних мрежа;                                                                  WP5 - рачунар(500GB SSD, 32GB RAM, CPU 7 или новија генерација);                                                                                                                                                                                                                                           WP5 - Мобилни телефон са основним функционалностима и са напредним функционалностима (за израду мобилне апликације, прилагођавање свим генерацијама уређаја и различитог ценовног опсега);                                                                                                                                                                                                                                           WP5 - Windows Server Datacenter 2019 (1 лиценца на 16 језгара) - неопходан оперативни систем за жељено функционисање сервера</t>
  </si>
  <si>
    <t xml:space="preserve">WP1 - превођење извештаја,                                                                                                                                                                                                                                                                                                                                                                WP4 - потрошни материјал и сировине за израду хардверског уређаја,                                                                                                                                                                                                                                           WP5 - права интелектуалног власништва,                                                                                                                                                                                                                                                                    WP8 - учешће и презентовање пројекта на конференцијама; </t>
  </si>
  <si>
    <t xml:space="preserve">WP1, WP8 - Адвокатске услуге (поштовање закона, прописа, консултације у вези презентовања пројекта, ауторска права..);                                                                                                                      WP5 - Google cloud - TPU (Tensor Processing Unit) - за побољшано обучавање мрежа;                                                                                                                      WP8 - Израда промотивног материјала (флајери, презентације, анимације, рекламе, приказ пројекта); </t>
  </si>
  <si>
    <t>Штампач и скенер - ласерски, брзина штампе: 19 страница у минути, месечни обим штампе: 8000 страница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</si>
</sst>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8" fillId="0" borderId="10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3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0" xfId="0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/>
    <xf numFmtId="9" fontId="3" fillId="10" borderId="2" xfId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3">
    <cellStyle name="Comma 2" xfId="2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302078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37481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16" zoomScaleNormal="100" workbookViewId="0">
      <selection activeCell="Q7" sqref="Q7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8" customWidth="1"/>
    <col min="11" max="11" width="17.5703125" customWidth="1"/>
    <col min="12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0"/>
      <c r="F3" s="80"/>
      <c r="G3" s="80"/>
      <c r="H3" s="80"/>
      <c r="I3" s="80"/>
    </row>
    <row r="4" spans="1:19" x14ac:dyDescent="0.25">
      <c r="D4" s="2"/>
      <c r="E4" s="81" t="s">
        <v>1</v>
      </c>
      <c r="F4" s="82"/>
      <c r="G4" s="82"/>
      <c r="H4" s="82"/>
      <c r="I4" s="82"/>
      <c r="J4" s="62" t="s">
        <v>116</v>
      </c>
      <c r="K4" s="63"/>
      <c r="L4" s="82" t="s">
        <v>2</v>
      </c>
      <c r="M4" s="82"/>
      <c r="N4" s="82"/>
      <c r="O4" s="3">
        <v>0.25</v>
      </c>
    </row>
    <row r="5" spans="1:19" x14ac:dyDescent="0.25">
      <c r="D5" s="2"/>
      <c r="E5" s="81" t="s">
        <v>3</v>
      </c>
      <c r="F5" s="82"/>
      <c r="G5" s="82"/>
      <c r="H5" s="82"/>
      <c r="I5" s="82"/>
      <c r="J5" s="87" t="s">
        <v>78</v>
      </c>
      <c r="K5" s="88"/>
      <c r="L5" s="82" t="s">
        <v>4</v>
      </c>
      <c r="M5" s="82"/>
      <c r="N5" s="82"/>
      <c r="O5" s="3">
        <v>1</v>
      </c>
      <c r="Q5" s="56"/>
    </row>
    <row r="6" spans="1:19" x14ac:dyDescent="0.25">
      <c r="D6" s="2"/>
      <c r="E6" s="81" t="s">
        <v>5</v>
      </c>
      <c r="F6" s="82"/>
      <c r="G6" s="82"/>
      <c r="H6" s="82"/>
      <c r="I6" s="82"/>
      <c r="J6" s="62" t="s">
        <v>76</v>
      </c>
      <c r="K6" s="63"/>
      <c r="L6" s="82" t="s">
        <v>6</v>
      </c>
      <c r="M6" s="82"/>
      <c r="N6" s="82"/>
      <c r="O6" s="61">
        <v>1</v>
      </c>
      <c r="P6" s="56"/>
      <c r="Q6" s="56"/>
    </row>
    <row r="7" spans="1:19" x14ac:dyDescent="0.25">
      <c r="E7" s="82" t="s">
        <v>7</v>
      </c>
      <c r="F7" s="82"/>
      <c r="G7" s="82"/>
      <c r="H7" s="82"/>
      <c r="I7" s="82"/>
      <c r="J7" s="62" t="s">
        <v>117</v>
      </c>
      <c r="K7" s="63"/>
      <c r="L7" s="82" t="s">
        <v>8</v>
      </c>
      <c r="M7" s="82"/>
      <c r="N7" s="82"/>
      <c r="O7" s="3">
        <v>1</v>
      </c>
      <c r="Q7" s="56"/>
    </row>
    <row r="8" spans="1:19" x14ac:dyDescent="0.25">
      <c r="J8" s="2"/>
      <c r="O8" s="4"/>
    </row>
    <row r="9" spans="1:19" ht="15.75" thickBot="1" x14ac:dyDescent="0.3"/>
    <row r="10" spans="1:19" ht="16.5" thickBot="1" x14ac:dyDescent="0.3">
      <c r="A10" s="83" t="s">
        <v>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5"/>
    </row>
    <row r="12" spans="1:19" ht="15.75" x14ac:dyDescent="0.25">
      <c r="D12" s="85" t="s">
        <v>10</v>
      </c>
      <c r="E12" s="85"/>
      <c r="F12" s="85"/>
      <c r="G12" s="85"/>
      <c r="H12" s="85"/>
      <c r="I12" s="85"/>
      <c r="J12" s="86" t="s">
        <v>11</v>
      </c>
      <c r="K12" s="86"/>
      <c r="L12" s="86"/>
      <c r="M12" s="86"/>
      <c r="N12" s="86"/>
      <c r="O12" s="86"/>
      <c r="P12" s="86"/>
      <c r="Q12" s="86"/>
      <c r="R12" s="86"/>
      <c r="S12" s="6"/>
    </row>
    <row r="13" spans="1:19" s="11" customFormat="1" ht="90" customHeight="1" x14ac:dyDescent="0.2">
      <c r="A13" s="79" t="s">
        <v>48</v>
      </c>
      <c r="B13" s="79"/>
      <c r="C13" s="79"/>
      <c r="D13" s="43" t="s">
        <v>54</v>
      </c>
      <c r="E13" s="7" t="s">
        <v>55</v>
      </c>
      <c r="F13" s="7" t="s">
        <v>14</v>
      </c>
      <c r="G13" s="7" t="s">
        <v>15</v>
      </c>
      <c r="H13" s="7" t="s">
        <v>16</v>
      </c>
      <c r="I13" s="8" t="s">
        <v>17</v>
      </c>
      <c r="J13" s="9" t="s">
        <v>18</v>
      </c>
      <c r="K13" s="9" t="s">
        <v>19</v>
      </c>
      <c r="L13" s="9" t="s">
        <v>20</v>
      </c>
      <c r="M13" s="9" t="s">
        <v>21</v>
      </c>
      <c r="N13" s="9" t="s">
        <v>22</v>
      </c>
      <c r="O13" s="9" t="s">
        <v>23</v>
      </c>
      <c r="P13" s="9" t="s">
        <v>24</v>
      </c>
      <c r="Q13" s="9" t="s">
        <v>25</v>
      </c>
      <c r="R13" s="10" t="s">
        <v>26</v>
      </c>
      <c r="S13" s="9" t="s">
        <v>27</v>
      </c>
    </row>
    <row r="14" spans="1:19" x14ac:dyDescent="0.25">
      <c r="A14" s="74" t="s">
        <v>118</v>
      </c>
      <c r="B14" s="74"/>
      <c r="C14" s="74"/>
      <c r="D14" s="12">
        <v>6</v>
      </c>
      <c r="E14" s="12"/>
      <c r="F14" s="12"/>
      <c r="G14" s="12"/>
      <c r="H14" s="12">
        <v>18</v>
      </c>
      <c r="I14" s="13">
        <f>+SUM(D14:H14)</f>
        <v>24</v>
      </c>
      <c r="J14" s="14">
        <v>43200</v>
      </c>
      <c r="K14" s="14">
        <v>10960</v>
      </c>
      <c r="L14" s="14">
        <v>30000</v>
      </c>
      <c r="M14" s="14">
        <v>15000</v>
      </c>
      <c r="N14" s="14">
        <v>0</v>
      </c>
      <c r="O14" s="15">
        <f>+$O$4*(J14+K14-N14)</f>
        <v>13540</v>
      </c>
      <c r="P14" s="14">
        <v>0</v>
      </c>
      <c r="Q14" s="14">
        <f>+J14+K14+L14+M14+O14+P14</f>
        <v>112700</v>
      </c>
      <c r="R14" s="14">
        <v>112700</v>
      </c>
      <c r="S14" s="15">
        <f t="shared" ref="S14:S21" si="0">+Q14-R14</f>
        <v>0</v>
      </c>
    </row>
    <row r="15" spans="1:19" x14ac:dyDescent="0.25">
      <c r="A15" s="74" t="s">
        <v>119</v>
      </c>
      <c r="B15" s="74"/>
      <c r="C15" s="74"/>
      <c r="D15" s="12">
        <v>2</v>
      </c>
      <c r="E15" s="12"/>
      <c r="F15" s="12">
        <v>1</v>
      </c>
      <c r="G15" s="12"/>
      <c r="H15" s="12">
        <v>1</v>
      </c>
      <c r="I15" s="13">
        <f t="shared" ref="I15:I21" si="1">+SUM(D15:H15)</f>
        <v>4</v>
      </c>
      <c r="J15" s="14">
        <v>7200</v>
      </c>
      <c r="K15" s="14">
        <v>3220</v>
      </c>
      <c r="L15" s="14">
        <v>0</v>
      </c>
      <c r="M15" s="14">
        <v>0</v>
      </c>
      <c r="N15" s="14">
        <v>0</v>
      </c>
      <c r="O15" s="15">
        <f t="shared" ref="O15:O21" si="2">+$O$4*(J15+K15-N15)</f>
        <v>2605</v>
      </c>
      <c r="P15" s="14">
        <v>0</v>
      </c>
      <c r="Q15" s="14">
        <f t="shared" ref="Q15:Q21" si="3">+J15+K15+L15+M15+O15+P15</f>
        <v>13025</v>
      </c>
      <c r="R15" s="14">
        <v>13025</v>
      </c>
      <c r="S15" s="15">
        <f t="shared" si="0"/>
        <v>0</v>
      </c>
    </row>
    <row r="16" spans="1:19" x14ac:dyDescent="0.25">
      <c r="A16" s="74" t="s">
        <v>120</v>
      </c>
      <c r="B16" s="74"/>
      <c r="C16" s="74"/>
      <c r="D16" s="12">
        <v>4</v>
      </c>
      <c r="E16" s="12"/>
      <c r="F16" s="12">
        <v>1</v>
      </c>
      <c r="G16" s="12"/>
      <c r="H16" s="12">
        <v>1</v>
      </c>
      <c r="I16" s="13">
        <f t="shared" si="1"/>
        <v>6</v>
      </c>
      <c r="J16" s="14">
        <v>10800</v>
      </c>
      <c r="K16" s="14">
        <v>0</v>
      </c>
      <c r="L16" s="14">
        <v>0</v>
      </c>
      <c r="M16" s="14">
        <v>0</v>
      </c>
      <c r="N16" s="14">
        <v>0</v>
      </c>
      <c r="O16" s="15">
        <f t="shared" si="2"/>
        <v>2700</v>
      </c>
      <c r="P16" s="14">
        <v>0</v>
      </c>
      <c r="Q16" s="14">
        <f t="shared" si="3"/>
        <v>13500</v>
      </c>
      <c r="R16" s="14">
        <v>13500</v>
      </c>
      <c r="S16" s="15">
        <f t="shared" si="0"/>
        <v>0</v>
      </c>
    </row>
    <row r="17" spans="1:20" x14ac:dyDescent="0.25">
      <c r="A17" s="74" t="s">
        <v>121</v>
      </c>
      <c r="B17" s="74"/>
      <c r="C17" s="74"/>
      <c r="D17" s="12">
        <v>7</v>
      </c>
      <c r="E17" s="12"/>
      <c r="F17" s="12">
        <v>1</v>
      </c>
      <c r="G17" s="12">
        <v>1</v>
      </c>
      <c r="H17" s="12">
        <v>1</v>
      </c>
      <c r="I17" s="13">
        <f t="shared" si="1"/>
        <v>10</v>
      </c>
      <c r="J17" s="14">
        <v>18000</v>
      </c>
      <c r="K17" s="14">
        <v>16860</v>
      </c>
      <c r="L17" s="14">
        <v>0</v>
      </c>
      <c r="M17" s="14">
        <v>0</v>
      </c>
      <c r="N17" s="14">
        <v>0</v>
      </c>
      <c r="O17" s="15">
        <f t="shared" si="2"/>
        <v>8715</v>
      </c>
      <c r="P17" s="14">
        <v>0</v>
      </c>
      <c r="Q17" s="14">
        <f t="shared" si="3"/>
        <v>43575</v>
      </c>
      <c r="R17" s="14">
        <v>43575</v>
      </c>
      <c r="S17" s="15">
        <f t="shared" si="0"/>
        <v>0</v>
      </c>
    </row>
    <row r="18" spans="1:20" x14ac:dyDescent="0.25">
      <c r="A18" s="74" t="s">
        <v>122</v>
      </c>
      <c r="B18" s="74"/>
      <c r="C18" s="74"/>
      <c r="D18" s="12">
        <v>15</v>
      </c>
      <c r="E18" s="12"/>
      <c r="F18" s="12">
        <v>3</v>
      </c>
      <c r="G18" s="12">
        <v>1</v>
      </c>
      <c r="H18" s="12">
        <v>1</v>
      </c>
      <c r="I18" s="13">
        <f t="shared" si="1"/>
        <v>20</v>
      </c>
      <c r="J18" s="14">
        <v>36000</v>
      </c>
      <c r="K18" s="14">
        <v>120465</v>
      </c>
      <c r="L18" s="14">
        <v>58500</v>
      </c>
      <c r="M18" s="14">
        <v>0</v>
      </c>
      <c r="N18" s="14">
        <v>0</v>
      </c>
      <c r="O18" s="15">
        <f t="shared" si="2"/>
        <v>39116.25</v>
      </c>
      <c r="P18" s="14">
        <v>3000</v>
      </c>
      <c r="Q18" s="14">
        <f t="shared" si="3"/>
        <v>257081.25</v>
      </c>
      <c r="R18" s="14">
        <v>257081.25</v>
      </c>
      <c r="S18" s="60">
        <f>+Q18-R18</f>
        <v>0</v>
      </c>
    </row>
    <row r="19" spans="1:20" x14ac:dyDescent="0.25">
      <c r="A19" s="74" t="s">
        <v>123</v>
      </c>
      <c r="B19" s="74"/>
      <c r="C19" s="74"/>
      <c r="D19" s="12">
        <v>1</v>
      </c>
      <c r="E19" s="12"/>
      <c r="F19" s="12">
        <v>1</v>
      </c>
      <c r="G19" s="12"/>
      <c r="H19" s="12"/>
      <c r="I19" s="13">
        <f t="shared" si="1"/>
        <v>2</v>
      </c>
      <c r="J19" s="14">
        <v>3600</v>
      </c>
      <c r="K19" s="14">
        <v>0</v>
      </c>
      <c r="L19" s="14">
        <v>0</v>
      </c>
      <c r="M19" s="14">
        <v>0</v>
      </c>
      <c r="N19" s="14">
        <v>0</v>
      </c>
      <c r="O19" s="15">
        <f t="shared" si="2"/>
        <v>900</v>
      </c>
      <c r="P19" s="14">
        <v>0</v>
      </c>
      <c r="Q19" s="14">
        <f t="shared" si="3"/>
        <v>4500</v>
      </c>
      <c r="R19" s="14">
        <v>4500</v>
      </c>
      <c r="S19" s="15">
        <f t="shared" si="0"/>
        <v>0</v>
      </c>
    </row>
    <row r="20" spans="1:20" x14ac:dyDescent="0.25">
      <c r="A20" s="74" t="s">
        <v>124</v>
      </c>
      <c r="B20" s="74"/>
      <c r="C20" s="74"/>
      <c r="D20" s="12">
        <v>1</v>
      </c>
      <c r="E20" s="12"/>
      <c r="F20" s="12">
        <v>1</v>
      </c>
      <c r="G20" s="12">
        <v>2</v>
      </c>
      <c r="H20" s="12"/>
      <c r="I20" s="13">
        <f t="shared" si="1"/>
        <v>4</v>
      </c>
      <c r="J20" s="14">
        <v>7200</v>
      </c>
      <c r="K20" s="14">
        <v>0</v>
      </c>
      <c r="L20" s="14">
        <v>0</v>
      </c>
      <c r="M20" s="14">
        <v>0</v>
      </c>
      <c r="N20" s="14">
        <v>0</v>
      </c>
      <c r="O20" s="15">
        <f t="shared" si="2"/>
        <v>1800</v>
      </c>
      <c r="P20" s="14">
        <v>0</v>
      </c>
      <c r="Q20" s="14">
        <f t="shared" si="3"/>
        <v>9000</v>
      </c>
      <c r="R20" s="14">
        <v>9000</v>
      </c>
      <c r="S20" s="15">
        <f t="shared" si="0"/>
        <v>0</v>
      </c>
    </row>
    <row r="21" spans="1:20" x14ac:dyDescent="0.25">
      <c r="A21" s="74" t="s">
        <v>125</v>
      </c>
      <c r="B21" s="74"/>
      <c r="C21" s="74"/>
      <c r="D21" s="12">
        <v>5</v>
      </c>
      <c r="E21" s="12"/>
      <c r="F21" s="12"/>
      <c r="G21" s="12">
        <v>5</v>
      </c>
      <c r="H21" s="12">
        <v>5</v>
      </c>
      <c r="I21" s="13">
        <f t="shared" si="1"/>
        <v>15</v>
      </c>
      <c r="J21" s="14">
        <v>27000</v>
      </c>
      <c r="K21" s="14">
        <v>48400</v>
      </c>
      <c r="L21" s="14">
        <v>2000</v>
      </c>
      <c r="M21" s="14">
        <v>0</v>
      </c>
      <c r="N21" s="14">
        <v>0</v>
      </c>
      <c r="O21" s="15">
        <f t="shared" si="2"/>
        <v>18850</v>
      </c>
      <c r="P21" s="14">
        <v>0</v>
      </c>
      <c r="Q21" s="14">
        <f t="shared" si="3"/>
        <v>96250</v>
      </c>
      <c r="R21" s="14">
        <v>96250</v>
      </c>
      <c r="S21" s="15">
        <f t="shared" si="0"/>
        <v>0</v>
      </c>
    </row>
    <row r="22" spans="1:20" x14ac:dyDescent="0.25">
      <c r="A22" s="78" t="s">
        <v>17</v>
      </c>
      <c r="B22" s="78"/>
      <c r="C22" s="78"/>
      <c r="D22" s="12">
        <f t="shared" ref="D22:R22" si="4">SUM(D14:D21)</f>
        <v>41</v>
      </c>
      <c r="E22" s="12">
        <f t="shared" si="4"/>
        <v>0</v>
      </c>
      <c r="F22" s="12">
        <f t="shared" si="4"/>
        <v>8</v>
      </c>
      <c r="G22" s="12">
        <f t="shared" si="4"/>
        <v>9</v>
      </c>
      <c r="H22" s="12">
        <f t="shared" si="4"/>
        <v>27</v>
      </c>
      <c r="I22" s="16">
        <f t="shared" si="4"/>
        <v>85</v>
      </c>
      <c r="J22" s="17">
        <f t="shared" si="4"/>
        <v>153000</v>
      </c>
      <c r="K22" s="17">
        <f t="shared" si="4"/>
        <v>199905</v>
      </c>
      <c r="L22" s="17">
        <f t="shared" si="4"/>
        <v>90500</v>
      </c>
      <c r="M22" s="17">
        <f t="shared" si="4"/>
        <v>15000</v>
      </c>
      <c r="N22" s="17">
        <f t="shared" si="4"/>
        <v>0</v>
      </c>
      <c r="O22" s="17">
        <f t="shared" si="4"/>
        <v>88226.25</v>
      </c>
      <c r="P22" s="17">
        <f t="shared" si="4"/>
        <v>3000</v>
      </c>
      <c r="Q22" s="17">
        <f t="shared" si="4"/>
        <v>549631.25</v>
      </c>
      <c r="R22" s="17">
        <f t="shared" si="4"/>
        <v>549631.25</v>
      </c>
      <c r="S22" s="18">
        <f>SUM(S14:S21)</f>
        <v>0</v>
      </c>
      <c r="T22" s="19"/>
    </row>
    <row r="23" spans="1:20" x14ac:dyDescent="0.25">
      <c r="A23" s="20"/>
      <c r="B23" s="20"/>
      <c r="C23" s="20"/>
      <c r="D23" s="21"/>
      <c r="E23" s="21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20"/>
      <c r="B24" s="20"/>
      <c r="C24" s="20"/>
      <c r="D24" s="22" t="s">
        <v>28</v>
      </c>
      <c r="E24" s="23"/>
      <c r="F24" s="24"/>
      <c r="G24" s="24"/>
      <c r="H24" s="24"/>
      <c r="I24" s="25"/>
      <c r="J24" s="17">
        <f>IF(I22=0,0,(J22/I22))</f>
        <v>1800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26"/>
      <c r="S25" s="27"/>
    </row>
    <row r="26" spans="1:20" x14ac:dyDescent="0.25">
      <c r="A26" s="77" t="s">
        <v>29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1:2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20" ht="41.25" customHeight="1" x14ac:dyDescent="0.25">
      <c r="A28" s="28" t="s">
        <v>30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20" ht="41.25" customHeight="1" x14ac:dyDescent="0.25">
      <c r="A29" s="70" t="str">
        <f>CONCATENATE("participant"," ",J6)</f>
        <v>participant ЕТФ</v>
      </c>
      <c r="B29" s="71"/>
      <c r="C29" s="29" t="s">
        <v>31</v>
      </c>
      <c r="D29" s="74" t="s">
        <v>32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90.75" customHeight="1" x14ac:dyDescent="0.25">
      <c r="A30" s="64" t="s">
        <v>33</v>
      </c>
      <c r="B30" s="64"/>
      <c r="C30" s="30">
        <v>80740</v>
      </c>
      <c r="D30" s="76" t="s">
        <v>130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56"/>
      <c r="R30" s="56"/>
      <c r="S30" s="27"/>
    </row>
    <row r="31" spans="1:20" ht="75" customHeight="1" x14ac:dyDescent="0.25">
      <c r="A31" s="64" t="s">
        <v>34</v>
      </c>
      <c r="B31" s="64"/>
      <c r="C31" s="30">
        <v>78465</v>
      </c>
      <c r="D31" s="69" t="s">
        <v>131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S31" s="27"/>
    </row>
    <row r="32" spans="1:20" ht="59.25" customHeight="1" x14ac:dyDescent="0.25">
      <c r="A32" s="64" t="s">
        <v>35</v>
      </c>
      <c r="B32" s="64"/>
      <c r="C32" s="30">
        <v>40700</v>
      </c>
      <c r="D32" s="69" t="s">
        <v>132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S32" s="27"/>
    </row>
    <row r="33" spans="1:19" s="31" customFormat="1" x14ac:dyDescent="0.25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9" x14ac:dyDescent="0.25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9" x14ac:dyDescent="0.25">
      <c r="A35" s="70" t="str">
        <f>CONCATENATE("participant"," ",C9)</f>
        <v xml:space="preserve">participant </v>
      </c>
      <c r="B35" s="71"/>
      <c r="C35" s="29" t="s">
        <v>31</v>
      </c>
      <c r="D35" s="72" t="s">
        <v>32</v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9" ht="42" customHeight="1" x14ac:dyDescent="0.25">
      <c r="A36" s="64" t="s">
        <v>36</v>
      </c>
      <c r="B36" s="64"/>
      <c r="C36" s="30">
        <v>90500</v>
      </c>
      <c r="D36" s="68" t="s">
        <v>133</v>
      </c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S36" s="27"/>
    </row>
    <row r="37" spans="1:19" ht="25.5" customHeight="1" x14ac:dyDescent="0.25">
      <c r="A37" s="64" t="s">
        <v>37</v>
      </c>
      <c r="B37" s="64"/>
      <c r="C37" s="30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27"/>
    </row>
    <row r="38" spans="1:19" ht="26.25" customHeight="1" x14ac:dyDescent="0.25">
      <c r="A38" s="64" t="s">
        <v>38</v>
      </c>
      <c r="B38" s="64"/>
      <c r="C38" s="30"/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S38" s="27"/>
    </row>
  </sheetData>
  <protectedRanges>
    <protectedRange sqref="D14:H21 P14:P21 O6 J14:N21 R14:S21 C30:P38" name="Range1"/>
  </protectedRanges>
  <mergeCells count="43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J5:K5"/>
    <mergeCell ref="J4:K4"/>
    <mergeCell ref="J6:K6"/>
    <mergeCell ref="D31:P31"/>
    <mergeCell ref="A26:P26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J7:K7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  <mergeCell ref="A29:B29"/>
    <mergeCell ref="D29:P29"/>
    <mergeCell ref="A30:B30"/>
    <mergeCell ref="D30:P30"/>
    <mergeCell ref="A31:B31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E23" sqref="E23"/>
    </sheetView>
  </sheetViews>
  <sheetFormatPr defaultColWidth="11.42578125" defaultRowHeight="15" x14ac:dyDescent="0.25"/>
  <cols>
    <col min="1" max="1" width="11.42578125" style="56" customWidth="1"/>
    <col min="2" max="2" width="24.85546875" style="56" customWidth="1"/>
    <col min="3" max="3" width="14.85546875" style="56" customWidth="1"/>
    <col min="4" max="4" width="6" style="56" customWidth="1"/>
    <col min="5" max="5" width="5.5703125" style="56" customWidth="1"/>
    <col min="6" max="6" width="5.28515625" style="56" customWidth="1"/>
    <col min="7" max="7" width="5.140625" style="56" customWidth="1"/>
    <col min="8" max="8" width="5.28515625" style="56" customWidth="1"/>
    <col min="9" max="9" width="7" style="56" customWidth="1"/>
    <col min="10" max="10" width="18" style="56" customWidth="1"/>
    <col min="11" max="11" width="17.5703125" style="56" customWidth="1"/>
    <col min="12" max="13" width="14.140625" style="56" customWidth="1"/>
    <col min="14" max="14" width="15.140625" style="56" customWidth="1"/>
    <col min="15" max="19" width="14.140625" style="56" customWidth="1"/>
    <col min="20" max="16384" width="11.42578125" style="56"/>
  </cols>
  <sheetData>
    <row r="1" spans="1:19" ht="26.25" x14ac:dyDescent="0.25">
      <c r="A1" s="1" t="s">
        <v>0</v>
      </c>
    </row>
    <row r="3" spans="1:19" x14ac:dyDescent="0.25">
      <c r="E3" s="80"/>
      <c r="F3" s="80"/>
      <c r="G3" s="80"/>
      <c r="H3" s="80"/>
      <c r="I3" s="80"/>
    </row>
    <row r="4" spans="1:19" x14ac:dyDescent="0.25">
      <c r="D4" s="2"/>
      <c r="E4" s="81" t="s">
        <v>1</v>
      </c>
      <c r="F4" s="82"/>
      <c r="G4" s="82"/>
      <c r="H4" s="82"/>
      <c r="I4" s="82"/>
      <c r="J4" s="62" t="s">
        <v>116</v>
      </c>
      <c r="K4" s="63"/>
      <c r="L4" s="82" t="s">
        <v>2</v>
      </c>
      <c r="M4" s="82"/>
      <c r="N4" s="82"/>
      <c r="O4" s="3">
        <v>0.25</v>
      </c>
    </row>
    <row r="5" spans="1:19" x14ac:dyDescent="0.25">
      <c r="D5" s="2"/>
      <c r="E5" s="81" t="s">
        <v>3</v>
      </c>
      <c r="F5" s="82"/>
      <c r="G5" s="82"/>
      <c r="H5" s="82"/>
      <c r="I5" s="82"/>
      <c r="J5" s="87" t="s">
        <v>64</v>
      </c>
      <c r="K5" s="88"/>
      <c r="L5" s="82" t="s">
        <v>4</v>
      </c>
      <c r="M5" s="82"/>
      <c r="N5" s="82"/>
      <c r="O5" s="3">
        <v>1</v>
      </c>
    </row>
    <row r="6" spans="1:19" x14ac:dyDescent="0.25">
      <c r="D6" s="2"/>
      <c r="E6" s="81" t="s">
        <v>5</v>
      </c>
      <c r="F6" s="82"/>
      <c r="G6" s="82"/>
      <c r="H6" s="82"/>
      <c r="I6" s="82"/>
      <c r="J6" s="62"/>
      <c r="K6" s="63"/>
      <c r="L6" s="82" t="s">
        <v>6</v>
      </c>
      <c r="M6" s="82"/>
      <c r="N6" s="82"/>
      <c r="O6" s="61">
        <v>1</v>
      </c>
    </row>
    <row r="7" spans="1:19" x14ac:dyDescent="0.25">
      <c r="E7" s="82" t="s">
        <v>7</v>
      </c>
      <c r="F7" s="82"/>
      <c r="G7" s="82"/>
      <c r="H7" s="82"/>
      <c r="I7" s="82"/>
      <c r="J7" s="62" t="s">
        <v>117</v>
      </c>
      <c r="K7" s="63"/>
      <c r="L7" s="82" t="s">
        <v>8</v>
      </c>
      <c r="M7" s="82"/>
      <c r="N7" s="82"/>
      <c r="O7" s="3">
        <v>1</v>
      </c>
    </row>
    <row r="8" spans="1:19" x14ac:dyDescent="0.25">
      <c r="J8" s="2"/>
      <c r="O8" s="4"/>
    </row>
    <row r="9" spans="1:19" ht="15.75" thickBot="1" x14ac:dyDescent="0.3"/>
    <row r="10" spans="1:19" ht="16.5" thickBot="1" x14ac:dyDescent="0.3">
      <c r="A10" s="83" t="s">
        <v>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5"/>
    </row>
    <row r="12" spans="1:19" ht="15.75" x14ac:dyDescent="0.25">
      <c r="D12" s="85" t="s">
        <v>10</v>
      </c>
      <c r="E12" s="85"/>
      <c r="F12" s="85"/>
      <c r="G12" s="85"/>
      <c r="H12" s="85"/>
      <c r="I12" s="85"/>
      <c r="J12" s="86" t="s">
        <v>11</v>
      </c>
      <c r="K12" s="86"/>
      <c r="L12" s="86"/>
      <c r="M12" s="86"/>
      <c r="N12" s="86"/>
      <c r="O12" s="86"/>
      <c r="P12" s="86"/>
      <c r="Q12" s="86"/>
      <c r="R12" s="86"/>
      <c r="S12" s="6"/>
    </row>
    <row r="13" spans="1:19" s="11" customFormat="1" ht="90" customHeight="1" x14ac:dyDescent="0.2">
      <c r="A13" s="79" t="s">
        <v>48</v>
      </c>
      <c r="B13" s="79"/>
      <c r="C13" s="79"/>
      <c r="D13" s="43" t="s">
        <v>54</v>
      </c>
      <c r="E13" s="7" t="s">
        <v>55</v>
      </c>
      <c r="F13" s="7" t="s">
        <v>14</v>
      </c>
      <c r="G13" s="7" t="s">
        <v>15</v>
      </c>
      <c r="H13" s="7" t="s">
        <v>16</v>
      </c>
      <c r="I13" s="8" t="s">
        <v>17</v>
      </c>
      <c r="J13" s="59" t="s">
        <v>18</v>
      </c>
      <c r="K13" s="59" t="s">
        <v>19</v>
      </c>
      <c r="L13" s="59" t="s">
        <v>20</v>
      </c>
      <c r="M13" s="59" t="s">
        <v>21</v>
      </c>
      <c r="N13" s="59" t="s">
        <v>22</v>
      </c>
      <c r="O13" s="59" t="s">
        <v>23</v>
      </c>
      <c r="P13" s="59" t="s">
        <v>24</v>
      </c>
      <c r="Q13" s="59" t="s">
        <v>25</v>
      </c>
      <c r="R13" s="10" t="s">
        <v>26</v>
      </c>
      <c r="S13" s="59" t="s">
        <v>27</v>
      </c>
    </row>
    <row r="14" spans="1:19" x14ac:dyDescent="0.25">
      <c r="A14" s="74" t="s">
        <v>118</v>
      </c>
      <c r="B14" s="74"/>
      <c r="C14" s="74"/>
      <c r="D14" s="12">
        <v>2</v>
      </c>
      <c r="E14" s="12">
        <v>0</v>
      </c>
      <c r="F14" s="12">
        <v>0</v>
      </c>
      <c r="G14" s="12">
        <v>0</v>
      </c>
      <c r="H14" s="12">
        <v>0</v>
      </c>
      <c r="I14" s="13">
        <f>+SUM(D14:H14)</f>
        <v>2</v>
      </c>
      <c r="J14" s="14">
        <v>11600</v>
      </c>
      <c r="K14" s="14">
        <v>4440</v>
      </c>
      <c r="L14" s="14">
        <v>0</v>
      </c>
      <c r="M14" s="14">
        <v>0</v>
      </c>
      <c r="N14" s="14">
        <v>0</v>
      </c>
      <c r="O14" s="15">
        <f>+$O$4*(J14+K14-N14)</f>
        <v>4010</v>
      </c>
      <c r="P14" s="14">
        <v>0</v>
      </c>
      <c r="Q14" s="14">
        <f>+J14+K14+L14+M14+O14+P14</f>
        <v>20050</v>
      </c>
      <c r="R14" s="14">
        <v>20050</v>
      </c>
      <c r="S14" s="15">
        <f t="shared" ref="S14:S21" si="0">+Q14-R14</f>
        <v>0</v>
      </c>
    </row>
    <row r="15" spans="1:19" x14ac:dyDescent="0.25">
      <c r="A15" s="74" t="s">
        <v>119</v>
      </c>
      <c r="B15" s="74"/>
      <c r="C15" s="74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f t="shared" ref="I15:I21" si="1">+SUM(D15:H15)</f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5">
        <f t="shared" ref="O15:O21" si="2">+$O$4*(J15+K15-N15)</f>
        <v>0</v>
      </c>
      <c r="P15" s="14">
        <v>0</v>
      </c>
      <c r="Q15" s="14">
        <f t="shared" ref="Q15:Q21" si="3">+J15+K15+L15+M15+O15+P15</f>
        <v>0</v>
      </c>
      <c r="R15" s="14">
        <v>0</v>
      </c>
      <c r="S15" s="15">
        <f t="shared" si="0"/>
        <v>0</v>
      </c>
    </row>
    <row r="16" spans="1:19" x14ac:dyDescent="0.25">
      <c r="A16" s="74" t="s">
        <v>120</v>
      </c>
      <c r="B16" s="74"/>
      <c r="C16" s="74"/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3">
        <f t="shared" si="1"/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5">
        <f t="shared" si="2"/>
        <v>0</v>
      </c>
      <c r="P16" s="14">
        <v>0</v>
      </c>
      <c r="Q16" s="14">
        <f t="shared" si="3"/>
        <v>0</v>
      </c>
      <c r="R16" s="14">
        <v>0</v>
      </c>
      <c r="S16" s="15">
        <f t="shared" si="0"/>
        <v>0</v>
      </c>
    </row>
    <row r="17" spans="1:20" x14ac:dyDescent="0.25">
      <c r="A17" s="74" t="s">
        <v>121</v>
      </c>
      <c r="B17" s="74"/>
      <c r="C17" s="74"/>
      <c r="D17" s="12">
        <v>1</v>
      </c>
      <c r="E17" s="12">
        <v>0</v>
      </c>
      <c r="F17" s="12">
        <v>1</v>
      </c>
      <c r="G17" s="12">
        <v>0</v>
      </c>
      <c r="H17" s="12">
        <v>0</v>
      </c>
      <c r="I17" s="13">
        <f t="shared" si="1"/>
        <v>2</v>
      </c>
      <c r="J17" s="14">
        <v>11600</v>
      </c>
      <c r="K17" s="14">
        <v>6730</v>
      </c>
      <c r="L17" s="14">
        <v>0</v>
      </c>
      <c r="M17" s="14">
        <v>0</v>
      </c>
      <c r="N17" s="14">
        <v>0</v>
      </c>
      <c r="O17" s="15">
        <f t="shared" si="2"/>
        <v>4582.5</v>
      </c>
      <c r="P17" s="14">
        <v>0</v>
      </c>
      <c r="Q17" s="14">
        <f t="shared" si="3"/>
        <v>22912.5</v>
      </c>
      <c r="R17" s="14">
        <v>22912.5</v>
      </c>
      <c r="S17" s="15">
        <f t="shared" si="0"/>
        <v>0</v>
      </c>
    </row>
    <row r="18" spans="1:20" x14ac:dyDescent="0.25">
      <c r="A18" s="74" t="s">
        <v>122</v>
      </c>
      <c r="B18" s="74"/>
      <c r="C18" s="74"/>
      <c r="D18" s="12">
        <v>7</v>
      </c>
      <c r="E18" s="12">
        <v>0</v>
      </c>
      <c r="F18" s="12">
        <v>3</v>
      </c>
      <c r="G18" s="12">
        <v>1</v>
      </c>
      <c r="H18" s="12">
        <v>1</v>
      </c>
      <c r="I18" s="13">
        <f t="shared" si="1"/>
        <v>12</v>
      </c>
      <c r="J18" s="14">
        <v>69600</v>
      </c>
      <c r="K18" s="14">
        <v>162400</v>
      </c>
      <c r="L18" s="14">
        <v>87500</v>
      </c>
      <c r="M18" s="14">
        <v>15000</v>
      </c>
      <c r="N18" s="14">
        <v>0</v>
      </c>
      <c r="O18" s="15">
        <f t="shared" si="2"/>
        <v>58000</v>
      </c>
      <c r="P18" s="14">
        <v>5000</v>
      </c>
      <c r="Q18" s="14">
        <f t="shared" si="3"/>
        <v>397500</v>
      </c>
      <c r="R18" s="14">
        <v>397500</v>
      </c>
      <c r="S18" s="60">
        <f>+Q18-R18</f>
        <v>0</v>
      </c>
    </row>
    <row r="19" spans="1:20" x14ac:dyDescent="0.25">
      <c r="A19" s="74" t="s">
        <v>123</v>
      </c>
      <c r="B19" s="74"/>
      <c r="C19" s="74"/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f t="shared" si="1"/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5">
        <f t="shared" si="2"/>
        <v>0</v>
      </c>
      <c r="P19" s="14">
        <v>0</v>
      </c>
      <c r="Q19" s="14">
        <f t="shared" si="3"/>
        <v>0</v>
      </c>
      <c r="R19" s="14">
        <v>0</v>
      </c>
      <c r="S19" s="15">
        <f t="shared" si="0"/>
        <v>0</v>
      </c>
    </row>
    <row r="20" spans="1:20" x14ac:dyDescent="0.25">
      <c r="A20" s="74" t="s">
        <v>124</v>
      </c>
      <c r="B20" s="74"/>
      <c r="C20" s="74"/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f t="shared" si="1"/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5">
        <f t="shared" si="2"/>
        <v>0</v>
      </c>
      <c r="P20" s="14">
        <v>0</v>
      </c>
      <c r="Q20" s="14">
        <f t="shared" si="3"/>
        <v>0</v>
      </c>
      <c r="R20" s="14">
        <v>0</v>
      </c>
      <c r="S20" s="15">
        <f t="shared" si="0"/>
        <v>0</v>
      </c>
    </row>
    <row r="21" spans="1:20" x14ac:dyDescent="0.25">
      <c r="A21" s="74" t="s">
        <v>125</v>
      </c>
      <c r="B21" s="74"/>
      <c r="C21" s="74"/>
      <c r="D21" s="12">
        <v>2</v>
      </c>
      <c r="E21" s="12">
        <v>0</v>
      </c>
      <c r="F21" s="12">
        <v>0</v>
      </c>
      <c r="G21" s="12">
        <v>2</v>
      </c>
      <c r="H21" s="12">
        <v>0</v>
      </c>
      <c r="I21" s="13">
        <f t="shared" si="1"/>
        <v>4</v>
      </c>
      <c r="J21" s="14">
        <v>23200</v>
      </c>
      <c r="K21" s="14">
        <v>22060</v>
      </c>
      <c r="L21" s="14">
        <v>0</v>
      </c>
      <c r="M21" s="14">
        <v>0</v>
      </c>
      <c r="N21" s="14">
        <v>0</v>
      </c>
      <c r="O21" s="15">
        <f t="shared" si="2"/>
        <v>11315</v>
      </c>
      <c r="P21" s="14">
        <v>0</v>
      </c>
      <c r="Q21" s="14">
        <f t="shared" si="3"/>
        <v>56575</v>
      </c>
      <c r="R21" s="14">
        <v>56575</v>
      </c>
      <c r="S21" s="15">
        <f t="shared" si="0"/>
        <v>0</v>
      </c>
    </row>
    <row r="22" spans="1:20" x14ac:dyDescent="0.25">
      <c r="A22" s="78" t="s">
        <v>17</v>
      </c>
      <c r="B22" s="78"/>
      <c r="C22" s="78"/>
      <c r="D22" s="12">
        <f t="shared" ref="D22:Q22" si="4">SUM(D14:D21)</f>
        <v>12</v>
      </c>
      <c r="E22" s="12">
        <f t="shared" si="4"/>
        <v>0</v>
      </c>
      <c r="F22" s="12">
        <f t="shared" si="4"/>
        <v>4</v>
      </c>
      <c r="G22" s="12">
        <f t="shared" si="4"/>
        <v>3</v>
      </c>
      <c r="H22" s="12">
        <f t="shared" si="4"/>
        <v>1</v>
      </c>
      <c r="I22" s="16">
        <f t="shared" si="4"/>
        <v>20</v>
      </c>
      <c r="J22" s="17">
        <f t="shared" si="4"/>
        <v>116000</v>
      </c>
      <c r="K22" s="17">
        <f t="shared" si="4"/>
        <v>195630</v>
      </c>
      <c r="L22" s="17">
        <f t="shared" si="4"/>
        <v>87500</v>
      </c>
      <c r="M22" s="17">
        <f t="shared" si="4"/>
        <v>15000</v>
      </c>
      <c r="N22" s="17">
        <f t="shared" si="4"/>
        <v>0</v>
      </c>
      <c r="O22" s="17">
        <f t="shared" si="4"/>
        <v>77907.5</v>
      </c>
      <c r="P22" s="17">
        <f t="shared" si="4"/>
        <v>5000</v>
      </c>
      <c r="Q22" s="17">
        <f t="shared" si="4"/>
        <v>497037.5</v>
      </c>
      <c r="R22" s="17">
        <v>497037.5</v>
      </c>
      <c r="S22" s="18">
        <f>SUM(S14:S21)</f>
        <v>0</v>
      </c>
      <c r="T22" s="19"/>
    </row>
    <row r="23" spans="1:20" x14ac:dyDescent="0.25">
      <c r="A23" s="20"/>
      <c r="B23" s="20"/>
      <c r="C23" s="20"/>
      <c r="D23" s="21"/>
      <c r="E23" s="21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20"/>
      <c r="B24" s="20"/>
      <c r="C24" s="20"/>
      <c r="D24" s="22" t="s">
        <v>28</v>
      </c>
      <c r="E24" s="23"/>
      <c r="F24" s="24"/>
      <c r="G24" s="24"/>
      <c r="H24" s="24"/>
      <c r="I24" s="25"/>
      <c r="J24" s="17">
        <f>IF(I22=0,0,(J22/I22))</f>
        <v>5800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26"/>
      <c r="S25" s="27"/>
    </row>
    <row r="26" spans="1:20" x14ac:dyDescent="0.25">
      <c r="A26" s="77" t="s">
        <v>29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70" t="str">
        <f>CONCATENATE("participant"," ",J6)</f>
        <v xml:space="preserve">participant </v>
      </c>
      <c r="B29" s="71"/>
      <c r="C29" s="58" t="s">
        <v>31</v>
      </c>
      <c r="D29" s="74" t="s">
        <v>32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45" customHeight="1" x14ac:dyDescent="0.25">
      <c r="A30" s="64" t="s">
        <v>33</v>
      </c>
      <c r="B30" s="64"/>
      <c r="C30" s="30">
        <v>26820</v>
      </c>
      <c r="D30" s="76" t="s">
        <v>126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S30" s="27"/>
    </row>
    <row r="31" spans="1:20" ht="46.5" customHeight="1" x14ac:dyDescent="0.25">
      <c r="A31" s="64" t="s">
        <v>34</v>
      </c>
      <c r="B31" s="64"/>
      <c r="C31" s="30">
        <v>159310</v>
      </c>
      <c r="D31" s="69" t="s">
        <v>127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S31" s="27"/>
    </row>
    <row r="32" spans="1:20" ht="44.25" customHeight="1" x14ac:dyDescent="0.25">
      <c r="A32" s="64" t="s">
        <v>35</v>
      </c>
      <c r="B32" s="64"/>
      <c r="C32" s="30">
        <v>9500</v>
      </c>
      <c r="D32" s="69" t="s">
        <v>128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S32" s="27"/>
    </row>
    <row r="33" spans="1:19" s="31" customFormat="1" x14ac:dyDescent="0.25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9" x14ac:dyDescent="0.25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9" x14ac:dyDescent="0.25">
      <c r="A35" s="70" t="str">
        <f>CONCATENATE("participant"," ",C9)</f>
        <v xml:space="preserve">participant </v>
      </c>
      <c r="B35" s="71"/>
      <c r="C35" s="58" t="s">
        <v>31</v>
      </c>
      <c r="D35" s="72" t="s">
        <v>32</v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9" ht="40.5" customHeight="1" x14ac:dyDescent="0.25">
      <c r="A36" s="64" t="s">
        <v>36</v>
      </c>
      <c r="B36" s="64"/>
      <c r="C36" s="30">
        <v>87500</v>
      </c>
      <c r="D36" s="68" t="s">
        <v>129</v>
      </c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S36" s="27"/>
    </row>
    <row r="37" spans="1:19" ht="25.5" customHeight="1" x14ac:dyDescent="0.25">
      <c r="A37" s="64" t="s">
        <v>37</v>
      </c>
      <c r="B37" s="64"/>
      <c r="C37" s="30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27"/>
    </row>
    <row r="38" spans="1:19" ht="26.25" customHeight="1" x14ac:dyDescent="0.25">
      <c r="A38" s="64" t="s">
        <v>38</v>
      </c>
      <c r="B38" s="64"/>
      <c r="C38" s="30"/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S38" s="27"/>
    </row>
  </sheetData>
  <protectedRanges>
    <protectedRange sqref="D14:H17 P14:P21 O6 J14:N21 R14:S21 D19:H21 C30:P38" name="Range1"/>
    <protectedRange sqref="D18:H18" name="Range1_1"/>
  </protectedRanges>
  <mergeCells count="43">
    <mergeCell ref="A36:B36"/>
    <mergeCell ref="D36:P36"/>
    <mergeCell ref="A37:B37"/>
    <mergeCell ref="D37:P37"/>
    <mergeCell ref="A38:B38"/>
    <mergeCell ref="D38:P38"/>
    <mergeCell ref="A31:B31"/>
    <mergeCell ref="D31:P31"/>
    <mergeCell ref="A32:B32"/>
    <mergeCell ref="D32:P32"/>
    <mergeCell ref="A35:B35"/>
    <mergeCell ref="D35:P35"/>
    <mergeCell ref="A22:C22"/>
    <mergeCell ref="A26:P26"/>
    <mergeCell ref="A29:B29"/>
    <mergeCell ref="D29:P29"/>
    <mergeCell ref="A30:B30"/>
    <mergeCell ref="D30:P30"/>
    <mergeCell ref="A21:C21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E6:I6"/>
    <mergeCell ref="J6:K6"/>
    <mergeCell ref="L6:N6"/>
    <mergeCell ref="E7:I7"/>
    <mergeCell ref="J7:K7"/>
    <mergeCell ref="L7:N7"/>
    <mergeCell ref="E3:I3"/>
    <mergeCell ref="E4:I4"/>
    <mergeCell ref="J4:K4"/>
    <mergeCell ref="L4:N4"/>
    <mergeCell ref="E5:I5"/>
    <mergeCell ref="J5:K5"/>
    <mergeCell ref="L5:N5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opLeftCell="A22" workbookViewId="0">
      <selection activeCell="G28" sqref="G28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89" t="s">
        <v>39</v>
      </c>
      <c r="C2" s="90"/>
      <c r="D2" s="38">
        <f>SUM(P5:P69)</f>
        <v>197660</v>
      </c>
    </row>
    <row r="4" spans="2:16" ht="160.5" x14ac:dyDescent="0.25">
      <c r="B4" s="36" t="s">
        <v>47</v>
      </c>
      <c r="C4" s="36" t="s">
        <v>40</v>
      </c>
      <c r="D4" s="36" t="s">
        <v>41</v>
      </c>
      <c r="E4" s="35" t="s">
        <v>42</v>
      </c>
      <c r="F4" s="39" t="s">
        <v>49</v>
      </c>
      <c r="G4" s="39" t="s">
        <v>50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40" t="s">
        <v>51</v>
      </c>
      <c r="N4" s="7" t="s">
        <v>52</v>
      </c>
      <c r="O4" s="7" t="s">
        <v>53</v>
      </c>
      <c r="P4" s="41" t="s">
        <v>46</v>
      </c>
    </row>
    <row r="5" spans="2:16" ht="15.75" x14ac:dyDescent="0.25">
      <c r="B5" s="47" t="s">
        <v>56</v>
      </c>
      <c r="C5" s="47"/>
      <c r="D5" s="49" t="s">
        <v>57</v>
      </c>
      <c r="E5" s="47" t="s">
        <v>59</v>
      </c>
      <c r="F5" s="47" t="s">
        <v>58</v>
      </c>
      <c r="G5" s="47" t="s">
        <v>69</v>
      </c>
      <c r="H5" s="47"/>
      <c r="I5" s="47">
        <v>1</v>
      </c>
      <c r="J5" s="47"/>
      <c r="K5" s="47">
        <v>1</v>
      </c>
      <c r="L5" s="47"/>
      <c r="M5" s="47">
        <v>5</v>
      </c>
      <c r="N5" s="47">
        <v>2000</v>
      </c>
      <c r="O5" s="47">
        <v>620</v>
      </c>
      <c r="P5" s="47">
        <f>N5+O5</f>
        <v>2620</v>
      </c>
    </row>
    <row r="6" spans="2:16" ht="15.75" x14ac:dyDescent="0.25">
      <c r="B6" s="47" t="s">
        <v>56</v>
      </c>
      <c r="C6" s="47"/>
      <c r="D6" s="48" t="s">
        <v>60</v>
      </c>
      <c r="E6" s="47" t="s">
        <v>66</v>
      </c>
      <c r="F6" s="47" t="s">
        <v>65</v>
      </c>
      <c r="G6" s="47" t="s">
        <v>69</v>
      </c>
      <c r="H6" s="47"/>
      <c r="I6" s="47"/>
      <c r="J6" s="47">
        <v>1</v>
      </c>
      <c r="K6" s="47"/>
      <c r="L6" s="47">
        <v>1</v>
      </c>
      <c r="M6" s="47">
        <v>5</v>
      </c>
      <c r="N6" s="47">
        <v>1600</v>
      </c>
      <c r="O6" s="47">
        <v>620</v>
      </c>
      <c r="P6" s="47">
        <f t="shared" ref="P6:P15" si="0">N6+O6</f>
        <v>2220</v>
      </c>
    </row>
    <row r="7" spans="2:16" ht="15.75" x14ac:dyDescent="0.25">
      <c r="B7" s="47" t="s">
        <v>56</v>
      </c>
      <c r="C7" s="47"/>
      <c r="D7" s="49" t="s">
        <v>61</v>
      </c>
      <c r="E7" s="47" t="s">
        <v>68</v>
      </c>
      <c r="F7" s="47" t="s">
        <v>67</v>
      </c>
      <c r="G7" s="47" t="s">
        <v>69</v>
      </c>
      <c r="H7" s="47">
        <v>1</v>
      </c>
      <c r="I7" s="47"/>
      <c r="J7" s="47">
        <v>1</v>
      </c>
      <c r="K7" s="47"/>
      <c r="L7" s="47"/>
      <c r="M7" s="47">
        <v>5</v>
      </c>
      <c r="N7" s="47">
        <v>2400</v>
      </c>
      <c r="O7" s="47">
        <v>620</v>
      </c>
      <c r="P7" s="47">
        <f t="shared" si="0"/>
        <v>3020</v>
      </c>
    </row>
    <row r="8" spans="2:16" ht="15.75" x14ac:dyDescent="0.25">
      <c r="B8" s="47" t="s">
        <v>56</v>
      </c>
      <c r="C8" s="47"/>
      <c r="D8" s="49" t="s">
        <v>62</v>
      </c>
      <c r="E8" s="47" t="s">
        <v>68</v>
      </c>
      <c r="F8" s="47" t="s">
        <v>70</v>
      </c>
      <c r="G8" s="47" t="s">
        <v>69</v>
      </c>
      <c r="H8" s="47"/>
      <c r="I8" s="47"/>
      <c r="J8" s="47">
        <v>2</v>
      </c>
      <c r="K8" s="47"/>
      <c r="L8" s="47"/>
      <c r="M8" s="47">
        <v>5</v>
      </c>
      <c r="N8" s="47">
        <v>2400</v>
      </c>
      <c r="O8" s="47">
        <v>620</v>
      </c>
      <c r="P8" s="47">
        <f t="shared" si="0"/>
        <v>3020</v>
      </c>
    </row>
    <row r="9" spans="2:16" x14ac:dyDescent="0.25">
      <c r="B9" s="47" t="s">
        <v>56</v>
      </c>
      <c r="C9" s="47"/>
      <c r="D9" s="47" t="s">
        <v>63</v>
      </c>
      <c r="E9" s="47" t="s">
        <v>71</v>
      </c>
      <c r="F9" s="47" t="s">
        <v>72</v>
      </c>
      <c r="G9" s="47" t="s">
        <v>69</v>
      </c>
      <c r="H9" s="47"/>
      <c r="I9" s="47"/>
      <c r="J9" s="47">
        <v>2</v>
      </c>
      <c r="K9" s="47"/>
      <c r="L9" s="47"/>
      <c r="M9" s="47">
        <v>5</v>
      </c>
      <c r="N9" s="47">
        <v>1600</v>
      </c>
      <c r="O9" s="47">
        <v>620</v>
      </c>
      <c r="P9" s="47">
        <f t="shared" si="0"/>
        <v>2220</v>
      </c>
    </row>
    <row r="10" spans="2:16" x14ac:dyDescent="0.25">
      <c r="B10" s="47" t="s">
        <v>56</v>
      </c>
      <c r="C10" s="47"/>
      <c r="D10" s="47" t="s">
        <v>64</v>
      </c>
      <c r="E10" s="47" t="s">
        <v>73</v>
      </c>
      <c r="F10" s="47" t="s">
        <v>74</v>
      </c>
      <c r="G10" s="47" t="s">
        <v>69</v>
      </c>
      <c r="H10" s="47">
        <v>1</v>
      </c>
      <c r="I10" s="47">
        <v>1</v>
      </c>
      <c r="J10" s="47"/>
      <c r="K10" s="47"/>
      <c r="L10" s="47"/>
      <c r="M10" s="47">
        <v>5</v>
      </c>
      <c r="N10" s="47">
        <v>1600</v>
      </c>
      <c r="O10" s="47">
        <v>620</v>
      </c>
      <c r="P10" s="47">
        <f t="shared" si="0"/>
        <v>2220</v>
      </c>
    </row>
    <row r="11" spans="2:16" ht="15.75" x14ac:dyDescent="0.25">
      <c r="B11" s="47" t="s">
        <v>89</v>
      </c>
      <c r="C11" s="47"/>
      <c r="D11" s="49" t="s">
        <v>57</v>
      </c>
      <c r="E11" s="47" t="s">
        <v>59</v>
      </c>
      <c r="F11" s="47" t="s">
        <v>58</v>
      </c>
      <c r="G11" s="47" t="s">
        <v>90</v>
      </c>
      <c r="H11" s="47">
        <v>1</v>
      </c>
      <c r="I11" s="47">
        <v>2</v>
      </c>
      <c r="J11" s="47"/>
      <c r="K11" s="47">
        <v>1</v>
      </c>
      <c r="L11" s="47"/>
      <c r="M11" s="47">
        <v>7</v>
      </c>
      <c r="N11" s="47">
        <v>3200</v>
      </c>
      <c r="O11" s="47">
        <v>2040</v>
      </c>
      <c r="P11" s="47">
        <f t="shared" si="0"/>
        <v>5240</v>
      </c>
    </row>
    <row r="12" spans="2:16" ht="15.75" x14ac:dyDescent="0.25">
      <c r="B12" s="47" t="s">
        <v>89</v>
      </c>
      <c r="C12" s="47"/>
      <c r="D12" s="49" t="s">
        <v>60</v>
      </c>
      <c r="E12" s="47" t="s">
        <v>66</v>
      </c>
      <c r="F12" s="47" t="s">
        <v>65</v>
      </c>
      <c r="G12" s="47" t="s">
        <v>90</v>
      </c>
      <c r="H12" s="47"/>
      <c r="I12" s="47"/>
      <c r="J12" s="47">
        <v>1</v>
      </c>
      <c r="K12" s="47"/>
      <c r="L12" s="47">
        <v>1</v>
      </c>
      <c r="M12" s="47">
        <v>7</v>
      </c>
      <c r="N12" s="47">
        <v>1200</v>
      </c>
      <c r="O12" s="47">
        <v>1020</v>
      </c>
      <c r="P12" s="47">
        <f t="shared" si="0"/>
        <v>2220</v>
      </c>
    </row>
    <row r="13" spans="2:16" ht="15.75" x14ac:dyDescent="0.25">
      <c r="B13" s="47" t="s">
        <v>89</v>
      </c>
      <c r="C13" s="47"/>
      <c r="D13" s="49" t="s">
        <v>57</v>
      </c>
      <c r="E13" s="47" t="s">
        <v>59</v>
      </c>
      <c r="F13" s="47" t="s">
        <v>58</v>
      </c>
      <c r="G13" s="47" t="s">
        <v>91</v>
      </c>
      <c r="H13" s="47">
        <v>1</v>
      </c>
      <c r="I13" s="47">
        <v>2</v>
      </c>
      <c r="J13" s="47"/>
      <c r="K13" s="47">
        <v>1</v>
      </c>
      <c r="L13" s="47"/>
      <c r="M13" s="47">
        <v>7</v>
      </c>
      <c r="N13" s="47">
        <v>3200</v>
      </c>
      <c r="O13" s="47">
        <v>3240</v>
      </c>
      <c r="P13" s="47">
        <f t="shared" si="0"/>
        <v>6440</v>
      </c>
    </row>
    <row r="14" spans="2:16" ht="15.75" x14ac:dyDescent="0.25">
      <c r="B14" s="47" t="s">
        <v>89</v>
      </c>
      <c r="C14" s="47"/>
      <c r="D14" s="49" t="s">
        <v>60</v>
      </c>
      <c r="E14" s="47" t="s">
        <v>66</v>
      </c>
      <c r="F14" s="47" t="s">
        <v>65</v>
      </c>
      <c r="G14" s="47" t="s">
        <v>91</v>
      </c>
      <c r="H14" s="47"/>
      <c r="I14" s="47"/>
      <c r="J14" s="47">
        <v>2</v>
      </c>
      <c r="K14" s="47"/>
      <c r="L14" s="47"/>
      <c r="M14" s="47">
        <v>7</v>
      </c>
      <c r="N14" s="47">
        <v>1600</v>
      </c>
      <c r="O14" s="47">
        <v>1620</v>
      </c>
      <c r="P14" s="47">
        <f t="shared" si="0"/>
        <v>3220</v>
      </c>
    </row>
    <row r="15" spans="2:16" x14ac:dyDescent="0.25">
      <c r="B15" s="47" t="s">
        <v>89</v>
      </c>
      <c r="C15" s="47" t="s">
        <v>76</v>
      </c>
      <c r="D15" s="47" t="s">
        <v>78</v>
      </c>
      <c r="E15" s="47" t="s">
        <v>77</v>
      </c>
      <c r="F15" s="47" t="s">
        <v>69</v>
      </c>
      <c r="G15" s="47" t="s">
        <v>91</v>
      </c>
      <c r="H15" s="47">
        <v>1</v>
      </c>
      <c r="I15" s="47"/>
      <c r="J15" s="47"/>
      <c r="K15" s="47"/>
      <c r="L15" s="47">
        <v>1</v>
      </c>
      <c r="M15" s="47">
        <v>7</v>
      </c>
      <c r="N15" s="47">
        <v>1600</v>
      </c>
      <c r="O15" s="47">
        <v>1620</v>
      </c>
      <c r="P15" s="47">
        <f t="shared" si="0"/>
        <v>3220</v>
      </c>
    </row>
    <row r="16" spans="2:16" x14ac:dyDescent="0.25">
      <c r="B16" s="47" t="s">
        <v>75</v>
      </c>
      <c r="C16" s="47" t="s">
        <v>76</v>
      </c>
      <c r="D16" s="47" t="s">
        <v>78</v>
      </c>
      <c r="E16" s="47" t="s">
        <v>77</v>
      </c>
      <c r="F16" s="47" t="s">
        <v>69</v>
      </c>
      <c r="G16" s="47" t="s">
        <v>67</v>
      </c>
      <c r="H16" s="47">
        <v>2</v>
      </c>
      <c r="I16" s="47">
        <v>1</v>
      </c>
      <c r="J16" s="47">
        <v>2</v>
      </c>
      <c r="K16" s="47">
        <v>1</v>
      </c>
      <c r="L16" s="47"/>
      <c r="M16" s="47">
        <v>10</v>
      </c>
      <c r="N16" s="47">
        <v>7200</v>
      </c>
      <c r="O16" s="47">
        <v>6660</v>
      </c>
      <c r="P16" s="47">
        <f t="shared" ref="P16:P37" si="1">N16+O16</f>
        <v>13860</v>
      </c>
    </row>
    <row r="17" spans="2:16" x14ac:dyDescent="0.25">
      <c r="B17" s="47" t="s">
        <v>75</v>
      </c>
      <c r="C17" s="47"/>
      <c r="D17" s="47" t="s">
        <v>64</v>
      </c>
      <c r="E17" s="47" t="s">
        <v>73</v>
      </c>
      <c r="F17" s="47" t="s">
        <v>74</v>
      </c>
      <c r="G17" s="47" t="s">
        <v>67</v>
      </c>
      <c r="H17" s="47">
        <v>1</v>
      </c>
      <c r="I17" s="47"/>
      <c r="J17" s="47">
        <v>1</v>
      </c>
      <c r="K17" s="47">
        <v>1</v>
      </c>
      <c r="L17" s="47"/>
      <c r="M17" s="47">
        <v>10</v>
      </c>
      <c r="N17" s="47">
        <v>2400</v>
      </c>
      <c r="O17" s="47">
        <v>3330</v>
      </c>
      <c r="P17" s="47">
        <f t="shared" si="1"/>
        <v>5730</v>
      </c>
    </row>
    <row r="18" spans="2:16" s="56" customFormat="1" ht="15.75" x14ac:dyDescent="0.25">
      <c r="B18" s="47" t="s">
        <v>79</v>
      </c>
      <c r="C18" s="47"/>
      <c r="D18" s="49" t="s">
        <v>60</v>
      </c>
      <c r="E18" s="47" t="s">
        <v>66</v>
      </c>
      <c r="F18" s="47" t="s">
        <v>65</v>
      </c>
      <c r="G18" s="47" t="s">
        <v>74</v>
      </c>
      <c r="H18" s="47">
        <v>2</v>
      </c>
      <c r="I18" s="47"/>
      <c r="J18" s="47">
        <v>1</v>
      </c>
      <c r="K18" s="47"/>
      <c r="L18" s="47"/>
      <c r="M18" s="47">
        <v>10</v>
      </c>
      <c r="N18" s="47">
        <v>2400</v>
      </c>
      <c r="O18" s="47">
        <v>3600</v>
      </c>
      <c r="P18" s="47">
        <f t="shared" si="1"/>
        <v>6000</v>
      </c>
    </row>
    <row r="19" spans="2:16" x14ac:dyDescent="0.25">
      <c r="B19" s="47" t="s">
        <v>79</v>
      </c>
      <c r="C19" s="47" t="s">
        <v>76</v>
      </c>
      <c r="D19" s="47" t="s">
        <v>78</v>
      </c>
      <c r="E19" s="47" t="s">
        <v>77</v>
      </c>
      <c r="F19" s="47" t="s">
        <v>69</v>
      </c>
      <c r="G19" s="47" t="s">
        <v>74</v>
      </c>
      <c r="H19" s="47">
        <v>2</v>
      </c>
      <c r="I19" s="47">
        <v>1</v>
      </c>
      <c r="J19" s="47">
        <v>2</v>
      </c>
      <c r="K19" s="47">
        <v>1</v>
      </c>
      <c r="L19" s="47"/>
      <c r="M19" s="47">
        <v>10</v>
      </c>
      <c r="N19" s="47">
        <v>4800</v>
      </c>
      <c r="O19" s="47">
        <v>7200</v>
      </c>
      <c r="P19" s="47">
        <f t="shared" si="1"/>
        <v>12000</v>
      </c>
    </row>
    <row r="20" spans="2:16" s="56" customFormat="1" ht="15.75" x14ac:dyDescent="0.25">
      <c r="B20" s="54" t="s">
        <v>56</v>
      </c>
      <c r="C20" s="47"/>
      <c r="D20" s="49" t="s">
        <v>57</v>
      </c>
      <c r="E20" s="54" t="s">
        <v>59</v>
      </c>
      <c r="F20" s="54" t="s">
        <v>58</v>
      </c>
      <c r="G20" s="54" t="s">
        <v>74</v>
      </c>
      <c r="H20" s="54">
        <v>1</v>
      </c>
      <c r="I20" s="54">
        <v>1</v>
      </c>
      <c r="J20" s="54"/>
      <c r="K20" s="54"/>
      <c r="L20" s="54">
        <v>1</v>
      </c>
      <c r="M20" s="54">
        <v>7</v>
      </c>
      <c r="N20" s="47">
        <v>2400</v>
      </c>
      <c r="O20" s="47">
        <v>2730</v>
      </c>
      <c r="P20" s="47">
        <f t="shared" si="1"/>
        <v>5130</v>
      </c>
    </row>
    <row r="21" spans="2:16" s="56" customFormat="1" ht="15.75" x14ac:dyDescent="0.25">
      <c r="B21" s="54" t="s">
        <v>56</v>
      </c>
      <c r="C21" s="47"/>
      <c r="D21" s="49" t="s">
        <v>60</v>
      </c>
      <c r="E21" s="54" t="s">
        <v>66</v>
      </c>
      <c r="F21" s="54" t="s">
        <v>65</v>
      </c>
      <c r="G21" s="54" t="s">
        <v>74</v>
      </c>
      <c r="H21" s="54">
        <v>1</v>
      </c>
      <c r="I21" s="54"/>
      <c r="J21" s="54">
        <v>1</v>
      </c>
      <c r="K21" s="54"/>
      <c r="L21" s="54">
        <v>1</v>
      </c>
      <c r="M21" s="54">
        <v>7</v>
      </c>
      <c r="N21" s="47">
        <v>2400</v>
      </c>
      <c r="O21" s="47">
        <v>2730</v>
      </c>
      <c r="P21" s="47">
        <f t="shared" si="1"/>
        <v>5130</v>
      </c>
    </row>
    <row r="22" spans="2:16" s="56" customFormat="1" ht="15.75" x14ac:dyDescent="0.25">
      <c r="B22" s="54" t="s">
        <v>56</v>
      </c>
      <c r="C22" s="47"/>
      <c r="D22" s="49" t="s">
        <v>61</v>
      </c>
      <c r="E22" s="54" t="s">
        <v>68</v>
      </c>
      <c r="F22" s="54" t="s">
        <v>67</v>
      </c>
      <c r="G22" s="54" t="s">
        <v>74</v>
      </c>
      <c r="H22" s="54">
        <v>1</v>
      </c>
      <c r="I22" s="54"/>
      <c r="J22" s="54">
        <v>2</v>
      </c>
      <c r="K22" s="54"/>
      <c r="L22" s="54"/>
      <c r="M22" s="54">
        <v>7</v>
      </c>
      <c r="N22" s="47">
        <v>2400</v>
      </c>
      <c r="O22" s="47">
        <v>2730</v>
      </c>
      <c r="P22" s="47">
        <f t="shared" si="1"/>
        <v>5130</v>
      </c>
    </row>
    <row r="23" spans="2:16" s="56" customFormat="1" ht="15.75" x14ac:dyDescent="0.25">
      <c r="B23" s="54" t="s">
        <v>56</v>
      </c>
      <c r="C23" s="47"/>
      <c r="D23" s="49" t="s">
        <v>62</v>
      </c>
      <c r="E23" s="54" t="s">
        <v>68</v>
      </c>
      <c r="F23" s="54" t="s">
        <v>70</v>
      </c>
      <c r="G23" s="54" t="s">
        <v>74</v>
      </c>
      <c r="H23" s="54">
        <v>1</v>
      </c>
      <c r="I23" s="54"/>
      <c r="J23" s="54">
        <v>1</v>
      </c>
      <c r="K23" s="54"/>
      <c r="L23" s="54">
        <v>1</v>
      </c>
      <c r="M23" s="54">
        <v>7</v>
      </c>
      <c r="N23" s="47">
        <v>2400</v>
      </c>
      <c r="O23" s="47">
        <v>2730</v>
      </c>
      <c r="P23" s="47">
        <f t="shared" si="1"/>
        <v>5130</v>
      </c>
    </row>
    <row r="24" spans="2:16" s="56" customFormat="1" ht="15.75" x14ac:dyDescent="0.25">
      <c r="B24" s="54" t="s">
        <v>56</v>
      </c>
      <c r="C24" s="47"/>
      <c r="D24" s="49" t="s">
        <v>63</v>
      </c>
      <c r="E24" s="54" t="s">
        <v>71</v>
      </c>
      <c r="F24" s="54" t="s">
        <v>72</v>
      </c>
      <c r="G24" s="54" t="s">
        <v>74</v>
      </c>
      <c r="H24" s="54"/>
      <c r="I24" s="54"/>
      <c r="J24" s="54">
        <v>2</v>
      </c>
      <c r="K24" s="54"/>
      <c r="L24" s="54">
        <v>1</v>
      </c>
      <c r="M24" s="54">
        <v>7</v>
      </c>
      <c r="N24" s="47">
        <v>1800</v>
      </c>
      <c r="O24" s="47">
        <v>2730</v>
      </c>
      <c r="P24" s="47">
        <f t="shared" si="1"/>
        <v>4530</v>
      </c>
    </row>
    <row r="25" spans="2:16" s="56" customFormat="1" x14ac:dyDescent="0.25">
      <c r="B25" s="54" t="s">
        <v>56</v>
      </c>
      <c r="C25" s="47" t="s">
        <v>76</v>
      </c>
      <c r="D25" s="47" t="s">
        <v>78</v>
      </c>
      <c r="E25" s="47" t="s">
        <v>77</v>
      </c>
      <c r="F25" s="47" t="s">
        <v>69</v>
      </c>
      <c r="G25" s="54" t="s">
        <v>74</v>
      </c>
      <c r="H25" s="47">
        <v>2</v>
      </c>
      <c r="I25" s="47">
        <v>1</v>
      </c>
      <c r="J25" s="47">
        <v>1</v>
      </c>
      <c r="K25" s="47">
        <v>1</v>
      </c>
      <c r="L25" s="47">
        <v>1</v>
      </c>
      <c r="M25" s="47">
        <v>7</v>
      </c>
      <c r="N25" s="47">
        <v>4800</v>
      </c>
      <c r="O25" s="47">
        <v>5460</v>
      </c>
      <c r="P25" s="47">
        <f t="shared" si="1"/>
        <v>10260</v>
      </c>
    </row>
    <row r="26" spans="2:16" s="56" customFormat="1" x14ac:dyDescent="0.25">
      <c r="B26" s="47" t="s">
        <v>80</v>
      </c>
      <c r="C26" s="47"/>
      <c r="D26" s="47" t="s">
        <v>64</v>
      </c>
      <c r="E26" s="47" t="s">
        <v>73</v>
      </c>
      <c r="F26" s="47" t="s">
        <v>74</v>
      </c>
      <c r="G26" s="47" t="s">
        <v>81</v>
      </c>
      <c r="H26" s="47">
        <v>1</v>
      </c>
      <c r="I26" s="47">
        <v>1</v>
      </c>
      <c r="J26" s="47"/>
      <c r="K26" s="47">
        <v>1</v>
      </c>
      <c r="L26" s="47"/>
      <c r="M26" s="47">
        <v>10</v>
      </c>
      <c r="N26" s="47">
        <v>3600</v>
      </c>
      <c r="O26" s="47">
        <v>3060</v>
      </c>
      <c r="P26" s="47">
        <f t="shared" si="1"/>
        <v>6660</v>
      </c>
    </row>
    <row r="27" spans="2:16" s="56" customFormat="1" ht="15.75" x14ac:dyDescent="0.25">
      <c r="B27" s="47" t="s">
        <v>80</v>
      </c>
      <c r="C27" s="47"/>
      <c r="D27" s="49" t="s">
        <v>61</v>
      </c>
      <c r="E27" s="47" t="s">
        <v>68</v>
      </c>
      <c r="F27" s="47" t="s">
        <v>67</v>
      </c>
      <c r="G27" s="47" t="s">
        <v>81</v>
      </c>
      <c r="H27" s="47">
        <v>1</v>
      </c>
      <c r="I27" s="47"/>
      <c r="J27" s="47">
        <v>2</v>
      </c>
      <c r="K27" s="47"/>
      <c r="L27" s="47"/>
      <c r="M27" s="47">
        <v>10</v>
      </c>
      <c r="N27" s="47">
        <v>3600</v>
      </c>
      <c r="O27" s="47">
        <v>3060</v>
      </c>
      <c r="P27" s="47">
        <f t="shared" si="1"/>
        <v>6660</v>
      </c>
    </row>
    <row r="28" spans="2:16" x14ac:dyDescent="0.25">
      <c r="B28" s="47" t="s">
        <v>80</v>
      </c>
      <c r="C28" s="47" t="s">
        <v>76</v>
      </c>
      <c r="D28" s="47" t="s">
        <v>78</v>
      </c>
      <c r="E28" s="47" t="s">
        <v>77</v>
      </c>
      <c r="F28" s="47" t="s">
        <v>69</v>
      </c>
      <c r="G28" s="47" t="s">
        <v>81</v>
      </c>
      <c r="H28" s="47">
        <v>1</v>
      </c>
      <c r="I28" s="47">
        <v>1</v>
      </c>
      <c r="J28" s="47">
        <v>1</v>
      </c>
      <c r="K28" s="47">
        <v>1</v>
      </c>
      <c r="L28" s="47">
        <v>2</v>
      </c>
      <c r="M28" s="47">
        <v>10</v>
      </c>
      <c r="N28" s="47">
        <v>7200</v>
      </c>
      <c r="O28" s="47">
        <v>6120</v>
      </c>
      <c r="P28" s="47">
        <f t="shared" si="1"/>
        <v>13320</v>
      </c>
    </row>
    <row r="29" spans="2:16" x14ac:dyDescent="0.25">
      <c r="B29" s="47" t="s">
        <v>80</v>
      </c>
      <c r="C29" s="47" t="s">
        <v>76</v>
      </c>
      <c r="D29" s="47" t="s">
        <v>78</v>
      </c>
      <c r="E29" s="47" t="s">
        <v>77</v>
      </c>
      <c r="F29" s="47" t="s">
        <v>69</v>
      </c>
      <c r="G29" s="47" t="s">
        <v>82</v>
      </c>
      <c r="H29" s="47"/>
      <c r="I29" s="47"/>
      <c r="J29" s="47"/>
      <c r="K29" s="47"/>
      <c r="L29" s="47">
        <v>2</v>
      </c>
      <c r="M29" s="47">
        <v>10</v>
      </c>
      <c r="N29" s="47">
        <v>1600</v>
      </c>
      <c r="O29" s="47">
        <v>1680</v>
      </c>
      <c r="P29" s="47">
        <f t="shared" si="1"/>
        <v>3280</v>
      </c>
    </row>
    <row r="30" spans="2:16" x14ac:dyDescent="0.25">
      <c r="B30" s="47" t="s">
        <v>80</v>
      </c>
      <c r="C30" s="47"/>
      <c r="D30" s="47" t="s">
        <v>64</v>
      </c>
      <c r="E30" s="47" t="s">
        <v>73</v>
      </c>
      <c r="F30" s="47" t="s">
        <v>74</v>
      </c>
      <c r="G30" s="47" t="s">
        <v>82</v>
      </c>
      <c r="H30" s="47">
        <v>1</v>
      </c>
      <c r="I30" s="47"/>
      <c r="J30" s="47">
        <v>1</v>
      </c>
      <c r="K30" s="47"/>
      <c r="L30" s="47"/>
      <c r="M30" s="47">
        <v>10</v>
      </c>
      <c r="N30" s="47">
        <v>1600</v>
      </c>
      <c r="O30" s="47">
        <v>1680</v>
      </c>
      <c r="P30" s="47">
        <f t="shared" si="1"/>
        <v>3280</v>
      </c>
    </row>
    <row r="31" spans="2:16" x14ac:dyDescent="0.25">
      <c r="B31" s="47" t="s">
        <v>80</v>
      </c>
      <c r="C31" s="47" t="s">
        <v>76</v>
      </c>
      <c r="D31" s="47" t="s">
        <v>78</v>
      </c>
      <c r="E31" s="47" t="s">
        <v>77</v>
      </c>
      <c r="F31" s="47" t="s">
        <v>69</v>
      </c>
      <c r="G31" s="47" t="s">
        <v>83</v>
      </c>
      <c r="H31" s="47">
        <v>1</v>
      </c>
      <c r="I31" s="47"/>
      <c r="J31" s="47"/>
      <c r="K31" s="47"/>
      <c r="L31" s="47">
        <v>1</v>
      </c>
      <c r="M31" s="47">
        <v>7</v>
      </c>
      <c r="N31" s="47">
        <v>1600</v>
      </c>
      <c r="O31" s="47">
        <v>900</v>
      </c>
      <c r="P31" s="47">
        <f t="shared" si="1"/>
        <v>2500</v>
      </c>
    </row>
    <row r="32" spans="2:16" ht="15.75" x14ac:dyDescent="0.25">
      <c r="B32" s="47" t="s">
        <v>80</v>
      </c>
      <c r="C32" s="47"/>
      <c r="D32" s="49" t="s">
        <v>61</v>
      </c>
      <c r="E32" s="47" t="s">
        <v>68</v>
      </c>
      <c r="F32" s="47" t="s">
        <v>67</v>
      </c>
      <c r="G32" s="47" t="s">
        <v>83</v>
      </c>
      <c r="H32" s="47"/>
      <c r="I32" s="47"/>
      <c r="J32" s="47">
        <v>2</v>
      </c>
      <c r="K32" s="47"/>
      <c r="L32" s="47"/>
      <c r="M32" s="47">
        <v>7</v>
      </c>
      <c r="N32" s="47">
        <v>2000</v>
      </c>
      <c r="O32" s="47">
        <v>900</v>
      </c>
      <c r="P32" s="47">
        <f t="shared" si="1"/>
        <v>2900</v>
      </c>
    </row>
    <row r="33" spans="2:16" x14ac:dyDescent="0.25">
      <c r="B33" s="47" t="s">
        <v>80</v>
      </c>
      <c r="C33" s="47" t="s">
        <v>76</v>
      </c>
      <c r="D33" s="47" t="s">
        <v>78</v>
      </c>
      <c r="E33" s="47" t="s">
        <v>77</v>
      </c>
      <c r="F33" s="47" t="s">
        <v>69</v>
      </c>
      <c r="G33" s="47" t="s">
        <v>92</v>
      </c>
      <c r="H33" s="47">
        <v>1</v>
      </c>
      <c r="I33" s="47"/>
      <c r="J33" s="47">
        <v>1</v>
      </c>
      <c r="K33" s="47"/>
      <c r="L33" s="47">
        <v>2</v>
      </c>
      <c r="M33" s="47">
        <v>10</v>
      </c>
      <c r="N33" s="47">
        <v>4000</v>
      </c>
      <c r="O33" s="47">
        <v>5520</v>
      </c>
      <c r="P33" s="47">
        <f t="shared" si="1"/>
        <v>9520</v>
      </c>
    </row>
    <row r="34" spans="2:16" x14ac:dyDescent="0.25">
      <c r="B34" s="47" t="s">
        <v>80</v>
      </c>
      <c r="C34" s="47"/>
      <c r="D34" s="47" t="s">
        <v>64</v>
      </c>
      <c r="E34" s="47" t="s">
        <v>73</v>
      </c>
      <c r="F34" s="47" t="s">
        <v>74</v>
      </c>
      <c r="G34" s="47" t="s">
        <v>92</v>
      </c>
      <c r="H34" s="47">
        <v>1</v>
      </c>
      <c r="I34" s="47"/>
      <c r="J34" s="47">
        <v>1</v>
      </c>
      <c r="K34" s="47"/>
      <c r="L34" s="47"/>
      <c r="M34" s="47">
        <v>10</v>
      </c>
      <c r="N34" s="47">
        <v>1600</v>
      </c>
      <c r="O34" s="47">
        <v>2760</v>
      </c>
      <c r="P34" s="47">
        <f t="shared" si="1"/>
        <v>4360</v>
      </c>
    </row>
    <row r="35" spans="2:16" x14ac:dyDescent="0.25">
      <c r="B35" s="47" t="s">
        <v>80</v>
      </c>
      <c r="C35" s="47" t="s">
        <v>76</v>
      </c>
      <c r="D35" s="47" t="s">
        <v>78</v>
      </c>
      <c r="E35" s="47" t="s">
        <v>77</v>
      </c>
      <c r="F35" s="47" t="s">
        <v>69</v>
      </c>
      <c r="G35" s="47" t="s">
        <v>93</v>
      </c>
      <c r="H35" s="47">
        <v>2</v>
      </c>
      <c r="I35" s="47">
        <v>1</v>
      </c>
      <c r="J35" s="47">
        <v>1</v>
      </c>
      <c r="K35" s="47">
        <v>1</v>
      </c>
      <c r="L35" s="47">
        <v>1</v>
      </c>
      <c r="M35" s="47">
        <v>10</v>
      </c>
      <c r="N35" s="47">
        <v>7200</v>
      </c>
      <c r="O35" s="47">
        <v>5580</v>
      </c>
      <c r="P35" s="47">
        <f t="shared" si="1"/>
        <v>12780</v>
      </c>
    </row>
    <row r="36" spans="2:16" ht="15.75" x14ac:dyDescent="0.25">
      <c r="B36" s="47" t="s">
        <v>80</v>
      </c>
      <c r="C36" s="51"/>
      <c r="D36" s="49" t="s">
        <v>61</v>
      </c>
      <c r="E36" s="47" t="s">
        <v>68</v>
      </c>
      <c r="F36" s="47" t="s">
        <v>67</v>
      </c>
      <c r="G36" s="47" t="s">
        <v>93</v>
      </c>
      <c r="H36" s="51"/>
      <c r="I36" s="51"/>
      <c r="J36" s="51">
        <v>2</v>
      </c>
      <c r="K36" s="51"/>
      <c r="L36" s="51"/>
      <c r="M36" s="51">
        <v>10</v>
      </c>
      <c r="N36" s="51">
        <v>2400</v>
      </c>
      <c r="O36" s="51">
        <v>1860</v>
      </c>
      <c r="P36" s="51">
        <f t="shared" si="1"/>
        <v>4260</v>
      </c>
    </row>
    <row r="37" spans="2:16" x14ac:dyDescent="0.25">
      <c r="B37" s="47" t="s">
        <v>80</v>
      </c>
      <c r="C37" s="51"/>
      <c r="D37" s="47" t="s">
        <v>64</v>
      </c>
      <c r="E37" s="47" t="s">
        <v>73</v>
      </c>
      <c r="F37" s="47" t="s">
        <v>74</v>
      </c>
      <c r="G37" s="47" t="s">
        <v>93</v>
      </c>
      <c r="H37" s="47">
        <v>1</v>
      </c>
      <c r="I37" s="47">
        <v>1</v>
      </c>
      <c r="J37" s="47"/>
      <c r="K37" s="51"/>
      <c r="L37" s="51"/>
      <c r="M37" s="51">
        <v>10</v>
      </c>
      <c r="N37" s="51">
        <v>2400</v>
      </c>
      <c r="O37" s="51">
        <v>1860</v>
      </c>
      <c r="P37" s="51">
        <f t="shared" si="1"/>
        <v>4260</v>
      </c>
    </row>
    <row r="38" spans="2:16" ht="15.75" x14ac:dyDescent="0.25">
      <c r="B38" s="51" t="s">
        <v>56</v>
      </c>
      <c r="C38" s="51"/>
      <c r="D38" s="49" t="s">
        <v>57</v>
      </c>
      <c r="E38" s="51" t="s">
        <v>59</v>
      </c>
      <c r="F38" s="51" t="s">
        <v>58</v>
      </c>
      <c r="G38" s="51" t="s">
        <v>69</v>
      </c>
      <c r="H38" s="51"/>
      <c r="I38" s="51">
        <v>1</v>
      </c>
      <c r="J38" s="51"/>
      <c r="K38" s="51"/>
      <c r="L38" s="51">
        <v>1</v>
      </c>
      <c r="M38" s="51">
        <v>5</v>
      </c>
      <c r="N38" s="47">
        <v>2000</v>
      </c>
      <c r="O38" s="51">
        <v>620</v>
      </c>
      <c r="P38" s="51">
        <f>N38+O38</f>
        <v>2620</v>
      </c>
    </row>
    <row r="39" spans="2:16" ht="15.75" x14ac:dyDescent="0.25">
      <c r="B39" s="51" t="s">
        <v>56</v>
      </c>
      <c r="C39" s="51"/>
      <c r="D39" s="49" t="s">
        <v>60</v>
      </c>
      <c r="E39" s="51" t="s">
        <v>66</v>
      </c>
      <c r="F39" s="51" t="s">
        <v>65</v>
      </c>
      <c r="G39" s="51" t="s">
        <v>69</v>
      </c>
      <c r="H39" s="51"/>
      <c r="I39" s="51"/>
      <c r="J39" s="51">
        <v>1</v>
      </c>
      <c r="K39" s="51"/>
      <c r="L39" s="51">
        <v>1</v>
      </c>
      <c r="M39" s="51">
        <v>5</v>
      </c>
      <c r="N39" s="47">
        <v>1600</v>
      </c>
      <c r="O39" s="51">
        <v>620</v>
      </c>
      <c r="P39" s="51">
        <f t="shared" ref="P39:P43" si="2">N39+O39</f>
        <v>2220</v>
      </c>
    </row>
    <row r="40" spans="2:16" ht="15.75" x14ac:dyDescent="0.25">
      <c r="B40" s="51" t="s">
        <v>56</v>
      </c>
      <c r="C40" s="51"/>
      <c r="D40" s="49" t="s">
        <v>61</v>
      </c>
      <c r="E40" s="51" t="s">
        <v>68</v>
      </c>
      <c r="F40" s="51" t="s">
        <v>67</v>
      </c>
      <c r="G40" s="51" t="s">
        <v>69</v>
      </c>
      <c r="H40" s="51">
        <v>1</v>
      </c>
      <c r="I40" s="51"/>
      <c r="J40" s="51">
        <v>1</v>
      </c>
      <c r="K40" s="51"/>
      <c r="L40" s="51"/>
      <c r="M40" s="51">
        <v>5</v>
      </c>
      <c r="N40" s="47">
        <v>2400</v>
      </c>
      <c r="O40" s="51">
        <v>620</v>
      </c>
      <c r="P40" s="51">
        <f t="shared" si="2"/>
        <v>3020</v>
      </c>
    </row>
    <row r="41" spans="2:16" ht="15.75" x14ac:dyDescent="0.25">
      <c r="B41" s="51" t="s">
        <v>56</v>
      </c>
      <c r="C41" s="51"/>
      <c r="D41" s="49" t="s">
        <v>62</v>
      </c>
      <c r="E41" s="51" t="s">
        <v>68</v>
      </c>
      <c r="F41" s="51" t="s">
        <v>70</v>
      </c>
      <c r="G41" s="51" t="s">
        <v>69</v>
      </c>
      <c r="H41" s="51"/>
      <c r="I41" s="51"/>
      <c r="J41" s="51">
        <v>1</v>
      </c>
      <c r="K41" s="51"/>
      <c r="L41" s="51">
        <v>1</v>
      </c>
      <c r="M41" s="51">
        <v>5</v>
      </c>
      <c r="N41" s="47">
        <v>2400</v>
      </c>
      <c r="O41" s="51">
        <v>620</v>
      </c>
      <c r="P41" s="51">
        <f t="shared" si="2"/>
        <v>3020</v>
      </c>
    </row>
    <row r="42" spans="2:16" ht="15.75" x14ac:dyDescent="0.25">
      <c r="B42" s="51" t="s">
        <v>56</v>
      </c>
      <c r="C42" s="51"/>
      <c r="D42" s="49" t="s">
        <v>63</v>
      </c>
      <c r="E42" s="51" t="s">
        <v>71</v>
      </c>
      <c r="F42" s="51" t="s">
        <v>72</v>
      </c>
      <c r="G42" s="51" t="s">
        <v>69</v>
      </c>
      <c r="H42" s="51"/>
      <c r="I42" s="51"/>
      <c r="J42" s="51">
        <v>1</v>
      </c>
      <c r="K42" s="51"/>
      <c r="L42" s="51">
        <v>1</v>
      </c>
      <c r="M42" s="51">
        <v>5</v>
      </c>
      <c r="N42" s="47">
        <v>1600</v>
      </c>
      <c r="O42" s="51">
        <v>620</v>
      </c>
      <c r="P42" s="51">
        <f t="shared" si="2"/>
        <v>2220</v>
      </c>
    </row>
    <row r="43" spans="2:16" x14ac:dyDescent="0.25">
      <c r="B43" s="51" t="s">
        <v>56</v>
      </c>
      <c r="C43" s="51"/>
      <c r="D43" s="47" t="s">
        <v>64</v>
      </c>
      <c r="E43" s="51" t="s">
        <v>73</v>
      </c>
      <c r="F43" s="51" t="s">
        <v>74</v>
      </c>
      <c r="G43" s="51" t="s">
        <v>69</v>
      </c>
      <c r="H43" s="51">
        <v>1</v>
      </c>
      <c r="I43" s="51">
        <v>1</v>
      </c>
      <c r="J43" s="51"/>
      <c r="K43" s="51"/>
      <c r="L43" s="51"/>
      <c r="M43" s="51">
        <v>5</v>
      </c>
      <c r="N43" s="47">
        <v>1600</v>
      </c>
      <c r="O43" s="51">
        <v>620</v>
      </c>
      <c r="P43" s="51">
        <f t="shared" si="2"/>
        <v>2220</v>
      </c>
    </row>
    <row r="44" spans="2:16" x14ac:dyDescent="0.25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</row>
    <row r="45" spans="2:16" x14ac:dyDescent="0.25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2:16" x14ac:dyDescent="0.25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spans="2:16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2:16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2:16" x14ac:dyDescent="0.25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spans="2:16" x14ac:dyDescent="0.2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2:16" x14ac:dyDescent="0.25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2:16" ht="15.75" x14ac:dyDescent="0.25">
      <c r="B52" s="47"/>
      <c r="C52" s="47"/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2:16" x14ac:dyDescent="0.2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2:16" x14ac:dyDescent="0.25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2:16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spans="2:16" ht="15.75" x14ac:dyDescent="0.25">
      <c r="B56" s="47"/>
      <c r="C56" s="51"/>
      <c r="D56" s="49"/>
      <c r="E56" s="47"/>
      <c r="F56" s="47"/>
      <c r="G56" s="47"/>
      <c r="H56" s="51"/>
      <c r="I56" s="51"/>
      <c r="J56" s="51"/>
      <c r="K56" s="51"/>
      <c r="L56" s="51"/>
      <c r="M56" s="51"/>
      <c r="N56" s="51"/>
      <c r="O56" s="51"/>
      <c r="P56" s="51"/>
    </row>
    <row r="57" spans="2:16" x14ac:dyDescent="0.25">
      <c r="B57" s="47"/>
      <c r="C57" s="51"/>
      <c r="D57" s="47"/>
      <c r="E57" s="47"/>
      <c r="F57" s="47"/>
      <c r="G57" s="47"/>
      <c r="H57" s="47"/>
      <c r="I57" s="47"/>
      <c r="J57" s="47"/>
      <c r="K57" s="51"/>
      <c r="L57" s="51"/>
      <c r="M57" s="51"/>
      <c r="N57" s="51"/>
      <c r="O57" s="51"/>
      <c r="P57" s="51"/>
    </row>
    <row r="58" spans="2:16" ht="15.75" x14ac:dyDescent="0.25">
      <c r="B58" s="51"/>
      <c r="C58" s="51"/>
      <c r="D58" s="49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2:16" ht="15.75" x14ac:dyDescent="0.25">
      <c r="B59" s="51"/>
      <c r="C59" s="51"/>
      <c r="D59" s="49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2:16" ht="15.75" x14ac:dyDescent="0.25">
      <c r="B60" s="51"/>
      <c r="C60" s="51"/>
      <c r="D60" s="49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</row>
    <row r="61" spans="2:16" ht="15.75" x14ac:dyDescent="0.25">
      <c r="B61" s="51"/>
      <c r="C61" s="51"/>
      <c r="D61" s="49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2:16" ht="15.75" x14ac:dyDescent="0.25">
      <c r="B62" s="51"/>
      <c r="C62" s="51"/>
      <c r="D62" s="49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2:16" x14ac:dyDescent="0.25">
      <c r="B63" s="51"/>
      <c r="C63" s="51"/>
      <c r="D63" s="4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</row>
    <row r="64" spans="2:16" ht="15.75" x14ac:dyDescent="0.25">
      <c r="B64" s="51"/>
      <c r="C64" s="51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</row>
    <row r="65" spans="2:16" ht="15.75" x14ac:dyDescent="0.25">
      <c r="B65" s="51"/>
      <c r="C65" s="51"/>
      <c r="D65" s="5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</row>
    <row r="66" spans="2:16" ht="15.75" x14ac:dyDescent="0.25">
      <c r="B66" s="51"/>
      <c r="C66" s="51"/>
      <c r="D66" s="50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</row>
    <row r="67" spans="2:16" ht="15.75" x14ac:dyDescent="0.25">
      <c r="B67" s="51"/>
      <c r="C67" s="51"/>
      <c r="D67" s="50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</row>
    <row r="68" spans="2:16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</row>
  </sheetData>
  <autoFilter ref="B4:P43"/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F37" sqref="F37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9" t="s">
        <v>39</v>
      </c>
      <c r="C2" s="90"/>
      <c r="D2" s="38">
        <f>SUM(I5:I36)</f>
        <v>417435</v>
      </c>
    </row>
    <row r="4" spans="2:9" ht="45" x14ac:dyDescent="0.25">
      <c r="B4" s="36" t="s">
        <v>47</v>
      </c>
      <c r="C4" s="36" t="s">
        <v>40</v>
      </c>
      <c r="D4" s="36" t="s">
        <v>41</v>
      </c>
      <c r="E4" s="35" t="s">
        <v>42</v>
      </c>
      <c r="F4" s="35" t="s">
        <v>43</v>
      </c>
      <c r="G4" s="35" t="s">
        <v>45</v>
      </c>
      <c r="H4" s="35" t="s">
        <v>44</v>
      </c>
      <c r="I4" s="37" t="s">
        <v>46</v>
      </c>
    </row>
    <row r="5" spans="2:9" x14ac:dyDescent="0.25">
      <c r="B5" s="34" t="s">
        <v>75</v>
      </c>
      <c r="C5" s="34"/>
      <c r="D5" s="34" t="s">
        <v>61</v>
      </c>
      <c r="E5" s="34" t="s">
        <v>68</v>
      </c>
      <c r="F5" s="34" t="s">
        <v>86</v>
      </c>
      <c r="G5" s="34">
        <v>120</v>
      </c>
      <c r="H5" s="34">
        <v>2</v>
      </c>
      <c r="I5" s="34">
        <v>240</v>
      </c>
    </row>
    <row r="6" spans="2:9" x14ac:dyDescent="0.25">
      <c r="B6" s="42" t="s">
        <v>75</v>
      </c>
      <c r="C6" s="34"/>
      <c r="D6" s="42" t="s">
        <v>61</v>
      </c>
      <c r="E6" s="42" t="s">
        <v>68</v>
      </c>
      <c r="F6" s="34" t="s">
        <v>115</v>
      </c>
      <c r="G6" s="34">
        <v>200</v>
      </c>
      <c r="H6" s="34">
        <v>12</v>
      </c>
      <c r="I6" s="34">
        <f t="shared" ref="I6:I36" si="0">G6*H6</f>
        <v>2400</v>
      </c>
    </row>
    <row r="7" spans="2:9" x14ac:dyDescent="0.25">
      <c r="B7" s="42" t="s">
        <v>75</v>
      </c>
      <c r="C7" s="42"/>
      <c r="D7" s="42" t="s">
        <v>61</v>
      </c>
      <c r="E7" s="42" t="s">
        <v>68</v>
      </c>
      <c r="F7" s="42" t="s">
        <v>113</v>
      </c>
      <c r="G7" s="34">
        <v>60</v>
      </c>
      <c r="H7" s="34">
        <v>2</v>
      </c>
      <c r="I7" s="34">
        <f t="shared" si="0"/>
        <v>120</v>
      </c>
    </row>
    <row r="8" spans="2:9" s="56" customFormat="1" x14ac:dyDescent="0.25">
      <c r="B8" s="55" t="s">
        <v>75</v>
      </c>
      <c r="C8" s="55"/>
      <c r="D8" s="55" t="s">
        <v>61</v>
      </c>
      <c r="E8" s="55" t="s">
        <v>68</v>
      </c>
      <c r="F8" s="55" t="s">
        <v>114</v>
      </c>
      <c r="G8" s="55">
        <v>3000</v>
      </c>
      <c r="H8" s="55">
        <v>1</v>
      </c>
      <c r="I8" s="55">
        <f t="shared" si="0"/>
        <v>3000</v>
      </c>
    </row>
    <row r="9" spans="2:9" x14ac:dyDescent="0.25">
      <c r="B9" s="42" t="s">
        <v>75</v>
      </c>
      <c r="C9" s="42"/>
      <c r="D9" s="42" t="s">
        <v>61</v>
      </c>
      <c r="E9" s="42" t="s">
        <v>68</v>
      </c>
      <c r="F9" s="34" t="s">
        <v>85</v>
      </c>
      <c r="G9" s="34">
        <v>80</v>
      </c>
      <c r="H9" s="34">
        <v>2</v>
      </c>
      <c r="I9" s="34">
        <f t="shared" si="0"/>
        <v>160</v>
      </c>
    </row>
    <row r="10" spans="2:9" x14ac:dyDescent="0.25">
      <c r="B10" s="34" t="s">
        <v>79</v>
      </c>
      <c r="C10" s="34" t="s">
        <v>76</v>
      </c>
      <c r="D10" s="34" t="s">
        <v>78</v>
      </c>
      <c r="E10" s="42" t="s">
        <v>84</v>
      </c>
      <c r="F10" s="42" t="s">
        <v>102</v>
      </c>
      <c r="G10" s="53">
        <v>12825</v>
      </c>
      <c r="H10" s="42">
        <v>4</v>
      </c>
      <c r="I10" s="34">
        <f t="shared" si="0"/>
        <v>51300</v>
      </c>
    </row>
    <row r="11" spans="2:9" x14ac:dyDescent="0.25">
      <c r="B11" s="54" t="s">
        <v>79</v>
      </c>
      <c r="C11" s="54"/>
      <c r="D11" s="54" t="s">
        <v>64</v>
      </c>
      <c r="E11" s="54" t="s">
        <v>73</v>
      </c>
      <c r="F11" s="54" t="s">
        <v>102</v>
      </c>
      <c r="G11" s="54">
        <v>12825</v>
      </c>
      <c r="H11" s="54">
        <v>4</v>
      </c>
      <c r="I11" s="54">
        <f t="shared" si="0"/>
        <v>51300</v>
      </c>
    </row>
    <row r="12" spans="2:9" s="56" customFormat="1" x14ac:dyDescent="0.25">
      <c r="B12" s="54" t="s">
        <v>79</v>
      </c>
      <c r="C12" s="54"/>
      <c r="D12" s="54" t="s">
        <v>60</v>
      </c>
      <c r="E12" s="54" t="s">
        <v>66</v>
      </c>
      <c r="F12" s="54" t="s">
        <v>104</v>
      </c>
      <c r="G12" s="54">
        <v>1600</v>
      </c>
      <c r="H12" s="54">
        <v>4</v>
      </c>
      <c r="I12" s="54">
        <f t="shared" si="0"/>
        <v>6400</v>
      </c>
    </row>
    <row r="13" spans="2:9" x14ac:dyDescent="0.25">
      <c r="B13" s="42" t="s">
        <v>79</v>
      </c>
      <c r="C13" s="42" t="s">
        <v>76</v>
      </c>
      <c r="D13" s="42" t="s">
        <v>78</v>
      </c>
      <c r="E13" s="42" t="s">
        <v>84</v>
      </c>
      <c r="F13" s="34" t="s">
        <v>104</v>
      </c>
      <c r="G13" s="34">
        <v>1600</v>
      </c>
      <c r="H13" s="34">
        <v>4</v>
      </c>
      <c r="I13" s="34">
        <f t="shared" si="0"/>
        <v>6400</v>
      </c>
    </row>
    <row r="14" spans="2:9" x14ac:dyDescent="0.25">
      <c r="B14" s="42" t="s">
        <v>79</v>
      </c>
      <c r="C14" s="34"/>
      <c r="D14" s="34" t="s">
        <v>64</v>
      </c>
      <c r="E14" s="34" t="s">
        <v>73</v>
      </c>
      <c r="F14" s="42" t="s">
        <v>105</v>
      </c>
      <c r="G14" s="34">
        <v>1600</v>
      </c>
      <c r="H14" s="34">
        <v>4</v>
      </c>
      <c r="I14" s="34">
        <f t="shared" si="0"/>
        <v>6400</v>
      </c>
    </row>
    <row r="15" spans="2:9" x14ac:dyDescent="0.25">
      <c r="B15" s="44" t="s">
        <v>79</v>
      </c>
      <c r="C15" s="44" t="s">
        <v>76</v>
      </c>
      <c r="D15" s="44" t="s">
        <v>78</v>
      </c>
      <c r="E15" s="44" t="s">
        <v>84</v>
      </c>
      <c r="F15" s="34" t="s">
        <v>87</v>
      </c>
      <c r="G15" s="34">
        <v>250</v>
      </c>
      <c r="H15" s="34">
        <v>2</v>
      </c>
      <c r="I15" s="34">
        <f t="shared" si="0"/>
        <v>500</v>
      </c>
    </row>
    <row r="16" spans="2:9" x14ac:dyDescent="0.25">
      <c r="B16" s="44" t="s">
        <v>79</v>
      </c>
      <c r="C16" s="44" t="s">
        <v>76</v>
      </c>
      <c r="D16" s="44" t="s">
        <v>78</v>
      </c>
      <c r="E16" s="44" t="s">
        <v>84</v>
      </c>
      <c r="F16" s="34" t="s">
        <v>88</v>
      </c>
      <c r="G16" s="34">
        <v>900</v>
      </c>
      <c r="H16" s="34">
        <v>2</v>
      </c>
      <c r="I16" s="34">
        <f t="shared" si="0"/>
        <v>1800</v>
      </c>
    </row>
    <row r="17" spans="2:9" x14ac:dyDescent="0.25">
      <c r="B17" s="51" t="s">
        <v>75</v>
      </c>
      <c r="C17" s="34"/>
      <c r="D17" s="51" t="s">
        <v>61</v>
      </c>
      <c r="E17" s="51" t="s">
        <v>68</v>
      </c>
      <c r="F17" s="44" t="s">
        <v>134</v>
      </c>
      <c r="G17" s="44">
        <v>120</v>
      </c>
      <c r="H17" s="44">
        <v>4</v>
      </c>
      <c r="I17" s="34">
        <f t="shared" si="0"/>
        <v>480</v>
      </c>
    </row>
    <row r="18" spans="2:9" x14ac:dyDescent="0.25">
      <c r="B18" s="34" t="s">
        <v>79</v>
      </c>
      <c r="C18" s="34"/>
      <c r="D18" s="53" t="s">
        <v>64</v>
      </c>
      <c r="E18" s="53" t="s">
        <v>73</v>
      </c>
      <c r="F18" s="53" t="s">
        <v>99</v>
      </c>
      <c r="G18" s="53">
        <v>99700</v>
      </c>
      <c r="H18" s="34">
        <v>1</v>
      </c>
      <c r="I18" s="53">
        <f t="shared" si="0"/>
        <v>99700</v>
      </c>
    </row>
    <row r="19" spans="2:9" x14ac:dyDescent="0.25">
      <c r="B19" s="55" t="s">
        <v>79</v>
      </c>
      <c r="C19" s="53"/>
      <c r="D19" s="54" t="s">
        <v>57</v>
      </c>
      <c r="E19" s="53" t="s">
        <v>59</v>
      </c>
      <c r="F19" s="34" t="s">
        <v>99</v>
      </c>
      <c r="G19" s="34">
        <v>99700</v>
      </c>
      <c r="H19" s="34">
        <v>1</v>
      </c>
      <c r="I19" s="34">
        <f t="shared" si="0"/>
        <v>99700</v>
      </c>
    </row>
    <row r="20" spans="2:9" x14ac:dyDescent="0.25">
      <c r="B20" s="55" t="s">
        <v>79</v>
      </c>
      <c r="C20" s="53" t="s">
        <v>76</v>
      </c>
      <c r="D20" s="53" t="s">
        <v>78</v>
      </c>
      <c r="E20" s="53" t="s">
        <v>84</v>
      </c>
      <c r="F20" s="34" t="s">
        <v>100</v>
      </c>
      <c r="G20" s="34">
        <v>6155</v>
      </c>
      <c r="H20" s="34">
        <v>3</v>
      </c>
      <c r="I20" s="34">
        <f t="shared" si="0"/>
        <v>18465</v>
      </c>
    </row>
    <row r="21" spans="2:9" x14ac:dyDescent="0.25">
      <c r="B21" s="52" t="s">
        <v>75</v>
      </c>
      <c r="C21" s="52"/>
      <c r="D21" s="52" t="s">
        <v>61</v>
      </c>
      <c r="E21" s="52" t="s">
        <v>68</v>
      </c>
      <c r="F21" s="34" t="s">
        <v>101</v>
      </c>
      <c r="G21" s="34">
        <v>2855</v>
      </c>
      <c r="H21" s="34">
        <v>4</v>
      </c>
      <c r="I21" s="34">
        <f t="shared" si="0"/>
        <v>11420</v>
      </c>
    </row>
    <row r="22" spans="2:9" x14ac:dyDescent="0.25">
      <c r="B22" s="34" t="s">
        <v>109</v>
      </c>
      <c r="C22" s="34"/>
      <c r="D22" s="34" t="s">
        <v>107</v>
      </c>
      <c r="E22" s="34" t="s">
        <v>71</v>
      </c>
      <c r="F22" s="34" t="s">
        <v>108</v>
      </c>
      <c r="G22" s="34">
        <v>8400</v>
      </c>
      <c r="H22" s="34">
        <v>1</v>
      </c>
      <c r="I22" s="34">
        <f t="shared" si="0"/>
        <v>8400</v>
      </c>
    </row>
    <row r="23" spans="2:9" x14ac:dyDescent="0.25">
      <c r="B23" s="34" t="s">
        <v>111</v>
      </c>
      <c r="C23" s="34"/>
      <c r="D23" s="54" t="s">
        <v>60</v>
      </c>
      <c r="E23" s="34" t="s">
        <v>66</v>
      </c>
      <c r="F23" s="34" t="s">
        <v>110</v>
      </c>
      <c r="G23" s="34">
        <v>1750</v>
      </c>
      <c r="H23" s="34">
        <v>1</v>
      </c>
      <c r="I23" s="34">
        <f t="shared" si="0"/>
        <v>1750</v>
      </c>
    </row>
    <row r="24" spans="2:9" x14ac:dyDescent="0.25">
      <c r="B24" s="34" t="s">
        <v>79</v>
      </c>
      <c r="C24" s="34"/>
      <c r="D24" s="54" t="s">
        <v>60</v>
      </c>
      <c r="E24" s="54" t="s">
        <v>66</v>
      </c>
      <c r="F24" s="34" t="s">
        <v>112</v>
      </c>
      <c r="G24" s="34">
        <v>47500</v>
      </c>
      <c r="H24" s="34">
        <v>1</v>
      </c>
      <c r="I24" s="34">
        <f t="shared" si="0"/>
        <v>47500</v>
      </c>
    </row>
    <row r="25" spans="2:9" x14ac:dyDescent="0.25">
      <c r="B25" s="34"/>
      <c r="C25" s="34"/>
      <c r="D25" s="34"/>
      <c r="E25" s="34"/>
      <c r="F25" s="34"/>
      <c r="G25" s="34"/>
      <c r="H25" s="34"/>
      <c r="I25" s="34">
        <f t="shared" si="0"/>
        <v>0</v>
      </c>
    </row>
    <row r="26" spans="2:9" x14ac:dyDescent="0.25">
      <c r="B26" s="34"/>
      <c r="C26" s="34"/>
      <c r="D26" s="34"/>
      <c r="E26" s="34"/>
      <c r="F26" s="34"/>
      <c r="G26" s="34"/>
      <c r="H26" s="34"/>
      <c r="I26" s="34">
        <f t="shared" si="0"/>
        <v>0</v>
      </c>
    </row>
    <row r="27" spans="2:9" x14ac:dyDescent="0.25">
      <c r="B27" s="34"/>
      <c r="C27" s="34"/>
      <c r="D27" s="34"/>
      <c r="E27" s="34"/>
      <c r="F27" s="34"/>
      <c r="G27" s="34"/>
      <c r="H27" s="34"/>
      <c r="I27" s="34">
        <f t="shared" si="0"/>
        <v>0</v>
      </c>
    </row>
    <row r="28" spans="2:9" x14ac:dyDescent="0.25">
      <c r="B28" s="34"/>
      <c r="C28" s="34"/>
      <c r="D28" s="34"/>
      <c r="E28" s="34"/>
      <c r="F28" s="34"/>
      <c r="G28" s="34"/>
      <c r="H28" s="34"/>
      <c r="I28" s="34">
        <f t="shared" si="0"/>
        <v>0</v>
      </c>
    </row>
    <row r="29" spans="2:9" x14ac:dyDescent="0.25">
      <c r="B29" s="34"/>
      <c r="C29" s="34"/>
      <c r="D29" s="34"/>
      <c r="E29" s="34"/>
      <c r="F29" s="34"/>
      <c r="G29" s="34"/>
      <c r="H29" s="34"/>
      <c r="I29" s="34">
        <f t="shared" si="0"/>
        <v>0</v>
      </c>
    </row>
    <row r="30" spans="2:9" x14ac:dyDescent="0.25">
      <c r="B30" s="34"/>
      <c r="C30" s="34"/>
      <c r="D30" s="34"/>
      <c r="E30" s="34"/>
      <c r="F30" s="34"/>
      <c r="G30" s="34"/>
      <c r="H30" s="34"/>
      <c r="I30" s="34">
        <f t="shared" si="0"/>
        <v>0</v>
      </c>
    </row>
    <row r="31" spans="2:9" x14ac:dyDescent="0.25">
      <c r="B31" s="34"/>
      <c r="C31" s="34"/>
      <c r="D31" s="34"/>
      <c r="E31" s="34"/>
      <c r="F31" s="34"/>
      <c r="G31" s="34"/>
      <c r="H31" s="34"/>
      <c r="I31" s="34">
        <f t="shared" si="0"/>
        <v>0</v>
      </c>
    </row>
    <row r="32" spans="2:9" x14ac:dyDescent="0.25">
      <c r="B32" s="34"/>
      <c r="C32" s="34"/>
      <c r="D32" s="34"/>
      <c r="E32" s="34"/>
      <c r="F32" s="34"/>
      <c r="G32" s="34"/>
      <c r="H32" s="34"/>
      <c r="I32" s="34">
        <f t="shared" si="0"/>
        <v>0</v>
      </c>
    </row>
    <row r="33" spans="2:9" x14ac:dyDescent="0.25">
      <c r="B33" s="34"/>
      <c r="C33" s="34"/>
      <c r="D33" s="34"/>
      <c r="E33" s="34"/>
      <c r="F33" s="34"/>
      <c r="G33" s="34"/>
      <c r="H33" s="34"/>
      <c r="I33" s="34">
        <f t="shared" si="0"/>
        <v>0</v>
      </c>
    </row>
    <row r="34" spans="2:9" x14ac:dyDescent="0.25">
      <c r="B34" s="34"/>
      <c r="C34" s="34"/>
      <c r="D34" s="34"/>
      <c r="E34" s="34"/>
      <c r="F34" s="34"/>
      <c r="G34" s="34"/>
      <c r="H34" s="34"/>
      <c r="I34" s="34">
        <f t="shared" si="0"/>
        <v>0</v>
      </c>
    </row>
    <row r="35" spans="2:9" x14ac:dyDescent="0.25">
      <c r="B35" s="34"/>
      <c r="C35" s="34"/>
      <c r="D35" s="34"/>
      <c r="E35" s="34"/>
      <c r="F35" s="34"/>
      <c r="G35" s="34"/>
      <c r="H35" s="34"/>
      <c r="I35" s="34">
        <f t="shared" si="0"/>
        <v>0</v>
      </c>
    </row>
    <row r="36" spans="2:9" x14ac:dyDescent="0.25">
      <c r="B36" s="34"/>
      <c r="C36" s="34"/>
      <c r="D36" s="34"/>
      <c r="E36" s="34"/>
      <c r="F36" s="34"/>
      <c r="G36" s="34"/>
      <c r="H36" s="34"/>
      <c r="I36" s="34">
        <f t="shared" si="0"/>
        <v>0</v>
      </c>
    </row>
  </sheetData>
  <autoFilter ref="B4:I36"/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opLeftCell="D1" workbookViewId="0">
      <selection activeCell="F2" sqref="F2"/>
    </sheetView>
  </sheetViews>
  <sheetFormatPr defaultRowHeight="15" x14ac:dyDescent="0.25"/>
  <cols>
    <col min="2" max="2" width="18.5703125" customWidth="1"/>
    <col min="4" max="4" width="37.7109375" customWidth="1"/>
    <col min="5" max="5" width="13.14062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9" t="s">
        <v>39</v>
      </c>
      <c r="C2" s="90"/>
      <c r="D2" s="38">
        <f>SUM(I5:I35)</f>
        <v>213000</v>
      </c>
    </row>
    <row r="4" spans="2:9" ht="45" x14ac:dyDescent="0.25">
      <c r="B4" s="36" t="s">
        <v>47</v>
      </c>
      <c r="C4" s="36" t="s">
        <v>40</v>
      </c>
      <c r="D4" s="36" t="s">
        <v>41</v>
      </c>
      <c r="E4" s="35" t="s">
        <v>42</v>
      </c>
      <c r="F4" s="35" t="s">
        <v>43</v>
      </c>
      <c r="G4" s="35" t="s">
        <v>45</v>
      </c>
      <c r="H4" s="35" t="s">
        <v>44</v>
      </c>
      <c r="I4" s="37" t="s">
        <v>46</v>
      </c>
    </row>
    <row r="5" spans="2:9" x14ac:dyDescent="0.25">
      <c r="B5" s="52" t="s">
        <v>95</v>
      </c>
      <c r="C5" s="52" t="s">
        <v>76</v>
      </c>
      <c r="D5" s="52" t="s">
        <v>78</v>
      </c>
      <c r="E5" s="52" t="s">
        <v>84</v>
      </c>
      <c r="F5" s="52" t="s">
        <v>94</v>
      </c>
      <c r="G5" s="52">
        <v>30000</v>
      </c>
      <c r="H5" s="52">
        <v>1</v>
      </c>
      <c r="I5" s="52">
        <f t="shared" ref="I5:I6" si="0">G5*H5</f>
        <v>30000</v>
      </c>
    </row>
    <row r="6" spans="2:9" x14ac:dyDescent="0.25">
      <c r="B6" s="52" t="s">
        <v>79</v>
      </c>
      <c r="C6" s="52"/>
      <c r="D6" s="47" t="s">
        <v>64</v>
      </c>
      <c r="E6" s="47" t="s">
        <v>73</v>
      </c>
      <c r="F6" s="52" t="s">
        <v>96</v>
      </c>
      <c r="G6" s="52">
        <v>10000</v>
      </c>
      <c r="H6" s="52">
        <v>1</v>
      </c>
      <c r="I6" s="52">
        <f t="shared" si="0"/>
        <v>10000</v>
      </c>
    </row>
    <row r="7" spans="2:9" ht="15.75" x14ac:dyDescent="0.25">
      <c r="B7" s="52" t="s">
        <v>75</v>
      </c>
      <c r="C7" s="52"/>
      <c r="D7" s="50" t="s">
        <v>61</v>
      </c>
      <c r="E7" s="52" t="s">
        <v>68</v>
      </c>
      <c r="F7" s="52" t="s">
        <v>96</v>
      </c>
      <c r="G7" s="52">
        <v>10000</v>
      </c>
      <c r="H7" s="52">
        <v>1</v>
      </c>
      <c r="I7" s="52">
        <f t="shared" ref="I7:I12" si="1">G7*H7</f>
        <v>10000</v>
      </c>
    </row>
    <row r="8" spans="2:9" x14ac:dyDescent="0.25">
      <c r="B8" s="52" t="s">
        <v>80</v>
      </c>
      <c r="C8" s="52" t="s">
        <v>76</v>
      </c>
      <c r="D8" s="52" t="s">
        <v>78</v>
      </c>
      <c r="E8" s="52" t="s">
        <v>84</v>
      </c>
      <c r="F8" s="52" t="s">
        <v>97</v>
      </c>
      <c r="G8" s="52">
        <v>2000</v>
      </c>
      <c r="H8" s="52">
        <v>1</v>
      </c>
      <c r="I8" s="52">
        <f t="shared" si="1"/>
        <v>2000</v>
      </c>
    </row>
    <row r="9" spans="2:9" ht="15.75" x14ac:dyDescent="0.25">
      <c r="B9" s="52" t="s">
        <v>80</v>
      </c>
      <c r="C9" s="52"/>
      <c r="D9" s="50" t="s">
        <v>61</v>
      </c>
      <c r="E9" s="52" t="s">
        <v>68</v>
      </c>
      <c r="F9" s="52" t="s">
        <v>98</v>
      </c>
      <c r="G9" s="52">
        <v>25000</v>
      </c>
      <c r="H9" s="52">
        <v>1</v>
      </c>
      <c r="I9" s="52">
        <f t="shared" si="1"/>
        <v>25000</v>
      </c>
    </row>
    <row r="10" spans="2:9" x14ac:dyDescent="0.25">
      <c r="B10" s="55" t="s">
        <v>79</v>
      </c>
      <c r="C10" s="53" t="s">
        <v>76</v>
      </c>
      <c r="D10" s="53" t="s">
        <v>78</v>
      </c>
      <c r="E10" s="53" t="s">
        <v>84</v>
      </c>
      <c r="F10" s="34" t="s">
        <v>103</v>
      </c>
      <c r="G10" s="34">
        <v>58500</v>
      </c>
      <c r="H10" s="34">
        <v>1</v>
      </c>
      <c r="I10" s="52">
        <f t="shared" si="1"/>
        <v>58500</v>
      </c>
    </row>
    <row r="11" spans="2:9" x14ac:dyDescent="0.25">
      <c r="B11" s="53" t="s">
        <v>79</v>
      </c>
      <c r="C11" s="46"/>
      <c r="D11" s="47" t="s">
        <v>64</v>
      </c>
      <c r="E11" s="47" t="s">
        <v>73</v>
      </c>
      <c r="F11" s="53" t="s">
        <v>103</v>
      </c>
      <c r="G11" s="53">
        <v>58500</v>
      </c>
      <c r="H11" s="34">
        <v>1</v>
      </c>
      <c r="I11" s="52">
        <f t="shared" si="1"/>
        <v>58500</v>
      </c>
    </row>
    <row r="12" spans="2:9" x14ac:dyDescent="0.25">
      <c r="B12" s="55" t="s">
        <v>79</v>
      </c>
      <c r="C12" s="46"/>
      <c r="D12" s="47" t="s">
        <v>64</v>
      </c>
      <c r="E12" s="47" t="s">
        <v>73</v>
      </c>
      <c r="F12" s="46" t="s">
        <v>106</v>
      </c>
      <c r="G12" s="46">
        <v>9500</v>
      </c>
      <c r="H12" s="46">
        <v>2</v>
      </c>
      <c r="I12" s="52">
        <f t="shared" si="1"/>
        <v>19000</v>
      </c>
    </row>
    <row r="13" spans="2:9" x14ac:dyDescent="0.25">
      <c r="B13" s="34"/>
      <c r="C13" s="46"/>
      <c r="D13" s="46"/>
      <c r="E13" s="46"/>
      <c r="F13" s="34"/>
      <c r="G13" s="34"/>
      <c r="H13" s="34"/>
      <c r="I13" s="52">
        <f t="shared" ref="I13:I35" si="2">G14*H14</f>
        <v>0</v>
      </c>
    </row>
    <row r="14" spans="2:9" ht="15.75" x14ac:dyDescent="0.25">
      <c r="B14" s="34"/>
      <c r="C14" s="46"/>
      <c r="D14" s="50"/>
      <c r="E14" s="46"/>
      <c r="F14" s="34"/>
      <c r="G14" s="34"/>
      <c r="H14" s="34"/>
      <c r="I14" s="52">
        <f t="shared" si="2"/>
        <v>0</v>
      </c>
    </row>
    <row r="15" spans="2:9" x14ac:dyDescent="0.25">
      <c r="B15" s="34"/>
      <c r="C15" s="34"/>
      <c r="D15" s="34"/>
      <c r="E15" s="34"/>
      <c r="F15" s="34"/>
      <c r="G15" s="34"/>
      <c r="H15" s="34"/>
      <c r="I15" s="34">
        <f t="shared" si="2"/>
        <v>0</v>
      </c>
    </row>
    <row r="16" spans="2:9" x14ac:dyDescent="0.25">
      <c r="B16" s="34"/>
      <c r="C16" s="34"/>
      <c r="D16" s="34"/>
      <c r="E16" s="34"/>
      <c r="F16" s="34"/>
      <c r="G16" s="34"/>
      <c r="H16" s="34"/>
      <c r="I16" s="34">
        <f t="shared" si="2"/>
        <v>0</v>
      </c>
    </row>
    <row r="17" spans="2:9" x14ac:dyDescent="0.25">
      <c r="B17" s="34"/>
      <c r="C17" s="34"/>
      <c r="D17" s="34"/>
      <c r="E17" s="34"/>
      <c r="F17" s="34"/>
      <c r="G17" s="34"/>
      <c r="H17" s="34"/>
      <c r="I17" s="34">
        <f t="shared" si="2"/>
        <v>0</v>
      </c>
    </row>
    <row r="18" spans="2:9" x14ac:dyDescent="0.25">
      <c r="B18" s="34"/>
      <c r="C18" s="34"/>
      <c r="D18" s="34"/>
      <c r="E18" s="34"/>
      <c r="F18" s="34"/>
      <c r="G18" s="34"/>
      <c r="H18" s="34"/>
      <c r="I18" s="34">
        <f t="shared" si="2"/>
        <v>0</v>
      </c>
    </row>
    <row r="19" spans="2:9" x14ac:dyDescent="0.25">
      <c r="B19" s="34"/>
      <c r="C19" s="34"/>
      <c r="D19" s="34"/>
      <c r="E19" s="34"/>
      <c r="F19" s="34"/>
      <c r="G19" s="34"/>
      <c r="H19" s="34"/>
      <c r="I19" s="34">
        <f t="shared" si="2"/>
        <v>0</v>
      </c>
    </row>
    <row r="20" spans="2:9" x14ac:dyDescent="0.25">
      <c r="B20" s="34"/>
      <c r="C20" s="34"/>
      <c r="D20" s="34"/>
      <c r="E20" s="34"/>
      <c r="F20" s="34"/>
      <c r="G20" s="34"/>
      <c r="H20" s="34"/>
      <c r="I20" s="34">
        <f t="shared" si="2"/>
        <v>0</v>
      </c>
    </row>
    <row r="21" spans="2:9" x14ac:dyDescent="0.25">
      <c r="B21" s="34"/>
      <c r="C21" s="34"/>
      <c r="D21" s="34"/>
      <c r="E21" s="34"/>
      <c r="F21" s="34"/>
      <c r="G21" s="34"/>
      <c r="H21" s="34"/>
      <c r="I21" s="34">
        <f t="shared" si="2"/>
        <v>0</v>
      </c>
    </row>
    <row r="22" spans="2:9" x14ac:dyDescent="0.25">
      <c r="B22" s="34"/>
      <c r="C22" s="34"/>
      <c r="D22" s="34"/>
      <c r="E22" s="34"/>
      <c r="F22" s="34"/>
      <c r="G22" s="34"/>
      <c r="H22" s="34"/>
      <c r="I22" s="34">
        <f t="shared" si="2"/>
        <v>0</v>
      </c>
    </row>
    <row r="23" spans="2:9" x14ac:dyDescent="0.25">
      <c r="B23" s="34"/>
      <c r="C23" s="34"/>
      <c r="D23" s="34"/>
      <c r="E23" s="34"/>
      <c r="F23" s="34"/>
      <c r="G23" s="34"/>
      <c r="H23" s="34"/>
      <c r="I23" s="34">
        <f t="shared" si="2"/>
        <v>0</v>
      </c>
    </row>
    <row r="24" spans="2:9" x14ac:dyDescent="0.25">
      <c r="B24" s="34"/>
      <c r="C24" s="34"/>
      <c r="D24" s="34"/>
      <c r="E24" s="34"/>
      <c r="F24" s="34"/>
      <c r="G24" s="34"/>
      <c r="H24" s="34"/>
      <c r="I24" s="34">
        <f t="shared" si="2"/>
        <v>0</v>
      </c>
    </row>
    <row r="25" spans="2:9" x14ac:dyDescent="0.25">
      <c r="B25" s="34"/>
      <c r="C25" s="34"/>
      <c r="D25" s="34"/>
      <c r="E25" s="34"/>
      <c r="F25" s="34"/>
      <c r="G25" s="34"/>
      <c r="H25" s="34"/>
      <c r="I25" s="34">
        <f t="shared" si="2"/>
        <v>0</v>
      </c>
    </row>
    <row r="26" spans="2:9" x14ac:dyDescent="0.25">
      <c r="B26" s="34"/>
      <c r="C26" s="34"/>
      <c r="D26" s="34"/>
      <c r="E26" s="34"/>
      <c r="F26" s="34"/>
      <c r="G26" s="34"/>
      <c r="H26" s="34"/>
      <c r="I26" s="34">
        <f t="shared" si="2"/>
        <v>0</v>
      </c>
    </row>
    <row r="27" spans="2:9" x14ac:dyDescent="0.25">
      <c r="B27" s="34"/>
      <c r="C27" s="34"/>
      <c r="D27" s="34"/>
      <c r="E27" s="34"/>
      <c r="F27" s="34"/>
      <c r="G27" s="34"/>
      <c r="H27" s="34"/>
      <c r="I27" s="34">
        <f t="shared" si="2"/>
        <v>0</v>
      </c>
    </row>
    <row r="28" spans="2:9" x14ac:dyDescent="0.25">
      <c r="B28" s="34"/>
      <c r="C28" s="34"/>
      <c r="D28" s="34"/>
      <c r="E28" s="34"/>
      <c r="F28" s="34"/>
      <c r="G28" s="34"/>
      <c r="H28" s="34"/>
      <c r="I28" s="34">
        <f t="shared" si="2"/>
        <v>0</v>
      </c>
    </row>
    <row r="29" spans="2:9" x14ac:dyDescent="0.25">
      <c r="B29" s="34"/>
      <c r="C29" s="34"/>
      <c r="D29" s="34"/>
      <c r="E29" s="34"/>
      <c r="F29" s="34"/>
      <c r="G29" s="34"/>
      <c r="H29" s="34"/>
      <c r="I29" s="34">
        <f t="shared" si="2"/>
        <v>0</v>
      </c>
    </row>
    <row r="30" spans="2:9" x14ac:dyDescent="0.25">
      <c r="B30" s="34"/>
      <c r="C30" s="34"/>
      <c r="D30" s="34"/>
      <c r="E30" s="34"/>
      <c r="F30" s="34"/>
      <c r="G30" s="34"/>
      <c r="H30" s="34"/>
      <c r="I30" s="34">
        <f t="shared" si="2"/>
        <v>0</v>
      </c>
    </row>
    <row r="31" spans="2:9" x14ac:dyDescent="0.25">
      <c r="B31" s="34"/>
      <c r="C31" s="34"/>
      <c r="D31" s="34"/>
      <c r="E31" s="34"/>
      <c r="F31" s="34"/>
      <c r="G31" s="34"/>
      <c r="H31" s="34"/>
      <c r="I31" s="34">
        <f t="shared" si="2"/>
        <v>0</v>
      </c>
    </row>
    <row r="32" spans="2:9" x14ac:dyDescent="0.25">
      <c r="B32" s="34"/>
      <c r="C32" s="34"/>
      <c r="D32" s="34"/>
      <c r="E32" s="34"/>
      <c r="F32" s="34"/>
      <c r="G32" s="34"/>
      <c r="H32" s="34"/>
      <c r="I32" s="34">
        <f t="shared" si="2"/>
        <v>0</v>
      </c>
    </row>
    <row r="33" spans="2:9" x14ac:dyDescent="0.25">
      <c r="B33" s="34"/>
      <c r="C33" s="34"/>
      <c r="D33" s="34"/>
      <c r="E33" s="34"/>
      <c r="F33" s="34"/>
      <c r="G33" s="34"/>
      <c r="H33" s="34"/>
      <c r="I33" s="34">
        <f t="shared" si="2"/>
        <v>0</v>
      </c>
    </row>
    <row r="34" spans="2:9" x14ac:dyDescent="0.25">
      <c r="B34" s="34"/>
      <c r="C34" s="34"/>
      <c r="D34" s="34"/>
      <c r="E34" s="34"/>
      <c r="F34" s="34"/>
      <c r="G34" s="34"/>
      <c r="H34" s="34"/>
      <c r="I34" s="34">
        <f t="shared" si="2"/>
        <v>0</v>
      </c>
    </row>
    <row r="35" spans="2:9" x14ac:dyDescent="0.25">
      <c r="B35" s="34"/>
      <c r="C35" s="34"/>
      <c r="D35" s="34"/>
      <c r="E35" s="34"/>
      <c r="F35" s="34"/>
      <c r="G35" s="34"/>
      <c r="H35" s="34"/>
      <c r="I35" s="34">
        <f t="shared" si="2"/>
        <v>0</v>
      </c>
    </row>
    <row r="36" spans="2:9" x14ac:dyDescent="0.25">
      <c r="B36" s="34"/>
      <c r="C36" s="34"/>
      <c r="D36" s="34"/>
      <c r="E36" s="34"/>
      <c r="F36" s="34"/>
      <c r="G36" s="34"/>
      <c r="H36" s="34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 ETF</vt:lpstr>
      <vt:lpstr>Detaljno budzet ETH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2021-05-04T15:29:29Z</dcterms:modified>
</cp:coreProperties>
</file>