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ORAN\Desktop\USP_projekat\CardioGuardian\"/>
    </mc:Choice>
  </mc:AlternateContent>
  <bookViews>
    <workbookView xWindow="-120" yWindow="-120" windowWidth="29040" windowHeight="15840" activeTab="1"/>
  </bookViews>
  <sheets>
    <sheet name="Detaljno budzet" sheetId="1" r:id="rId1"/>
    <sheet name="Travel - budzet" sheetId="2" r:id="rId2"/>
    <sheet name="Equipment - budzet" sheetId="3" r:id="rId3"/>
    <sheet name="Subcontracting - budzet" sheetId="4" r:id="rId4"/>
  </sheets>
  <definedNames>
    <definedName name="_xlnm._FilterDatabase" localSheetId="2" hidden="1">'Equipment - budzet'!$B$4:$I$34</definedName>
    <definedName name="_xlnm._FilterDatabase" localSheetId="1" hidden="1">'Travel - budzet'!$B$4:$P$34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I12" i="4"/>
  <c r="D2" i="4" s="1"/>
  <c r="I11" i="4"/>
  <c r="I10" i="4"/>
  <c r="I13" i="4" l="1"/>
  <c r="I14" i="4"/>
  <c r="I9" i="4"/>
  <c r="I8" i="4"/>
  <c r="I7" i="4"/>
  <c r="I6" i="4"/>
  <c r="I5" i="4"/>
  <c r="P34" i="2" l="1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I35" i="4" l="1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P6" i="2"/>
  <c r="P7" i="2"/>
  <c r="P8" i="2"/>
  <c r="P9" i="2"/>
  <c r="P10" i="2"/>
  <c r="P5" i="2"/>
  <c r="I6" i="3"/>
  <c r="I7" i="3"/>
  <c r="I8" i="3"/>
  <c r="I9" i="3"/>
  <c r="I10" i="3"/>
  <c r="I11" i="3"/>
  <c r="I12" i="3"/>
  <c r="I13" i="3"/>
  <c r="I14" i="3"/>
  <c r="I15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D2" i="2" l="1"/>
  <c r="D2" i="3"/>
  <c r="A37" i="1"/>
  <c r="A31" i="1"/>
  <c r="R24" i="1"/>
  <c r="P24" i="1"/>
  <c r="N24" i="1"/>
  <c r="M24" i="1"/>
  <c r="L24" i="1"/>
  <c r="K24" i="1"/>
  <c r="J24" i="1"/>
  <c r="H24" i="1"/>
  <c r="G24" i="1"/>
  <c r="F24" i="1"/>
  <c r="E24" i="1"/>
  <c r="D24" i="1"/>
  <c r="O23" i="1"/>
  <c r="Q23" i="1" s="1"/>
  <c r="S23" i="1" s="1"/>
  <c r="I23" i="1"/>
  <c r="O22" i="1"/>
  <c r="Q22" i="1" s="1"/>
  <c r="S22" i="1" s="1"/>
  <c r="I22" i="1"/>
  <c r="O21" i="1"/>
  <c r="Q21" i="1" s="1"/>
  <c r="S21" i="1" s="1"/>
  <c r="I21" i="1"/>
  <c r="O20" i="1"/>
  <c r="Q20" i="1" s="1"/>
  <c r="S20" i="1" s="1"/>
  <c r="I20" i="1"/>
  <c r="O19" i="1"/>
  <c r="Q19" i="1" s="1"/>
  <c r="S19" i="1" s="1"/>
  <c r="I19" i="1"/>
  <c r="O18" i="1"/>
  <c r="Q18" i="1" s="1"/>
  <c r="S18" i="1" s="1"/>
  <c r="I18" i="1"/>
  <c r="O17" i="1"/>
  <c r="Q17" i="1" s="1"/>
  <c r="S17" i="1" s="1"/>
  <c r="I17" i="1"/>
  <c r="O16" i="1"/>
  <c r="Q16" i="1" s="1"/>
  <c r="S16" i="1" s="1"/>
  <c r="I16" i="1"/>
  <c r="O15" i="1"/>
  <c r="Q15" i="1" s="1"/>
  <c r="S15" i="1" s="1"/>
  <c r="I15" i="1"/>
  <c r="O14" i="1"/>
  <c r="I14" i="1"/>
  <c r="O24" i="1" l="1"/>
  <c r="I24" i="1"/>
  <c r="J26" i="1" s="1"/>
  <c r="Q14" i="1"/>
  <c r="S14" i="1" s="1"/>
  <c r="S24" i="1" s="1"/>
  <c r="Q24" i="1" l="1"/>
</calcChain>
</file>

<file path=xl/comments1.xml><?xml version="1.0" encoding="utf-8"?>
<comments xmlns="http://schemas.openxmlformats.org/spreadsheetml/2006/main">
  <authors>
    <author>Kampen, Jan-Joris van</author>
  </authors>
  <commentList>
    <comment ref="O13" authorId="0" shapeId="0">
      <text>
        <r>
          <rPr>
            <b/>
            <sz val="9"/>
            <color indexed="81"/>
            <rFont val="Tahoma"/>
            <family val="2"/>
          </rPr>
          <t>Kampen, Jan-Joris van:</t>
        </r>
        <r>
          <rPr>
            <sz val="9"/>
            <color indexed="81"/>
            <rFont val="Tahoma"/>
            <family val="2"/>
          </rPr>
          <t xml:space="preserve">
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<sst xmlns="http://schemas.openxmlformats.org/spreadsheetml/2006/main" count="353" uniqueCount="128">
  <si>
    <t>Partner budget Horizon 2020</t>
  </si>
  <si>
    <t>Project</t>
  </si>
  <si>
    <t>Percentage of overheads:</t>
  </si>
  <si>
    <t>Organisation full name</t>
  </si>
  <si>
    <t>Funding on Research:</t>
  </si>
  <si>
    <t>Organisation short name</t>
  </si>
  <si>
    <t>Funding on Innovation:</t>
  </si>
  <si>
    <t>Choose appropriate percentage</t>
  </si>
  <si>
    <t>Organisation Type</t>
  </si>
  <si>
    <t>Funding Coordination &amp; Support:</t>
  </si>
  <si>
    <t>Efforts (person-months) and Cost Details (euros) per Workpackage</t>
  </si>
  <si>
    <t>Efforts per staff type (pm)</t>
  </si>
  <si>
    <t>Cost Details (euros)</t>
  </si>
  <si>
    <t>Researcher</t>
  </si>
  <si>
    <t xml:space="preserve">Post doc </t>
  </si>
  <si>
    <t>Technician</t>
  </si>
  <si>
    <t xml:space="preserve">PhD Student </t>
  </si>
  <si>
    <t>Administration</t>
  </si>
  <si>
    <t>TOTAL</t>
  </si>
  <si>
    <t>(A) Direct Personnel costs</t>
  </si>
  <si>
    <t>(B) Other Direct Costs</t>
  </si>
  <si>
    <t>(C) Direct costs of sub-contracting</t>
  </si>
  <si>
    <t>(D) Direct costs of providing financial support to third parties</t>
  </si>
  <si>
    <t>(E) Costs of inkind contributions not used on the benificiary's premises</t>
  </si>
  <si>
    <t>(F) Indirect costs (=0.25(A+B-E)</t>
  </si>
  <si>
    <t>(G) Special Unit costs covering direct &amp; indirect costs</t>
  </si>
  <si>
    <t>(H) Total estimated eligible costs (=A+B+C+D+F+G)</t>
  </si>
  <si>
    <t>(J) Max. Grant (=H*I)</t>
  </si>
  <si>
    <t>own contribution</t>
  </si>
  <si>
    <t>Average personell costs per month</t>
  </si>
  <si>
    <t>Please justify below the use of the different type of costs in relation to the work planned in the project</t>
  </si>
  <si>
    <t>Table 3.4b</t>
  </si>
  <si>
    <t>Cost</t>
  </si>
  <si>
    <t>Justification</t>
  </si>
  <si>
    <t>Justification of Travel</t>
  </si>
  <si>
    <t>Justification of Equipment</t>
  </si>
  <si>
    <t>Justification of other goods and services</t>
  </si>
  <si>
    <t>Justification of sub-contracting</t>
  </si>
  <si>
    <t>Justification of linked third parties</t>
  </si>
  <si>
    <t>[ If yes, please describe the third party, the link of the participant to the third party, and describe and justify the foreseen tasks to be performed by the third party]</t>
  </si>
  <si>
    <t>Justification of contributions Inkind third parties</t>
  </si>
  <si>
    <t>[ If yes, please describe the third party and their contributions]</t>
  </si>
  <si>
    <t>WP1-</t>
  </si>
  <si>
    <t>WP2-</t>
  </si>
  <si>
    <t>WP3-</t>
  </si>
  <si>
    <t>WP4-</t>
  </si>
  <si>
    <t>WP5-</t>
  </si>
  <si>
    <t>WP6-</t>
  </si>
  <si>
    <t>WP7-</t>
  </si>
  <si>
    <t>WP8-</t>
  </si>
  <si>
    <t>WP9-</t>
  </si>
  <si>
    <t>WP10-</t>
  </si>
  <si>
    <t>TOTAL (EUR):</t>
  </si>
  <si>
    <t>Partner short name</t>
  </si>
  <si>
    <t>Name of Partner</t>
  </si>
  <si>
    <t>Country</t>
  </si>
  <si>
    <t>Nature, type and specification of the item</t>
  </si>
  <si>
    <t>Quantity</t>
  </si>
  <si>
    <t>Amount ExcludingVAT (EUR) per unit</t>
  </si>
  <si>
    <t>TOTAL (EUR)</t>
  </si>
  <si>
    <t>WORK PACKAGE (short name)</t>
  </si>
  <si>
    <t>Work package (short name and name)</t>
  </si>
  <si>
    <t>City of Departure (and Country Code)</t>
  </si>
  <si>
    <t>City of Destination (and Country Code)</t>
  </si>
  <si>
    <t>Number of days (per participant)</t>
  </si>
  <si>
    <t>Total Costs (EUR)</t>
  </si>
  <si>
    <t>Costs of Stay (EUR)</t>
  </si>
  <si>
    <t>popuniti sheet Travel-budzet</t>
  </si>
  <si>
    <t>popuniti sheet Equipment-budzet</t>
  </si>
  <si>
    <t>popuniti sheet Subcontracting - budzet</t>
  </si>
  <si>
    <t>Researcher / Postdoc</t>
  </si>
  <si>
    <t>Experts</t>
  </si>
  <si>
    <t>WP1</t>
  </si>
  <si>
    <t>Karolinska Institutet</t>
  </si>
  <si>
    <t>Стокхолм, Шведска</t>
  </si>
  <si>
    <t>Шведска</t>
  </si>
  <si>
    <t>Intellias</t>
  </si>
  <si>
    <t>Medtronic</t>
  </si>
  <si>
    <t>Zenith Technologies</t>
  </si>
  <si>
    <t>AppQuality</t>
  </si>
  <si>
    <t>ETH Zurich</t>
  </si>
  <si>
    <t>Лвив, Украјина</t>
  </si>
  <si>
    <t>Украјина</t>
  </si>
  <si>
    <t>Даблин, Ирска</t>
  </si>
  <si>
    <t>Ирска</t>
  </si>
  <si>
    <t>Београд, Србија</t>
  </si>
  <si>
    <t>Монкстовн, Ирска</t>
  </si>
  <si>
    <t>Италија</t>
  </si>
  <si>
    <t>Милано, Италија</t>
  </si>
  <si>
    <t>Швајцарска</t>
  </si>
  <si>
    <t>Цирих, Швајцарска</t>
  </si>
  <si>
    <t>WP4</t>
  </si>
  <si>
    <t>ЕТФ</t>
  </si>
  <si>
    <t>Србија</t>
  </si>
  <si>
    <t>Електротехнички факултет у Београду</t>
  </si>
  <si>
    <t>WP5</t>
  </si>
  <si>
    <t>WP8</t>
  </si>
  <si>
    <t>Сан Франциско, САД</t>
  </si>
  <si>
    <t>Амстердам, Холандија</t>
  </si>
  <si>
    <t>Рим, Италија</t>
  </si>
  <si>
    <t xml:space="preserve">Србија </t>
  </si>
  <si>
    <t>Штипаљке за ЕКГ, висококвалитетни каблови за ЕКГ, прекордијалне електроде</t>
  </si>
  <si>
    <t>Иносистем за контролу глукозе у крви - тест трака да садржи 8 електрода, ISO 15197:2013 стандард</t>
  </si>
  <si>
    <t xml:space="preserve">Сензор за мерење откуцаја срца - велика прецизност </t>
  </si>
  <si>
    <t>Уређај који мери укупан холестерол - ТЦ, ХДЛ и ЛДЛ холестерол - велика прецизност</t>
  </si>
  <si>
    <t>Крвни притисак сензор - Опсег притиска: 0 mmHg to 258 mmHg, време одзива: 1 millisecond, тачност: ±1 mmHg</t>
  </si>
  <si>
    <t>Штампач - ласерски, брзина штампе: 19 страница у минути, месечни обим штампе: 8000 страница</t>
  </si>
  <si>
    <t>Мобилни телефон - смарт телефон са основним функционалностима</t>
  </si>
  <si>
    <t>Мобилни телефон - смарт телефон са напредним функционалностима, најновије генерације</t>
  </si>
  <si>
    <t>WP2</t>
  </si>
  <si>
    <t>Будимпешта, Мађарска</t>
  </si>
  <si>
    <t>Базел, Швајцарска</t>
  </si>
  <si>
    <t>Лондон, Велика Британија</t>
  </si>
  <si>
    <t>Токио, Јапан</t>
  </si>
  <si>
    <t>Адвокатске услуге</t>
  </si>
  <si>
    <t>WP1, WP8</t>
  </si>
  <si>
    <t>Организација тим билдинга</t>
  </si>
  <si>
    <t>Израда промотивног материјала</t>
  </si>
  <si>
    <t>Услуге фирме за маркетинг</t>
  </si>
  <si>
    <t xml:space="preserve">Сервер - минимум: 4 CPU: 22 jezgra, 2.10GHz, 55MB Cache; 1024GB REG DDR4 </t>
  </si>
  <si>
    <t xml:space="preserve">Windows Server Datacenter 2019 </t>
  </si>
  <si>
    <t>Autodesk Product Design &amp; Manufacturing Collection (AutoCad, Inventor, Fusion360)</t>
  </si>
  <si>
    <t>Графичка карта - 32 GB, 32 CPUs, 640 Tensor Cores, deep learning:130 teraFLOPS</t>
  </si>
  <si>
    <t xml:space="preserve">Google cloud - TPU (Tensor Processing Unit) </t>
  </si>
  <si>
    <t>рачунар - 500GB SSD, 32GB RAM, CPU 7 или новија генерација</t>
  </si>
  <si>
    <t>рачунар- 500GB SSD, 32GB RAM, CPU 7 или новија генерација</t>
  </si>
  <si>
    <t xml:space="preserve">Услуге - Equinix data center </t>
  </si>
  <si>
    <t>WP4 - WP8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</si>
</sst>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2179B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9" fontId="3" fillId="0" borderId="2" xfId="0" applyNumberFormat="1" applyFont="1" applyBorder="1" applyAlignment="1">
      <alignment horizontal="center"/>
    </xf>
    <xf numFmtId="9" fontId="3" fillId="2" borderId="2" xfId="1" applyFont="1" applyFill="1" applyBorder="1" applyAlignment="1">
      <alignment horizontal="center"/>
    </xf>
    <xf numFmtId="0" fontId="0" fillId="2" borderId="0" xfId="0" applyFill="1"/>
    <xf numFmtId="9" fontId="3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textRotation="90"/>
    </xf>
    <xf numFmtId="0" fontId="7" fillId="3" borderId="2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0" borderId="0" xfId="0" applyFont="1"/>
    <xf numFmtId="164" fontId="8" fillId="0" borderId="2" xfId="0" applyNumberFormat="1" applyFont="1" applyBorder="1"/>
    <xf numFmtId="0" fontId="9" fillId="3" borderId="2" xfId="0" applyFont="1" applyFill="1" applyBorder="1"/>
    <xf numFmtId="3" fontId="3" fillId="0" borderId="2" xfId="0" applyNumberFormat="1" applyFont="1" applyBorder="1"/>
    <xf numFmtId="0" fontId="3" fillId="5" borderId="2" xfId="0" applyFont="1" applyFill="1" applyBorder="1"/>
    <xf numFmtId="164" fontId="9" fillId="0" borderId="2" xfId="0" applyNumberFormat="1" applyFont="1" applyBorder="1"/>
    <xf numFmtId="3" fontId="7" fillId="0" borderId="2" xfId="0" applyNumberFormat="1" applyFont="1" applyBorder="1"/>
    <xf numFmtId="3" fontId="7" fillId="0" borderId="8" xfId="0" applyNumberFormat="1" applyFont="1" applyBorder="1"/>
    <xf numFmtId="3" fontId="7" fillId="0" borderId="9" xfId="0" applyNumberFormat="1" applyFont="1" applyBorder="1"/>
    <xf numFmtId="3" fontId="7" fillId="0" borderId="0" xfId="0" applyNumberFormat="1" applyFont="1"/>
    <xf numFmtId="0" fontId="7" fillId="0" borderId="0" xfId="0" applyFont="1" applyAlignment="1">
      <alignment horizontal="center"/>
    </xf>
    <xf numFmtId="164" fontId="8" fillId="0" borderId="0" xfId="0" applyNumberFormat="1" applyFont="1"/>
    <xf numFmtId="164" fontId="7" fillId="0" borderId="10" xfId="0" applyNumberFormat="1" applyFont="1" applyBorder="1"/>
    <xf numFmtId="164" fontId="7" fillId="0" borderId="11" xfId="0" applyNumberFormat="1" applyFont="1" applyBorder="1"/>
    <xf numFmtId="164" fontId="8" fillId="0" borderId="11" xfId="0" applyNumberFormat="1" applyFont="1" applyBorder="1"/>
    <xf numFmtId="164" fontId="8" fillId="0" borderId="7" xfId="0" applyNumberFormat="1" applyFont="1" applyBorder="1"/>
    <xf numFmtId="0" fontId="7" fillId="0" borderId="0" xfId="0" applyFont="1"/>
    <xf numFmtId="3" fontId="0" fillId="0" borderId="0" xfId="0" applyNumberForma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Border="1"/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3" fillId="0" borderId="14" xfId="0" applyFont="1" applyBorder="1"/>
    <xf numFmtId="0" fontId="12" fillId="7" borderId="2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textRotation="90"/>
    </xf>
    <xf numFmtId="0" fontId="7" fillId="9" borderId="2" xfId="0" applyFont="1" applyFill="1" applyBorder="1" applyAlignment="1">
      <alignment horizontal="center" vertical="center" textRotation="90"/>
    </xf>
    <xf numFmtId="0" fontId="0" fillId="0" borderId="2" xfId="0" applyBorder="1"/>
    <xf numFmtId="0" fontId="7" fillId="5" borderId="2" xfId="0" applyFont="1" applyFill="1" applyBorder="1" applyAlignment="1">
      <alignment horizontal="center" vertical="center" textRotation="90" wrapText="1"/>
    </xf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0" fillId="0" borderId="2" xfId="0" applyFont="1" applyBorder="1"/>
    <xf numFmtId="0" fontId="16" fillId="0" borderId="0" xfId="0" applyFont="1"/>
    <xf numFmtId="0" fontId="16" fillId="0" borderId="2" xfId="0" applyFont="1" applyBorder="1"/>
    <xf numFmtId="0" fontId="15" fillId="0" borderId="2" xfId="0" applyFont="1" applyBorder="1"/>
    <xf numFmtId="0" fontId="0" fillId="0" borderId="2" xfId="0" applyBorder="1"/>
    <xf numFmtId="0" fontId="0" fillId="0" borderId="2" xfId="0" applyBorder="1"/>
    <xf numFmtId="0" fontId="0" fillId="0" borderId="2" xfId="0" applyBorder="1"/>
    <xf numFmtId="0" fontId="6" fillId="4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horizontal="left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left" wrapText="1"/>
    </xf>
    <xf numFmtId="0" fontId="0" fillId="0" borderId="2" xfId="0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2</xdr:row>
      <xdr:rowOff>13606</xdr:rowOff>
    </xdr:from>
    <xdr:to>
      <xdr:col>1</xdr:col>
      <xdr:colOff>149678</xdr:colOff>
      <xdr:row>6</xdr:row>
      <xdr:rowOff>163285</xdr:rowOff>
    </xdr:to>
    <xdr:pic>
      <xdr:nvPicPr>
        <xdr:cNvPr id="3" name="Picture 1">
          <a:extLst>
            <a:ext uri="{FF2B5EF4-FFF2-40B4-BE49-F238E27FC236}">
              <a16:creationId xmlns="" xmlns:a16="http://schemas.microsoft.com/office/drawing/2014/main" id="{DA4F558B-8D56-430D-AA83-772AD1DE2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7" y="544285"/>
          <a:ext cx="802821" cy="9116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topLeftCell="A4" zoomScale="85" zoomScaleNormal="85" workbookViewId="0">
      <selection activeCell="K18" sqref="K18"/>
    </sheetView>
  </sheetViews>
  <sheetFormatPr defaultColWidth="11.42578125" defaultRowHeight="15" x14ac:dyDescent="0.25"/>
  <cols>
    <col min="1" max="1" width="11.42578125" customWidth="1"/>
    <col min="2" max="2" width="24.85546875" customWidth="1"/>
    <col min="3" max="3" width="14.85546875" customWidth="1"/>
    <col min="4" max="4" width="6" customWidth="1"/>
    <col min="5" max="5" width="5.5703125" customWidth="1"/>
    <col min="6" max="6" width="5.28515625" customWidth="1"/>
    <col min="7" max="7" width="5.140625" customWidth="1"/>
    <col min="8" max="8" width="5.28515625" customWidth="1"/>
    <col min="9" max="9" width="7" customWidth="1"/>
    <col min="10" max="13" width="14.140625" customWidth="1"/>
    <col min="14" max="14" width="15.140625" customWidth="1"/>
    <col min="15" max="19" width="14.140625" customWidth="1"/>
  </cols>
  <sheetData>
    <row r="1" spans="1:19" ht="26.25" x14ac:dyDescent="0.25">
      <c r="A1" s="1" t="s">
        <v>0</v>
      </c>
    </row>
    <row r="3" spans="1:19" x14ac:dyDescent="0.25">
      <c r="E3" s="60"/>
      <c r="F3" s="60"/>
      <c r="G3" s="60"/>
      <c r="H3" s="60"/>
      <c r="I3" s="60"/>
    </row>
    <row r="4" spans="1:19" x14ac:dyDescent="0.25">
      <c r="D4" s="2"/>
      <c r="E4" s="61" t="s">
        <v>1</v>
      </c>
      <c r="F4" s="62"/>
      <c r="G4" s="62"/>
      <c r="H4" s="62"/>
      <c r="I4" s="62"/>
      <c r="J4" s="3"/>
      <c r="L4" s="62" t="s">
        <v>2</v>
      </c>
      <c r="M4" s="62"/>
      <c r="N4" s="62"/>
      <c r="O4" s="4">
        <v>0.25</v>
      </c>
    </row>
    <row r="5" spans="1:19" x14ac:dyDescent="0.25">
      <c r="D5" s="2"/>
      <c r="E5" s="61" t="s">
        <v>3</v>
      </c>
      <c r="F5" s="62"/>
      <c r="G5" s="62"/>
      <c r="H5" s="62"/>
      <c r="I5" s="62"/>
      <c r="J5" s="3"/>
      <c r="L5" s="62" t="s">
        <v>4</v>
      </c>
      <c r="M5" s="62"/>
      <c r="N5" s="62"/>
      <c r="O5" s="4">
        <v>1</v>
      </c>
    </row>
    <row r="6" spans="1:19" x14ac:dyDescent="0.25">
      <c r="D6" s="2"/>
      <c r="E6" s="61" t="s">
        <v>5</v>
      </c>
      <c r="F6" s="62"/>
      <c r="G6" s="62"/>
      <c r="H6" s="62"/>
      <c r="I6" s="62"/>
      <c r="J6" s="3"/>
      <c r="L6" s="62" t="s">
        <v>6</v>
      </c>
      <c r="M6" s="62"/>
      <c r="N6" s="62"/>
      <c r="O6" s="5">
        <v>0.7</v>
      </c>
      <c r="P6" s="6" t="s">
        <v>7</v>
      </c>
      <c r="Q6" s="6"/>
    </row>
    <row r="7" spans="1:19" x14ac:dyDescent="0.25">
      <c r="E7" s="62" t="s">
        <v>8</v>
      </c>
      <c r="F7" s="62"/>
      <c r="G7" s="62"/>
      <c r="H7" s="62"/>
      <c r="I7" s="62"/>
      <c r="J7" s="3"/>
      <c r="L7" s="62" t="s">
        <v>9</v>
      </c>
      <c r="M7" s="62"/>
      <c r="N7" s="62"/>
      <c r="O7" s="4">
        <v>1</v>
      </c>
    </row>
    <row r="8" spans="1:19" x14ac:dyDescent="0.25">
      <c r="J8" s="2"/>
      <c r="O8" s="7"/>
    </row>
    <row r="9" spans="1:19" ht="15.75" thickBot="1" x14ac:dyDescent="0.3"/>
    <row r="10" spans="1:19" ht="16.5" thickBot="1" x14ac:dyDescent="0.3">
      <c r="A10" s="63" t="s">
        <v>10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8"/>
    </row>
    <row r="12" spans="1:19" ht="15.75" x14ac:dyDescent="0.25">
      <c r="D12" s="65" t="s">
        <v>11</v>
      </c>
      <c r="E12" s="65"/>
      <c r="F12" s="65"/>
      <c r="G12" s="65"/>
      <c r="H12" s="65"/>
      <c r="I12" s="65"/>
      <c r="J12" s="66" t="s">
        <v>12</v>
      </c>
      <c r="K12" s="66"/>
      <c r="L12" s="66"/>
      <c r="M12" s="66"/>
      <c r="N12" s="66"/>
      <c r="O12" s="66"/>
      <c r="P12" s="66"/>
      <c r="Q12" s="66"/>
      <c r="R12" s="66"/>
      <c r="S12" s="9"/>
    </row>
    <row r="13" spans="1:19" s="14" customFormat="1" ht="90" customHeight="1" x14ac:dyDescent="0.2">
      <c r="A13" s="59" t="s">
        <v>61</v>
      </c>
      <c r="B13" s="59"/>
      <c r="C13" s="59"/>
      <c r="D13" s="48" t="s">
        <v>70</v>
      </c>
      <c r="E13" s="10" t="s">
        <v>71</v>
      </c>
      <c r="F13" s="10" t="s">
        <v>15</v>
      </c>
      <c r="G13" s="10" t="s">
        <v>16</v>
      </c>
      <c r="H13" s="10" t="s">
        <v>17</v>
      </c>
      <c r="I13" s="11" t="s">
        <v>18</v>
      </c>
      <c r="J13" s="12" t="s">
        <v>19</v>
      </c>
      <c r="K13" s="12" t="s">
        <v>20</v>
      </c>
      <c r="L13" s="12" t="s">
        <v>21</v>
      </c>
      <c r="M13" s="12" t="s">
        <v>22</v>
      </c>
      <c r="N13" s="12" t="s">
        <v>23</v>
      </c>
      <c r="O13" s="12" t="s">
        <v>24</v>
      </c>
      <c r="P13" s="12" t="s">
        <v>25</v>
      </c>
      <c r="Q13" s="12" t="s">
        <v>26</v>
      </c>
      <c r="R13" s="13" t="s">
        <v>27</v>
      </c>
      <c r="S13" s="12" t="s">
        <v>28</v>
      </c>
    </row>
    <row r="14" spans="1:19" x14ac:dyDescent="0.25">
      <c r="A14" s="68" t="s">
        <v>42</v>
      </c>
      <c r="B14" s="68"/>
      <c r="C14" s="68"/>
      <c r="D14" s="15"/>
      <c r="E14" s="15"/>
      <c r="F14" s="15"/>
      <c r="G14" s="15"/>
      <c r="H14" s="15"/>
      <c r="I14" s="16">
        <f>+SUM(D14:H14)</f>
        <v>0</v>
      </c>
      <c r="J14" s="17"/>
      <c r="K14" s="17"/>
      <c r="L14" s="17"/>
      <c r="M14" s="17"/>
      <c r="N14" s="17"/>
      <c r="O14" s="18">
        <f t="shared" ref="O14:O23" si="0">+$O$4*(J14+K14-N14)</f>
        <v>0</v>
      </c>
      <c r="P14" s="17"/>
      <c r="Q14" s="17">
        <f>+J14+K14+L14+M14+O14+P14</f>
        <v>0</v>
      </c>
      <c r="R14" s="18"/>
      <c r="S14" s="18">
        <f>+Q14-R14</f>
        <v>0</v>
      </c>
    </row>
    <row r="15" spans="1:19" x14ac:dyDescent="0.25">
      <c r="A15" s="68" t="s">
        <v>43</v>
      </c>
      <c r="B15" s="68"/>
      <c r="C15" s="68"/>
      <c r="D15" s="15"/>
      <c r="E15" s="15"/>
      <c r="F15" s="15"/>
      <c r="G15" s="15"/>
      <c r="H15" s="15"/>
      <c r="I15" s="16">
        <f t="shared" ref="I15:I23" si="1">+SUM(D15:H15)</f>
        <v>0</v>
      </c>
      <c r="J15" s="17"/>
      <c r="K15" s="17"/>
      <c r="L15" s="17"/>
      <c r="M15" s="17"/>
      <c r="N15" s="17"/>
      <c r="O15" s="18">
        <f t="shared" si="0"/>
        <v>0</v>
      </c>
      <c r="P15" s="17"/>
      <c r="Q15" s="17">
        <f t="shared" ref="Q15:Q23" si="2">+J15+K15+L15+M15+O15+P15</f>
        <v>0</v>
      </c>
      <c r="R15" s="18"/>
      <c r="S15" s="18">
        <f t="shared" ref="S15:S23" si="3">+Q15-R15</f>
        <v>0</v>
      </c>
    </row>
    <row r="16" spans="1:19" x14ac:dyDescent="0.25">
      <c r="A16" s="68" t="s">
        <v>44</v>
      </c>
      <c r="B16" s="68"/>
      <c r="C16" s="68"/>
      <c r="D16" s="15"/>
      <c r="E16" s="15"/>
      <c r="F16" s="15"/>
      <c r="G16" s="15"/>
      <c r="H16" s="15"/>
      <c r="I16" s="16">
        <f t="shared" si="1"/>
        <v>0</v>
      </c>
      <c r="J16" s="17"/>
      <c r="K16" s="17"/>
      <c r="L16" s="17"/>
      <c r="M16" s="17"/>
      <c r="N16" s="17"/>
      <c r="O16" s="18">
        <f t="shared" si="0"/>
        <v>0</v>
      </c>
      <c r="P16" s="17"/>
      <c r="Q16" s="17">
        <f t="shared" si="2"/>
        <v>0</v>
      </c>
      <c r="R16" s="18"/>
      <c r="S16" s="18">
        <f t="shared" si="3"/>
        <v>0</v>
      </c>
    </row>
    <row r="17" spans="1:20" x14ac:dyDescent="0.25">
      <c r="A17" s="68" t="s">
        <v>45</v>
      </c>
      <c r="B17" s="68"/>
      <c r="C17" s="68"/>
      <c r="D17" s="15"/>
      <c r="E17" s="15"/>
      <c r="F17" s="15"/>
      <c r="G17" s="15"/>
      <c r="H17" s="15"/>
      <c r="I17" s="16">
        <f t="shared" si="1"/>
        <v>0</v>
      </c>
      <c r="J17" s="17"/>
      <c r="K17" s="17"/>
      <c r="L17" s="17"/>
      <c r="M17" s="17"/>
      <c r="N17" s="17"/>
      <c r="O17" s="18">
        <f t="shared" si="0"/>
        <v>0</v>
      </c>
      <c r="P17" s="17"/>
      <c r="Q17" s="17">
        <f t="shared" si="2"/>
        <v>0</v>
      </c>
      <c r="R17" s="18"/>
      <c r="S17" s="18">
        <f t="shared" si="3"/>
        <v>0</v>
      </c>
    </row>
    <row r="18" spans="1:20" x14ac:dyDescent="0.25">
      <c r="A18" s="68" t="s">
        <v>46</v>
      </c>
      <c r="B18" s="68"/>
      <c r="C18" s="68"/>
      <c r="D18" s="15"/>
      <c r="E18" s="15"/>
      <c r="F18" s="15"/>
      <c r="G18" s="15"/>
      <c r="H18" s="15"/>
      <c r="I18" s="16">
        <f t="shared" si="1"/>
        <v>0</v>
      </c>
      <c r="J18" s="17"/>
      <c r="K18" s="17"/>
      <c r="L18" s="17"/>
      <c r="M18" s="17"/>
      <c r="N18" s="17"/>
      <c r="O18" s="18">
        <f t="shared" si="0"/>
        <v>0</v>
      </c>
      <c r="P18" s="17"/>
      <c r="Q18" s="17">
        <f t="shared" si="2"/>
        <v>0</v>
      </c>
      <c r="R18" s="18"/>
      <c r="S18" s="18">
        <f t="shared" si="3"/>
        <v>0</v>
      </c>
    </row>
    <row r="19" spans="1:20" x14ac:dyDescent="0.25">
      <c r="A19" s="68" t="s">
        <v>47</v>
      </c>
      <c r="B19" s="68"/>
      <c r="C19" s="68"/>
      <c r="D19" s="15"/>
      <c r="E19" s="15"/>
      <c r="F19" s="15"/>
      <c r="G19" s="15"/>
      <c r="H19" s="15"/>
      <c r="I19" s="16">
        <f t="shared" si="1"/>
        <v>0</v>
      </c>
      <c r="J19" s="17"/>
      <c r="K19" s="17"/>
      <c r="L19" s="17"/>
      <c r="M19" s="17"/>
      <c r="N19" s="17"/>
      <c r="O19" s="18">
        <f t="shared" si="0"/>
        <v>0</v>
      </c>
      <c r="P19" s="17"/>
      <c r="Q19" s="17">
        <f t="shared" si="2"/>
        <v>0</v>
      </c>
      <c r="R19" s="18"/>
      <c r="S19" s="18">
        <f t="shared" si="3"/>
        <v>0</v>
      </c>
    </row>
    <row r="20" spans="1:20" x14ac:dyDescent="0.25">
      <c r="A20" s="68" t="s">
        <v>48</v>
      </c>
      <c r="B20" s="68"/>
      <c r="C20" s="68"/>
      <c r="D20" s="15"/>
      <c r="E20" s="15"/>
      <c r="F20" s="15"/>
      <c r="G20" s="15"/>
      <c r="H20" s="15"/>
      <c r="I20" s="16">
        <f t="shared" si="1"/>
        <v>0</v>
      </c>
      <c r="J20" s="17"/>
      <c r="K20" s="17"/>
      <c r="L20" s="17"/>
      <c r="M20" s="17"/>
      <c r="N20" s="17"/>
      <c r="O20" s="18">
        <f t="shared" si="0"/>
        <v>0</v>
      </c>
      <c r="P20" s="17"/>
      <c r="Q20" s="17">
        <f t="shared" si="2"/>
        <v>0</v>
      </c>
      <c r="R20" s="18"/>
      <c r="S20" s="18">
        <f t="shared" si="3"/>
        <v>0</v>
      </c>
    </row>
    <row r="21" spans="1:20" x14ac:dyDescent="0.25">
      <c r="A21" s="68" t="s">
        <v>49</v>
      </c>
      <c r="B21" s="68"/>
      <c r="C21" s="68"/>
      <c r="D21" s="15"/>
      <c r="E21" s="15"/>
      <c r="F21" s="15"/>
      <c r="G21" s="15"/>
      <c r="H21" s="15"/>
      <c r="I21" s="16">
        <f t="shared" si="1"/>
        <v>0</v>
      </c>
      <c r="J21" s="17"/>
      <c r="K21" s="17"/>
      <c r="L21" s="17"/>
      <c r="M21" s="17"/>
      <c r="N21" s="17"/>
      <c r="O21" s="18">
        <f t="shared" si="0"/>
        <v>0</v>
      </c>
      <c r="P21" s="17"/>
      <c r="Q21" s="17">
        <f t="shared" si="2"/>
        <v>0</v>
      </c>
      <c r="R21" s="18"/>
      <c r="S21" s="18">
        <f t="shared" si="3"/>
        <v>0</v>
      </c>
    </row>
    <row r="22" spans="1:20" x14ac:dyDescent="0.25">
      <c r="A22" s="68" t="s">
        <v>50</v>
      </c>
      <c r="B22" s="68"/>
      <c r="C22" s="68"/>
      <c r="D22" s="15"/>
      <c r="E22" s="15"/>
      <c r="F22" s="15"/>
      <c r="G22" s="15"/>
      <c r="H22" s="15"/>
      <c r="I22" s="16">
        <f t="shared" si="1"/>
        <v>0</v>
      </c>
      <c r="J22" s="17"/>
      <c r="K22" s="17"/>
      <c r="L22" s="17"/>
      <c r="M22" s="17"/>
      <c r="N22" s="17"/>
      <c r="O22" s="18">
        <f t="shared" si="0"/>
        <v>0</v>
      </c>
      <c r="P22" s="17"/>
      <c r="Q22" s="17">
        <f t="shared" si="2"/>
        <v>0</v>
      </c>
      <c r="R22" s="18"/>
      <c r="S22" s="18">
        <f t="shared" si="3"/>
        <v>0</v>
      </c>
    </row>
    <row r="23" spans="1:20" x14ac:dyDescent="0.25">
      <c r="A23" s="68" t="s">
        <v>51</v>
      </c>
      <c r="B23" s="68"/>
      <c r="C23" s="68"/>
      <c r="D23" s="15"/>
      <c r="E23" s="15"/>
      <c r="F23" s="15"/>
      <c r="G23" s="15"/>
      <c r="H23" s="15"/>
      <c r="I23" s="16">
        <f t="shared" si="1"/>
        <v>0</v>
      </c>
      <c r="J23" s="17"/>
      <c r="K23" s="17"/>
      <c r="L23" s="17"/>
      <c r="M23" s="17"/>
      <c r="N23" s="17"/>
      <c r="O23" s="18">
        <f t="shared" si="0"/>
        <v>0</v>
      </c>
      <c r="P23" s="17"/>
      <c r="Q23" s="17">
        <f t="shared" si="2"/>
        <v>0</v>
      </c>
      <c r="R23" s="18"/>
      <c r="S23" s="18">
        <f t="shared" si="3"/>
        <v>0</v>
      </c>
    </row>
    <row r="24" spans="1:20" x14ac:dyDescent="0.25">
      <c r="A24" s="69" t="s">
        <v>18</v>
      </c>
      <c r="B24" s="69"/>
      <c r="C24" s="69"/>
      <c r="D24" s="15">
        <f>SUM(D14:D23)</f>
        <v>0</v>
      </c>
      <c r="E24" s="15">
        <f t="shared" ref="E24:I24" si="4">SUM(E14:E23)</f>
        <v>0</v>
      </c>
      <c r="F24" s="15">
        <f t="shared" si="4"/>
        <v>0</v>
      </c>
      <c r="G24" s="15">
        <f t="shared" si="4"/>
        <v>0</v>
      </c>
      <c r="H24" s="15">
        <f t="shared" si="4"/>
        <v>0</v>
      </c>
      <c r="I24" s="19">
        <f t="shared" si="4"/>
        <v>0</v>
      </c>
      <c r="J24" s="20">
        <f>SUM(J14:J23)</f>
        <v>0</v>
      </c>
      <c r="K24" s="20">
        <f t="shared" ref="K24:S24" si="5">SUM(K14:K23)</f>
        <v>0</v>
      </c>
      <c r="L24" s="20">
        <f t="shared" si="5"/>
        <v>0</v>
      </c>
      <c r="M24" s="20">
        <f t="shared" si="5"/>
        <v>0</v>
      </c>
      <c r="N24" s="20">
        <f t="shared" si="5"/>
        <v>0</v>
      </c>
      <c r="O24" s="20">
        <f t="shared" si="5"/>
        <v>0</v>
      </c>
      <c r="P24" s="20">
        <f t="shared" si="5"/>
        <v>0</v>
      </c>
      <c r="Q24" s="20">
        <f t="shared" si="5"/>
        <v>0</v>
      </c>
      <c r="R24" s="21">
        <f t="shared" si="5"/>
        <v>0</v>
      </c>
      <c r="S24" s="22">
        <f t="shared" si="5"/>
        <v>0</v>
      </c>
      <c r="T24" s="23"/>
    </row>
    <row r="25" spans="1:20" x14ac:dyDescent="0.25">
      <c r="A25" s="24"/>
      <c r="B25" s="24"/>
      <c r="C25" s="24"/>
      <c r="D25" s="25"/>
      <c r="E25" s="25"/>
      <c r="F25" s="25"/>
      <c r="G25" s="25"/>
      <c r="H25" s="25"/>
      <c r="I25" s="25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x14ac:dyDescent="0.25">
      <c r="A26" s="24"/>
      <c r="B26" s="24"/>
      <c r="C26" s="24"/>
      <c r="D26" s="26" t="s">
        <v>29</v>
      </c>
      <c r="E26" s="27"/>
      <c r="F26" s="28"/>
      <c r="G26" s="28"/>
      <c r="H26" s="28"/>
      <c r="I26" s="29"/>
      <c r="J26" s="20">
        <f>IF(I24=0,0,(J24/I24))</f>
        <v>0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</row>
    <row r="27" spans="1:20" x14ac:dyDescent="0.25">
      <c r="A27" s="30"/>
      <c r="S27" s="31"/>
    </row>
    <row r="28" spans="1:20" x14ac:dyDescent="0.25">
      <c r="A28" s="67" t="s">
        <v>30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</row>
    <row r="29" spans="1:2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</row>
    <row r="30" spans="1:20" ht="41.25" customHeight="1" x14ac:dyDescent="0.25">
      <c r="A30" s="32" t="s">
        <v>31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</row>
    <row r="31" spans="1:20" ht="41.25" customHeight="1" x14ac:dyDescent="0.25">
      <c r="A31" s="70" t="str">
        <f>CONCATENATE("participant"," ",J6)</f>
        <v xml:space="preserve">participant </v>
      </c>
      <c r="B31" s="71"/>
      <c r="C31" s="33" t="s">
        <v>32</v>
      </c>
      <c r="D31" s="68" t="s">
        <v>33</v>
      </c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</row>
    <row r="32" spans="1:20" ht="36" customHeight="1" x14ac:dyDescent="0.25">
      <c r="A32" s="73" t="s">
        <v>34</v>
      </c>
      <c r="B32" s="73"/>
      <c r="C32" s="34"/>
      <c r="D32" s="74" t="s">
        <v>67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S32" s="31"/>
    </row>
    <row r="33" spans="1:19" ht="29.25" customHeight="1" x14ac:dyDescent="0.25">
      <c r="A33" s="73" t="s">
        <v>35</v>
      </c>
      <c r="B33" s="73"/>
      <c r="C33" s="35"/>
      <c r="D33" s="75" t="s">
        <v>68</v>
      </c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S33" s="31"/>
    </row>
    <row r="34" spans="1:19" ht="31.5" customHeight="1" x14ac:dyDescent="0.25">
      <c r="A34" s="73" t="s">
        <v>36</v>
      </c>
      <c r="B34" s="73"/>
      <c r="C34" s="3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S34" s="31"/>
    </row>
    <row r="35" spans="1:19" s="36" customFormat="1" x14ac:dyDescent="0.25"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</row>
    <row r="36" spans="1:19" x14ac:dyDescent="0.25"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7" spans="1:19" x14ac:dyDescent="0.25">
      <c r="A37" s="70" t="str">
        <f>CONCATENATE("participant"," ",C9)</f>
        <v xml:space="preserve">participant </v>
      </c>
      <c r="B37" s="71"/>
      <c r="C37" s="33" t="s">
        <v>32</v>
      </c>
      <c r="D37" s="80" t="s">
        <v>33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1:19" ht="27.75" customHeight="1" x14ac:dyDescent="0.25">
      <c r="A38" s="73" t="s">
        <v>37</v>
      </c>
      <c r="B38" s="73"/>
      <c r="C38" s="35"/>
      <c r="D38" s="79" t="s">
        <v>69</v>
      </c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S38" s="31"/>
    </row>
    <row r="39" spans="1:19" ht="25.5" customHeight="1" x14ac:dyDescent="0.25">
      <c r="A39" s="73" t="s">
        <v>38</v>
      </c>
      <c r="B39" s="73"/>
      <c r="C39" s="35"/>
      <c r="D39" s="76" t="s">
        <v>39</v>
      </c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8"/>
      <c r="S39" s="31"/>
    </row>
    <row r="40" spans="1:19" ht="26.25" customHeight="1" x14ac:dyDescent="0.25">
      <c r="A40" s="73" t="s">
        <v>40</v>
      </c>
      <c r="B40" s="73"/>
      <c r="C40" s="35"/>
      <c r="D40" s="79" t="s">
        <v>41</v>
      </c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S40" s="31"/>
    </row>
  </sheetData>
  <protectedRanges>
    <protectedRange sqref="J14:N23 C32:P40 D14:H23 P14:P23 R14:S23 O6" name="Range1"/>
  </protectedRanges>
  <mergeCells count="41">
    <mergeCell ref="A39:B39"/>
    <mergeCell ref="D39:P39"/>
    <mergeCell ref="A40:B40"/>
    <mergeCell ref="D40:P40"/>
    <mergeCell ref="A34:B34"/>
    <mergeCell ref="D34:P34"/>
    <mergeCell ref="A37:B37"/>
    <mergeCell ref="D37:P37"/>
    <mergeCell ref="A38:B38"/>
    <mergeCell ref="D38:P38"/>
    <mergeCell ref="A31:B31"/>
    <mergeCell ref="D31:P31"/>
    <mergeCell ref="A32:B32"/>
    <mergeCell ref="D32:P32"/>
    <mergeCell ref="A33:B33"/>
    <mergeCell ref="D33:P33"/>
    <mergeCell ref="A28:P28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E3:I3"/>
    <mergeCell ref="E4:I4"/>
    <mergeCell ref="L4:N4"/>
    <mergeCell ref="E5:I5"/>
    <mergeCell ref="L5:N5"/>
    <mergeCell ref="E6:I6"/>
    <mergeCell ref="L6:N6"/>
    <mergeCell ref="E7:I7"/>
    <mergeCell ref="L7:N7"/>
    <mergeCell ref="A10:R10"/>
    <mergeCell ref="D12:I12"/>
    <mergeCell ref="J12:R12"/>
  </mergeCells>
  <conditionalFormatting sqref="O4">
    <cfRule type="expression" dxfId="0" priority="1">
      <formula>AND($O$4="",$G$7="")</formula>
    </cfRule>
  </conditionalFormatting>
  <dataValidations count="1">
    <dataValidation type="list" allowBlank="1" showInputMessage="1" showErrorMessage="1" sqref="O6">
      <formula1>"70%, 100%"</formula1>
    </dataValidation>
  </dataValidations>
  <pageMargins left="0.7" right="0.7" top="0.75" bottom="0.75" header="0.3" footer="0.3"/>
  <pageSetup scale="53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9"/>
  <sheetViews>
    <sheetView tabSelected="1" topLeftCell="A19" workbookViewId="0">
      <selection activeCell="D28" sqref="D28"/>
    </sheetView>
  </sheetViews>
  <sheetFormatPr defaultRowHeight="15" x14ac:dyDescent="0.25"/>
  <cols>
    <col min="4" max="4" width="38" customWidth="1"/>
    <col min="5" max="5" width="13.140625" customWidth="1"/>
    <col min="6" max="6" width="26.42578125" customWidth="1"/>
    <col min="7" max="7" width="34" customWidth="1"/>
  </cols>
  <sheetData>
    <row r="1" spans="2:16" ht="15.75" thickBot="1" x14ac:dyDescent="0.3"/>
    <row r="2" spans="2:16" ht="19.5" thickBot="1" x14ac:dyDescent="0.35">
      <c r="B2" s="82" t="s">
        <v>52</v>
      </c>
      <c r="C2" s="83"/>
      <c r="D2" s="43">
        <f>SUM(P5:P60)</f>
        <v>129580</v>
      </c>
    </row>
    <row r="4" spans="2:16" ht="162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4" t="s">
        <v>62</v>
      </c>
      <c r="G4" s="44" t="s">
        <v>63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  <c r="M4" s="45" t="s">
        <v>64</v>
      </c>
      <c r="N4" s="10" t="s">
        <v>65</v>
      </c>
      <c r="O4" s="10" t="s">
        <v>66</v>
      </c>
      <c r="P4" s="46" t="s">
        <v>59</v>
      </c>
    </row>
    <row r="5" spans="2:16" ht="15.75" x14ac:dyDescent="0.25">
      <c r="B5" s="52" t="s">
        <v>72</v>
      </c>
      <c r="C5" s="52"/>
      <c r="D5" s="54" t="s">
        <v>73</v>
      </c>
      <c r="E5" s="52" t="s">
        <v>75</v>
      </c>
      <c r="F5" s="52" t="s">
        <v>74</v>
      </c>
      <c r="G5" s="52" t="s">
        <v>85</v>
      </c>
      <c r="H5" s="52"/>
      <c r="I5" s="52">
        <v>1</v>
      </c>
      <c r="J5" s="52"/>
      <c r="K5" s="52">
        <v>1</v>
      </c>
      <c r="L5" s="52"/>
      <c r="M5" s="52">
        <v>5</v>
      </c>
      <c r="N5" s="52">
        <v>2000</v>
      </c>
      <c r="O5" s="52">
        <v>620</v>
      </c>
      <c r="P5" s="52">
        <f>N5+O5</f>
        <v>2620</v>
      </c>
    </row>
    <row r="6" spans="2:16" ht="15.75" x14ac:dyDescent="0.25">
      <c r="B6" s="52" t="s">
        <v>72</v>
      </c>
      <c r="C6" s="52"/>
      <c r="D6" s="53" t="s">
        <v>76</v>
      </c>
      <c r="E6" s="52" t="s">
        <v>82</v>
      </c>
      <c r="F6" s="52" t="s">
        <v>81</v>
      </c>
      <c r="G6" s="52" t="s">
        <v>85</v>
      </c>
      <c r="H6" s="52"/>
      <c r="I6" s="52"/>
      <c r="J6" s="52">
        <v>1</v>
      </c>
      <c r="K6" s="52"/>
      <c r="L6" s="52">
        <v>1</v>
      </c>
      <c r="M6" s="52">
        <v>5</v>
      </c>
      <c r="N6" s="52">
        <v>1200</v>
      </c>
      <c r="O6" s="52">
        <v>620</v>
      </c>
      <c r="P6" s="52">
        <f t="shared" ref="P6:P14" si="0">N6+O6</f>
        <v>1820</v>
      </c>
    </row>
    <row r="7" spans="2:16" ht="15.75" x14ac:dyDescent="0.25">
      <c r="B7" s="52" t="s">
        <v>72</v>
      </c>
      <c r="C7" s="52"/>
      <c r="D7" s="54" t="s">
        <v>77</v>
      </c>
      <c r="E7" s="52" t="s">
        <v>84</v>
      </c>
      <c r="F7" s="52" t="s">
        <v>83</v>
      </c>
      <c r="G7" s="52" t="s">
        <v>85</v>
      </c>
      <c r="H7" s="52">
        <v>1</v>
      </c>
      <c r="I7" s="52"/>
      <c r="J7" s="52">
        <v>1</v>
      </c>
      <c r="K7" s="52"/>
      <c r="L7" s="52"/>
      <c r="M7" s="52">
        <v>5</v>
      </c>
      <c r="N7" s="52">
        <v>2000</v>
      </c>
      <c r="O7" s="52">
        <v>620</v>
      </c>
      <c r="P7" s="52">
        <f t="shared" si="0"/>
        <v>2620</v>
      </c>
    </row>
    <row r="8" spans="2:16" ht="15.75" x14ac:dyDescent="0.25">
      <c r="B8" s="52" t="s">
        <v>72</v>
      </c>
      <c r="C8" s="52"/>
      <c r="D8" s="54" t="s">
        <v>78</v>
      </c>
      <c r="E8" s="52" t="s">
        <v>84</v>
      </c>
      <c r="F8" s="52" t="s">
        <v>86</v>
      </c>
      <c r="G8" s="52" t="s">
        <v>85</v>
      </c>
      <c r="H8" s="52"/>
      <c r="I8" s="52"/>
      <c r="J8" s="52">
        <v>2</v>
      </c>
      <c r="K8" s="52"/>
      <c r="L8" s="52"/>
      <c r="M8" s="52">
        <v>5</v>
      </c>
      <c r="N8" s="52">
        <v>2000</v>
      </c>
      <c r="O8" s="52">
        <v>620</v>
      </c>
      <c r="P8" s="52">
        <f t="shared" si="0"/>
        <v>2620</v>
      </c>
    </row>
    <row r="9" spans="2:16" x14ac:dyDescent="0.25">
      <c r="B9" s="52" t="s">
        <v>72</v>
      </c>
      <c r="C9" s="52"/>
      <c r="D9" s="52" t="s">
        <v>79</v>
      </c>
      <c r="E9" s="52" t="s">
        <v>87</v>
      </c>
      <c r="F9" s="52" t="s">
        <v>88</v>
      </c>
      <c r="G9" s="52" t="s">
        <v>85</v>
      </c>
      <c r="H9" s="52"/>
      <c r="I9" s="52"/>
      <c r="J9" s="52">
        <v>2</v>
      </c>
      <c r="K9" s="52"/>
      <c r="L9" s="52"/>
      <c r="M9" s="52">
        <v>5</v>
      </c>
      <c r="N9" s="52">
        <v>1200</v>
      </c>
      <c r="O9" s="52">
        <v>620</v>
      </c>
      <c r="P9" s="52">
        <f t="shared" si="0"/>
        <v>1820</v>
      </c>
    </row>
    <row r="10" spans="2:16" x14ac:dyDescent="0.25">
      <c r="B10" s="52" t="s">
        <v>72</v>
      </c>
      <c r="C10" s="52"/>
      <c r="D10" s="52" t="s">
        <v>80</v>
      </c>
      <c r="E10" s="52" t="s">
        <v>89</v>
      </c>
      <c r="F10" s="52" t="s">
        <v>90</v>
      </c>
      <c r="G10" s="52" t="s">
        <v>85</v>
      </c>
      <c r="H10" s="52">
        <v>1</v>
      </c>
      <c r="I10" s="52">
        <v>1</v>
      </c>
      <c r="J10" s="52"/>
      <c r="K10" s="52"/>
      <c r="L10" s="52"/>
      <c r="M10" s="52">
        <v>5</v>
      </c>
      <c r="N10" s="52">
        <v>1200</v>
      </c>
      <c r="O10" s="52">
        <v>620</v>
      </c>
      <c r="P10" s="52">
        <f t="shared" si="0"/>
        <v>1820</v>
      </c>
    </row>
    <row r="11" spans="2:16" ht="15.75" x14ac:dyDescent="0.25">
      <c r="B11" s="52" t="s">
        <v>109</v>
      </c>
      <c r="C11" s="52"/>
      <c r="D11" s="54" t="s">
        <v>73</v>
      </c>
      <c r="E11" s="52" t="s">
        <v>75</v>
      </c>
      <c r="F11" s="52" t="s">
        <v>74</v>
      </c>
      <c r="G11" s="52" t="s">
        <v>110</v>
      </c>
      <c r="H11" s="52">
        <v>1</v>
      </c>
      <c r="I11" s="52">
        <v>2</v>
      </c>
      <c r="J11" s="52"/>
      <c r="K11" s="52">
        <v>1</v>
      </c>
      <c r="L11" s="52"/>
      <c r="M11" s="52">
        <v>7</v>
      </c>
      <c r="N11" s="52">
        <v>3200</v>
      </c>
      <c r="O11" s="52">
        <v>2040</v>
      </c>
      <c r="P11" s="52">
        <f t="shared" si="0"/>
        <v>5240</v>
      </c>
    </row>
    <row r="12" spans="2:16" ht="15.75" x14ac:dyDescent="0.25">
      <c r="B12" s="52" t="s">
        <v>109</v>
      </c>
      <c r="C12" s="52"/>
      <c r="D12" s="54" t="s">
        <v>76</v>
      </c>
      <c r="E12" s="52" t="s">
        <v>82</v>
      </c>
      <c r="F12" s="52" t="s">
        <v>81</v>
      </c>
      <c r="G12" s="52" t="s">
        <v>110</v>
      </c>
      <c r="H12" s="52"/>
      <c r="I12" s="52"/>
      <c r="J12" s="52">
        <v>1</v>
      </c>
      <c r="K12" s="52"/>
      <c r="L12" s="52">
        <v>1</v>
      </c>
      <c r="M12" s="52">
        <v>7</v>
      </c>
      <c r="N12" s="52">
        <v>1600</v>
      </c>
      <c r="O12" s="52">
        <v>1020</v>
      </c>
      <c r="P12" s="52">
        <f t="shared" si="0"/>
        <v>2620</v>
      </c>
    </row>
    <row r="13" spans="2:16" ht="15.75" x14ac:dyDescent="0.25">
      <c r="B13" s="52" t="s">
        <v>109</v>
      </c>
      <c r="C13" s="52"/>
      <c r="D13" s="54" t="s">
        <v>73</v>
      </c>
      <c r="E13" s="52" t="s">
        <v>75</v>
      </c>
      <c r="F13" s="52" t="s">
        <v>74</v>
      </c>
      <c r="G13" s="52" t="s">
        <v>111</v>
      </c>
      <c r="H13" s="52">
        <v>1</v>
      </c>
      <c r="I13" s="52">
        <v>2</v>
      </c>
      <c r="J13" s="52"/>
      <c r="K13" s="52">
        <v>1</v>
      </c>
      <c r="L13" s="52"/>
      <c r="M13" s="52">
        <v>7</v>
      </c>
      <c r="N13" s="52">
        <v>3200</v>
      </c>
      <c r="O13" s="52">
        <v>3240</v>
      </c>
      <c r="P13" s="52">
        <f t="shared" si="0"/>
        <v>6440</v>
      </c>
    </row>
    <row r="14" spans="2:16" ht="15.75" x14ac:dyDescent="0.25">
      <c r="B14" s="52" t="s">
        <v>109</v>
      </c>
      <c r="C14" s="52"/>
      <c r="D14" s="54" t="s">
        <v>76</v>
      </c>
      <c r="E14" s="52" t="s">
        <v>82</v>
      </c>
      <c r="F14" s="52" t="s">
        <v>81</v>
      </c>
      <c r="G14" s="52" t="s">
        <v>111</v>
      </c>
      <c r="H14" s="52"/>
      <c r="I14" s="52"/>
      <c r="J14" s="52">
        <v>2</v>
      </c>
      <c r="K14" s="52"/>
      <c r="L14" s="52">
        <v>0</v>
      </c>
      <c r="M14" s="52">
        <v>7</v>
      </c>
      <c r="N14" s="52">
        <v>1600</v>
      </c>
      <c r="O14" s="52">
        <v>1620</v>
      </c>
      <c r="P14" s="52">
        <f t="shared" si="0"/>
        <v>3220</v>
      </c>
    </row>
    <row r="15" spans="2:16" x14ac:dyDescent="0.25">
      <c r="B15" s="52" t="s">
        <v>109</v>
      </c>
      <c r="C15" s="52" t="s">
        <v>92</v>
      </c>
      <c r="D15" s="52" t="s">
        <v>94</v>
      </c>
      <c r="E15" s="52" t="s">
        <v>93</v>
      </c>
      <c r="F15" s="52" t="s">
        <v>85</v>
      </c>
      <c r="G15" s="52" t="s">
        <v>111</v>
      </c>
      <c r="H15" s="52">
        <v>1</v>
      </c>
      <c r="I15" s="52"/>
      <c r="J15" s="52"/>
      <c r="K15" s="52"/>
      <c r="L15" s="52">
        <v>1</v>
      </c>
      <c r="M15" s="52">
        <v>7</v>
      </c>
      <c r="N15" s="52">
        <v>1600</v>
      </c>
      <c r="O15" s="52">
        <v>1620</v>
      </c>
      <c r="P15" s="52">
        <f>SUM(N15:O15)</f>
        <v>3220</v>
      </c>
    </row>
    <row r="16" spans="2:16" x14ac:dyDescent="0.25">
      <c r="B16" s="52" t="s">
        <v>91</v>
      </c>
      <c r="C16" s="52" t="s">
        <v>92</v>
      </c>
      <c r="D16" s="52" t="s">
        <v>94</v>
      </c>
      <c r="E16" s="52" t="s">
        <v>93</v>
      </c>
      <c r="F16" s="52" t="s">
        <v>85</v>
      </c>
      <c r="G16" s="52" t="s">
        <v>83</v>
      </c>
      <c r="H16" s="52">
        <v>2</v>
      </c>
      <c r="I16" s="52">
        <v>1</v>
      </c>
      <c r="J16" s="52">
        <v>2</v>
      </c>
      <c r="K16" s="52">
        <v>1</v>
      </c>
      <c r="L16" s="52"/>
      <c r="M16" s="52">
        <v>10</v>
      </c>
      <c r="N16" s="52">
        <v>6000</v>
      </c>
      <c r="O16" s="52">
        <v>6660</v>
      </c>
      <c r="P16" s="52">
        <f t="shared" ref="P16:P28" si="1">N16+O16</f>
        <v>12660</v>
      </c>
    </row>
    <row r="17" spans="2:16" x14ac:dyDescent="0.25">
      <c r="B17" s="52" t="s">
        <v>91</v>
      </c>
      <c r="C17" s="52"/>
      <c r="D17" s="52" t="s">
        <v>80</v>
      </c>
      <c r="E17" s="52" t="s">
        <v>89</v>
      </c>
      <c r="F17" s="52" t="s">
        <v>90</v>
      </c>
      <c r="G17" s="52" t="s">
        <v>83</v>
      </c>
      <c r="H17" s="52">
        <v>1</v>
      </c>
      <c r="I17" s="52"/>
      <c r="J17" s="52">
        <v>1</v>
      </c>
      <c r="K17" s="52"/>
      <c r="L17" s="52"/>
      <c r="M17" s="52">
        <v>10</v>
      </c>
      <c r="N17" s="52">
        <v>1600</v>
      </c>
      <c r="O17" s="52">
        <v>2220</v>
      </c>
      <c r="P17" s="52">
        <f t="shared" si="1"/>
        <v>3820</v>
      </c>
    </row>
    <row r="18" spans="2:16" x14ac:dyDescent="0.25">
      <c r="B18" s="52" t="s">
        <v>95</v>
      </c>
      <c r="C18" s="52" t="s">
        <v>92</v>
      </c>
      <c r="D18" s="52" t="s">
        <v>94</v>
      </c>
      <c r="E18" s="52" t="s">
        <v>93</v>
      </c>
      <c r="F18" s="52" t="s">
        <v>85</v>
      </c>
      <c r="G18" s="52" t="s">
        <v>90</v>
      </c>
      <c r="H18" s="52">
        <v>2</v>
      </c>
      <c r="I18" s="52">
        <v>1</v>
      </c>
      <c r="J18" s="52">
        <v>2</v>
      </c>
      <c r="K18" s="52">
        <v>1</v>
      </c>
      <c r="L18" s="52"/>
      <c r="M18" s="52">
        <v>7</v>
      </c>
      <c r="N18" s="52">
        <v>4200</v>
      </c>
      <c r="O18" s="52">
        <v>5460</v>
      </c>
      <c r="P18" s="52">
        <f t="shared" si="1"/>
        <v>9660</v>
      </c>
    </row>
    <row r="19" spans="2:16" x14ac:dyDescent="0.25">
      <c r="B19" s="52" t="s">
        <v>96</v>
      </c>
      <c r="C19" s="52" t="s">
        <v>92</v>
      </c>
      <c r="D19" s="52" t="s">
        <v>94</v>
      </c>
      <c r="E19" s="52" t="s">
        <v>93</v>
      </c>
      <c r="F19" s="52" t="s">
        <v>85</v>
      </c>
      <c r="G19" s="52" t="s">
        <v>97</v>
      </c>
      <c r="H19" s="52">
        <v>1</v>
      </c>
      <c r="I19" s="52">
        <v>1</v>
      </c>
      <c r="J19" s="52">
        <v>1</v>
      </c>
      <c r="K19" s="52">
        <v>1</v>
      </c>
      <c r="L19" s="52">
        <v>2</v>
      </c>
      <c r="M19" s="52">
        <v>10</v>
      </c>
      <c r="N19" s="52">
        <v>6000</v>
      </c>
      <c r="O19" s="52">
        <v>6120</v>
      </c>
      <c r="P19" s="52">
        <f t="shared" si="1"/>
        <v>12120</v>
      </c>
    </row>
    <row r="20" spans="2:16" x14ac:dyDescent="0.25">
      <c r="B20" s="52" t="s">
        <v>96</v>
      </c>
      <c r="C20" s="52" t="s">
        <v>92</v>
      </c>
      <c r="D20" s="52" t="s">
        <v>94</v>
      </c>
      <c r="E20" s="52" t="s">
        <v>93</v>
      </c>
      <c r="F20" s="52" t="s">
        <v>85</v>
      </c>
      <c r="G20" s="52" t="s">
        <v>98</v>
      </c>
      <c r="H20" s="52"/>
      <c r="I20" s="52"/>
      <c r="J20" s="52"/>
      <c r="K20" s="52"/>
      <c r="L20" s="52">
        <v>2</v>
      </c>
      <c r="M20" s="52">
        <v>10</v>
      </c>
      <c r="N20" s="52">
        <v>1600</v>
      </c>
      <c r="O20" s="52">
        <v>1680</v>
      </c>
      <c r="P20" s="52">
        <f t="shared" si="1"/>
        <v>3280</v>
      </c>
    </row>
    <row r="21" spans="2:16" x14ac:dyDescent="0.25">
      <c r="B21" s="52" t="s">
        <v>96</v>
      </c>
      <c r="C21" s="52"/>
      <c r="D21" s="52" t="s">
        <v>80</v>
      </c>
      <c r="E21" s="52" t="s">
        <v>89</v>
      </c>
      <c r="F21" s="52" t="s">
        <v>90</v>
      </c>
      <c r="G21" s="52" t="s">
        <v>98</v>
      </c>
      <c r="H21" s="52">
        <v>1</v>
      </c>
      <c r="I21" s="52"/>
      <c r="J21" s="52">
        <v>1</v>
      </c>
      <c r="K21" s="52"/>
      <c r="L21" s="52"/>
      <c r="M21" s="52">
        <v>10</v>
      </c>
      <c r="N21" s="52">
        <v>1200</v>
      </c>
      <c r="O21" s="52">
        <v>1680</v>
      </c>
      <c r="P21" s="52">
        <f t="shared" si="1"/>
        <v>2880</v>
      </c>
    </row>
    <row r="22" spans="2:16" x14ac:dyDescent="0.25">
      <c r="B22" s="52" t="s">
        <v>96</v>
      </c>
      <c r="C22" s="52" t="s">
        <v>92</v>
      </c>
      <c r="D22" s="52" t="s">
        <v>94</v>
      </c>
      <c r="E22" s="52" t="s">
        <v>93</v>
      </c>
      <c r="F22" s="52" t="s">
        <v>85</v>
      </c>
      <c r="G22" s="52" t="s">
        <v>99</v>
      </c>
      <c r="H22" s="52">
        <v>1</v>
      </c>
      <c r="I22" s="52"/>
      <c r="J22" s="52"/>
      <c r="K22" s="52"/>
      <c r="L22" s="52">
        <v>1</v>
      </c>
      <c r="M22" s="52">
        <v>7</v>
      </c>
      <c r="N22" s="52">
        <v>1200</v>
      </c>
      <c r="O22" s="52">
        <v>900</v>
      </c>
      <c r="P22" s="52">
        <f t="shared" si="1"/>
        <v>2100</v>
      </c>
    </row>
    <row r="23" spans="2:16" ht="15.75" x14ac:dyDescent="0.25">
      <c r="B23" s="52" t="s">
        <v>96</v>
      </c>
      <c r="C23" s="52"/>
      <c r="D23" s="54" t="s">
        <v>77</v>
      </c>
      <c r="E23" s="52" t="s">
        <v>84</v>
      </c>
      <c r="F23" s="52" t="s">
        <v>83</v>
      </c>
      <c r="G23" s="52" t="s">
        <v>99</v>
      </c>
      <c r="H23" s="52"/>
      <c r="I23" s="52"/>
      <c r="J23" s="52">
        <v>2</v>
      </c>
      <c r="K23" s="52"/>
      <c r="L23" s="52"/>
      <c r="M23" s="52">
        <v>7</v>
      </c>
      <c r="N23" s="52">
        <v>2000</v>
      </c>
      <c r="O23" s="52">
        <v>900</v>
      </c>
      <c r="P23" s="52">
        <f t="shared" si="1"/>
        <v>2900</v>
      </c>
    </row>
    <row r="24" spans="2:16" x14ac:dyDescent="0.25">
      <c r="B24" s="52" t="s">
        <v>96</v>
      </c>
      <c r="C24" s="52" t="s">
        <v>92</v>
      </c>
      <c r="D24" s="52" t="s">
        <v>94</v>
      </c>
      <c r="E24" s="52" t="s">
        <v>93</v>
      </c>
      <c r="F24" s="52" t="s">
        <v>85</v>
      </c>
      <c r="G24" s="52" t="s">
        <v>112</v>
      </c>
      <c r="H24" s="52">
        <v>1</v>
      </c>
      <c r="I24" s="52"/>
      <c r="J24" s="52">
        <v>1</v>
      </c>
      <c r="K24" s="52"/>
      <c r="L24" s="52">
        <v>2</v>
      </c>
      <c r="M24" s="52">
        <v>10</v>
      </c>
      <c r="N24" s="52">
        <v>4000</v>
      </c>
      <c r="O24" s="52">
        <v>5520</v>
      </c>
      <c r="P24" s="52">
        <f t="shared" si="1"/>
        <v>9520</v>
      </c>
    </row>
    <row r="25" spans="2:16" x14ac:dyDescent="0.25">
      <c r="B25" s="52" t="s">
        <v>96</v>
      </c>
      <c r="C25" s="52"/>
      <c r="D25" s="52" t="s">
        <v>80</v>
      </c>
      <c r="E25" s="52" t="s">
        <v>89</v>
      </c>
      <c r="F25" s="52" t="s">
        <v>90</v>
      </c>
      <c r="G25" s="52" t="s">
        <v>112</v>
      </c>
      <c r="H25" s="52">
        <v>1</v>
      </c>
      <c r="I25" s="52"/>
      <c r="J25" s="52">
        <v>1</v>
      </c>
      <c r="K25" s="52"/>
      <c r="L25" s="52"/>
      <c r="M25" s="52">
        <v>10</v>
      </c>
      <c r="N25" s="52">
        <v>1200</v>
      </c>
      <c r="O25" s="52">
        <v>2760</v>
      </c>
      <c r="P25" s="52">
        <f t="shared" si="1"/>
        <v>3960</v>
      </c>
    </row>
    <row r="26" spans="2:16" x14ac:dyDescent="0.25">
      <c r="B26" s="52" t="s">
        <v>96</v>
      </c>
      <c r="C26" s="52" t="s">
        <v>92</v>
      </c>
      <c r="D26" s="52" t="s">
        <v>94</v>
      </c>
      <c r="E26" s="52" t="s">
        <v>93</v>
      </c>
      <c r="F26" s="52" t="s">
        <v>85</v>
      </c>
      <c r="G26" s="52" t="s">
        <v>113</v>
      </c>
      <c r="H26" s="52">
        <v>2</v>
      </c>
      <c r="I26" s="52">
        <v>1</v>
      </c>
      <c r="J26" s="52">
        <v>1</v>
      </c>
      <c r="K26" s="52">
        <v>1</v>
      </c>
      <c r="L26" s="52">
        <v>1</v>
      </c>
      <c r="M26" s="52">
        <v>10</v>
      </c>
      <c r="N26" s="52">
        <v>6000</v>
      </c>
      <c r="O26" s="52">
        <v>5580</v>
      </c>
      <c r="P26" s="52">
        <f t="shared" si="1"/>
        <v>11580</v>
      </c>
    </row>
    <row r="27" spans="2:16" ht="15.75" x14ac:dyDescent="0.25">
      <c r="B27" s="52" t="s">
        <v>96</v>
      </c>
      <c r="C27" s="56"/>
      <c r="D27" s="54" t="s">
        <v>77</v>
      </c>
      <c r="E27" s="52" t="s">
        <v>84</v>
      </c>
      <c r="F27" s="52" t="s">
        <v>83</v>
      </c>
      <c r="G27" s="52" t="s">
        <v>113</v>
      </c>
      <c r="H27" s="56"/>
      <c r="I27" s="56"/>
      <c r="J27" s="56">
        <v>2</v>
      </c>
      <c r="K27" s="56"/>
      <c r="L27" s="56"/>
      <c r="M27" s="56">
        <v>10</v>
      </c>
      <c r="N27" s="56">
        <v>2000</v>
      </c>
      <c r="O27" s="56">
        <v>1860</v>
      </c>
      <c r="P27" s="56">
        <f t="shared" si="1"/>
        <v>3860</v>
      </c>
    </row>
    <row r="28" spans="2:16" x14ac:dyDescent="0.25">
      <c r="B28" s="52" t="s">
        <v>96</v>
      </c>
      <c r="C28" s="56"/>
      <c r="D28" s="52" t="s">
        <v>80</v>
      </c>
      <c r="E28" s="52" t="s">
        <v>89</v>
      </c>
      <c r="F28" s="52" t="s">
        <v>90</v>
      </c>
      <c r="G28" s="52" t="s">
        <v>113</v>
      </c>
      <c r="H28" s="52">
        <v>1</v>
      </c>
      <c r="I28" s="52">
        <v>1</v>
      </c>
      <c r="J28" s="52"/>
      <c r="K28" s="56"/>
      <c r="L28" s="56"/>
      <c r="M28" s="56">
        <v>10</v>
      </c>
      <c r="N28" s="56">
        <v>2000</v>
      </c>
      <c r="O28" s="56">
        <v>1860</v>
      </c>
      <c r="P28" s="56">
        <f t="shared" si="1"/>
        <v>3860</v>
      </c>
    </row>
    <row r="29" spans="2:16" ht="15.75" x14ac:dyDescent="0.25">
      <c r="B29" s="56" t="s">
        <v>72</v>
      </c>
      <c r="C29" s="56"/>
      <c r="D29" s="54" t="s">
        <v>73</v>
      </c>
      <c r="E29" s="56" t="s">
        <v>75</v>
      </c>
      <c r="F29" s="56" t="s">
        <v>74</v>
      </c>
      <c r="G29" s="56" t="s">
        <v>85</v>
      </c>
      <c r="H29" s="56"/>
      <c r="I29" s="56">
        <v>1</v>
      </c>
      <c r="J29" s="56"/>
      <c r="K29" s="56"/>
      <c r="L29" s="56">
        <v>1</v>
      </c>
      <c r="M29" s="56">
        <v>5</v>
      </c>
      <c r="N29" s="56">
        <v>2000</v>
      </c>
      <c r="O29" s="56">
        <v>620</v>
      </c>
      <c r="P29" s="56">
        <f>N29+O29</f>
        <v>2620</v>
      </c>
    </row>
    <row r="30" spans="2:16" ht="15.75" x14ac:dyDescent="0.25">
      <c r="B30" s="56" t="s">
        <v>72</v>
      </c>
      <c r="C30" s="56"/>
      <c r="D30" s="54" t="s">
        <v>76</v>
      </c>
      <c r="E30" s="56" t="s">
        <v>82</v>
      </c>
      <c r="F30" s="56" t="s">
        <v>81</v>
      </c>
      <c r="G30" s="56" t="s">
        <v>85</v>
      </c>
      <c r="H30" s="56"/>
      <c r="I30" s="56"/>
      <c r="J30" s="56">
        <v>1</v>
      </c>
      <c r="K30" s="56"/>
      <c r="L30" s="56">
        <v>1</v>
      </c>
      <c r="M30" s="56">
        <v>5</v>
      </c>
      <c r="N30" s="56">
        <v>1200</v>
      </c>
      <c r="O30" s="56">
        <v>620</v>
      </c>
      <c r="P30" s="56">
        <f t="shared" ref="P30:P34" si="2">N30+O30</f>
        <v>1820</v>
      </c>
    </row>
    <row r="31" spans="2:16" ht="15.75" x14ac:dyDescent="0.25">
      <c r="B31" s="56" t="s">
        <v>72</v>
      </c>
      <c r="C31" s="56"/>
      <c r="D31" s="54" t="s">
        <v>77</v>
      </c>
      <c r="E31" s="56" t="s">
        <v>84</v>
      </c>
      <c r="F31" s="56" t="s">
        <v>83</v>
      </c>
      <c r="G31" s="56" t="s">
        <v>85</v>
      </c>
      <c r="H31" s="56">
        <v>1</v>
      </c>
      <c r="I31" s="56"/>
      <c r="J31" s="56">
        <v>1</v>
      </c>
      <c r="K31" s="56"/>
      <c r="L31" s="56"/>
      <c r="M31" s="56">
        <v>5</v>
      </c>
      <c r="N31" s="56">
        <v>2000</v>
      </c>
      <c r="O31" s="56">
        <v>620</v>
      </c>
      <c r="P31" s="56">
        <f t="shared" si="2"/>
        <v>2620</v>
      </c>
    </row>
    <row r="32" spans="2:16" ht="15.75" x14ac:dyDescent="0.25">
      <c r="B32" s="56" t="s">
        <v>72</v>
      </c>
      <c r="C32" s="56"/>
      <c r="D32" s="54" t="s">
        <v>78</v>
      </c>
      <c r="E32" s="56" t="s">
        <v>84</v>
      </c>
      <c r="F32" s="56" t="s">
        <v>86</v>
      </c>
      <c r="G32" s="56" t="s">
        <v>85</v>
      </c>
      <c r="H32" s="56"/>
      <c r="I32" s="56"/>
      <c r="J32" s="56">
        <v>1</v>
      </c>
      <c r="K32" s="56"/>
      <c r="L32" s="56">
        <v>1</v>
      </c>
      <c r="M32" s="56">
        <v>5</v>
      </c>
      <c r="N32" s="56">
        <v>2000</v>
      </c>
      <c r="O32" s="56">
        <v>620</v>
      </c>
      <c r="P32" s="56">
        <f t="shared" si="2"/>
        <v>2620</v>
      </c>
    </row>
    <row r="33" spans="2:16" ht="15.75" x14ac:dyDescent="0.25">
      <c r="B33" s="56" t="s">
        <v>72</v>
      </c>
      <c r="C33" s="56"/>
      <c r="D33" s="54" t="s">
        <v>79</v>
      </c>
      <c r="E33" s="56" t="s">
        <v>87</v>
      </c>
      <c r="F33" s="56" t="s">
        <v>88</v>
      </c>
      <c r="G33" s="56" t="s">
        <v>85</v>
      </c>
      <c r="H33" s="56"/>
      <c r="I33" s="56"/>
      <c r="J33" s="56">
        <v>1</v>
      </c>
      <c r="K33" s="56"/>
      <c r="L33" s="56">
        <v>1</v>
      </c>
      <c r="M33" s="56">
        <v>5</v>
      </c>
      <c r="N33" s="56">
        <v>1200</v>
      </c>
      <c r="O33" s="56">
        <v>620</v>
      </c>
      <c r="P33" s="56">
        <f t="shared" si="2"/>
        <v>1820</v>
      </c>
    </row>
    <row r="34" spans="2:16" x14ac:dyDescent="0.25">
      <c r="B34" s="56" t="s">
        <v>72</v>
      </c>
      <c r="C34" s="56"/>
      <c r="D34" s="52" t="s">
        <v>80</v>
      </c>
      <c r="E34" s="56" t="s">
        <v>89</v>
      </c>
      <c r="F34" s="56" t="s">
        <v>90</v>
      </c>
      <c r="G34" s="56" t="s">
        <v>85</v>
      </c>
      <c r="H34" s="56">
        <v>1</v>
      </c>
      <c r="I34" s="56">
        <v>1</v>
      </c>
      <c r="J34" s="56"/>
      <c r="K34" s="56"/>
      <c r="L34" s="56"/>
      <c r="M34" s="56">
        <v>5</v>
      </c>
      <c r="N34" s="56">
        <v>1200</v>
      </c>
      <c r="O34" s="56">
        <v>620</v>
      </c>
      <c r="P34" s="56">
        <f t="shared" si="2"/>
        <v>1820</v>
      </c>
    </row>
    <row r="35" spans="2:16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</row>
    <row r="36" spans="2:16" x14ac:dyDescent="0.25"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</row>
    <row r="37" spans="2:16" x14ac:dyDescent="0.25"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spans="2:16" x14ac:dyDescent="0.25"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</row>
    <row r="39" spans="2:16" x14ac:dyDescent="0.25"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</row>
    <row r="40" spans="2:16" x14ac:dyDescent="0.25"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</row>
    <row r="41" spans="2:16" x14ac:dyDescent="0.25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</row>
    <row r="42" spans="2:16" x14ac:dyDescent="0.25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</row>
    <row r="43" spans="2:16" ht="15.75" x14ac:dyDescent="0.25">
      <c r="B43" s="52"/>
      <c r="C43" s="52"/>
      <c r="D43" s="54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  <row r="44" spans="2:16" x14ac:dyDescent="0.2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</row>
    <row r="45" spans="2:16" x14ac:dyDescent="0.25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</row>
    <row r="46" spans="2:16" x14ac:dyDescent="0.25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</row>
    <row r="47" spans="2:16" ht="15.75" x14ac:dyDescent="0.25">
      <c r="B47" s="52"/>
      <c r="C47" s="56"/>
      <c r="D47" s="54"/>
      <c r="E47" s="52"/>
      <c r="F47" s="52"/>
      <c r="G47" s="52"/>
      <c r="H47" s="56"/>
      <c r="I47" s="56"/>
      <c r="J47" s="56"/>
      <c r="K47" s="56"/>
      <c r="L47" s="56"/>
      <c r="M47" s="56"/>
      <c r="N47" s="56"/>
      <c r="O47" s="56"/>
      <c r="P47" s="56"/>
    </row>
    <row r="48" spans="2:16" x14ac:dyDescent="0.25">
      <c r="B48" s="52"/>
      <c r="C48" s="56"/>
      <c r="D48" s="52"/>
      <c r="E48" s="52"/>
      <c r="F48" s="52"/>
      <c r="G48" s="52"/>
      <c r="H48" s="52"/>
      <c r="I48" s="52"/>
      <c r="J48" s="52"/>
      <c r="K48" s="56"/>
      <c r="L48" s="56"/>
      <c r="M48" s="56"/>
      <c r="N48" s="56"/>
      <c r="O48" s="56"/>
      <c r="P48" s="56"/>
    </row>
    <row r="49" spans="2:16" ht="15.75" x14ac:dyDescent="0.25">
      <c r="B49" s="56"/>
      <c r="C49" s="56"/>
      <c r="D49" s="54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 spans="2:16" ht="15.75" x14ac:dyDescent="0.25">
      <c r="B50" s="56"/>
      <c r="C50" s="56"/>
      <c r="D50" s="54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 spans="2:16" ht="15.75" x14ac:dyDescent="0.25">
      <c r="B51" s="56"/>
      <c r="C51" s="56"/>
      <c r="D51" s="54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 spans="2:16" ht="15.75" x14ac:dyDescent="0.25">
      <c r="B52" s="56"/>
      <c r="C52" s="56"/>
      <c r="D52" s="54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 spans="2:16" ht="15.75" x14ac:dyDescent="0.25">
      <c r="B53" s="56"/>
      <c r="C53" s="56"/>
      <c r="D53" s="54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 spans="2:16" x14ac:dyDescent="0.25">
      <c r="B54" s="56"/>
      <c r="C54" s="56"/>
      <c r="D54" s="52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 spans="2:16" ht="15.75" x14ac:dyDescent="0.25">
      <c r="B55" s="56"/>
      <c r="C55" s="56"/>
      <c r="D55" s="55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 spans="2:16" ht="15.75" x14ac:dyDescent="0.25">
      <c r="B56" s="56"/>
      <c r="C56" s="56"/>
      <c r="D56" s="55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2:16" ht="15.75" x14ac:dyDescent="0.25">
      <c r="B57" s="56"/>
      <c r="C57" s="56"/>
      <c r="D57" s="55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2:16" ht="15.75" x14ac:dyDescent="0.25">
      <c r="B58" s="56"/>
      <c r="C58" s="56"/>
      <c r="D58" s="55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2:16" x14ac:dyDescent="0.25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</sheetData>
  <autoFilter ref="B4:P34"/>
  <mergeCells count="1">
    <mergeCell ref="B2:C2"/>
  </mergeCells>
  <pageMargins left="0.7" right="0.7" top="0.75" bottom="0.75" header="0.3" footer="0.3"/>
  <pageSetup orientation="portrait" verticalDpi="0" r:id="rId1"/>
  <ignoredErrors>
    <ignoredError sqref="P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F26" sqref="F26"/>
    </sheetView>
  </sheetViews>
  <sheetFormatPr defaultRowHeight="15" x14ac:dyDescent="0.25"/>
  <cols>
    <col min="2" max="2" width="18.5703125" customWidth="1"/>
    <col min="4" max="4" width="36.42578125" customWidth="1"/>
    <col min="5" max="5" width="15.42578125" customWidth="1"/>
    <col min="6" max="6" width="118.140625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2" t="s">
        <v>52</v>
      </c>
      <c r="C2" s="83"/>
      <c r="D2" s="43">
        <f>SUM(I5:I34)</f>
        <v>346905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39" t="s">
        <v>91</v>
      </c>
      <c r="C5" s="39"/>
      <c r="D5" s="39" t="s">
        <v>77</v>
      </c>
      <c r="E5" s="39" t="s">
        <v>84</v>
      </c>
      <c r="F5" s="39" t="s">
        <v>105</v>
      </c>
      <c r="G5" s="39">
        <v>120</v>
      </c>
      <c r="H5" s="39">
        <v>2</v>
      </c>
      <c r="I5" s="39">
        <v>240</v>
      </c>
    </row>
    <row r="6" spans="2:9" x14ac:dyDescent="0.25">
      <c r="B6" s="47" t="s">
        <v>91</v>
      </c>
      <c r="C6" s="39"/>
      <c r="D6" s="47" t="s">
        <v>77</v>
      </c>
      <c r="E6" s="47" t="s">
        <v>84</v>
      </c>
      <c r="F6" s="39" t="s">
        <v>101</v>
      </c>
      <c r="G6" s="39">
        <v>70</v>
      </c>
      <c r="H6" s="39">
        <v>12</v>
      </c>
      <c r="I6" s="39">
        <f t="shared" ref="I6:I34" si="0">G6*H6</f>
        <v>840</v>
      </c>
    </row>
    <row r="7" spans="2:9" x14ac:dyDescent="0.25">
      <c r="B7" s="47" t="s">
        <v>91</v>
      </c>
      <c r="C7" s="47"/>
      <c r="D7" s="47" t="s">
        <v>77</v>
      </c>
      <c r="E7" s="47" t="s">
        <v>84</v>
      </c>
      <c r="F7" s="47" t="s">
        <v>102</v>
      </c>
      <c r="G7" s="39">
        <v>30</v>
      </c>
      <c r="H7" s="39">
        <v>2</v>
      </c>
      <c r="I7" s="39">
        <f t="shared" si="0"/>
        <v>60</v>
      </c>
    </row>
    <row r="8" spans="2:9" x14ac:dyDescent="0.25">
      <c r="B8" s="47" t="s">
        <v>91</v>
      </c>
      <c r="C8" s="47"/>
      <c r="D8" s="47" t="s">
        <v>77</v>
      </c>
      <c r="E8" s="47" t="s">
        <v>84</v>
      </c>
      <c r="F8" s="39" t="s">
        <v>104</v>
      </c>
      <c r="G8" s="39">
        <v>100</v>
      </c>
      <c r="H8" s="39">
        <v>2</v>
      </c>
      <c r="I8" s="39">
        <f t="shared" si="0"/>
        <v>200</v>
      </c>
    </row>
    <row r="9" spans="2:9" x14ac:dyDescent="0.25">
      <c r="B9" s="47" t="s">
        <v>91</v>
      </c>
      <c r="C9" s="47"/>
      <c r="D9" s="47" t="s">
        <v>77</v>
      </c>
      <c r="E9" s="47" t="s">
        <v>84</v>
      </c>
      <c r="F9" s="39" t="s">
        <v>103</v>
      </c>
      <c r="G9" s="39">
        <v>80</v>
      </c>
      <c r="H9" s="39">
        <v>2</v>
      </c>
      <c r="I9" s="39">
        <f t="shared" si="0"/>
        <v>160</v>
      </c>
    </row>
    <row r="10" spans="2:9" x14ac:dyDescent="0.25">
      <c r="B10" s="39" t="s">
        <v>95</v>
      </c>
      <c r="C10" s="39" t="s">
        <v>92</v>
      </c>
      <c r="D10" s="39" t="s">
        <v>94</v>
      </c>
      <c r="E10" s="47" t="s">
        <v>100</v>
      </c>
      <c r="F10" s="47" t="s">
        <v>122</v>
      </c>
      <c r="G10" s="58">
        <v>12825</v>
      </c>
      <c r="H10" s="47">
        <v>8</v>
      </c>
      <c r="I10" s="39">
        <f t="shared" si="0"/>
        <v>102600</v>
      </c>
    </row>
    <row r="11" spans="2:9" x14ac:dyDescent="0.25">
      <c r="B11" s="47" t="s">
        <v>95</v>
      </c>
      <c r="C11" s="47" t="s">
        <v>92</v>
      </c>
      <c r="D11" s="47" t="s">
        <v>94</v>
      </c>
      <c r="E11" s="47" t="s">
        <v>100</v>
      </c>
      <c r="F11" s="39" t="s">
        <v>124</v>
      </c>
      <c r="G11" s="39">
        <v>1200</v>
      </c>
      <c r="H11" s="39">
        <v>4</v>
      </c>
      <c r="I11" s="39">
        <f t="shared" si="0"/>
        <v>4800</v>
      </c>
    </row>
    <row r="12" spans="2:9" x14ac:dyDescent="0.25">
      <c r="B12" s="47" t="s">
        <v>95</v>
      </c>
      <c r="C12" s="39"/>
      <c r="D12" s="39" t="s">
        <v>80</v>
      </c>
      <c r="E12" s="39" t="s">
        <v>89</v>
      </c>
      <c r="F12" s="47" t="s">
        <v>125</v>
      </c>
      <c r="G12" s="39">
        <v>1200</v>
      </c>
      <c r="H12" s="39">
        <v>4</v>
      </c>
      <c r="I12" s="39">
        <f t="shared" si="0"/>
        <v>4800</v>
      </c>
    </row>
    <row r="13" spans="2:9" x14ac:dyDescent="0.25">
      <c r="B13" s="49" t="s">
        <v>95</v>
      </c>
      <c r="C13" s="49" t="s">
        <v>92</v>
      </c>
      <c r="D13" s="49" t="s">
        <v>94</v>
      </c>
      <c r="E13" s="49" t="s">
        <v>100</v>
      </c>
      <c r="F13" s="39" t="s">
        <v>107</v>
      </c>
      <c r="G13" s="39">
        <v>250</v>
      </c>
      <c r="H13" s="39">
        <v>2</v>
      </c>
      <c r="I13" s="39">
        <f t="shared" si="0"/>
        <v>500</v>
      </c>
    </row>
    <row r="14" spans="2:9" x14ac:dyDescent="0.25">
      <c r="B14" s="49" t="s">
        <v>95</v>
      </c>
      <c r="C14" s="49" t="s">
        <v>92</v>
      </c>
      <c r="D14" s="49" t="s">
        <v>94</v>
      </c>
      <c r="E14" s="49" t="s">
        <v>100</v>
      </c>
      <c r="F14" s="39" t="s">
        <v>108</v>
      </c>
      <c r="G14" s="39">
        <v>900</v>
      </c>
      <c r="H14" s="39">
        <v>2</v>
      </c>
      <c r="I14" s="39">
        <f t="shared" si="0"/>
        <v>1800</v>
      </c>
    </row>
    <row r="15" spans="2:9" x14ac:dyDescent="0.25">
      <c r="B15" s="56" t="s">
        <v>91</v>
      </c>
      <c r="C15" s="39"/>
      <c r="D15" s="56" t="s">
        <v>77</v>
      </c>
      <c r="E15" s="56" t="s">
        <v>84</v>
      </c>
      <c r="F15" s="49" t="s">
        <v>106</v>
      </c>
      <c r="G15" s="49">
        <v>80</v>
      </c>
      <c r="H15" s="49">
        <v>4</v>
      </c>
      <c r="I15" s="39">
        <f t="shared" si="0"/>
        <v>320</v>
      </c>
    </row>
    <row r="16" spans="2:9" x14ac:dyDescent="0.25">
      <c r="B16" s="39" t="s">
        <v>127</v>
      </c>
      <c r="C16" s="39"/>
      <c r="D16" s="58" t="s">
        <v>80</v>
      </c>
      <c r="E16" s="58" t="s">
        <v>89</v>
      </c>
      <c r="F16" s="58" t="s">
        <v>119</v>
      </c>
      <c r="G16" s="58">
        <v>98700</v>
      </c>
      <c r="H16" s="39">
        <v>1</v>
      </c>
      <c r="I16" s="58">
        <f t="shared" si="0"/>
        <v>98700</v>
      </c>
    </row>
    <row r="17" spans="2:9" x14ac:dyDescent="0.25">
      <c r="B17" s="58" t="s">
        <v>127</v>
      </c>
      <c r="C17" s="58" t="s">
        <v>92</v>
      </c>
      <c r="D17" s="58" t="s">
        <v>94</v>
      </c>
      <c r="E17" s="58" t="s">
        <v>100</v>
      </c>
      <c r="F17" s="39" t="s">
        <v>119</v>
      </c>
      <c r="G17" s="39">
        <v>98700</v>
      </c>
      <c r="H17" s="39">
        <v>1</v>
      </c>
      <c r="I17" s="39">
        <f t="shared" si="0"/>
        <v>98700</v>
      </c>
    </row>
    <row r="18" spans="2:9" x14ac:dyDescent="0.25">
      <c r="B18" s="58" t="s">
        <v>127</v>
      </c>
      <c r="C18" s="58" t="s">
        <v>92</v>
      </c>
      <c r="D18" s="58" t="s">
        <v>94</v>
      </c>
      <c r="E18" s="58" t="s">
        <v>100</v>
      </c>
      <c r="F18" s="39" t="s">
        <v>120</v>
      </c>
      <c r="G18" s="39">
        <v>6155</v>
      </c>
      <c r="H18" s="39">
        <v>4</v>
      </c>
      <c r="I18" s="39">
        <f t="shared" si="0"/>
        <v>24620</v>
      </c>
    </row>
    <row r="19" spans="2:9" x14ac:dyDescent="0.25">
      <c r="B19" s="57" t="s">
        <v>91</v>
      </c>
      <c r="C19" s="57"/>
      <c r="D19" s="57" t="s">
        <v>77</v>
      </c>
      <c r="E19" s="57" t="s">
        <v>84</v>
      </c>
      <c r="F19" s="39" t="s">
        <v>121</v>
      </c>
      <c r="G19" s="39">
        <v>2855</v>
      </c>
      <c r="H19" s="39">
        <v>3</v>
      </c>
      <c r="I19" s="39">
        <f t="shared" si="0"/>
        <v>8565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0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0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0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0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0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0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0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0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0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0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0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0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0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0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0"/>
        <v>0</v>
      </c>
    </row>
  </sheetData>
  <autoFilter ref="B4:I34"/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6"/>
  <sheetViews>
    <sheetView workbookViewId="0">
      <selection activeCell="C16" sqref="C16"/>
    </sheetView>
  </sheetViews>
  <sheetFormatPr defaultRowHeight="15" x14ac:dyDescent="0.25"/>
  <cols>
    <col min="2" max="2" width="18.5703125" customWidth="1"/>
    <col min="4" max="4" width="37.7109375" customWidth="1"/>
    <col min="5" max="5" width="13.140625" customWidth="1"/>
    <col min="6" max="6" width="70.28515625" bestFit="1" customWidth="1"/>
    <col min="7" max="7" width="34.28515625" bestFit="1" customWidth="1"/>
    <col min="9" max="9" width="12" bestFit="1" customWidth="1"/>
  </cols>
  <sheetData>
    <row r="1" spans="2:9" ht="15.75" thickBot="1" x14ac:dyDescent="0.3"/>
    <row r="2" spans="2:9" ht="19.5" thickBot="1" x14ac:dyDescent="0.35">
      <c r="B2" s="82" t="s">
        <v>52</v>
      </c>
      <c r="C2" s="83"/>
      <c r="D2" s="43">
        <f>SUM(I5:I35)</f>
        <v>193000</v>
      </c>
    </row>
    <row r="4" spans="2:9" ht="45" x14ac:dyDescent="0.25">
      <c r="B4" s="41" t="s">
        <v>60</v>
      </c>
      <c r="C4" s="41" t="s">
        <v>53</v>
      </c>
      <c r="D4" s="41" t="s">
        <v>54</v>
      </c>
      <c r="E4" s="40" t="s">
        <v>55</v>
      </c>
      <c r="F4" s="40" t="s">
        <v>56</v>
      </c>
      <c r="G4" s="40" t="s">
        <v>58</v>
      </c>
      <c r="H4" s="40" t="s">
        <v>57</v>
      </c>
      <c r="I4" s="42" t="s">
        <v>59</v>
      </c>
    </row>
    <row r="5" spans="2:9" x14ac:dyDescent="0.25">
      <c r="B5" s="57" t="s">
        <v>115</v>
      </c>
      <c r="C5" s="57" t="s">
        <v>92</v>
      </c>
      <c r="D5" s="57" t="s">
        <v>94</v>
      </c>
      <c r="E5" s="57" t="s">
        <v>100</v>
      </c>
      <c r="F5" s="57" t="s">
        <v>114</v>
      </c>
      <c r="G5" s="57">
        <v>30000</v>
      </c>
      <c r="H5" s="57">
        <v>1</v>
      </c>
      <c r="I5" s="57">
        <f t="shared" ref="I5:I6" si="0">G5*H5</f>
        <v>30000</v>
      </c>
    </row>
    <row r="6" spans="2:9" x14ac:dyDescent="0.25">
      <c r="B6" s="57" t="s">
        <v>95</v>
      </c>
      <c r="C6" s="57" t="s">
        <v>92</v>
      </c>
      <c r="D6" s="57" t="s">
        <v>94</v>
      </c>
      <c r="E6" s="57" t="s">
        <v>100</v>
      </c>
      <c r="F6" s="57" t="s">
        <v>116</v>
      </c>
      <c r="G6" s="57">
        <v>7000</v>
      </c>
      <c r="H6" s="57">
        <v>1</v>
      </c>
      <c r="I6" s="57">
        <f t="shared" si="0"/>
        <v>7000</v>
      </c>
    </row>
    <row r="7" spans="2:9" ht="15.75" x14ac:dyDescent="0.25">
      <c r="B7" s="57" t="s">
        <v>91</v>
      </c>
      <c r="C7" s="57"/>
      <c r="D7" s="55" t="s">
        <v>77</v>
      </c>
      <c r="E7" s="57" t="s">
        <v>84</v>
      </c>
      <c r="F7" s="57" t="s">
        <v>116</v>
      </c>
      <c r="G7" s="57">
        <v>7000</v>
      </c>
      <c r="H7" s="57">
        <v>1</v>
      </c>
      <c r="I7" s="57">
        <f>G7*H7</f>
        <v>7000</v>
      </c>
    </row>
    <row r="8" spans="2:9" x14ac:dyDescent="0.25">
      <c r="B8" s="57" t="s">
        <v>96</v>
      </c>
      <c r="C8" s="57" t="s">
        <v>92</v>
      </c>
      <c r="D8" s="57" t="s">
        <v>94</v>
      </c>
      <c r="E8" s="57" t="s">
        <v>100</v>
      </c>
      <c r="F8" s="57" t="s">
        <v>117</v>
      </c>
      <c r="G8" s="57">
        <v>1000</v>
      </c>
      <c r="H8" s="57">
        <v>1</v>
      </c>
      <c r="I8" s="57">
        <f>G8*H8</f>
        <v>1000</v>
      </c>
    </row>
    <row r="9" spans="2:9" ht="15.75" x14ac:dyDescent="0.25">
      <c r="B9" s="57" t="s">
        <v>96</v>
      </c>
      <c r="C9" s="57"/>
      <c r="D9" s="55" t="s">
        <v>77</v>
      </c>
      <c r="E9" s="57" t="s">
        <v>84</v>
      </c>
      <c r="F9" s="57" t="s">
        <v>118</v>
      </c>
      <c r="G9" s="57">
        <v>15000</v>
      </c>
      <c r="H9" s="57">
        <v>1</v>
      </c>
      <c r="I9" s="57">
        <f>G9*H9</f>
        <v>15000</v>
      </c>
    </row>
    <row r="10" spans="2:9" x14ac:dyDescent="0.25">
      <c r="B10" s="58" t="s">
        <v>91</v>
      </c>
      <c r="C10" s="58" t="s">
        <v>92</v>
      </c>
      <c r="D10" s="58" t="s">
        <v>94</v>
      </c>
      <c r="E10" s="58" t="s">
        <v>100</v>
      </c>
      <c r="F10" s="39" t="s">
        <v>123</v>
      </c>
      <c r="G10" s="39">
        <v>58000</v>
      </c>
      <c r="H10" s="39">
        <v>1</v>
      </c>
      <c r="I10" s="57">
        <f>G10*H10</f>
        <v>58000</v>
      </c>
    </row>
    <row r="11" spans="2:9" x14ac:dyDescent="0.25">
      <c r="B11" s="58" t="s">
        <v>91</v>
      </c>
      <c r="C11" s="51"/>
      <c r="D11" s="52" t="s">
        <v>80</v>
      </c>
      <c r="E11" s="52" t="s">
        <v>89</v>
      </c>
      <c r="F11" s="58" t="s">
        <v>123</v>
      </c>
      <c r="G11" s="58">
        <v>58000</v>
      </c>
      <c r="H11" s="39">
        <v>1</v>
      </c>
      <c r="I11" s="57">
        <f>G11*H11</f>
        <v>58000</v>
      </c>
    </row>
    <row r="12" spans="2:9" x14ac:dyDescent="0.25">
      <c r="B12" s="58" t="s">
        <v>127</v>
      </c>
      <c r="C12" s="51"/>
      <c r="D12" s="52" t="s">
        <v>80</v>
      </c>
      <c r="E12" s="52" t="s">
        <v>89</v>
      </c>
      <c r="F12" s="51" t="s">
        <v>126</v>
      </c>
      <c r="G12" s="51">
        <v>8500</v>
      </c>
      <c r="H12" s="51">
        <v>2</v>
      </c>
      <c r="I12" s="57">
        <f>G12*H12</f>
        <v>17000</v>
      </c>
    </row>
    <row r="13" spans="2:9" x14ac:dyDescent="0.25">
      <c r="B13" s="39"/>
      <c r="C13" s="51"/>
      <c r="D13" s="51"/>
      <c r="E13" s="51"/>
      <c r="F13" s="39"/>
      <c r="G13" s="39"/>
      <c r="H13" s="39"/>
      <c r="I13" s="57">
        <f t="shared" ref="I10:I35" si="1">G14*H14</f>
        <v>0</v>
      </c>
    </row>
    <row r="14" spans="2:9" ht="15.75" x14ac:dyDescent="0.25">
      <c r="B14" s="39"/>
      <c r="C14" s="51"/>
      <c r="D14" s="55"/>
      <c r="E14" s="51"/>
      <c r="F14" s="39"/>
      <c r="G14" s="39"/>
      <c r="H14" s="39"/>
      <c r="I14" s="57">
        <f t="shared" si="1"/>
        <v>0</v>
      </c>
    </row>
    <row r="15" spans="2:9" x14ac:dyDescent="0.25">
      <c r="B15" s="39"/>
      <c r="C15" s="39"/>
      <c r="D15" s="39"/>
      <c r="E15" s="39"/>
      <c r="F15" s="39"/>
      <c r="G15" s="39"/>
      <c r="H15" s="39"/>
      <c r="I15" s="39">
        <f t="shared" si="1"/>
        <v>0</v>
      </c>
    </row>
    <row r="16" spans="2:9" x14ac:dyDescent="0.25">
      <c r="B16" s="39"/>
      <c r="C16" s="39"/>
      <c r="D16" s="39"/>
      <c r="E16" s="39"/>
      <c r="F16" s="39"/>
      <c r="G16" s="39"/>
      <c r="H16" s="39"/>
      <c r="I16" s="39">
        <f t="shared" si="1"/>
        <v>0</v>
      </c>
    </row>
    <row r="17" spans="2:9" x14ac:dyDescent="0.25">
      <c r="B17" s="39"/>
      <c r="C17" s="39"/>
      <c r="D17" s="39"/>
      <c r="E17" s="39"/>
      <c r="F17" s="39"/>
      <c r="G17" s="39"/>
      <c r="H17" s="39"/>
      <c r="I17" s="39">
        <f t="shared" si="1"/>
        <v>0</v>
      </c>
    </row>
    <row r="18" spans="2:9" x14ac:dyDescent="0.25">
      <c r="B18" s="39"/>
      <c r="C18" s="39"/>
      <c r="D18" s="39"/>
      <c r="E18" s="39"/>
      <c r="F18" s="39"/>
      <c r="G18" s="39"/>
      <c r="H18" s="39"/>
      <c r="I18" s="39">
        <f t="shared" si="1"/>
        <v>0</v>
      </c>
    </row>
    <row r="19" spans="2:9" x14ac:dyDescent="0.25">
      <c r="B19" s="39"/>
      <c r="C19" s="39"/>
      <c r="D19" s="39"/>
      <c r="E19" s="39"/>
      <c r="F19" s="39"/>
      <c r="G19" s="39"/>
      <c r="H19" s="39"/>
      <c r="I19" s="39">
        <f t="shared" si="1"/>
        <v>0</v>
      </c>
    </row>
    <row r="20" spans="2:9" x14ac:dyDescent="0.25">
      <c r="B20" s="39"/>
      <c r="C20" s="39"/>
      <c r="D20" s="39"/>
      <c r="E20" s="39"/>
      <c r="F20" s="39"/>
      <c r="G20" s="39"/>
      <c r="H20" s="39"/>
      <c r="I20" s="39">
        <f t="shared" si="1"/>
        <v>0</v>
      </c>
    </row>
    <row r="21" spans="2:9" x14ac:dyDescent="0.25">
      <c r="B21" s="39"/>
      <c r="C21" s="39"/>
      <c r="D21" s="39"/>
      <c r="E21" s="39"/>
      <c r="F21" s="39"/>
      <c r="G21" s="39"/>
      <c r="H21" s="39"/>
      <c r="I21" s="39">
        <f t="shared" si="1"/>
        <v>0</v>
      </c>
    </row>
    <row r="22" spans="2:9" x14ac:dyDescent="0.25">
      <c r="B22" s="39"/>
      <c r="C22" s="39"/>
      <c r="D22" s="39"/>
      <c r="E22" s="39"/>
      <c r="F22" s="39"/>
      <c r="G22" s="39"/>
      <c r="H22" s="39"/>
      <c r="I22" s="39">
        <f t="shared" si="1"/>
        <v>0</v>
      </c>
    </row>
    <row r="23" spans="2:9" x14ac:dyDescent="0.25">
      <c r="B23" s="39"/>
      <c r="C23" s="39"/>
      <c r="D23" s="39"/>
      <c r="E23" s="39"/>
      <c r="F23" s="39"/>
      <c r="G23" s="39"/>
      <c r="H23" s="39"/>
      <c r="I23" s="39">
        <f t="shared" si="1"/>
        <v>0</v>
      </c>
    </row>
    <row r="24" spans="2:9" x14ac:dyDescent="0.25">
      <c r="B24" s="39"/>
      <c r="C24" s="39"/>
      <c r="D24" s="39"/>
      <c r="E24" s="39"/>
      <c r="F24" s="39"/>
      <c r="G24" s="39"/>
      <c r="H24" s="39"/>
      <c r="I24" s="39">
        <f t="shared" si="1"/>
        <v>0</v>
      </c>
    </row>
    <row r="25" spans="2:9" x14ac:dyDescent="0.25">
      <c r="B25" s="39"/>
      <c r="C25" s="39"/>
      <c r="D25" s="39"/>
      <c r="E25" s="39"/>
      <c r="F25" s="39"/>
      <c r="G25" s="39"/>
      <c r="H25" s="39"/>
      <c r="I25" s="39">
        <f t="shared" si="1"/>
        <v>0</v>
      </c>
    </row>
    <row r="26" spans="2:9" x14ac:dyDescent="0.25">
      <c r="B26" s="39"/>
      <c r="C26" s="39"/>
      <c r="D26" s="39"/>
      <c r="E26" s="39"/>
      <c r="F26" s="39"/>
      <c r="G26" s="39"/>
      <c r="H26" s="39"/>
      <c r="I26" s="39">
        <f t="shared" si="1"/>
        <v>0</v>
      </c>
    </row>
    <row r="27" spans="2:9" x14ac:dyDescent="0.25">
      <c r="B27" s="39"/>
      <c r="C27" s="39"/>
      <c r="D27" s="39"/>
      <c r="E27" s="39"/>
      <c r="F27" s="39"/>
      <c r="G27" s="39"/>
      <c r="H27" s="39"/>
      <c r="I27" s="39">
        <f t="shared" si="1"/>
        <v>0</v>
      </c>
    </row>
    <row r="28" spans="2:9" x14ac:dyDescent="0.25">
      <c r="B28" s="39"/>
      <c r="C28" s="39"/>
      <c r="D28" s="39"/>
      <c r="E28" s="39"/>
      <c r="F28" s="39"/>
      <c r="G28" s="39"/>
      <c r="H28" s="39"/>
      <c r="I28" s="39">
        <f t="shared" si="1"/>
        <v>0</v>
      </c>
    </row>
    <row r="29" spans="2:9" x14ac:dyDescent="0.25">
      <c r="B29" s="39"/>
      <c r="C29" s="39"/>
      <c r="D29" s="39"/>
      <c r="E29" s="39"/>
      <c r="F29" s="39"/>
      <c r="G29" s="39"/>
      <c r="H29" s="39"/>
      <c r="I29" s="39">
        <f t="shared" si="1"/>
        <v>0</v>
      </c>
    </row>
    <row r="30" spans="2:9" x14ac:dyDescent="0.25">
      <c r="B30" s="39"/>
      <c r="C30" s="39"/>
      <c r="D30" s="39"/>
      <c r="E30" s="39"/>
      <c r="F30" s="39"/>
      <c r="G30" s="39"/>
      <c r="H30" s="39"/>
      <c r="I30" s="39">
        <f t="shared" si="1"/>
        <v>0</v>
      </c>
    </row>
    <row r="31" spans="2:9" x14ac:dyDescent="0.25">
      <c r="B31" s="39"/>
      <c r="C31" s="39"/>
      <c r="D31" s="39"/>
      <c r="E31" s="39"/>
      <c r="F31" s="39"/>
      <c r="G31" s="39"/>
      <c r="H31" s="39"/>
      <c r="I31" s="39">
        <f t="shared" si="1"/>
        <v>0</v>
      </c>
    </row>
    <row r="32" spans="2:9" x14ac:dyDescent="0.25">
      <c r="B32" s="39"/>
      <c r="C32" s="39"/>
      <c r="D32" s="39"/>
      <c r="E32" s="39"/>
      <c r="F32" s="39"/>
      <c r="G32" s="39"/>
      <c r="H32" s="39"/>
      <c r="I32" s="39">
        <f t="shared" si="1"/>
        <v>0</v>
      </c>
    </row>
    <row r="33" spans="2:9" x14ac:dyDescent="0.25">
      <c r="B33" s="39"/>
      <c r="C33" s="39"/>
      <c r="D33" s="39"/>
      <c r="E33" s="39"/>
      <c r="F33" s="39"/>
      <c r="G33" s="39"/>
      <c r="H33" s="39"/>
      <c r="I33" s="39">
        <f t="shared" si="1"/>
        <v>0</v>
      </c>
    </row>
    <row r="34" spans="2:9" x14ac:dyDescent="0.25">
      <c r="B34" s="39"/>
      <c r="C34" s="39"/>
      <c r="D34" s="39"/>
      <c r="E34" s="39"/>
      <c r="F34" s="39"/>
      <c r="G34" s="39"/>
      <c r="H34" s="39"/>
      <c r="I34" s="39">
        <f t="shared" si="1"/>
        <v>0</v>
      </c>
    </row>
    <row r="35" spans="2:9" x14ac:dyDescent="0.25">
      <c r="B35" s="39"/>
      <c r="C35" s="39"/>
      <c r="D35" s="39"/>
      <c r="E35" s="39"/>
      <c r="F35" s="39"/>
      <c r="G35" s="39"/>
      <c r="H35" s="39"/>
      <c r="I35" s="39">
        <f t="shared" si="1"/>
        <v>0</v>
      </c>
    </row>
    <row r="36" spans="2:9" x14ac:dyDescent="0.25">
      <c r="B36" s="39"/>
      <c r="C36" s="39"/>
      <c r="D36" s="39"/>
      <c r="E36" s="39"/>
      <c r="F36" s="39"/>
      <c r="G36" s="39"/>
      <c r="H36" s="39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Detaljno budzet</vt:lpstr>
      <vt:lpstr>Travel - budzet</vt:lpstr>
      <vt:lpstr>Equipment - budzet</vt:lpstr>
      <vt:lpstr>Subcontracting - budzet</vt:lpstr>
    </vt:vector>
  </TitlesOfParts>
  <Company>www.horizon2020.info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Kampen, Jan-Joris van</dc:creator>
  <cp:lastModifiedBy>Teodora Petrovic</cp:lastModifiedBy>
  <cp:lastPrinted>2014-02-27T12:39:20Z</cp:lastPrinted>
  <dcterms:created xsi:type="dcterms:W3CDTF">2014-02-27T12:37:14Z</dcterms:created>
  <dcterms:modified xsi:type="dcterms:W3CDTF">2021-04-29T16:06:27Z</dcterms:modified>
</cp:coreProperties>
</file>