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5f9295a9a0ddb8/Plocha/Knihovna/"/>
    </mc:Choice>
  </mc:AlternateContent>
  <xr:revisionPtr revIDLastSave="226" documentId="8_{B46DE51E-8DC1-405F-94C2-E93C43FAF977}" xr6:coauthVersionLast="47" xr6:coauthVersionMax="47" xr10:uidLastSave="{890C2B5A-2796-4C9D-BD73-A0EA6BEA32E3}"/>
  <bookViews>
    <workbookView xWindow="-108" yWindow="-108" windowWidth="23256" windowHeight="12456" xr2:uid="{DECBF39C-BD91-4F19-BB24-2303EDE1EA4F}"/>
  </bookViews>
  <sheets>
    <sheet name="Výdaje" sheetId="13" r:id="rId1"/>
    <sheet name="Leden" sheetId="1" r:id="rId2"/>
    <sheet name="Únor" sheetId="2" r:id="rId3"/>
    <sheet name="Březen" sheetId="3" r:id="rId4"/>
    <sheet name="Duben" sheetId="4" r:id="rId5"/>
    <sheet name="Květen" sheetId="5" r:id="rId6"/>
    <sheet name="Červen" sheetId="6" r:id="rId7"/>
    <sheet name="Červenec" sheetId="7" r:id="rId8"/>
    <sheet name="Srpen" sheetId="8" r:id="rId9"/>
    <sheet name="Září" sheetId="9" r:id="rId10"/>
    <sheet name="Říjen" sheetId="10" r:id="rId11"/>
    <sheet name="Listopad" sheetId="11" r:id="rId12"/>
    <sheet name="Prosine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L3" i="13"/>
  <c r="L12" i="13" s="1"/>
  <c r="L4" i="13"/>
  <c r="L5" i="13"/>
  <c r="L6" i="13"/>
  <c r="L7" i="13"/>
  <c r="L8" i="13"/>
  <c r="L9" i="13"/>
  <c r="L10" i="13"/>
  <c r="L11" i="13"/>
  <c r="K3" i="13"/>
  <c r="K4" i="13"/>
  <c r="K5" i="13"/>
  <c r="K6" i="13"/>
  <c r="K7" i="13"/>
  <c r="K8" i="13"/>
  <c r="K9" i="13"/>
  <c r="K10" i="13"/>
  <c r="K11" i="13"/>
  <c r="J3" i="13"/>
  <c r="J12" i="13" s="1"/>
  <c r="J4" i="13"/>
  <c r="J5" i="13"/>
  <c r="J6" i="13"/>
  <c r="J7" i="13"/>
  <c r="J8" i="13"/>
  <c r="J9" i="13"/>
  <c r="J10" i="13"/>
  <c r="J11" i="13"/>
  <c r="I3" i="13"/>
  <c r="I4" i="13"/>
  <c r="I5" i="13"/>
  <c r="I6" i="13"/>
  <c r="I7" i="13"/>
  <c r="I8" i="13"/>
  <c r="I9" i="13"/>
  <c r="I10" i="13"/>
  <c r="I11" i="13"/>
  <c r="I12" i="13" s="1"/>
  <c r="H3" i="13"/>
  <c r="H4" i="13"/>
  <c r="H5" i="13"/>
  <c r="H6" i="13"/>
  <c r="H7" i="13"/>
  <c r="H8" i="13"/>
  <c r="H9" i="13"/>
  <c r="H10" i="13"/>
  <c r="H11" i="13"/>
  <c r="G3" i="13"/>
  <c r="G4" i="13"/>
  <c r="G5" i="13"/>
  <c r="G6" i="13"/>
  <c r="G7" i="13"/>
  <c r="G8" i="13"/>
  <c r="G9" i="13"/>
  <c r="G10" i="13"/>
  <c r="G11" i="13"/>
  <c r="F3" i="13"/>
  <c r="F12" i="13" s="1"/>
  <c r="F4" i="13"/>
  <c r="F5" i="13"/>
  <c r="F6" i="13"/>
  <c r="F7" i="13"/>
  <c r="F8" i="13"/>
  <c r="F9" i="13"/>
  <c r="F10" i="13"/>
  <c r="F11" i="13"/>
  <c r="E3" i="13"/>
  <c r="E4" i="13"/>
  <c r="E5" i="13"/>
  <c r="E6" i="13"/>
  <c r="E7" i="13"/>
  <c r="E8" i="13"/>
  <c r="E9" i="13"/>
  <c r="E10" i="13"/>
  <c r="E11" i="13"/>
  <c r="E12" i="13" s="1"/>
  <c r="D3" i="13"/>
  <c r="D12" i="13" s="1"/>
  <c r="D4" i="13"/>
  <c r="D5" i="13"/>
  <c r="D6" i="13"/>
  <c r="D7" i="13"/>
  <c r="D8" i="13"/>
  <c r="D9" i="13"/>
  <c r="D10" i="13"/>
  <c r="D11" i="13"/>
  <c r="C3" i="13"/>
  <c r="C4" i="13"/>
  <c r="C5" i="13"/>
  <c r="C6" i="13"/>
  <c r="C7" i="13"/>
  <c r="C8" i="13"/>
  <c r="C9" i="13"/>
  <c r="C10" i="13"/>
  <c r="C11" i="13"/>
  <c r="B3" i="13"/>
  <c r="B12" i="13" s="1"/>
  <c r="B4" i="13"/>
  <c r="B5" i="13"/>
  <c r="B6" i="13"/>
  <c r="B7" i="13"/>
  <c r="B8" i="13"/>
  <c r="N8" i="13" s="1"/>
  <c r="B9" i="13"/>
  <c r="N9" i="13" s="1"/>
  <c r="B10" i="13"/>
  <c r="N10" i="13" s="1"/>
  <c r="B11" i="13"/>
  <c r="N11" i="13" s="1"/>
  <c r="N7" i="13" l="1"/>
  <c r="N6" i="13"/>
  <c r="C12" i="13"/>
  <c r="G12" i="13"/>
  <c r="K12" i="13"/>
  <c r="N5" i="13"/>
  <c r="H12" i="13"/>
  <c r="N4" i="13"/>
  <c r="M12" i="13"/>
  <c r="N3" i="13"/>
  <c r="N12" i="13" s="1"/>
</calcChain>
</file>

<file path=xl/sharedStrings.xml><?xml version="1.0" encoding="utf-8"?>
<sst xmlns="http://schemas.openxmlformats.org/spreadsheetml/2006/main" count="388" uniqueCount="40">
  <si>
    <t>DATUM</t>
  </si>
  <si>
    <t>ČÍSLO NO</t>
  </si>
  <si>
    <t>ČÁSTKA</t>
  </si>
  <si>
    <t>KATEGORIE</t>
  </si>
  <si>
    <t>POPIS</t>
  </si>
  <si>
    <t>A-11231</t>
  </si>
  <si>
    <t>A-11232</t>
  </si>
  <si>
    <t>A-11233</t>
  </si>
  <si>
    <t>A-11234</t>
  </si>
  <si>
    <t>A-11235</t>
  </si>
  <si>
    <t>A-11236</t>
  </si>
  <si>
    <t>A-11237</t>
  </si>
  <si>
    <t>A-11238</t>
  </si>
  <si>
    <t>A-11239</t>
  </si>
  <si>
    <t>Výdaj 1</t>
  </si>
  <si>
    <t>Výdaj 2</t>
  </si>
  <si>
    <t>Výdaj 3</t>
  </si>
  <si>
    <t>Výdaj 4</t>
  </si>
  <si>
    <t>Výdaj 5</t>
  </si>
  <si>
    <t>Výdaj 6</t>
  </si>
  <si>
    <t>Výdaj 7</t>
  </si>
  <si>
    <t>Výdaj 8</t>
  </si>
  <si>
    <t>Výdaj 9</t>
  </si>
  <si>
    <t>Zásoby</t>
  </si>
  <si>
    <t>A-1121</t>
  </si>
  <si>
    <t>VÝDAJE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</si>
  <si>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</si>
  <si>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</si>
  <si>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</si>
  <si>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</si>
  <si>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</si>
  <si>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</si>
  <si>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</si>
  <si>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</si>
  <si>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</si>
  <si>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</si>
  <si>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</si>
  <si>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</si>
  <si>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CELKEM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</si>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</sst>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2" borderId="1" xfId="0" applyFill="1" applyBorder="1"/>
  </cellXfs>
  <cellStyles count="1">
    <cellStyle name="Normální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>
                <a:solidFill>
                  <a:schemeClr val="accent5">
                    <a:lumMod val="75000"/>
                  </a:schemeClr>
                </a:solidFill>
              </a:rPr>
              <a:t>VÝDAJOVÉ</a:t>
            </a:r>
            <a:r>
              <a:rPr lang="cs-CZ" sz="1800" baseline="0">
                <a:solidFill>
                  <a:schemeClr val="accent5">
                    <a:lumMod val="75000"/>
                  </a:schemeClr>
                </a:solidFill>
              </a:rPr>
              <a:t> TRENDY</a:t>
            </a:r>
            <a:endParaRPr lang="cs-CZ" sz="1800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Výdaje!$A$3</c:f>
              <c:strCache>
                <c:ptCount val="1"/>
                <c:pt idx="0">
                  <c:v>Výdaj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Výdaje!$B$2:$M$2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Výdaje!$B$3:$M$3</c:f>
              <c:numCache>
                <c:formatCode>General</c:formatCode>
                <c:ptCount val="12"/>
                <c:pt idx="0">
                  <c:v>5600</c:v>
                </c:pt>
                <c:pt idx="1">
                  <c:v>5600</c:v>
                </c:pt>
                <c:pt idx="2">
                  <c:v>1220</c:v>
                </c:pt>
                <c:pt idx="3">
                  <c:v>0</c:v>
                </c:pt>
                <c:pt idx="4">
                  <c:v>7900</c:v>
                </c:pt>
                <c:pt idx="5">
                  <c:v>4500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3300</c:v>
                </c:pt>
                <c:pt idx="10">
                  <c:v>7220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C-4C8D-BC2A-85E9A063BFA9}"/>
            </c:ext>
          </c:extLst>
        </c:ser>
        <c:ser>
          <c:idx val="1"/>
          <c:order val="1"/>
          <c:tx>
            <c:strRef>
              <c:f>Výdaje!$A$4</c:f>
              <c:strCache>
                <c:ptCount val="1"/>
                <c:pt idx="0">
                  <c:v>Výdaj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Výdaje!$B$2:$M$2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Výdaje!$B$4:$M$4</c:f>
              <c:numCache>
                <c:formatCode>General</c:formatCode>
                <c:ptCount val="12"/>
                <c:pt idx="0">
                  <c:v>480</c:v>
                </c:pt>
                <c:pt idx="1">
                  <c:v>0</c:v>
                </c:pt>
                <c:pt idx="2">
                  <c:v>2440</c:v>
                </c:pt>
                <c:pt idx="3">
                  <c:v>0</c:v>
                </c:pt>
                <c:pt idx="4">
                  <c:v>2680</c:v>
                </c:pt>
                <c:pt idx="5">
                  <c:v>0</c:v>
                </c:pt>
                <c:pt idx="6">
                  <c:v>1230</c:v>
                </c:pt>
                <c:pt idx="7">
                  <c:v>0</c:v>
                </c:pt>
                <c:pt idx="8">
                  <c:v>6000</c:v>
                </c:pt>
                <c:pt idx="9">
                  <c:v>990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C-4C8D-BC2A-85E9A063BFA9}"/>
            </c:ext>
          </c:extLst>
        </c:ser>
        <c:ser>
          <c:idx val="2"/>
          <c:order val="2"/>
          <c:tx>
            <c:strRef>
              <c:f>Výdaje!$A$5</c:f>
              <c:strCache>
                <c:ptCount val="1"/>
                <c:pt idx="0">
                  <c:v>Výdaj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Výdaje!$B$2:$M$2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Výdaje!$B$5:$M$5</c:f>
              <c:numCache>
                <c:formatCode>General</c:formatCode>
                <c:ptCount val="12"/>
                <c:pt idx="0">
                  <c:v>1230</c:v>
                </c:pt>
                <c:pt idx="1">
                  <c:v>680</c:v>
                </c:pt>
                <c:pt idx="2">
                  <c:v>0</c:v>
                </c:pt>
                <c:pt idx="3">
                  <c:v>600</c:v>
                </c:pt>
                <c:pt idx="4">
                  <c:v>0</c:v>
                </c:pt>
                <c:pt idx="5">
                  <c:v>680</c:v>
                </c:pt>
                <c:pt idx="6">
                  <c:v>780</c:v>
                </c:pt>
                <c:pt idx="7">
                  <c:v>1200</c:v>
                </c:pt>
                <c:pt idx="8">
                  <c:v>780</c:v>
                </c:pt>
                <c:pt idx="9">
                  <c:v>2650</c:v>
                </c:pt>
                <c:pt idx="10">
                  <c:v>1280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C-4C8D-BC2A-85E9A063BFA9}"/>
            </c:ext>
          </c:extLst>
        </c:ser>
        <c:ser>
          <c:idx val="3"/>
          <c:order val="3"/>
          <c:tx>
            <c:strRef>
              <c:f>Výdaje!$A$6</c:f>
              <c:strCache>
                <c:ptCount val="1"/>
                <c:pt idx="0">
                  <c:v>Výdaj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Výdaje!$B$2:$M$2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Výdaje!$B$6:$M$6</c:f>
              <c:numCache>
                <c:formatCode>General</c:formatCode>
                <c:ptCount val="12"/>
                <c:pt idx="0">
                  <c:v>1870</c:v>
                </c:pt>
                <c:pt idx="1">
                  <c:v>1440</c:v>
                </c:pt>
                <c:pt idx="2">
                  <c:v>780</c:v>
                </c:pt>
                <c:pt idx="3">
                  <c:v>1980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0</c:v>
                </c:pt>
                <c:pt idx="8">
                  <c:v>400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C-4C8D-BC2A-85E9A063BFA9}"/>
            </c:ext>
          </c:extLst>
        </c:ser>
        <c:ser>
          <c:idx val="4"/>
          <c:order val="4"/>
          <c:tx>
            <c:strRef>
              <c:f>Výdaje!$A$7</c:f>
              <c:strCache>
                <c:ptCount val="1"/>
                <c:pt idx="0">
                  <c:v>Výdaj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Výdaje!$B$2:$M$2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Výdaje!$B$7:$M$7</c:f>
              <c:numCache>
                <c:formatCode>General</c:formatCode>
                <c:ptCount val="12"/>
                <c:pt idx="0">
                  <c:v>1710</c:v>
                </c:pt>
                <c:pt idx="1">
                  <c:v>1300</c:v>
                </c:pt>
                <c:pt idx="2">
                  <c:v>400</c:v>
                </c:pt>
                <c:pt idx="3">
                  <c:v>0</c:v>
                </c:pt>
                <c:pt idx="4">
                  <c:v>720</c:v>
                </c:pt>
                <c:pt idx="5">
                  <c:v>720</c:v>
                </c:pt>
                <c:pt idx="6">
                  <c:v>0</c:v>
                </c:pt>
                <c:pt idx="7">
                  <c:v>2120</c:v>
                </c:pt>
                <c:pt idx="8">
                  <c:v>1020</c:v>
                </c:pt>
                <c:pt idx="9">
                  <c:v>720</c:v>
                </c:pt>
                <c:pt idx="10">
                  <c:v>720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C-4C8D-BC2A-85E9A063BFA9}"/>
            </c:ext>
          </c:extLst>
        </c:ser>
        <c:ser>
          <c:idx val="5"/>
          <c:order val="5"/>
          <c:tx>
            <c:strRef>
              <c:f>Výdaje!$A$8</c:f>
              <c:strCache>
                <c:ptCount val="1"/>
                <c:pt idx="0">
                  <c:v>Výdaj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Výdaje!$B$2:$M$2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Výdaje!$B$8:$M$8</c:f>
              <c:numCache>
                <c:formatCode>General</c:formatCode>
                <c:ptCount val="12"/>
                <c:pt idx="0">
                  <c:v>2850</c:v>
                </c:pt>
                <c:pt idx="1">
                  <c:v>3250</c:v>
                </c:pt>
                <c:pt idx="2">
                  <c:v>800</c:v>
                </c:pt>
                <c:pt idx="3">
                  <c:v>1600</c:v>
                </c:pt>
                <c:pt idx="4">
                  <c:v>1850</c:v>
                </c:pt>
                <c:pt idx="5">
                  <c:v>4700</c:v>
                </c:pt>
                <c:pt idx="6">
                  <c:v>0</c:v>
                </c:pt>
                <c:pt idx="7">
                  <c:v>550</c:v>
                </c:pt>
                <c:pt idx="8">
                  <c:v>3200</c:v>
                </c:pt>
                <c:pt idx="9">
                  <c:v>1650</c:v>
                </c:pt>
                <c:pt idx="10">
                  <c:v>2850</c:v>
                </c:pt>
                <c:pt idx="1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9C-4C8D-BC2A-85E9A063BFA9}"/>
            </c:ext>
          </c:extLst>
        </c:ser>
        <c:ser>
          <c:idx val="6"/>
          <c:order val="6"/>
          <c:tx>
            <c:strRef>
              <c:f>Výdaje!$A$9</c:f>
              <c:strCache>
                <c:ptCount val="1"/>
                <c:pt idx="0">
                  <c:v>Výdaj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Výdaje!$B$2:$M$2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Výdaje!$B$9:$M$9</c:f>
              <c:numCache>
                <c:formatCode>General</c:formatCode>
                <c:ptCount val="12"/>
                <c:pt idx="0">
                  <c:v>2480</c:v>
                </c:pt>
                <c:pt idx="1">
                  <c:v>280</c:v>
                </c:pt>
                <c:pt idx="2">
                  <c:v>1129</c:v>
                </c:pt>
                <c:pt idx="3">
                  <c:v>3300</c:v>
                </c:pt>
                <c:pt idx="4">
                  <c:v>1070</c:v>
                </c:pt>
                <c:pt idx="5">
                  <c:v>720</c:v>
                </c:pt>
                <c:pt idx="6">
                  <c:v>1220</c:v>
                </c:pt>
                <c:pt idx="7">
                  <c:v>1350</c:v>
                </c:pt>
                <c:pt idx="8">
                  <c:v>620</c:v>
                </c:pt>
                <c:pt idx="9">
                  <c:v>720</c:v>
                </c:pt>
                <c:pt idx="10">
                  <c:v>1650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9C-4C8D-BC2A-85E9A063BFA9}"/>
            </c:ext>
          </c:extLst>
        </c:ser>
        <c:ser>
          <c:idx val="7"/>
          <c:order val="7"/>
          <c:tx>
            <c:strRef>
              <c:f>Výdaje!$A$10</c:f>
              <c:strCache>
                <c:ptCount val="1"/>
                <c:pt idx="0">
                  <c:v>Výdaj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Výdaje!$B$2:$M$2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Výdaje!$B$10:$M$10</c:f>
              <c:numCache>
                <c:formatCode>General</c:formatCode>
                <c:ptCount val="12"/>
                <c:pt idx="0">
                  <c:v>299</c:v>
                </c:pt>
                <c:pt idx="1">
                  <c:v>299</c:v>
                </c:pt>
                <c:pt idx="2">
                  <c:v>1850</c:v>
                </c:pt>
                <c:pt idx="3">
                  <c:v>1890</c:v>
                </c:pt>
                <c:pt idx="4">
                  <c:v>299</c:v>
                </c:pt>
                <c:pt idx="5">
                  <c:v>300</c:v>
                </c:pt>
                <c:pt idx="6">
                  <c:v>1990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300</c:v>
                </c:pt>
                <c:pt idx="1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9C-4C8D-BC2A-85E9A063BFA9}"/>
            </c:ext>
          </c:extLst>
        </c:ser>
        <c:ser>
          <c:idx val="8"/>
          <c:order val="8"/>
          <c:tx>
            <c:strRef>
              <c:f>Výdaje!$A$11</c:f>
              <c:strCache>
                <c:ptCount val="1"/>
                <c:pt idx="0">
                  <c:v>Výdaj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Výdaje!$B$2:$M$2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Výdaje!$B$11:$M$11</c:f>
              <c:numCache>
                <c:formatCode>General</c:formatCode>
                <c:ptCount val="12"/>
                <c:pt idx="0">
                  <c:v>850</c:v>
                </c:pt>
                <c:pt idx="1">
                  <c:v>1830</c:v>
                </c:pt>
                <c:pt idx="2">
                  <c:v>0</c:v>
                </c:pt>
                <c:pt idx="3">
                  <c:v>0</c:v>
                </c:pt>
                <c:pt idx="4">
                  <c:v>1810</c:v>
                </c:pt>
                <c:pt idx="5">
                  <c:v>1810</c:v>
                </c:pt>
                <c:pt idx="6">
                  <c:v>920</c:v>
                </c:pt>
                <c:pt idx="7">
                  <c:v>0</c:v>
                </c:pt>
                <c:pt idx="8">
                  <c:v>1810</c:v>
                </c:pt>
                <c:pt idx="9">
                  <c:v>0</c:v>
                </c:pt>
                <c:pt idx="10">
                  <c:v>1740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9C-4C8D-BC2A-85E9A063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499055"/>
        <c:axId val="1589470191"/>
      </c:barChart>
      <c:catAx>
        <c:axId val="1590499055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88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63500">
              <a:schemeClr val="accent2">
                <a:satMod val="175000"/>
                <a:alpha val="40000"/>
              </a:schemeClr>
            </a:glow>
            <a:outerShdw blurRad="50800" dist="50800" dir="5400000" algn="ctr" rotWithShape="0">
              <a:schemeClr val="accent1">
                <a:lumMod val="40000"/>
                <a:lumOff val="60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89470191"/>
        <c:crosses val="autoZero"/>
        <c:auto val="1"/>
        <c:lblAlgn val="ctr"/>
        <c:lblOffset val="100"/>
        <c:noMultiLvlLbl val="0"/>
      </c:catAx>
      <c:valAx>
        <c:axId val="15894701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0499055"/>
        <c:crosses val="autoZero"/>
        <c:crossBetween val="between"/>
      </c:valAx>
      <c:spPr>
        <a:noFill/>
        <a:ln>
          <a:gradFill flip="none" rotWithShape="1">
            <a:gsLst>
              <a:gs pos="20000">
                <a:schemeClr val="tx1">
                  <a:lumMod val="98000"/>
                </a:schemeClr>
              </a:gs>
              <a:gs pos="23000">
                <a:schemeClr val="accent3">
                  <a:lumMod val="89000"/>
                </a:schemeClr>
              </a:gs>
              <a:gs pos="69000">
                <a:schemeClr val="accent3">
                  <a:lumMod val="75000"/>
                </a:schemeClr>
              </a:gs>
              <a:gs pos="97000">
                <a:schemeClr val="accent3">
                  <a:lumMod val="70000"/>
                </a:schemeClr>
              </a:gs>
            </a:gsLst>
            <a:path path="circle">
              <a:fillToRect l="100000" t="100000"/>
            </a:path>
            <a:tileRect r="-100000" b="-100000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0</xdr:row>
      <xdr:rowOff>140970</xdr:rowOff>
    </xdr:from>
    <xdr:to>
      <xdr:col>13</xdr:col>
      <xdr:colOff>586740</xdr:colOff>
      <xdr:row>0</xdr:row>
      <xdr:rowOff>3329940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8D76B32-80D4-B9BB-C07B-A903245EE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DBEEBA-67DB-4CC3-B993-8BAF9FE73161}" name="Tabulka13" displayName="Tabulka13" ref="A2:O12" totalsRowShown="0">
  <autoFilter ref="A2:O12" xr:uid="{0BDBEEBA-67DB-4CC3-B993-8BAF9FE73161}"/>
  <tableColumns count="15">
    <tableColumn id="1" xr3:uid="{81651242-5FF8-4FFD-8555-2B29D7B32953}" name="VÝDAJE"/>
    <tableColumn id="2" xr3:uid="{941E85FF-6DC5-41D7-ACB6-7D12DCD1D53C}" name="LEDEN" dataDxfId="12">
      <calculatedColumnFormula>SUMIFS(Tabulka1[ČÁSTKA],Tabulka1[KATEGORIE],Tabulka13[[#This Row],[VÝDAJE]])</calculatedColumnFormula>
    </tableColumn>
    <tableColumn id="3" xr3:uid="{4874F264-C57E-4D7E-A093-424AA58948FA}" name="ÚNOR" dataDxfId="11">
      <calculatedColumnFormula>SUMIFS(Tabulka14[ČÁSTKA],Tabulka14[KATEGORIE],Tabulka13[[#This Row],[VÝDAJE]])</calculatedColumnFormula>
    </tableColumn>
    <tableColumn id="4" xr3:uid="{C96E2DDE-7697-446F-8242-B55C5FD054D6}" name="BŘEZEN" dataDxfId="10">
      <calculatedColumnFormula>SUMIFS(Tabulka145[ČÁSTKA],Tabulka145[KATEGORIE],Tabulka13[[#This Row],[VÝDAJE]])</calculatedColumnFormula>
    </tableColumn>
    <tableColumn id="5" xr3:uid="{6E65384F-4134-4220-B3D7-370EC90E0C5B}" name="DUBEN" dataDxfId="9">
      <calculatedColumnFormula>SUMIFS(Tabulka146[ČÁSTKA],Tabulka146[KATEGORIE],Tabulka13[[#This Row],[VÝDAJE]])</calculatedColumnFormula>
    </tableColumn>
    <tableColumn id="6" xr3:uid="{17CD7DBF-FE9D-4E90-A744-46823E27EC69}" name="KVĚTEN" dataDxfId="8">
      <calculatedColumnFormula>SUMIFS(Tabulka147[ČÁSTKA],Tabulka147[KATEGORIE],Tabulka13[[#This Row],[VÝDAJE]])</calculatedColumnFormula>
    </tableColumn>
    <tableColumn id="7" xr3:uid="{8F6287CD-8CC9-4FF3-9ABA-9AA3B96E1A9E}" name="ČERVEN" dataDxfId="7">
      <calculatedColumnFormula>SUMIFS(Tabulka1478[ČÁSTKA],Tabulka1478[KATEGORIE],Tabulka13[[#This Row],[VÝDAJE]])</calculatedColumnFormula>
    </tableColumn>
    <tableColumn id="8" xr3:uid="{2F50F9FF-5B3A-444F-8222-CC59FD34B3FF}" name="ČERVENEC" dataDxfId="6">
      <calculatedColumnFormula>SUMIFS(Tabulka14789[ČÁSTKA],Tabulka14789[KATEGORIE],Tabulka13[[#This Row],[VÝDAJE]])</calculatedColumnFormula>
    </tableColumn>
    <tableColumn id="9" xr3:uid="{5689A4DF-6C67-460E-8542-70324217E98B}" name="SRPEN" dataDxfId="5">
      <calculatedColumnFormula>SUMIFS(Tabulka14783[ČÁSTKA],Tabulka14783[KATEGORIE],Tabulka13[[#This Row],[VÝDAJE]])</calculatedColumnFormula>
    </tableColumn>
    <tableColumn id="10" xr3:uid="{87FC564A-30CA-4946-B199-74478FCC346D}" name="ZÁŘÍ" dataDxfId="4">
      <calculatedColumnFormula>SUMIFS(Tabulka147810[ČÁSTKA],Tabulka147810[KATEGORIE],Tabulka13[[#This Row],[VÝDAJE]])</calculatedColumnFormula>
    </tableColumn>
    <tableColumn id="11" xr3:uid="{37240A72-A0CE-4CA6-8BD3-2471E429D25C}" name="ŘÍJEN" dataDxfId="3">
      <calculatedColumnFormula>SUMIFS(Tabulka147811[ČÁSTKA],Tabulka147811[KATEGORIE],Tabulka13[[#This Row],[VÝDAJE]])</calculatedColumnFormula>
    </tableColumn>
    <tableColumn id="12" xr3:uid="{4CA8C1A7-2DB7-4A28-AF95-B9669BE1797D}" name="LISTOPAD" dataDxfId="2">
      <calculatedColumnFormula>SUMIFS(Tabulka147812[ČÁSTKA],Tabulka147812[KATEGORIE],Tabulka13[[#This Row],[VÝDAJE]])</calculatedColumnFormula>
    </tableColumn>
    <tableColumn id="13" xr3:uid="{8190A317-12E3-4811-ABEF-857F5C360A7A}" name="PROSINEC" dataDxfId="1">
      <calculatedColumnFormula>SUMIFS(Tabulka147813[ČÁSTKA],Tabulka147813[KATEGORIE],Tabulka13[[#This Row],[VÝDAJE]])</calculatedColumnFormula>
    </tableColumn>
    <tableColumn id="14" xr3:uid="{E3FDCB96-8882-44D5-9CB5-01E1D99052C9}" name="CELKEM" dataDxfId="0">
      <calculatedColumnFormula>SUM(B3:M3)</calculatedColumnFormula>
    </tableColumn>
    <tableColumn id="15" xr3:uid="{4690A50B-B610-4EB2-AFBB-A88887E9B5B7}" name="TREND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60D4E9-625D-4AC0-A88C-E2DCBAEE5A46}" name="Tabulka147810" displayName="Tabulka147810" ref="A5:E15" totalsRowShown="0">
  <autoFilter ref="A5:E15" xr:uid="{7B60D4E9-625D-4AC0-A88C-E2DCBAEE5A46}"/>
  <tableColumns count="5">
    <tableColumn id="1" xr3:uid="{A4EA949D-9C1A-4DFD-AE8A-D291471D658B}" name="DATUM"/>
    <tableColumn id="2" xr3:uid="{9CCEBC46-64AA-4479-9737-2EE8C69C699D}" name="ČÍSLO NO"/>
    <tableColumn id="3" xr3:uid="{230384A9-8CAD-4C11-85D8-394404434A27}" name="ČÁSTKA"/>
    <tableColumn id="4" xr3:uid="{D1D7CC9B-0519-4F98-BD73-77B41FC99A34}" name="KATEGORIE"/>
    <tableColumn id="5" xr3:uid="{C5637270-CCA1-480A-BD7B-5B79D640251B}" name="POPI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B577DC7-EC87-474E-8A10-B2D65C3C8D6F}" name="Tabulka147811" displayName="Tabulka147811" ref="A4:E12" totalsRowShown="0">
  <autoFilter ref="A4:E12" xr:uid="{BB577DC7-EC87-474E-8A10-B2D65C3C8D6F}"/>
  <tableColumns count="5">
    <tableColumn id="1" xr3:uid="{A6B15272-B84D-4931-B1E8-213D033B2959}" name="DATUM"/>
    <tableColumn id="2" xr3:uid="{45F06E13-BC85-420A-BEDB-E7E7186D9070}" name="ČÍSLO NO"/>
    <tableColumn id="3" xr3:uid="{B9B0DB71-C39E-4557-A531-5EB9B2A57726}" name="ČÁSTKA"/>
    <tableColumn id="4" xr3:uid="{8D5ED743-0657-4824-AC01-36DB91C9BFD0}" name="KATEGORIE"/>
    <tableColumn id="5" xr3:uid="{5E42E6E8-B254-4812-9988-AF9498F7D69B}" name="POPI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56F014D-D6DE-4CDA-8172-5D637765817E}" name="Tabulka147812" displayName="Tabulka147812" ref="A4:E14" totalsRowShown="0">
  <autoFilter ref="A4:E14" xr:uid="{456F014D-D6DE-4CDA-8172-5D637765817E}"/>
  <tableColumns count="5">
    <tableColumn id="1" xr3:uid="{4A2CF45C-38C7-4875-A15A-9EE8A0D59B2C}" name="DATUM"/>
    <tableColumn id="2" xr3:uid="{546F2851-7DDA-4335-84EF-7CDD3154C63D}" name="ČÍSLO NO"/>
    <tableColumn id="3" xr3:uid="{5FE27B5F-1DA7-40BF-B75F-ACAF9A7169B4}" name="ČÁSTKA"/>
    <tableColumn id="4" xr3:uid="{1697849A-B5FD-4384-B252-F02095C1790C}" name="KATEGORIE"/>
    <tableColumn id="5" xr3:uid="{249B0374-361E-4299-AF0C-B746F132E540}" name="POPI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6FB9C8-AEB0-40A9-B1ED-A24067BB7EAB}" name="Tabulka147813" displayName="Tabulka147813" ref="A4:E9" totalsRowShown="0">
  <autoFilter ref="A4:E9" xr:uid="{BC6FB9C8-AEB0-40A9-B1ED-A24067BB7EAB}"/>
  <tableColumns count="5">
    <tableColumn id="1" xr3:uid="{7BB63D80-7E04-4915-9B7B-B4AEC7458DF0}" name="DATUM"/>
    <tableColumn id="2" xr3:uid="{47AF3F44-6DC6-489E-9026-4214EB060A1E}" name="ČÍSLO NO"/>
    <tableColumn id="3" xr3:uid="{0CC55DBB-7B33-4C03-BEA6-0608C463F380}" name="ČÁSTKA"/>
    <tableColumn id="4" xr3:uid="{046A2E84-086E-4339-8481-49ACE58941D9}" name="KATEGORIE"/>
    <tableColumn id="5" xr3:uid="{8ED6021F-DA5E-4AAD-9C00-7820C4399E40}" name="POPI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2FF91-8B75-4667-AE64-9EA774BAE785}" name="Tabulka1" displayName="Tabulka1" ref="A4:E14" totalsRowShown="0">
  <autoFilter ref="A4:E14" xr:uid="{C7C2FF91-8B75-4667-AE64-9EA774BAE785}"/>
  <tableColumns count="5">
    <tableColumn id="1" xr3:uid="{EE4253F7-E16D-42AA-A53A-32F725F2998F}" name="DATUM"/>
    <tableColumn id="2" xr3:uid="{9A4B9D97-011F-4852-B7AE-12D7748E33E2}" name="ČÍSLO NO"/>
    <tableColumn id="3" xr3:uid="{2D4CFCFB-213F-4318-8F99-DCA1DA61ECCB}" name="ČÁSTKA"/>
    <tableColumn id="4" xr3:uid="{DF3A2BE1-D181-41E3-AF46-F54E5D0D28DE}" name="KATEGORIE"/>
    <tableColumn id="5" xr3:uid="{7EC96377-FC3B-451D-81A2-0897588209FA}" name="POPI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B046A9-E2E5-404E-8791-4F98EBBAB730}" name="Tabulka14" displayName="Tabulka14" ref="A3:E13" totalsRowShown="0">
  <autoFilter ref="A3:E13" xr:uid="{8CB046A9-E2E5-404E-8791-4F98EBBAB730}"/>
  <tableColumns count="5">
    <tableColumn id="1" xr3:uid="{425F7DAB-CC96-413B-A9B2-33AD265AD982}" name="DATUM"/>
    <tableColumn id="2" xr3:uid="{DBFF49E5-1BA7-4CA8-A4AB-337142DC934E}" name="ČÍSLO NO"/>
    <tableColumn id="3" xr3:uid="{AEFE6091-0713-419B-909D-EC4A402B4574}" name="ČÁSTKA"/>
    <tableColumn id="4" xr3:uid="{3915C296-6A65-4338-BA09-8D002685BBE2}" name="KATEGORIE"/>
    <tableColumn id="5" xr3:uid="{6DD73CCE-CA31-4A0C-9EDC-6C1931784B03}" name="POPI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420363-0A59-47DF-9CF3-0CD54C5036C1}" name="Tabulka145" displayName="Tabulka145" ref="A4:E12" totalsRowShown="0">
  <autoFilter ref="A4:E12" xr:uid="{40420363-0A59-47DF-9CF3-0CD54C5036C1}"/>
  <tableColumns count="5">
    <tableColumn id="1" xr3:uid="{4C7CFF59-AD3B-4758-A91E-A74F306CB0FF}" name="DATUM"/>
    <tableColumn id="2" xr3:uid="{358FE15D-54B2-4714-8CF3-71031BABB14F}" name="ČÍSLO NO"/>
    <tableColumn id="3" xr3:uid="{ECFCA998-A208-4BAC-AAC0-13CD166A58B9}" name="ČÁSTKA"/>
    <tableColumn id="4" xr3:uid="{0FBC31E7-A568-4F36-A4FF-FB80DC03A443}" name="KATEGORIE"/>
    <tableColumn id="5" xr3:uid="{881007F6-6E50-42FD-A16E-CC75336C5A04}" name="POPI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5A8CF6-41CC-4B4F-B53C-1CCCC3BE530C}" name="Tabulka146" displayName="Tabulka146" ref="A4:E10" totalsRowShown="0">
  <autoFilter ref="A4:E10" xr:uid="{A75A8CF6-41CC-4B4F-B53C-1CCCC3BE530C}"/>
  <tableColumns count="5">
    <tableColumn id="1" xr3:uid="{7458B114-8A37-4E3A-99AF-515A2B1D339B}" name="DATUM"/>
    <tableColumn id="2" xr3:uid="{8D62B1D1-4B47-423D-8B49-6C810F7FCED0}" name="ČÍSLO NO"/>
    <tableColumn id="3" xr3:uid="{798558AC-77D2-4840-B1F9-9858BAC2F22A}" name="ČÁSTKA"/>
    <tableColumn id="4" xr3:uid="{CAEC6AB5-2C6C-4F98-A0FA-F332F3F7DCD0}" name="KATEGORIE"/>
    <tableColumn id="5" xr3:uid="{3D6AA27A-AC2E-4070-9F3B-FD3C870471C1}" name="POPI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65FC80-FC26-4804-ABCC-4A74CC94979D}" name="Tabulka147" displayName="Tabulka147" ref="A4:E14" totalsRowShown="0">
  <autoFilter ref="A4:E14" xr:uid="{1465FC80-FC26-4804-ABCC-4A74CC94979D}"/>
  <tableColumns count="5">
    <tableColumn id="1" xr3:uid="{84765F7F-57B0-4161-B96F-1A71D8C4412B}" name="DATUM"/>
    <tableColumn id="2" xr3:uid="{A58D289F-8AF1-453E-B409-F2325545E49B}" name="ČÍSLO NO"/>
    <tableColumn id="3" xr3:uid="{C8F29427-0B95-40DC-A22F-AB77BD0B9291}" name="ČÁSTKA"/>
    <tableColumn id="4" xr3:uid="{3F700AE2-064D-4D5B-93FC-77852019AE93}" name="KATEGORIE"/>
    <tableColumn id="5" xr3:uid="{269D5EEC-36D9-4F0C-8662-7CB785449336}" name="POPI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58EA0-9A11-4B22-B3CF-996707FD74AD}" name="Tabulka1478" displayName="Tabulka1478" ref="A4:E14" totalsRowShown="0">
  <autoFilter ref="A4:E14" xr:uid="{8BA58EA0-9A11-4B22-B3CF-996707FD74AD}"/>
  <tableColumns count="5">
    <tableColumn id="1" xr3:uid="{E69101C8-2CC6-45C6-94F1-410D4AEF8994}" name="DATUM"/>
    <tableColumn id="2" xr3:uid="{AABE9191-ECC0-4CA7-A1A9-F8768FE669FE}" name="ČÍSLO NO"/>
    <tableColumn id="3" xr3:uid="{B0B2812A-8003-4E54-8CDE-9C5D68EC0520}" name="ČÁSTKA"/>
    <tableColumn id="4" xr3:uid="{DD182617-3AB4-4752-B761-BD898FDD66CC}" name="KATEGORIE"/>
    <tableColumn id="5" xr3:uid="{19BAD957-DDD8-4454-BF20-D66BBF73C1D8}" name="POPI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66C177-2775-45C2-A1CB-24D614BB033F}" name="Tabulka14789" displayName="Tabulka14789" ref="A4:E11" totalsRowShown="0">
  <autoFilter ref="A4:E11" xr:uid="{4066C177-2775-45C2-A1CB-24D614BB033F}"/>
  <tableColumns count="5">
    <tableColumn id="1" xr3:uid="{E38BF387-096A-41C5-BE3F-82F3C7656DB6}" name="DATUM"/>
    <tableColumn id="2" xr3:uid="{0D240A0A-A1B6-4C47-8BE4-A22C5AA97D61}" name="ČÍSLO NO"/>
    <tableColumn id="3" xr3:uid="{0E544C05-7E76-4BC7-9ADF-09A8A1D9BDE8}" name="ČÁSTKA"/>
    <tableColumn id="4" xr3:uid="{2707F401-EB86-48A6-946F-F35E81BB6C5B}" name="KATEGORIE"/>
    <tableColumn id="5" xr3:uid="{4B66F980-B850-409D-B7F6-574DAC45A520}" name="POPI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AB3CE4-8BCB-4F66-8B2C-5C1BAA7FBDA6}" name="Tabulka14783" displayName="Tabulka14783" ref="A4:E11" totalsRowShown="0">
  <autoFilter ref="A4:E11" xr:uid="{E5AB3CE4-8BCB-4F66-8B2C-5C1BAA7FBDA6}"/>
  <tableColumns count="5">
    <tableColumn id="1" xr3:uid="{6D868042-F88A-4997-AFB5-C5A34DEF7338}" name="DATUM"/>
    <tableColumn id="2" xr3:uid="{08DFC801-FBEB-4444-B926-43E6013CE463}" name="ČÍSLO NO"/>
    <tableColumn id="3" xr3:uid="{99233DEF-A393-404D-A20E-2737228E11A9}" name="ČÁSTKA"/>
    <tableColumn id="4" xr3:uid="{02A92366-6250-4D61-B075-78DE4E34DF07}" name="KATEGORIE"/>
    <tableColumn id="5" xr3:uid="{0DAA354B-675B-497C-8A04-8239225EF801}" name="POP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6A6F-B86B-4D7D-A553-67505755A208}">
  <dimension ref="A1:P12"/>
  <sheetViews>
    <sheetView tabSelected="1" workbookViewId="0">
      <selection activeCell="P4" sqref="P4"/>
    </sheetView>
  </sheetViews>
  <sheetFormatPr defaultRowHeight="14.4" x14ac:dyDescent="0.3"/>
  <cols>
    <col min="1" max="9" width="10.5546875" customWidth="1"/>
    <col min="10" max="24" width="11.5546875" customWidth="1"/>
  </cols>
  <sheetData>
    <row r="1" spans="1:16" ht="275.39999999999998" customHeight="1" x14ac:dyDescent="0.3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</row>
    <row r="3" spans="1:16" ht="29.4" customHeight="1" x14ac:dyDescent="0.3">
      <c r="A3" t="s">
        <v>14</v>
      </c>
      <c r="B3">
        <f>SUMIFS(Tabulka1[ČÁSTKA],Tabulka1[KATEGORIE],Tabulka13[[#This Row],[VÝDAJE]])</f>
        <v>5600</v>
      </c>
      <c r="C3">
        <f>SUMIFS(Tabulka14[ČÁSTKA],Tabulka14[KATEGORIE],Tabulka13[[#This Row],[VÝDAJE]])</f>
        <v>5600</v>
      </c>
      <c r="D3">
        <f>SUMIFS(Tabulka145[ČÁSTKA],Tabulka145[KATEGORIE],Tabulka13[[#This Row],[VÝDAJE]])</f>
        <v>1220</v>
      </c>
      <c r="E3">
        <f>SUMIFS(Tabulka146[ČÁSTKA],Tabulka146[KATEGORIE],Tabulka13[[#This Row],[VÝDAJE]])</f>
        <v>0</v>
      </c>
      <c r="F3">
        <f>SUMIFS(Tabulka147[ČÁSTKA],Tabulka147[KATEGORIE],Tabulka13[[#This Row],[VÝDAJE]])</f>
        <v>7900</v>
      </c>
      <c r="G3">
        <f>SUMIFS(Tabulka1478[ČÁSTKA],Tabulka1478[KATEGORIE],Tabulka13[[#This Row],[VÝDAJE]])</f>
        <v>4500</v>
      </c>
      <c r="H3">
        <f>SUMIFS(Tabulka14789[ČÁSTKA],Tabulka14789[KATEGORIE],Tabulka13[[#This Row],[VÝDAJE]])</f>
        <v>0</v>
      </c>
      <c r="I3">
        <f>SUMIFS(Tabulka14783[ČÁSTKA],Tabulka14783[KATEGORIE],Tabulka13[[#This Row],[VÝDAJE]])</f>
        <v>4500</v>
      </c>
      <c r="J3">
        <f>SUMIFS(Tabulka147810[ČÁSTKA],Tabulka147810[KATEGORIE],Tabulka13[[#This Row],[VÝDAJE]])</f>
        <v>0</v>
      </c>
      <c r="K3">
        <f>SUMIFS(Tabulka147811[ČÁSTKA],Tabulka147811[KATEGORIE],Tabulka13[[#This Row],[VÝDAJE]])</f>
        <v>3300</v>
      </c>
      <c r="L3">
        <f>SUMIFS(Tabulka147812[ČÁSTKA],Tabulka147812[KATEGORIE],Tabulka13[[#This Row],[VÝDAJE]])</f>
        <v>7220</v>
      </c>
      <c r="M3">
        <f>SUMIFS(Tabulka147813[ČÁSTKA],Tabulka147813[KATEGORIE],Tabulka13[[#This Row],[VÝDAJE]])</f>
        <v>0</v>
      </c>
      <c r="N3">
        <f t="shared" ref="N3:N11" si="0">SUM(B3:M3)</f>
        <v>39840</v>
      </c>
    </row>
    <row r="4" spans="1:16" ht="29.4" customHeight="1" x14ac:dyDescent="0.3">
      <c r="A4" t="s">
        <v>15</v>
      </c>
      <c r="B4">
        <f>SUMIFS(Tabulka1[ČÁSTKA],Tabulka1[KATEGORIE],Tabulka13[[#This Row],[VÝDAJE]])</f>
        <v>480</v>
      </c>
      <c r="C4">
        <f>SUMIFS(Tabulka14[ČÁSTKA],Tabulka14[KATEGORIE],Tabulka13[[#This Row],[VÝDAJE]])</f>
        <v>0</v>
      </c>
      <c r="D4">
        <f>SUMIFS(Tabulka145[ČÁSTKA],Tabulka145[KATEGORIE],Tabulka13[[#This Row],[VÝDAJE]])</f>
        <v>2440</v>
      </c>
      <c r="E4">
        <f>SUMIFS(Tabulka146[ČÁSTKA],Tabulka146[KATEGORIE],Tabulka13[[#This Row],[VÝDAJE]])</f>
        <v>0</v>
      </c>
      <c r="F4">
        <f>SUMIFS(Tabulka147[ČÁSTKA],Tabulka147[KATEGORIE],Tabulka13[[#This Row],[VÝDAJE]])</f>
        <v>2680</v>
      </c>
      <c r="G4">
        <f>SUMIFS(Tabulka1478[ČÁSTKA],Tabulka1478[KATEGORIE],Tabulka13[[#This Row],[VÝDAJE]])</f>
        <v>0</v>
      </c>
      <c r="H4">
        <f>SUMIFS(Tabulka14789[ČÁSTKA],Tabulka14789[KATEGORIE],Tabulka13[[#This Row],[VÝDAJE]])</f>
        <v>1230</v>
      </c>
      <c r="I4">
        <f>SUMIFS(Tabulka14783[ČÁSTKA],Tabulka14783[KATEGORIE],Tabulka13[[#This Row],[VÝDAJE]])</f>
        <v>0</v>
      </c>
      <c r="J4">
        <f>SUMIFS(Tabulka147810[ČÁSTKA],Tabulka147810[KATEGORIE],Tabulka13[[#This Row],[VÝDAJE]])</f>
        <v>6000</v>
      </c>
      <c r="K4">
        <f>SUMIFS(Tabulka147811[ČÁSTKA],Tabulka147811[KATEGORIE],Tabulka13[[#This Row],[VÝDAJE]])</f>
        <v>990</v>
      </c>
      <c r="L4">
        <f>SUMIFS(Tabulka147812[ČÁSTKA],Tabulka147812[KATEGORIE],Tabulka13[[#This Row],[VÝDAJE]])</f>
        <v>0</v>
      </c>
      <c r="M4">
        <f>SUMIFS(Tabulka147813[ČÁSTKA],Tabulka147813[KATEGORIE],Tabulka13[[#This Row],[VÝDAJE]])</f>
        <v>0</v>
      </c>
      <c r="N4">
        <f t="shared" si="0"/>
        <v>13820</v>
      </c>
    </row>
    <row r="5" spans="1:16" ht="31.2" customHeight="1" x14ac:dyDescent="0.3">
      <c r="A5" t="s">
        <v>16</v>
      </c>
      <c r="B5">
        <f>SUMIFS(Tabulka1[ČÁSTKA],Tabulka1[KATEGORIE],Tabulka13[[#This Row],[VÝDAJE]])</f>
        <v>1230</v>
      </c>
      <c r="C5">
        <f>SUMIFS(Tabulka14[ČÁSTKA],Tabulka14[KATEGORIE],Tabulka13[[#This Row],[VÝDAJE]])</f>
        <v>680</v>
      </c>
      <c r="D5">
        <f>SUMIFS(Tabulka145[ČÁSTKA],Tabulka145[KATEGORIE],Tabulka13[[#This Row],[VÝDAJE]])</f>
        <v>0</v>
      </c>
      <c r="E5">
        <f>SUMIFS(Tabulka146[ČÁSTKA],Tabulka146[KATEGORIE],Tabulka13[[#This Row],[VÝDAJE]])</f>
        <v>600</v>
      </c>
      <c r="F5">
        <f>SUMIFS(Tabulka147[ČÁSTKA],Tabulka147[KATEGORIE],Tabulka13[[#This Row],[VÝDAJE]])</f>
        <v>0</v>
      </c>
      <c r="G5">
        <f>SUMIFS(Tabulka1478[ČÁSTKA],Tabulka1478[KATEGORIE],Tabulka13[[#This Row],[VÝDAJE]])</f>
        <v>680</v>
      </c>
      <c r="H5">
        <f>SUMIFS(Tabulka14789[ČÁSTKA],Tabulka14789[KATEGORIE],Tabulka13[[#This Row],[VÝDAJE]])</f>
        <v>780</v>
      </c>
      <c r="I5">
        <f>SUMIFS(Tabulka14783[ČÁSTKA],Tabulka14783[KATEGORIE],Tabulka13[[#This Row],[VÝDAJE]])</f>
        <v>1200</v>
      </c>
      <c r="J5">
        <f>SUMIFS(Tabulka147810[ČÁSTKA],Tabulka147810[KATEGORIE],Tabulka13[[#This Row],[VÝDAJE]])</f>
        <v>780</v>
      </c>
      <c r="K5">
        <f>SUMIFS(Tabulka147811[ČÁSTKA],Tabulka147811[KATEGORIE],Tabulka13[[#This Row],[VÝDAJE]])</f>
        <v>2650</v>
      </c>
      <c r="L5">
        <f>SUMIFS(Tabulka147812[ČÁSTKA],Tabulka147812[KATEGORIE],Tabulka13[[#This Row],[VÝDAJE]])</f>
        <v>1280</v>
      </c>
      <c r="M5">
        <f>SUMIFS(Tabulka147813[ČÁSTKA],Tabulka147813[KATEGORIE],Tabulka13[[#This Row],[VÝDAJE]])</f>
        <v>500</v>
      </c>
      <c r="N5">
        <f t="shared" si="0"/>
        <v>10380</v>
      </c>
    </row>
    <row r="6" spans="1:16" ht="30.6" customHeight="1" x14ac:dyDescent="0.3">
      <c r="A6" t="s">
        <v>17</v>
      </c>
      <c r="B6">
        <f>SUMIFS(Tabulka1[ČÁSTKA],Tabulka1[KATEGORIE],Tabulka13[[#This Row],[VÝDAJE]])</f>
        <v>1870</v>
      </c>
      <c r="C6">
        <f>SUMIFS(Tabulka14[ČÁSTKA],Tabulka14[KATEGORIE],Tabulka13[[#This Row],[VÝDAJE]])</f>
        <v>1440</v>
      </c>
      <c r="D6">
        <f>SUMIFS(Tabulka145[ČÁSTKA],Tabulka145[KATEGORIE],Tabulka13[[#This Row],[VÝDAJE]])</f>
        <v>780</v>
      </c>
      <c r="E6">
        <f>SUMIFS(Tabulka146[ČÁSTKA],Tabulka146[KATEGORIE],Tabulka13[[#This Row],[VÝDAJE]])</f>
        <v>1980</v>
      </c>
      <c r="F6">
        <f>SUMIFS(Tabulka147[ČÁSTKA],Tabulka147[KATEGORIE],Tabulka13[[#This Row],[VÝDAJE]])</f>
        <v>400</v>
      </c>
      <c r="G6">
        <f>SUMIFS(Tabulka1478[ČÁSTKA],Tabulka1478[KATEGORIE],Tabulka13[[#This Row],[VÝDAJE]])</f>
        <v>400</v>
      </c>
      <c r="H6">
        <f>SUMIFS(Tabulka14789[ČÁSTKA],Tabulka14789[KATEGORIE],Tabulka13[[#This Row],[VÝDAJE]])</f>
        <v>400</v>
      </c>
      <c r="I6">
        <f>SUMIFS(Tabulka14783[ČÁSTKA],Tabulka14783[KATEGORIE],Tabulka13[[#This Row],[VÝDAJE]])</f>
        <v>0</v>
      </c>
      <c r="J6">
        <f>SUMIFS(Tabulka147810[ČÁSTKA],Tabulka147810[KATEGORIE],Tabulka13[[#This Row],[VÝDAJE]])</f>
        <v>400</v>
      </c>
      <c r="K6">
        <f>SUMIFS(Tabulka147811[ČÁSTKA],Tabulka147811[KATEGORIE],Tabulka13[[#This Row],[VÝDAJE]])</f>
        <v>1000</v>
      </c>
      <c r="L6">
        <f>SUMIFS(Tabulka147812[ČÁSTKA],Tabulka147812[KATEGORIE],Tabulka13[[#This Row],[VÝDAJE]])</f>
        <v>0</v>
      </c>
      <c r="M6">
        <f>SUMIFS(Tabulka147813[ČÁSTKA],Tabulka147813[KATEGORIE],Tabulka13[[#This Row],[VÝDAJE]])</f>
        <v>0</v>
      </c>
      <c r="N6">
        <f t="shared" si="0"/>
        <v>8670</v>
      </c>
    </row>
    <row r="7" spans="1:16" ht="27" customHeight="1" x14ac:dyDescent="0.3">
      <c r="A7" t="s">
        <v>18</v>
      </c>
      <c r="B7">
        <f>SUMIFS(Tabulka1[ČÁSTKA],Tabulka1[KATEGORIE],Tabulka13[[#This Row],[VÝDAJE]])</f>
        <v>1710</v>
      </c>
      <c r="C7">
        <f>SUMIFS(Tabulka14[ČÁSTKA],Tabulka14[KATEGORIE],Tabulka13[[#This Row],[VÝDAJE]])</f>
        <v>1300</v>
      </c>
      <c r="D7">
        <f>SUMIFS(Tabulka145[ČÁSTKA],Tabulka145[KATEGORIE],Tabulka13[[#This Row],[VÝDAJE]])</f>
        <v>400</v>
      </c>
      <c r="E7">
        <f>SUMIFS(Tabulka146[ČÁSTKA],Tabulka146[KATEGORIE],Tabulka13[[#This Row],[VÝDAJE]])</f>
        <v>0</v>
      </c>
      <c r="F7">
        <f>SUMIFS(Tabulka147[ČÁSTKA],Tabulka147[KATEGORIE],Tabulka13[[#This Row],[VÝDAJE]])</f>
        <v>720</v>
      </c>
      <c r="G7">
        <f>SUMIFS(Tabulka1478[ČÁSTKA],Tabulka1478[KATEGORIE],Tabulka13[[#This Row],[VÝDAJE]])</f>
        <v>720</v>
      </c>
      <c r="H7">
        <f>SUMIFS(Tabulka14789[ČÁSTKA],Tabulka14789[KATEGORIE],Tabulka13[[#This Row],[VÝDAJE]])</f>
        <v>0</v>
      </c>
      <c r="I7">
        <f>SUMIFS(Tabulka14783[ČÁSTKA],Tabulka14783[KATEGORIE],Tabulka13[[#This Row],[VÝDAJE]])</f>
        <v>2120</v>
      </c>
      <c r="J7">
        <f>SUMIFS(Tabulka147810[ČÁSTKA],Tabulka147810[KATEGORIE],Tabulka13[[#This Row],[VÝDAJE]])</f>
        <v>1020</v>
      </c>
      <c r="K7">
        <f>SUMIFS(Tabulka147811[ČÁSTKA],Tabulka147811[KATEGORIE],Tabulka13[[#This Row],[VÝDAJE]])</f>
        <v>720</v>
      </c>
      <c r="L7">
        <f>SUMIFS(Tabulka147812[ČÁSTKA],Tabulka147812[KATEGORIE],Tabulka13[[#This Row],[VÝDAJE]])</f>
        <v>720</v>
      </c>
      <c r="M7">
        <f>SUMIFS(Tabulka147813[ČÁSTKA],Tabulka147813[KATEGORIE],Tabulka13[[#This Row],[VÝDAJE]])</f>
        <v>1680</v>
      </c>
      <c r="N7">
        <f t="shared" si="0"/>
        <v>11110</v>
      </c>
    </row>
    <row r="8" spans="1:16" ht="28.2" customHeight="1" x14ac:dyDescent="0.3">
      <c r="A8" t="s">
        <v>19</v>
      </c>
      <c r="B8">
        <f>SUMIFS(Tabulka1[ČÁSTKA],Tabulka1[KATEGORIE],Tabulka13[[#This Row],[VÝDAJE]])</f>
        <v>2850</v>
      </c>
      <c r="C8">
        <f>SUMIFS(Tabulka14[ČÁSTKA],Tabulka14[KATEGORIE],Tabulka13[[#This Row],[VÝDAJE]])</f>
        <v>3250</v>
      </c>
      <c r="D8">
        <f>SUMIFS(Tabulka145[ČÁSTKA],Tabulka145[KATEGORIE],Tabulka13[[#This Row],[VÝDAJE]])</f>
        <v>800</v>
      </c>
      <c r="E8">
        <f>SUMIFS(Tabulka146[ČÁSTKA],Tabulka146[KATEGORIE],Tabulka13[[#This Row],[VÝDAJE]])</f>
        <v>1600</v>
      </c>
      <c r="F8">
        <f>SUMIFS(Tabulka147[ČÁSTKA],Tabulka147[KATEGORIE],Tabulka13[[#This Row],[VÝDAJE]])</f>
        <v>1850</v>
      </c>
      <c r="G8">
        <f>SUMIFS(Tabulka1478[ČÁSTKA],Tabulka1478[KATEGORIE],Tabulka13[[#This Row],[VÝDAJE]])</f>
        <v>4700</v>
      </c>
      <c r="H8">
        <f>SUMIFS(Tabulka14789[ČÁSTKA],Tabulka14789[KATEGORIE],Tabulka13[[#This Row],[VÝDAJE]])</f>
        <v>0</v>
      </c>
      <c r="I8">
        <f>SUMIFS(Tabulka14783[ČÁSTKA],Tabulka14783[KATEGORIE],Tabulka13[[#This Row],[VÝDAJE]])</f>
        <v>550</v>
      </c>
      <c r="J8">
        <f>SUMIFS(Tabulka147810[ČÁSTKA],Tabulka147810[KATEGORIE],Tabulka13[[#This Row],[VÝDAJE]])</f>
        <v>3200</v>
      </c>
      <c r="K8">
        <f>SUMIFS(Tabulka147811[ČÁSTKA],Tabulka147811[KATEGORIE],Tabulka13[[#This Row],[VÝDAJE]])</f>
        <v>1650</v>
      </c>
      <c r="L8">
        <f>SUMIFS(Tabulka147812[ČÁSTKA],Tabulka147812[KATEGORIE],Tabulka13[[#This Row],[VÝDAJE]])</f>
        <v>2850</v>
      </c>
      <c r="M8">
        <f>SUMIFS(Tabulka147813[ČÁSTKA],Tabulka147813[KATEGORIE],Tabulka13[[#This Row],[VÝDAJE]])</f>
        <v>1400</v>
      </c>
      <c r="N8">
        <f t="shared" si="0"/>
        <v>24700</v>
      </c>
    </row>
    <row r="9" spans="1:16" ht="27" customHeight="1" x14ac:dyDescent="0.3">
      <c r="A9" t="s">
        <v>20</v>
      </c>
      <c r="B9">
        <f>SUMIFS(Tabulka1[ČÁSTKA],Tabulka1[KATEGORIE],Tabulka13[[#This Row],[VÝDAJE]])</f>
        <v>2480</v>
      </c>
      <c r="C9">
        <f>SUMIFS(Tabulka14[ČÁSTKA],Tabulka14[KATEGORIE],Tabulka13[[#This Row],[VÝDAJE]])</f>
        <v>280</v>
      </c>
      <c r="D9">
        <f>SUMIFS(Tabulka145[ČÁSTKA],Tabulka145[KATEGORIE],Tabulka13[[#This Row],[VÝDAJE]])</f>
        <v>1129</v>
      </c>
      <c r="E9">
        <f>SUMIFS(Tabulka146[ČÁSTKA],Tabulka146[KATEGORIE],Tabulka13[[#This Row],[VÝDAJE]])</f>
        <v>3300</v>
      </c>
      <c r="F9">
        <f>SUMIFS(Tabulka147[ČÁSTKA],Tabulka147[KATEGORIE],Tabulka13[[#This Row],[VÝDAJE]])</f>
        <v>1070</v>
      </c>
      <c r="G9">
        <f>SUMIFS(Tabulka1478[ČÁSTKA],Tabulka1478[KATEGORIE],Tabulka13[[#This Row],[VÝDAJE]])</f>
        <v>720</v>
      </c>
      <c r="H9">
        <f>SUMIFS(Tabulka14789[ČÁSTKA],Tabulka14789[KATEGORIE],Tabulka13[[#This Row],[VÝDAJE]])</f>
        <v>1220</v>
      </c>
      <c r="I9">
        <f>SUMIFS(Tabulka14783[ČÁSTKA],Tabulka14783[KATEGORIE],Tabulka13[[#This Row],[VÝDAJE]])</f>
        <v>1350</v>
      </c>
      <c r="J9">
        <f>SUMIFS(Tabulka147810[ČÁSTKA],Tabulka147810[KATEGORIE],Tabulka13[[#This Row],[VÝDAJE]])</f>
        <v>620</v>
      </c>
      <c r="K9">
        <f>SUMIFS(Tabulka147811[ČÁSTKA],Tabulka147811[KATEGORIE],Tabulka13[[#This Row],[VÝDAJE]])</f>
        <v>720</v>
      </c>
      <c r="L9">
        <f>SUMIFS(Tabulka147812[ČÁSTKA],Tabulka147812[KATEGORIE],Tabulka13[[#This Row],[VÝDAJE]])</f>
        <v>1650</v>
      </c>
      <c r="M9">
        <f>SUMIFS(Tabulka147813[ČÁSTKA],Tabulka147813[KATEGORIE],Tabulka13[[#This Row],[VÝDAJE]])</f>
        <v>0</v>
      </c>
      <c r="N9">
        <f t="shared" si="0"/>
        <v>14539</v>
      </c>
    </row>
    <row r="10" spans="1:16" ht="27.6" customHeight="1" x14ac:dyDescent="0.3">
      <c r="A10" t="s">
        <v>21</v>
      </c>
      <c r="B10">
        <f>SUMIFS(Tabulka1[ČÁSTKA],Tabulka1[KATEGORIE],Tabulka13[[#This Row],[VÝDAJE]])</f>
        <v>299</v>
      </c>
      <c r="C10">
        <f>SUMIFS(Tabulka14[ČÁSTKA],Tabulka14[KATEGORIE],Tabulka13[[#This Row],[VÝDAJE]])</f>
        <v>299</v>
      </c>
      <c r="D10">
        <f>SUMIFS(Tabulka145[ČÁSTKA],Tabulka145[KATEGORIE],Tabulka13[[#This Row],[VÝDAJE]])</f>
        <v>1850</v>
      </c>
      <c r="E10">
        <f>SUMIFS(Tabulka146[ČÁSTKA],Tabulka146[KATEGORIE],Tabulka13[[#This Row],[VÝDAJE]])</f>
        <v>1890</v>
      </c>
      <c r="F10">
        <f>SUMIFS(Tabulka147[ČÁSTKA],Tabulka147[KATEGORIE],Tabulka13[[#This Row],[VÝDAJE]])</f>
        <v>299</v>
      </c>
      <c r="G10">
        <f>SUMIFS(Tabulka1478[ČÁSTKA],Tabulka1478[KATEGORIE],Tabulka13[[#This Row],[VÝDAJE]])</f>
        <v>300</v>
      </c>
      <c r="H10">
        <f>SUMIFS(Tabulka14789[ČÁSTKA],Tabulka14789[KATEGORIE],Tabulka13[[#This Row],[VÝDAJE]])</f>
        <v>1990</v>
      </c>
      <c r="I10">
        <f>SUMIFS(Tabulka14783[ČÁSTKA],Tabulka14783[KATEGORIE],Tabulka13[[#This Row],[VÝDAJE]])</f>
        <v>0</v>
      </c>
      <c r="J10">
        <f>SUMIFS(Tabulka147810[ČÁSTKA],Tabulka147810[KATEGORIE],Tabulka13[[#This Row],[VÝDAJE]])</f>
        <v>0</v>
      </c>
      <c r="K10">
        <f>SUMIFS(Tabulka147811[ČÁSTKA],Tabulka147811[KATEGORIE],Tabulka13[[#This Row],[VÝDAJE]])</f>
        <v>0</v>
      </c>
      <c r="L10">
        <f>SUMIFS(Tabulka147812[ČÁSTKA],Tabulka147812[KATEGORIE],Tabulka13[[#This Row],[VÝDAJE]])</f>
        <v>300</v>
      </c>
      <c r="M10">
        <f>SUMIFS(Tabulka147813[ČÁSTKA],Tabulka147813[KATEGORIE],Tabulka13[[#This Row],[VÝDAJE]])</f>
        <v>720</v>
      </c>
      <c r="N10">
        <f t="shared" si="0"/>
        <v>7947</v>
      </c>
    </row>
    <row r="11" spans="1:16" ht="29.4" customHeight="1" x14ac:dyDescent="0.3">
      <c r="A11" t="s">
        <v>22</v>
      </c>
      <c r="B11">
        <f>SUMIFS(Tabulka1[ČÁSTKA],Tabulka1[KATEGORIE],Tabulka13[[#This Row],[VÝDAJE]])</f>
        <v>850</v>
      </c>
      <c r="C11">
        <f>SUMIFS(Tabulka14[ČÁSTKA],Tabulka14[KATEGORIE],Tabulka13[[#This Row],[VÝDAJE]])</f>
        <v>1830</v>
      </c>
      <c r="D11">
        <f>SUMIFS(Tabulka145[ČÁSTKA],Tabulka145[KATEGORIE],Tabulka13[[#This Row],[VÝDAJE]])</f>
        <v>0</v>
      </c>
      <c r="E11">
        <f>SUMIFS(Tabulka146[ČÁSTKA],Tabulka146[KATEGORIE],Tabulka13[[#This Row],[VÝDAJE]])</f>
        <v>0</v>
      </c>
      <c r="F11">
        <f>SUMIFS(Tabulka147[ČÁSTKA],Tabulka147[KATEGORIE],Tabulka13[[#This Row],[VÝDAJE]])</f>
        <v>1810</v>
      </c>
      <c r="G11">
        <f>SUMIFS(Tabulka1478[ČÁSTKA],Tabulka1478[KATEGORIE],Tabulka13[[#This Row],[VÝDAJE]])</f>
        <v>1810</v>
      </c>
      <c r="H11">
        <f>SUMIFS(Tabulka14789[ČÁSTKA],Tabulka14789[KATEGORIE],Tabulka13[[#This Row],[VÝDAJE]])</f>
        <v>920</v>
      </c>
      <c r="I11">
        <f>SUMIFS(Tabulka14783[ČÁSTKA],Tabulka14783[KATEGORIE],Tabulka13[[#This Row],[VÝDAJE]])</f>
        <v>0</v>
      </c>
      <c r="J11">
        <f>SUMIFS(Tabulka147810[ČÁSTKA],Tabulka147810[KATEGORIE],Tabulka13[[#This Row],[VÝDAJE]])</f>
        <v>1810</v>
      </c>
      <c r="K11">
        <f>SUMIFS(Tabulka147811[ČÁSTKA],Tabulka147811[KATEGORIE],Tabulka13[[#This Row],[VÝDAJE]])</f>
        <v>0</v>
      </c>
      <c r="L11">
        <f>SUMIFS(Tabulka147812[ČÁSTKA],Tabulka147812[KATEGORIE],Tabulka13[[#This Row],[VÝDAJE]])</f>
        <v>1740</v>
      </c>
      <c r="M11">
        <f>SUMIFS(Tabulka147813[ČÁSTKA],Tabulka147813[KATEGORIE],Tabulka13[[#This Row],[VÝDAJE]])</f>
        <v>700</v>
      </c>
      <c r="N11">
        <f t="shared" si="0"/>
        <v>11470</v>
      </c>
    </row>
    <row r="12" spans="1:16" ht="29.4" customHeight="1" x14ac:dyDescent="0.3">
      <c r="A12" t="s">
        <v>38</v>
      </c>
      <c r="B12">
        <f>SUM(B3,B11)</f>
        <v>6450</v>
      </c>
      <c r="C12">
        <f t="shared" ref="C12:N12" si="1">SUM(C3,C11)</f>
        <v>7430</v>
      </c>
      <c r="D12">
        <f t="shared" si="1"/>
        <v>1220</v>
      </c>
      <c r="E12">
        <f t="shared" si="1"/>
        <v>0</v>
      </c>
      <c r="F12">
        <f t="shared" si="1"/>
        <v>9710</v>
      </c>
      <c r="G12">
        <f t="shared" si="1"/>
        <v>6310</v>
      </c>
      <c r="H12">
        <f t="shared" si="1"/>
        <v>920</v>
      </c>
      <c r="I12">
        <f t="shared" si="1"/>
        <v>4500</v>
      </c>
      <c r="J12">
        <f t="shared" si="1"/>
        <v>1810</v>
      </c>
      <c r="K12">
        <f t="shared" si="1"/>
        <v>3300</v>
      </c>
      <c r="L12">
        <f t="shared" si="1"/>
        <v>8960</v>
      </c>
      <c r="M12">
        <f t="shared" si="1"/>
        <v>700</v>
      </c>
      <c r="N12">
        <f t="shared" si="1"/>
        <v>51310</v>
      </c>
    </row>
  </sheetData>
  <pageMargins left="0.7" right="0.7" top="0.78740157499999996" bottom="0.78740157499999996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4DC81BC0-0851-4763-A46C-FC393257B3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Výdaje!B3:M3</xm:f>
              <xm:sqref>O3</xm:sqref>
            </x14:sparkline>
          </x14:sparklines>
        </x14:sparklineGroup>
        <x14:sparklineGroup displayEmptyCellsAs="gap" high="1" low="1" xr2:uid="{68894C5D-75A9-4852-9C18-063C30C389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Výdaje!B4:M4</xm:f>
              <xm:sqref>O4</xm:sqref>
            </x14:sparkline>
          </x14:sparklines>
        </x14:sparklineGroup>
        <x14:sparklineGroup displayEmptyCellsAs="gap" high="1" low="1" xr2:uid="{2F84A35F-C88B-4D50-B276-6790AEDB3F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Výdaje!B5:M5</xm:f>
              <xm:sqref>O5</xm:sqref>
            </x14:sparkline>
          </x14:sparklines>
        </x14:sparklineGroup>
        <x14:sparklineGroup displayEmptyCellsAs="gap" high="1" low="1" xr2:uid="{0C9EEAD6-085E-46BA-BC62-7E00FE7F96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Výdaje!B6:M6</xm:f>
              <xm:sqref>O6</xm:sqref>
            </x14:sparkline>
          </x14:sparklines>
        </x14:sparklineGroup>
        <x14:sparklineGroup displayEmptyCellsAs="gap" high="1" low="1" xr2:uid="{AED04590-08A6-456A-9A4E-C87E462A91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theme="9" tint="-0.249977111117893"/>
          <x14:sparklines>
            <x14:sparkline>
              <xm:f>Výdaje!B7:M7</xm:f>
              <xm:sqref>O7</xm:sqref>
            </x14:sparkline>
          </x14:sparklines>
        </x14:sparklineGroup>
        <x14:sparklineGroup displayEmptyCellsAs="gap" high="1" low="1" xr2:uid="{14DD5BB4-40E3-426B-A9E0-A3A57D70B8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theme="9" tint="-0.249977111117893"/>
          <x14:sparklines>
            <x14:sparkline>
              <xm:f>Výdaje!B8:M8</xm:f>
              <xm:sqref>O8</xm:sqref>
            </x14:sparkline>
          </x14:sparklines>
        </x14:sparklineGroup>
        <x14:sparklineGroup displayEmptyCellsAs="gap" high="1" low="1" xr2:uid="{212DFD99-CF64-4704-831B-BB46B21E74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Výdaje!B9:M9</xm:f>
              <xm:sqref>O9</xm:sqref>
            </x14:sparkline>
          </x14:sparklines>
        </x14:sparklineGroup>
        <x14:sparklineGroup displayEmptyCellsAs="gap" high="1" low="1" xr2:uid="{CC3B0157-6711-4C34-BBD0-0B2F60B79F0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Výdaje!B10:M10</xm:f>
              <xm:sqref>O10</xm:sqref>
            </x14:sparkline>
          </x14:sparklines>
        </x14:sparklineGroup>
        <x14:sparklineGroup displayEmptyCellsAs="gap" high="1" low="1" xr2:uid="{B071FBBF-21A2-481D-AE87-5D10F15D40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theme="9" tint="-0.249977111117893"/>
          <x14:sparklines>
            <x14:sparkline>
              <xm:f>Výdaje!B11:N11</xm:f>
              <xm:sqref>O11</xm:sqref>
            </x14:sparkline>
          </x14:sparklines>
        </x14:sparklineGroup>
        <x14:sparklineGroup displayEmptyCellsAs="gap" high="1" low="1" xr2:uid="{A7CE4AB6-B955-4E38-A9E8-886625BDD21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Výdaje!B12:N12</xm:f>
              <xm:sqref>O12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9810-909F-42C0-AF4D-6CE6C27B5048}">
  <dimension ref="A2:E15"/>
  <sheetViews>
    <sheetView workbookViewId="0">
      <selection activeCell="A15" sqref="A15"/>
    </sheetView>
  </sheetViews>
  <sheetFormatPr defaultRowHeight="14.4" x14ac:dyDescent="0.3"/>
  <cols>
    <col min="1" max="1" width="19.109375" customWidth="1"/>
    <col min="2" max="2" width="14.6640625" customWidth="1"/>
    <col min="3" max="3" width="16.5546875" customWidth="1"/>
    <col min="4" max="4" width="14.6640625" customWidth="1"/>
    <col min="5" max="5" width="17.21875" customWidth="1"/>
  </cols>
  <sheetData>
    <row r="2" spans="1:5" ht="30" customHeight="1" x14ac:dyDescent="0.3"/>
    <row r="5" spans="1:5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5" x14ac:dyDescent="0.3">
      <c r="A6" s="1">
        <v>44805</v>
      </c>
      <c r="B6" t="s">
        <v>6</v>
      </c>
      <c r="C6" s="2">
        <v>3500</v>
      </c>
      <c r="D6" t="s">
        <v>15</v>
      </c>
      <c r="E6" t="s">
        <v>23</v>
      </c>
    </row>
    <row r="7" spans="1:5" x14ac:dyDescent="0.3">
      <c r="A7" s="1">
        <v>44806</v>
      </c>
      <c r="B7" t="s">
        <v>7</v>
      </c>
      <c r="C7">
        <v>780</v>
      </c>
      <c r="D7" t="s">
        <v>16</v>
      </c>
      <c r="E7" t="s">
        <v>23</v>
      </c>
    </row>
    <row r="8" spans="1:5" x14ac:dyDescent="0.3">
      <c r="A8" s="1">
        <v>44810</v>
      </c>
      <c r="B8" t="s">
        <v>8</v>
      </c>
      <c r="C8">
        <v>400</v>
      </c>
      <c r="D8" t="s">
        <v>17</v>
      </c>
      <c r="E8" t="s">
        <v>23</v>
      </c>
    </row>
    <row r="9" spans="1:5" x14ac:dyDescent="0.3">
      <c r="A9" s="1">
        <v>44819</v>
      </c>
      <c r="B9" t="s">
        <v>9</v>
      </c>
      <c r="C9">
        <v>720</v>
      </c>
      <c r="D9" t="s">
        <v>18</v>
      </c>
      <c r="E9" t="s">
        <v>23</v>
      </c>
    </row>
    <row r="10" spans="1:5" x14ac:dyDescent="0.3">
      <c r="A10" s="1">
        <v>44819</v>
      </c>
      <c r="B10" t="s">
        <v>6</v>
      </c>
      <c r="C10">
        <v>2500</v>
      </c>
      <c r="D10" t="s">
        <v>15</v>
      </c>
      <c r="E10" t="s">
        <v>23</v>
      </c>
    </row>
    <row r="11" spans="1:5" x14ac:dyDescent="0.3">
      <c r="A11" s="1">
        <v>44823</v>
      </c>
      <c r="B11" t="s">
        <v>10</v>
      </c>
      <c r="C11">
        <v>1850</v>
      </c>
      <c r="D11" t="s">
        <v>19</v>
      </c>
      <c r="E11" t="s">
        <v>23</v>
      </c>
    </row>
    <row r="12" spans="1:5" x14ac:dyDescent="0.3">
      <c r="A12" s="1">
        <v>44827</v>
      </c>
      <c r="B12" t="s">
        <v>11</v>
      </c>
      <c r="C12">
        <v>620</v>
      </c>
      <c r="D12" t="s">
        <v>20</v>
      </c>
      <c r="E12" t="s">
        <v>23</v>
      </c>
    </row>
    <row r="13" spans="1:5" x14ac:dyDescent="0.3">
      <c r="A13" s="1">
        <v>44829</v>
      </c>
      <c r="B13" t="s">
        <v>9</v>
      </c>
      <c r="C13">
        <v>300</v>
      </c>
      <c r="D13" t="s">
        <v>18</v>
      </c>
      <c r="E13" t="s">
        <v>23</v>
      </c>
    </row>
    <row r="14" spans="1:5" x14ac:dyDescent="0.3">
      <c r="A14" s="1">
        <v>44829</v>
      </c>
      <c r="B14" t="s">
        <v>13</v>
      </c>
      <c r="C14">
        <v>1810</v>
      </c>
      <c r="D14" t="s">
        <v>22</v>
      </c>
      <c r="E14" t="s">
        <v>23</v>
      </c>
    </row>
    <row r="15" spans="1:5" x14ac:dyDescent="0.3">
      <c r="A15" s="1">
        <v>44831</v>
      </c>
      <c r="B15" t="s">
        <v>10</v>
      </c>
      <c r="C15">
        <v>1350</v>
      </c>
      <c r="D15" t="s">
        <v>19</v>
      </c>
      <c r="E15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5D1B-88E9-4B6B-8FA3-EA0D626700F2}">
  <dimension ref="A1:E12"/>
  <sheetViews>
    <sheetView workbookViewId="0">
      <selection activeCell="B18" sqref="B18"/>
    </sheetView>
  </sheetViews>
  <sheetFormatPr defaultRowHeight="14.4" x14ac:dyDescent="0.3"/>
  <cols>
    <col min="1" max="1" width="20.33203125" customWidth="1"/>
    <col min="2" max="2" width="16.44140625" customWidth="1"/>
    <col min="3" max="3" width="14.109375" customWidth="1"/>
    <col min="4" max="4" width="14.88671875" customWidth="1"/>
    <col min="5" max="5" width="17.33203125" customWidth="1"/>
  </cols>
  <sheetData>
    <row r="1" spans="1:5" ht="40.200000000000003" customHeight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44836</v>
      </c>
      <c r="B5" t="s">
        <v>5</v>
      </c>
      <c r="C5" s="2">
        <v>3300</v>
      </c>
      <c r="D5" t="s">
        <v>14</v>
      </c>
      <c r="E5" t="s">
        <v>23</v>
      </c>
    </row>
    <row r="6" spans="1:5" x14ac:dyDescent="0.3">
      <c r="A6" s="1">
        <v>44839</v>
      </c>
      <c r="B6" t="s">
        <v>6</v>
      </c>
      <c r="C6">
        <v>990</v>
      </c>
      <c r="D6" t="s">
        <v>15</v>
      </c>
      <c r="E6" t="s">
        <v>23</v>
      </c>
    </row>
    <row r="7" spans="1:5" x14ac:dyDescent="0.3">
      <c r="A7" s="1">
        <v>44842</v>
      </c>
      <c r="B7" t="s">
        <v>8</v>
      </c>
      <c r="C7">
        <v>800</v>
      </c>
      <c r="D7" t="s">
        <v>17</v>
      </c>
      <c r="E7" t="s">
        <v>23</v>
      </c>
    </row>
    <row r="8" spans="1:5" x14ac:dyDescent="0.3">
      <c r="A8" s="1">
        <v>44846</v>
      </c>
      <c r="B8" t="s">
        <v>9</v>
      </c>
      <c r="C8">
        <v>720</v>
      </c>
      <c r="D8" t="s">
        <v>18</v>
      </c>
      <c r="E8" t="s">
        <v>23</v>
      </c>
    </row>
    <row r="9" spans="1:5" x14ac:dyDescent="0.3">
      <c r="A9" s="1">
        <v>44851</v>
      </c>
      <c r="B9" t="s">
        <v>7</v>
      </c>
      <c r="C9">
        <v>2650</v>
      </c>
      <c r="D9" t="s">
        <v>16</v>
      </c>
      <c r="E9" t="s">
        <v>23</v>
      </c>
    </row>
    <row r="10" spans="1:5" x14ac:dyDescent="0.3">
      <c r="A10" s="1">
        <v>44851</v>
      </c>
      <c r="B10" t="s">
        <v>10</v>
      </c>
      <c r="C10">
        <v>1650</v>
      </c>
      <c r="D10" t="s">
        <v>19</v>
      </c>
      <c r="E10" t="s">
        <v>23</v>
      </c>
    </row>
    <row r="11" spans="1:5" x14ac:dyDescent="0.3">
      <c r="A11" s="1">
        <v>44856</v>
      </c>
      <c r="B11" t="s">
        <v>11</v>
      </c>
      <c r="C11">
        <v>720</v>
      </c>
      <c r="D11" t="s">
        <v>20</v>
      </c>
      <c r="E11" t="s">
        <v>23</v>
      </c>
    </row>
    <row r="12" spans="1:5" x14ac:dyDescent="0.3">
      <c r="A12" s="1">
        <v>44862</v>
      </c>
      <c r="B12" t="s">
        <v>8</v>
      </c>
      <c r="C12">
        <v>200</v>
      </c>
      <c r="D12" t="s">
        <v>17</v>
      </c>
      <c r="E12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9F90-BD27-4FDE-B238-C16C28DB90E4}">
  <dimension ref="A1:E14"/>
  <sheetViews>
    <sheetView topLeftCell="A3" workbookViewId="0">
      <selection activeCell="L3" sqref="L3"/>
    </sheetView>
  </sheetViews>
  <sheetFormatPr defaultRowHeight="14.4" x14ac:dyDescent="0.3"/>
  <cols>
    <col min="1" max="1" width="18.109375" customWidth="1"/>
    <col min="2" max="2" width="16.77734375" customWidth="1"/>
    <col min="3" max="3" width="14.109375" customWidth="1"/>
    <col min="4" max="4" width="14.44140625" customWidth="1"/>
    <col min="5" max="5" width="15.33203125" customWidth="1"/>
  </cols>
  <sheetData>
    <row r="1" spans="1:5" ht="43.8" customHeight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44866</v>
      </c>
      <c r="B5" t="s">
        <v>5</v>
      </c>
      <c r="C5" s="2">
        <v>5500</v>
      </c>
      <c r="D5" t="s">
        <v>14</v>
      </c>
      <c r="E5" t="s">
        <v>23</v>
      </c>
    </row>
    <row r="6" spans="1:5" x14ac:dyDescent="0.3">
      <c r="A6" s="1">
        <v>44870</v>
      </c>
      <c r="B6" t="s">
        <v>7</v>
      </c>
      <c r="C6">
        <v>780</v>
      </c>
      <c r="D6" t="s">
        <v>16</v>
      </c>
      <c r="E6" t="s">
        <v>23</v>
      </c>
    </row>
    <row r="7" spans="1:5" x14ac:dyDescent="0.3">
      <c r="A7" s="1">
        <v>44874</v>
      </c>
      <c r="B7" t="s">
        <v>7</v>
      </c>
      <c r="C7">
        <v>500</v>
      </c>
      <c r="D7" t="s">
        <v>16</v>
      </c>
      <c r="E7" t="s">
        <v>23</v>
      </c>
    </row>
    <row r="8" spans="1:5" x14ac:dyDescent="0.3">
      <c r="A8" s="1">
        <v>44880</v>
      </c>
      <c r="B8" t="s">
        <v>9</v>
      </c>
      <c r="C8">
        <v>720</v>
      </c>
      <c r="D8" t="s">
        <v>18</v>
      </c>
      <c r="E8" t="s">
        <v>23</v>
      </c>
    </row>
    <row r="9" spans="1:5" x14ac:dyDescent="0.3">
      <c r="A9" s="1">
        <v>44883</v>
      </c>
      <c r="B9" t="s">
        <v>10</v>
      </c>
      <c r="C9">
        <v>1500</v>
      </c>
      <c r="D9" t="s">
        <v>19</v>
      </c>
      <c r="E9" t="s">
        <v>23</v>
      </c>
    </row>
    <row r="10" spans="1:5" x14ac:dyDescent="0.3">
      <c r="A10" s="1">
        <v>44884</v>
      </c>
      <c r="B10" t="s">
        <v>11</v>
      </c>
      <c r="C10">
        <v>1650</v>
      </c>
      <c r="D10" t="s">
        <v>20</v>
      </c>
      <c r="E10" t="s">
        <v>23</v>
      </c>
    </row>
    <row r="11" spans="1:5" x14ac:dyDescent="0.3">
      <c r="A11" s="1">
        <v>44888</v>
      </c>
      <c r="B11" t="s">
        <v>5</v>
      </c>
      <c r="C11">
        <v>1720</v>
      </c>
      <c r="D11" t="s">
        <v>14</v>
      </c>
      <c r="E11" t="s">
        <v>23</v>
      </c>
    </row>
    <row r="12" spans="1:5" x14ac:dyDescent="0.3">
      <c r="A12" s="1">
        <v>44891</v>
      </c>
      <c r="B12" t="s">
        <v>12</v>
      </c>
      <c r="C12">
        <v>300</v>
      </c>
      <c r="D12" t="s">
        <v>21</v>
      </c>
      <c r="E12" t="s">
        <v>23</v>
      </c>
    </row>
    <row r="13" spans="1:5" x14ac:dyDescent="0.3">
      <c r="A13" s="1">
        <v>44891</v>
      </c>
      <c r="B13" t="s">
        <v>13</v>
      </c>
      <c r="C13">
        <v>1740</v>
      </c>
      <c r="D13" t="s">
        <v>22</v>
      </c>
      <c r="E13" t="s">
        <v>23</v>
      </c>
    </row>
    <row r="14" spans="1:5" x14ac:dyDescent="0.3">
      <c r="A14" s="1">
        <v>44895</v>
      </c>
      <c r="B14" t="s">
        <v>10</v>
      </c>
      <c r="C14">
        <v>1350</v>
      </c>
      <c r="D14" t="s">
        <v>19</v>
      </c>
      <c r="E14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648D-672D-40BB-8E51-47C2DC68CF7F}">
  <dimension ref="A1:E9"/>
  <sheetViews>
    <sheetView workbookViewId="0">
      <selection activeCell="H22" sqref="H22"/>
    </sheetView>
  </sheetViews>
  <sheetFormatPr defaultRowHeight="14.4" x14ac:dyDescent="0.3"/>
  <cols>
    <col min="1" max="1" width="17.109375" customWidth="1"/>
    <col min="2" max="2" width="16" customWidth="1"/>
    <col min="3" max="3" width="20.44140625" customWidth="1"/>
    <col min="4" max="4" width="13.88671875" customWidth="1"/>
    <col min="5" max="5" width="15.21875" customWidth="1"/>
  </cols>
  <sheetData>
    <row r="1" spans="1:5" ht="42" customHeight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44897</v>
      </c>
      <c r="B5" t="s">
        <v>7</v>
      </c>
      <c r="C5" s="2">
        <v>500</v>
      </c>
      <c r="D5" t="s">
        <v>16</v>
      </c>
      <c r="E5" t="s">
        <v>23</v>
      </c>
    </row>
    <row r="6" spans="1:5" x14ac:dyDescent="0.3">
      <c r="A6" s="1">
        <v>44902</v>
      </c>
      <c r="B6" t="s">
        <v>9</v>
      </c>
      <c r="C6">
        <v>1680</v>
      </c>
      <c r="D6" t="s">
        <v>18</v>
      </c>
      <c r="E6" t="s">
        <v>23</v>
      </c>
    </row>
    <row r="7" spans="1:5" x14ac:dyDescent="0.3">
      <c r="A7" s="1">
        <v>44904</v>
      </c>
      <c r="B7" t="s">
        <v>10</v>
      </c>
      <c r="C7">
        <v>1400</v>
      </c>
      <c r="D7" t="s">
        <v>19</v>
      </c>
      <c r="E7" t="s">
        <v>23</v>
      </c>
    </row>
    <row r="8" spans="1:5" x14ac:dyDescent="0.3">
      <c r="A8" s="1">
        <v>44907</v>
      </c>
      <c r="B8" t="s">
        <v>12</v>
      </c>
      <c r="C8">
        <v>720</v>
      </c>
      <c r="D8" t="s">
        <v>21</v>
      </c>
      <c r="E8" t="s">
        <v>23</v>
      </c>
    </row>
    <row r="9" spans="1:5" x14ac:dyDescent="0.3">
      <c r="A9" s="1">
        <v>44910</v>
      </c>
      <c r="B9" t="s">
        <v>13</v>
      </c>
      <c r="C9">
        <v>700</v>
      </c>
      <c r="D9" t="s">
        <v>22</v>
      </c>
      <c r="E9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108B-99A2-4AEE-90F8-F91943F88662}">
  <dimension ref="A1:E14"/>
  <sheetViews>
    <sheetView topLeftCell="A4" workbookViewId="0">
      <selection activeCell="J12" sqref="J12"/>
    </sheetView>
  </sheetViews>
  <sheetFormatPr defaultRowHeight="14.4" x14ac:dyDescent="0.3"/>
  <cols>
    <col min="1" max="1" width="16.88671875" customWidth="1"/>
    <col min="2" max="3" width="15.77734375" customWidth="1"/>
    <col min="4" max="5" width="20.77734375" customWidth="1"/>
  </cols>
  <sheetData>
    <row r="1" spans="1:5" ht="45.6" customHeight="1" x14ac:dyDescent="0.3"/>
    <row r="4" spans="1:5" ht="19.95" customHeight="1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ht="25.05" customHeight="1" x14ac:dyDescent="0.3">
      <c r="A5" s="1">
        <v>44564</v>
      </c>
      <c r="B5" t="s">
        <v>5</v>
      </c>
      <c r="C5" s="2">
        <v>5600</v>
      </c>
      <c r="D5" t="s">
        <v>14</v>
      </c>
      <c r="E5" t="s">
        <v>23</v>
      </c>
    </row>
    <row r="6" spans="1:5" ht="25.05" customHeight="1" x14ac:dyDescent="0.3">
      <c r="A6" s="1">
        <v>44566</v>
      </c>
      <c r="B6" t="s">
        <v>6</v>
      </c>
      <c r="C6">
        <v>480</v>
      </c>
      <c r="D6" t="s">
        <v>15</v>
      </c>
      <c r="E6" t="s">
        <v>23</v>
      </c>
    </row>
    <row r="7" spans="1:5" ht="25.05" customHeight="1" x14ac:dyDescent="0.3">
      <c r="A7" s="1">
        <v>44570</v>
      </c>
      <c r="B7" t="s">
        <v>7</v>
      </c>
      <c r="C7">
        <v>1230</v>
      </c>
      <c r="D7" t="s">
        <v>16</v>
      </c>
      <c r="E7" t="s">
        <v>23</v>
      </c>
    </row>
    <row r="8" spans="1:5" ht="25.05" customHeight="1" x14ac:dyDescent="0.3">
      <c r="A8" s="1">
        <v>44571</v>
      </c>
      <c r="B8" t="s">
        <v>8</v>
      </c>
      <c r="C8">
        <v>1870</v>
      </c>
      <c r="D8" t="s">
        <v>17</v>
      </c>
      <c r="E8" t="s">
        <v>23</v>
      </c>
    </row>
    <row r="9" spans="1:5" ht="25.05" customHeight="1" x14ac:dyDescent="0.3">
      <c r="A9" s="1">
        <v>44576</v>
      </c>
      <c r="B9" t="s">
        <v>9</v>
      </c>
      <c r="C9">
        <v>1430</v>
      </c>
      <c r="D9" t="s">
        <v>18</v>
      </c>
      <c r="E9" t="s">
        <v>23</v>
      </c>
    </row>
    <row r="10" spans="1:5" ht="25.05" customHeight="1" x14ac:dyDescent="0.3">
      <c r="A10" s="1">
        <v>44582</v>
      </c>
      <c r="B10" t="s">
        <v>10</v>
      </c>
      <c r="C10">
        <v>2850</v>
      </c>
      <c r="D10" t="s">
        <v>19</v>
      </c>
      <c r="E10" t="s">
        <v>23</v>
      </c>
    </row>
    <row r="11" spans="1:5" ht="25.05" customHeight="1" x14ac:dyDescent="0.3">
      <c r="A11" s="1">
        <v>44584</v>
      </c>
      <c r="B11" t="s">
        <v>11</v>
      </c>
      <c r="C11">
        <v>2480</v>
      </c>
      <c r="D11" t="s">
        <v>20</v>
      </c>
      <c r="E11" t="s">
        <v>23</v>
      </c>
    </row>
    <row r="12" spans="1:5" ht="25.05" customHeight="1" x14ac:dyDescent="0.3">
      <c r="A12" s="1">
        <v>44587</v>
      </c>
      <c r="B12" t="s">
        <v>12</v>
      </c>
      <c r="C12">
        <v>299</v>
      </c>
      <c r="D12" t="s">
        <v>21</v>
      </c>
      <c r="E12" t="s">
        <v>23</v>
      </c>
    </row>
    <row r="13" spans="1:5" ht="25.05" customHeight="1" x14ac:dyDescent="0.3">
      <c r="A13" s="1">
        <v>44589</v>
      </c>
      <c r="B13" t="s">
        <v>13</v>
      </c>
      <c r="C13">
        <v>850</v>
      </c>
      <c r="D13" t="s">
        <v>22</v>
      </c>
      <c r="E13" t="s">
        <v>23</v>
      </c>
    </row>
    <row r="14" spans="1:5" ht="25.05" customHeight="1" x14ac:dyDescent="0.3">
      <c r="A14" s="1">
        <v>44590</v>
      </c>
      <c r="B14" t="s">
        <v>9</v>
      </c>
      <c r="C14">
        <v>280</v>
      </c>
      <c r="D14" t="s">
        <v>18</v>
      </c>
      <c r="E14" t="s">
        <v>23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81F5-ACE2-410A-9AF8-E6A4117BD80C}">
  <dimension ref="A1:E13"/>
  <sheetViews>
    <sheetView workbookViewId="0">
      <selection activeCell="A3" sqref="A3:E13"/>
    </sheetView>
  </sheetViews>
  <sheetFormatPr defaultRowHeight="14.4" x14ac:dyDescent="0.3"/>
  <cols>
    <col min="1" max="1" width="15.88671875" customWidth="1"/>
    <col min="2" max="2" width="13.88671875" customWidth="1"/>
    <col min="3" max="3" width="14" customWidth="1"/>
    <col min="4" max="4" width="14.5546875" customWidth="1"/>
    <col min="5" max="5" width="15.33203125" customWidth="1"/>
  </cols>
  <sheetData>
    <row r="1" spans="1:5" ht="42.6" customHeight="1" x14ac:dyDescent="0.3"/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 s="1">
        <v>44595</v>
      </c>
      <c r="B4" t="s">
        <v>5</v>
      </c>
      <c r="C4" s="2">
        <v>5600</v>
      </c>
      <c r="D4" t="s">
        <v>14</v>
      </c>
      <c r="E4" t="s">
        <v>23</v>
      </c>
    </row>
    <row r="5" spans="1:5" x14ac:dyDescent="0.3">
      <c r="A5" s="1">
        <v>44597</v>
      </c>
      <c r="B5" t="s">
        <v>7</v>
      </c>
      <c r="C5">
        <v>680</v>
      </c>
      <c r="D5" t="s">
        <v>16</v>
      </c>
      <c r="E5" t="s">
        <v>23</v>
      </c>
    </row>
    <row r="6" spans="1:5" x14ac:dyDescent="0.3">
      <c r="A6" s="1">
        <v>44599</v>
      </c>
      <c r="B6" t="s">
        <v>10</v>
      </c>
      <c r="C6">
        <v>1400</v>
      </c>
      <c r="D6" t="s">
        <v>19</v>
      </c>
      <c r="E6" t="s">
        <v>23</v>
      </c>
    </row>
    <row r="7" spans="1:5" x14ac:dyDescent="0.3">
      <c r="A7" s="1">
        <v>44602</v>
      </c>
      <c r="B7" t="s">
        <v>8</v>
      </c>
      <c r="C7">
        <v>720</v>
      </c>
      <c r="D7" t="s">
        <v>17</v>
      </c>
      <c r="E7" t="s">
        <v>23</v>
      </c>
    </row>
    <row r="8" spans="1:5" x14ac:dyDescent="0.3">
      <c r="A8" s="1">
        <v>44606</v>
      </c>
      <c r="B8" t="s">
        <v>9</v>
      </c>
      <c r="C8">
        <v>1300</v>
      </c>
      <c r="D8" t="s">
        <v>18</v>
      </c>
      <c r="E8" t="s">
        <v>23</v>
      </c>
    </row>
    <row r="9" spans="1:5" x14ac:dyDescent="0.3">
      <c r="A9" s="1">
        <v>44611</v>
      </c>
      <c r="B9" t="s">
        <v>10</v>
      </c>
      <c r="C9">
        <v>1850</v>
      </c>
      <c r="D9" t="s">
        <v>19</v>
      </c>
      <c r="E9" t="s">
        <v>23</v>
      </c>
    </row>
    <row r="10" spans="1:5" x14ac:dyDescent="0.3">
      <c r="A10" s="1">
        <v>44612</v>
      </c>
      <c r="B10" t="s">
        <v>8</v>
      </c>
      <c r="C10">
        <v>720</v>
      </c>
      <c r="D10" t="s">
        <v>17</v>
      </c>
      <c r="E10" t="s">
        <v>23</v>
      </c>
    </row>
    <row r="11" spans="1:5" x14ac:dyDescent="0.3">
      <c r="A11" s="1">
        <v>44615</v>
      </c>
      <c r="B11" t="s">
        <v>12</v>
      </c>
      <c r="C11">
        <v>299</v>
      </c>
      <c r="D11" t="s">
        <v>21</v>
      </c>
      <c r="E11" t="s">
        <v>23</v>
      </c>
    </row>
    <row r="12" spans="1:5" x14ac:dyDescent="0.3">
      <c r="A12" s="1">
        <v>44618</v>
      </c>
      <c r="B12" t="s">
        <v>13</v>
      </c>
      <c r="C12">
        <v>1830</v>
      </c>
      <c r="D12" t="s">
        <v>22</v>
      </c>
      <c r="E12" t="s">
        <v>23</v>
      </c>
    </row>
    <row r="13" spans="1:5" x14ac:dyDescent="0.3">
      <c r="A13" s="1">
        <v>44620</v>
      </c>
      <c r="B13" t="s">
        <v>11</v>
      </c>
      <c r="C13">
        <v>280</v>
      </c>
      <c r="D13" t="s">
        <v>20</v>
      </c>
      <c r="E13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C5A8-CACF-41C5-A090-F2DC91754B7A}">
  <dimension ref="A1:E12"/>
  <sheetViews>
    <sheetView workbookViewId="0">
      <selection activeCell="A11" sqref="A11"/>
    </sheetView>
  </sheetViews>
  <sheetFormatPr defaultRowHeight="14.4" x14ac:dyDescent="0.3"/>
  <cols>
    <col min="1" max="1" width="15.6640625" customWidth="1"/>
    <col min="2" max="2" width="14.21875" customWidth="1"/>
    <col min="3" max="3" width="13" customWidth="1"/>
    <col min="4" max="4" width="12.5546875" customWidth="1"/>
    <col min="5" max="5" width="16.88671875" customWidth="1"/>
  </cols>
  <sheetData>
    <row r="1" spans="1:5" ht="45.6" customHeight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44621</v>
      </c>
      <c r="B5" t="s">
        <v>5</v>
      </c>
      <c r="C5" s="2">
        <v>500</v>
      </c>
      <c r="D5" t="s">
        <v>14</v>
      </c>
      <c r="E5" t="s">
        <v>23</v>
      </c>
    </row>
    <row r="6" spans="1:5" x14ac:dyDescent="0.3">
      <c r="A6" s="1">
        <v>44624</v>
      </c>
      <c r="B6" t="s">
        <v>6</v>
      </c>
      <c r="C6">
        <v>2440</v>
      </c>
      <c r="D6" t="s">
        <v>15</v>
      </c>
      <c r="E6" t="s">
        <v>23</v>
      </c>
    </row>
    <row r="7" spans="1:5" x14ac:dyDescent="0.3">
      <c r="A7" s="1">
        <v>44625</v>
      </c>
      <c r="B7" t="s">
        <v>9</v>
      </c>
      <c r="C7">
        <v>400</v>
      </c>
      <c r="D7" t="s">
        <v>18</v>
      </c>
      <c r="E7" t="s">
        <v>23</v>
      </c>
    </row>
    <row r="8" spans="1:5" x14ac:dyDescent="0.3">
      <c r="A8" s="1">
        <v>44630</v>
      </c>
      <c r="B8" t="s">
        <v>24</v>
      </c>
      <c r="C8">
        <v>720</v>
      </c>
      <c r="D8" t="s">
        <v>14</v>
      </c>
      <c r="E8" t="s">
        <v>23</v>
      </c>
    </row>
    <row r="9" spans="1:5" x14ac:dyDescent="0.3">
      <c r="A9" s="1">
        <v>44634</v>
      </c>
      <c r="B9" t="s">
        <v>10</v>
      </c>
      <c r="C9">
        <v>800</v>
      </c>
      <c r="D9" t="s">
        <v>19</v>
      </c>
      <c r="E9" t="s">
        <v>23</v>
      </c>
    </row>
    <row r="10" spans="1:5" x14ac:dyDescent="0.3">
      <c r="A10" s="1">
        <v>44640</v>
      </c>
      <c r="B10" t="s">
        <v>12</v>
      </c>
      <c r="C10">
        <v>1850</v>
      </c>
      <c r="D10" t="s">
        <v>21</v>
      </c>
      <c r="E10" t="s">
        <v>23</v>
      </c>
    </row>
    <row r="11" spans="1:5" x14ac:dyDescent="0.3">
      <c r="A11" s="1">
        <v>44645</v>
      </c>
      <c r="B11" t="s">
        <v>8</v>
      </c>
      <c r="C11">
        <v>780</v>
      </c>
      <c r="D11" t="s">
        <v>17</v>
      </c>
      <c r="E11" t="s">
        <v>23</v>
      </c>
    </row>
    <row r="12" spans="1:5" x14ac:dyDescent="0.3">
      <c r="A12" s="1">
        <v>44648</v>
      </c>
      <c r="B12" t="s">
        <v>11</v>
      </c>
      <c r="C12">
        <v>1129</v>
      </c>
      <c r="D12" t="s">
        <v>20</v>
      </c>
      <c r="E12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11C1-BEB1-4EBF-B0EC-F4D73AF197CD}">
  <dimension ref="A1:E10"/>
  <sheetViews>
    <sheetView workbookViewId="0">
      <selection activeCell="A11" sqref="A11"/>
    </sheetView>
  </sheetViews>
  <sheetFormatPr defaultRowHeight="14.4" x14ac:dyDescent="0.3"/>
  <cols>
    <col min="1" max="1" width="13.77734375" customWidth="1"/>
    <col min="2" max="2" width="14.6640625" customWidth="1"/>
    <col min="3" max="3" width="14.21875" customWidth="1"/>
    <col min="4" max="4" width="13.33203125" customWidth="1"/>
    <col min="5" max="5" width="12.88671875" customWidth="1"/>
  </cols>
  <sheetData>
    <row r="1" spans="1:5" ht="41.4" customHeight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44657</v>
      </c>
      <c r="B5" t="s">
        <v>7</v>
      </c>
      <c r="C5" s="2">
        <v>600</v>
      </c>
      <c r="D5" t="s">
        <v>16</v>
      </c>
      <c r="E5" t="s">
        <v>23</v>
      </c>
    </row>
    <row r="6" spans="1:5" x14ac:dyDescent="0.3">
      <c r="A6" s="1">
        <v>44661</v>
      </c>
      <c r="B6" t="s">
        <v>8</v>
      </c>
      <c r="C6">
        <v>1260</v>
      </c>
      <c r="D6" t="s">
        <v>17</v>
      </c>
      <c r="E6" t="s">
        <v>23</v>
      </c>
    </row>
    <row r="7" spans="1:5" x14ac:dyDescent="0.3">
      <c r="A7" s="1">
        <v>44667</v>
      </c>
      <c r="B7" t="s">
        <v>10</v>
      </c>
      <c r="C7">
        <v>1600</v>
      </c>
      <c r="D7" t="s">
        <v>19</v>
      </c>
      <c r="E7" t="s">
        <v>23</v>
      </c>
    </row>
    <row r="8" spans="1:5" x14ac:dyDescent="0.3">
      <c r="A8" s="1">
        <v>44670</v>
      </c>
      <c r="B8" t="s">
        <v>8</v>
      </c>
      <c r="C8">
        <v>720</v>
      </c>
      <c r="D8" t="s">
        <v>17</v>
      </c>
      <c r="E8" t="s">
        <v>23</v>
      </c>
    </row>
    <row r="9" spans="1:5" x14ac:dyDescent="0.3">
      <c r="A9" s="1">
        <v>44674</v>
      </c>
      <c r="B9" t="s">
        <v>11</v>
      </c>
      <c r="C9">
        <v>3300</v>
      </c>
      <c r="D9" t="s">
        <v>20</v>
      </c>
      <c r="E9" t="s">
        <v>23</v>
      </c>
    </row>
    <row r="10" spans="1:5" x14ac:dyDescent="0.3">
      <c r="A10" s="1">
        <v>44678</v>
      </c>
      <c r="B10" t="s">
        <v>12</v>
      </c>
      <c r="C10">
        <v>1890</v>
      </c>
      <c r="D10" t="s">
        <v>21</v>
      </c>
      <c r="E10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7D78-79B5-49D6-ACAC-5715836E980E}">
  <dimension ref="A1:E14"/>
  <sheetViews>
    <sheetView workbookViewId="0">
      <selection activeCell="A4" sqref="A4:E14"/>
    </sheetView>
  </sheetViews>
  <sheetFormatPr defaultRowHeight="14.4" x14ac:dyDescent="0.3"/>
  <cols>
    <col min="1" max="1" width="16.6640625" customWidth="1"/>
    <col min="2" max="2" width="15.77734375" customWidth="1"/>
    <col min="3" max="3" width="14" customWidth="1"/>
    <col min="4" max="4" width="14.44140625" customWidth="1"/>
    <col min="5" max="5" width="14" customWidth="1"/>
  </cols>
  <sheetData>
    <row r="1" spans="1:5" ht="42" customHeight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44684</v>
      </c>
      <c r="B5" t="s">
        <v>5</v>
      </c>
      <c r="C5" s="2">
        <v>5600</v>
      </c>
      <c r="D5" t="s">
        <v>14</v>
      </c>
      <c r="E5" t="s">
        <v>23</v>
      </c>
    </row>
    <row r="6" spans="1:5" x14ac:dyDescent="0.3">
      <c r="A6" s="1">
        <v>44686</v>
      </c>
      <c r="B6" t="s">
        <v>6</v>
      </c>
      <c r="C6">
        <v>2680</v>
      </c>
      <c r="D6" t="s">
        <v>15</v>
      </c>
      <c r="E6" t="s">
        <v>23</v>
      </c>
    </row>
    <row r="7" spans="1:5" x14ac:dyDescent="0.3">
      <c r="A7" s="1">
        <v>44688</v>
      </c>
      <c r="B7" t="s">
        <v>8</v>
      </c>
      <c r="C7">
        <v>400</v>
      </c>
      <c r="D7" t="s">
        <v>17</v>
      </c>
      <c r="E7" t="s">
        <v>23</v>
      </c>
    </row>
    <row r="8" spans="1:5" x14ac:dyDescent="0.3">
      <c r="A8" s="1">
        <v>44691</v>
      </c>
      <c r="B8" t="s">
        <v>9</v>
      </c>
      <c r="C8">
        <v>720</v>
      </c>
      <c r="D8" t="s">
        <v>18</v>
      </c>
      <c r="E8" t="s">
        <v>23</v>
      </c>
    </row>
    <row r="9" spans="1:5" x14ac:dyDescent="0.3">
      <c r="A9" s="1">
        <v>44695</v>
      </c>
      <c r="B9" t="s">
        <v>5</v>
      </c>
      <c r="C9">
        <v>2300</v>
      </c>
      <c r="D9" t="s">
        <v>14</v>
      </c>
      <c r="E9" t="s">
        <v>23</v>
      </c>
    </row>
    <row r="10" spans="1:5" x14ac:dyDescent="0.3">
      <c r="A10" s="1">
        <v>44700</v>
      </c>
      <c r="B10" t="s">
        <v>10</v>
      </c>
      <c r="C10">
        <v>1850</v>
      </c>
      <c r="D10" t="s">
        <v>19</v>
      </c>
      <c r="E10" t="s">
        <v>23</v>
      </c>
    </row>
    <row r="11" spans="1:5" x14ac:dyDescent="0.3">
      <c r="A11" s="1">
        <v>44701</v>
      </c>
      <c r="B11" t="s">
        <v>11</v>
      </c>
      <c r="C11">
        <v>720</v>
      </c>
      <c r="D11" t="s">
        <v>20</v>
      </c>
      <c r="E11" t="s">
        <v>23</v>
      </c>
    </row>
    <row r="12" spans="1:5" x14ac:dyDescent="0.3">
      <c r="A12" s="1">
        <v>44704</v>
      </c>
      <c r="B12" t="s">
        <v>12</v>
      </c>
      <c r="C12">
        <v>299</v>
      </c>
      <c r="D12" t="s">
        <v>21</v>
      </c>
      <c r="E12" t="s">
        <v>23</v>
      </c>
    </row>
    <row r="13" spans="1:5" x14ac:dyDescent="0.3">
      <c r="A13" s="1">
        <v>44707</v>
      </c>
      <c r="B13" t="s">
        <v>13</v>
      </c>
      <c r="C13">
        <v>1810</v>
      </c>
      <c r="D13" t="s">
        <v>22</v>
      </c>
      <c r="E13" t="s">
        <v>23</v>
      </c>
    </row>
    <row r="14" spans="1:5" x14ac:dyDescent="0.3">
      <c r="A14" s="1">
        <v>44709</v>
      </c>
      <c r="B14" t="s">
        <v>11</v>
      </c>
      <c r="C14">
        <v>350</v>
      </c>
      <c r="D14" t="s">
        <v>20</v>
      </c>
      <c r="E14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61C0-2CFB-4A07-9762-0E6BAA4941D9}">
  <dimension ref="A1:E14"/>
  <sheetViews>
    <sheetView workbookViewId="0">
      <selection activeCell="A4" sqref="A4:E14"/>
    </sheetView>
  </sheetViews>
  <sheetFormatPr defaultRowHeight="14.4" x14ac:dyDescent="0.3"/>
  <cols>
    <col min="1" max="1" width="17.77734375" customWidth="1"/>
    <col min="2" max="2" width="16.21875" customWidth="1"/>
    <col min="3" max="3" width="13.21875" customWidth="1"/>
    <col min="4" max="4" width="15.44140625" customWidth="1"/>
    <col min="5" max="5" width="12.6640625" customWidth="1"/>
  </cols>
  <sheetData>
    <row r="1" spans="1:5" ht="45" customHeight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44714</v>
      </c>
      <c r="B5" t="s">
        <v>5</v>
      </c>
      <c r="C5" s="2">
        <v>4500</v>
      </c>
      <c r="D5" t="s">
        <v>14</v>
      </c>
      <c r="E5" t="s">
        <v>23</v>
      </c>
    </row>
    <row r="6" spans="1:5" x14ac:dyDescent="0.3">
      <c r="A6" s="1">
        <v>44717</v>
      </c>
      <c r="B6" t="s">
        <v>7</v>
      </c>
      <c r="C6">
        <v>680</v>
      </c>
      <c r="D6" t="s">
        <v>16</v>
      </c>
      <c r="E6" t="s">
        <v>23</v>
      </c>
    </row>
    <row r="7" spans="1:5" x14ac:dyDescent="0.3">
      <c r="A7" s="1">
        <v>44718</v>
      </c>
      <c r="B7" t="s">
        <v>8</v>
      </c>
      <c r="C7">
        <v>400</v>
      </c>
      <c r="D7" t="s">
        <v>17</v>
      </c>
      <c r="E7" t="s">
        <v>23</v>
      </c>
    </row>
    <row r="8" spans="1:5" x14ac:dyDescent="0.3">
      <c r="A8" s="1">
        <v>44724</v>
      </c>
      <c r="B8" t="s">
        <v>9</v>
      </c>
      <c r="C8">
        <v>720</v>
      </c>
      <c r="D8" t="s">
        <v>18</v>
      </c>
      <c r="E8" t="s">
        <v>23</v>
      </c>
    </row>
    <row r="9" spans="1:5" x14ac:dyDescent="0.3">
      <c r="A9" s="1">
        <v>44727</v>
      </c>
      <c r="B9" t="s">
        <v>10</v>
      </c>
      <c r="C9">
        <v>1500</v>
      </c>
      <c r="D9" t="s">
        <v>19</v>
      </c>
      <c r="E9" t="s">
        <v>23</v>
      </c>
    </row>
    <row r="10" spans="1:5" x14ac:dyDescent="0.3">
      <c r="A10" s="1">
        <v>44731</v>
      </c>
      <c r="B10" t="s">
        <v>10</v>
      </c>
      <c r="C10">
        <v>1850</v>
      </c>
      <c r="D10" t="s">
        <v>19</v>
      </c>
      <c r="E10" t="s">
        <v>23</v>
      </c>
    </row>
    <row r="11" spans="1:5" x14ac:dyDescent="0.3">
      <c r="A11" s="1">
        <v>44734</v>
      </c>
      <c r="B11" t="s">
        <v>11</v>
      </c>
      <c r="C11">
        <v>720</v>
      </c>
      <c r="D11" t="s">
        <v>20</v>
      </c>
      <c r="E11" t="s">
        <v>23</v>
      </c>
    </row>
    <row r="12" spans="1:5" x14ac:dyDescent="0.3">
      <c r="A12" s="1">
        <v>44737</v>
      </c>
      <c r="B12" t="s">
        <v>12</v>
      </c>
      <c r="C12">
        <v>300</v>
      </c>
      <c r="D12" t="s">
        <v>21</v>
      </c>
      <c r="E12" t="s">
        <v>23</v>
      </c>
    </row>
    <row r="13" spans="1:5" x14ac:dyDescent="0.3">
      <c r="A13" s="1">
        <v>44738</v>
      </c>
      <c r="B13" t="s">
        <v>13</v>
      </c>
      <c r="C13">
        <v>1810</v>
      </c>
      <c r="D13" t="s">
        <v>22</v>
      </c>
      <c r="E13" t="s">
        <v>23</v>
      </c>
    </row>
    <row r="14" spans="1:5" x14ac:dyDescent="0.3">
      <c r="A14" s="1">
        <v>44742</v>
      </c>
      <c r="B14" t="s">
        <v>10</v>
      </c>
      <c r="C14">
        <v>1350</v>
      </c>
      <c r="D14" t="s">
        <v>19</v>
      </c>
      <c r="E14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E219-798E-407B-961E-9B9F9E03903C}">
  <dimension ref="A1:E11"/>
  <sheetViews>
    <sheetView workbookViewId="0">
      <selection activeCell="I11" sqref="I11"/>
    </sheetView>
  </sheetViews>
  <sheetFormatPr defaultRowHeight="14.4" x14ac:dyDescent="0.3"/>
  <cols>
    <col min="1" max="1" width="18.21875" customWidth="1"/>
    <col min="2" max="2" width="15.33203125" customWidth="1"/>
    <col min="3" max="3" width="15.88671875" customWidth="1"/>
    <col min="4" max="4" width="11.44140625" customWidth="1"/>
    <col min="5" max="5" width="15" customWidth="1"/>
  </cols>
  <sheetData>
    <row r="1" spans="1:5" ht="42" customHeight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44744</v>
      </c>
      <c r="B5" t="s">
        <v>6</v>
      </c>
      <c r="C5" s="2">
        <v>1230</v>
      </c>
      <c r="D5" t="s">
        <v>15</v>
      </c>
      <c r="E5" t="s">
        <v>23</v>
      </c>
    </row>
    <row r="6" spans="1:5" x14ac:dyDescent="0.3">
      <c r="A6" s="1">
        <v>44752</v>
      </c>
      <c r="B6" t="s">
        <v>7</v>
      </c>
      <c r="C6">
        <v>780</v>
      </c>
      <c r="D6" t="s">
        <v>16</v>
      </c>
      <c r="E6" t="s">
        <v>23</v>
      </c>
    </row>
    <row r="7" spans="1:5" x14ac:dyDescent="0.3">
      <c r="A7" s="1">
        <v>44755</v>
      </c>
      <c r="B7" t="s">
        <v>8</v>
      </c>
      <c r="C7">
        <v>400</v>
      </c>
      <c r="D7" t="s">
        <v>17</v>
      </c>
      <c r="E7" t="s">
        <v>23</v>
      </c>
    </row>
    <row r="8" spans="1:5" x14ac:dyDescent="0.3">
      <c r="A8" s="1">
        <v>44759</v>
      </c>
      <c r="B8" t="s">
        <v>11</v>
      </c>
      <c r="C8">
        <v>720</v>
      </c>
      <c r="D8" t="s">
        <v>20</v>
      </c>
      <c r="E8" t="s">
        <v>23</v>
      </c>
    </row>
    <row r="9" spans="1:5" x14ac:dyDescent="0.3">
      <c r="A9" s="1">
        <v>44764</v>
      </c>
      <c r="B9" t="s">
        <v>11</v>
      </c>
      <c r="C9">
        <v>500</v>
      </c>
      <c r="D9" t="s">
        <v>20</v>
      </c>
      <c r="E9" t="s">
        <v>23</v>
      </c>
    </row>
    <row r="10" spans="1:5" x14ac:dyDescent="0.3">
      <c r="A10" s="1">
        <v>44768</v>
      </c>
      <c r="B10" t="s">
        <v>12</v>
      </c>
      <c r="C10">
        <v>1990</v>
      </c>
      <c r="D10" t="s">
        <v>21</v>
      </c>
      <c r="E10" t="s">
        <v>23</v>
      </c>
    </row>
    <row r="11" spans="1:5" x14ac:dyDescent="0.3">
      <c r="A11" s="1">
        <v>44771</v>
      </c>
      <c r="B11" t="s">
        <v>13</v>
      </c>
      <c r="C11">
        <v>920</v>
      </c>
      <c r="D11" t="s">
        <v>22</v>
      </c>
      <c r="E11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305B-E502-4942-9D28-C03C85F6D907}">
  <dimension ref="A1:E11"/>
  <sheetViews>
    <sheetView workbookViewId="0">
      <selection activeCell="D14" sqref="D14"/>
    </sheetView>
  </sheetViews>
  <sheetFormatPr defaultRowHeight="14.4" x14ac:dyDescent="0.3"/>
  <cols>
    <col min="1" max="1" width="15.77734375" customWidth="1"/>
    <col min="2" max="2" width="14.109375" customWidth="1"/>
    <col min="3" max="3" width="15.21875" customWidth="1"/>
    <col min="4" max="4" width="13.44140625" customWidth="1"/>
    <col min="5" max="5" width="16.21875" customWidth="1"/>
  </cols>
  <sheetData>
    <row r="1" spans="1:5" ht="44.4" customHeight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44783</v>
      </c>
      <c r="B5" t="s">
        <v>5</v>
      </c>
      <c r="C5" s="2">
        <v>4500</v>
      </c>
      <c r="D5" t="s">
        <v>14</v>
      </c>
      <c r="E5" t="s">
        <v>23</v>
      </c>
    </row>
    <row r="6" spans="1:5" x14ac:dyDescent="0.3">
      <c r="A6" s="1">
        <v>44785</v>
      </c>
      <c r="B6" t="s">
        <v>7</v>
      </c>
      <c r="C6">
        <v>680</v>
      </c>
      <c r="D6" t="s">
        <v>16</v>
      </c>
      <c r="E6" t="s">
        <v>23</v>
      </c>
    </row>
    <row r="7" spans="1:5" x14ac:dyDescent="0.3">
      <c r="A7" s="1">
        <v>44789</v>
      </c>
      <c r="B7" t="s">
        <v>9</v>
      </c>
      <c r="C7">
        <v>1400</v>
      </c>
      <c r="D7" t="s">
        <v>18</v>
      </c>
      <c r="E7" t="s">
        <v>23</v>
      </c>
    </row>
    <row r="8" spans="1:5" x14ac:dyDescent="0.3">
      <c r="A8" s="1">
        <v>44793</v>
      </c>
      <c r="B8" t="s">
        <v>9</v>
      </c>
      <c r="C8">
        <v>720</v>
      </c>
      <c r="D8" t="s">
        <v>18</v>
      </c>
      <c r="E8" t="s">
        <v>23</v>
      </c>
    </row>
    <row r="9" spans="1:5" x14ac:dyDescent="0.3">
      <c r="A9" s="1">
        <v>44794</v>
      </c>
      <c r="B9" t="s">
        <v>10</v>
      </c>
      <c r="C9">
        <v>550</v>
      </c>
      <c r="D9" t="s">
        <v>19</v>
      </c>
      <c r="E9" t="s">
        <v>23</v>
      </c>
    </row>
    <row r="10" spans="1:5" x14ac:dyDescent="0.3">
      <c r="A10" s="1">
        <v>44799</v>
      </c>
      <c r="B10" t="s">
        <v>11</v>
      </c>
      <c r="C10">
        <v>1350</v>
      </c>
      <c r="D10" t="s">
        <v>20</v>
      </c>
      <c r="E10" t="s">
        <v>23</v>
      </c>
    </row>
    <row r="11" spans="1:5" x14ac:dyDescent="0.3">
      <c r="A11" s="1">
        <v>44800</v>
      </c>
      <c r="B11" t="s">
        <v>9</v>
      </c>
      <c r="C11">
        <v>520</v>
      </c>
      <c r="D11" t="s">
        <v>16</v>
      </c>
      <c r="E11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Výdaje</vt:lpstr>
      <vt:lpstr>Leden</vt:lpstr>
      <vt:lpstr>Únor</vt:lpstr>
      <vt:lpstr>Březen</vt:lpstr>
      <vt:lpstr>Duben</vt:lpstr>
      <vt:lpstr>Květen</vt:lpstr>
      <vt:lpstr>Červen</vt:lpstr>
      <vt:lpstr>Červenec</vt:lpstr>
      <vt:lpstr>Srpen</vt:lpstr>
      <vt:lpstr>Září</vt:lpstr>
      <vt:lpstr>Říjen</vt:lpstr>
      <vt:lpstr>Listopad</vt:lpstr>
      <vt:lpstr>Prosinec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Zikmundová</dc:creator>
  <cp:lastModifiedBy>Petra Zikmundová</cp:lastModifiedBy>
  <dcterms:created xsi:type="dcterms:W3CDTF">2023-09-05T05:31:13Z</dcterms:created>
  <dcterms:modified xsi:type="dcterms:W3CDTF">2023-09-13T15:53:49Z</dcterms:modified>
</cp:coreProperties>
</file>