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as_rab\Documents\Nachtragsbericht\2. Runde Paperdice\finale Änderungsrunde\"/>
    </mc:Choice>
  </mc:AlternateContent>
  <bookViews>
    <workbookView xWindow="0" yWindow="0" windowWidth="28800" windowHeight="12345" tabRatio="754"/>
  </bookViews>
  <sheets>
    <sheet name="Unternehmen je Sektor" sheetId="8" r:id="rId1"/>
    <sheet name="Abdeckung" sheetId="12" r:id="rId2"/>
    <sheet name="Übersicht je Zahlung" sheetId="7" r:id="rId3"/>
    <sheet name="Gesamt_KSt_Förderabgaben" sheetId="2" r:id="rId4"/>
    <sheet name="Übersicht KSt_Förderabgabe" sheetId="3" r:id="rId5"/>
    <sheet name="KSt" sheetId="4" r:id="rId6"/>
    <sheet name="Feldes_Förderabgabe_1" sheetId="9" r:id="rId7"/>
    <sheet name="Feldes_Förderabgabe_2" sheetId="10" r:id="rId8"/>
    <sheet name="Beispielunt GewSt" sheetId="11" r:id="rId9"/>
    <sheet name="GewSt" sheetId="14" r:id="rId10"/>
  </sheets>
  <definedNames>
    <definedName name="_xlnm.Print_Titles" localSheetId="6">Feldes_Förderabgabe_1!$1:$7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66" i="9" l="1"/>
  <c r="M166" i="9"/>
  <c r="K166" i="9"/>
  <c r="S166" i="9" s="1"/>
  <c r="U165" i="9"/>
  <c r="M165" i="9"/>
  <c r="K165" i="9"/>
  <c r="S165" i="9" s="1"/>
  <c r="U164" i="9"/>
  <c r="M164" i="9"/>
  <c r="K164" i="9"/>
  <c r="S164" i="9" s="1"/>
  <c r="U163" i="9"/>
  <c r="M163" i="9"/>
  <c r="K163" i="9"/>
  <c r="S163" i="9" s="1"/>
  <c r="U162" i="9"/>
  <c r="M162" i="9"/>
  <c r="K162" i="9"/>
  <c r="S162" i="9" s="1"/>
  <c r="U161" i="9"/>
  <c r="M161" i="9"/>
  <c r="K161" i="9"/>
  <c r="S161" i="9" s="1"/>
  <c r="U160" i="9"/>
  <c r="M160" i="9"/>
  <c r="K160" i="9"/>
  <c r="K159" i="9" s="1"/>
  <c r="P159" i="9"/>
  <c r="I159" i="9"/>
  <c r="G159" i="9"/>
  <c r="U159" i="9" s="1"/>
  <c r="S48" i="4"/>
  <c r="K48" i="4"/>
  <c r="I48" i="4"/>
  <c r="Q48" i="4" s="1"/>
  <c r="G53" i="7"/>
  <c r="K53" i="7"/>
  <c r="I37" i="7"/>
  <c r="N37" i="7" s="1"/>
  <c r="M159" i="9" l="1"/>
  <c r="S160" i="9"/>
  <c r="S159" i="9" s="1"/>
  <c r="H6" i="12"/>
  <c r="K203" i="9" l="1"/>
  <c r="S203" i="9" s="1"/>
  <c r="K202" i="9"/>
  <c r="S202" i="9" s="1"/>
  <c r="K201" i="9"/>
  <c r="K200" i="9"/>
  <c r="S200" i="9" s="1"/>
  <c r="K199" i="9"/>
  <c r="M199" i="9" s="1"/>
  <c r="K198" i="9"/>
  <c r="S198" i="9" s="1"/>
  <c r="G196" i="9"/>
  <c r="U203" i="9"/>
  <c r="M203" i="9"/>
  <c r="U202" i="9"/>
  <c r="M202" i="9"/>
  <c r="U201" i="9"/>
  <c r="S201" i="9"/>
  <c r="M201" i="9"/>
  <c r="U200" i="9"/>
  <c r="M200" i="9"/>
  <c r="U198" i="9"/>
  <c r="M198" i="9"/>
  <c r="K197" i="9"/>
  <c r="M197" i="9" s="1"/>
  <c r="P196" i="9"/>
  <c r="I196" i="9"/>
  <c r="N57" i="4"/>
  <c r="K57" i="4"/>
  <c r="I57" i="4"/>
  <c r="I46" i="7"/>
  <c r="N46" i="7" s="1"/>
  <c r="S199" i="9" l="1"/>
  <c r="U199" i="9" s="1"/>
  <c r="S197" i="9"/>
  <c r="U197" i="9" s="1"/>
  <c r="K196" i="9"/>
  <c r="Q57" i="4"/>
  <c r="G8" i="9"/>
  <c r="G18" i="9"/>
  <c r="G27" i="9"/>
  <c r="G36" i="9"/>
  <c r="G45" i="9"/>
  <c r="G54" i="9"/>
  <c r="G66" i="9"/>
  <c r="G75" i="9"/>
  <c r="G86" i="9"/>
  <c r="G94" i="9"/>
  <c r="G102" i="9"/>
  <c r="G110" i="9"/>
  <c r="G118" i="9"/>
  <c r="G126" i="9"/>
  <c r="G134" i="9"/>
  <c r="G142" i="9"/>
  <c r="G150" i="9"/>
  <c r="G168" i="9"/>
  <c r="G179" i="9"/>
  <c r="G187" i="9"/>
  <c r="G205" i="9"/>
  <c r="G215" i="9"/>
  <c r="G214" i="9" s="1"/>
  <c r="S57" i="4" l="1"/>
  <c r="G225" i="9"/>
  <c r="M196" i="9"/>
  <c r="S196" i="9"/>
  <c r="E12" i="7"/>
  <c r="U196" i="9" l="1"/>
  <c r="U149" i="9" l="1"/>
  <c r="U148" i="9"/>
  <c r="U147" i="9"/>
  <c r="U146" i="9"/>
  <c r="U145" i="9"/>
  <c r="U144" i="9"/>
  <c r="U143" i="9"/>
  <c r="U141" i="9"/>
  <c r="U140" i="9"/>
  <c r="U139" i="9"/>
  <c r="U138" i="9"/>
  <c r="U137" i="9"/>
  <c r="U136" i="9"/>
  <c r="U135" i="9"/>
  <c r="U133" i="9"/>
  <c r="U132" i="9"/>
  <c r="U131" i="9"/>
  <c r="U130" i="9"/>
  <c r="U129" i="9"/>
  <c r="U128" i="9"/>
  <c r="U127" i="9"/>
  <c r="U125" i="9"/>
  <c r="U124" i="9"/>
  <c r="U123" i="9"/>
  <c r="U122" i="9"/>
  <c r="U121" i="9"/>
  <c r="U120" i="9"/>
  <c r="U119" i="9"/>
  <c r="U117" i="9"/>
  <c r="U116" i="9"/>
  <c r="U115" i="9"/>
  <c r="U114" i="9"/>
  <c r="U113" i="9"/>
  <c r="U112" i="9"/>
  <c r="U111" i="9"/>
  <c r="U109" i="9"/>
  <c r="U108" i="9"/>
  <c r="U107" i="9"/>
  <c r="U106" i="9"/>
  <c r="U105" i="9"/>
  <c r="U104" i="9"/>
  <c r="U103" i="9"/>
  <c r="U101" i="9"/>
  <c r="U100" i="9"/>
  <c r="U99" i="9"/>
  <c r="U98" i="9"/>
  <c r="U97" i="9"/>
  <c r="U96" i="9"/>
  <c r="U95" i="9"/>
  <c r="U93" i="9"/>
  <c r="U92" i="9"/>
  <c r="U91" i="9"/>
  <c r="U90" i="9"/>
  <c r="U89" i="9"/>
  <c r="U88" i="9"/>
  <c r="U87" i="9"/>
  <c r="M186" i="9"/>
  <c r="M185" i="9"/>
  <c r="M184" i="9"/>
  <c r="M183" i="9"/>
  <c r="M182" i="9"/>
  <c r="M181" i="9"/>
  <c r="M180" i="9"/>
  <c r="M149" i="9"/>
  <c r="M148" i="9"/>
  <c r="M147" i="9"/>
  <c r="M146" i="9"/>
  <c r="M145" i="9"/>
  <c r="M144" i="9"/>
  <c r="M143" i="9"/>
  <c r="M141" i="9"/>
  <c r="M140" i="9"/>
  <c r="M139" i="9"/>
  <c r="M138" i="9"/>
  <c r="M137" i="9"/>
  <c r="M136" i="9"/>
  <c r="M135" i="9"/>
  <c r="M133" i="9"/>
  <c r="M132" i="9"/>
  <c r="M131" i="9"/>
  <c r="M130" i="9"/>
  <c r="M129" i="9"/>
  <c r="M128" i="9"/>
  <c r="M127" i="9"/>
  <c r="M125" i="9"/>
  <c r="M124" i="9"/>
  <c r="M123" i="9"/>
  <c r="M122" i="9"/>
  <c r="M121" i="9"/>
  <c r="M120" i="9"/>
  <c r="M119" i="9"/>
  <c r="M117" i="9"/>
  <c r="M116" i="9"/>
  <c r="M115" i="9"/>
  <c r="M114" i="9"/>
  <c r="M113" i="9"/>
  <c r="M112" i="9"/>
  <c r="M111" i="9"/>
  <c r="M109" i="9"/>
  <c r="M108" i="9"/>
  <c r="M107" i="9"/>
  <c r="M106" i="9"/>
  <c r="M105" i="9"/>
  <c r="M104" i="9"/>
  <c r="M103" i="9"/>
  <c r="M101" i="9"/>
  <c r="M100" i="9"/>
  <c r="M99" i="9"/>
  <c r="M98" i="9"/>
  <c r="M97" i="9"/>
  <c r="M96" i="9"/>
  <c r="M95" i="9"/>
  <c r="M93" i="9"/>
  <c r="M92" i="9"/>
  <c r="M91" i="9"/>
  <c r="M90" i="9"/>
  <c r="M89" i="9"/>
  <c r="M88" i="9"/>
  <c r="M87" i="9"/>
  <c r="P215" i="9"/>
  <c r="I215" i="9"/>
  <c r="K215" i="9" l="1"/>
  <c r="P20" i="9" l="1"/>
  <c r="E32" i="7" l="1"/>
  <c r="I27" i="4" l="1"/>
  <c r="Q27" i="4" s="1"/>
  <c r="S27" i="4" s="1"/>
  <c r="G25" i="4"/>
  <c r="E25" i="4"/>
  <c r="I25" i="4" l="1"/>
  <c r="K27" i="4"/>
  <c r="E10" i="7"/>
  <c r="E8" i="7"/>
  <c r="S10" i="4"/>
  <c r="N41" i="4"/>
  <c r="N25" i="4"/>
  <c r="N21" i="4"/>
  <c r="N17" i="4"/>
  <c r="K10" i="4"/>
  <c r="I42" i="4"/>
  <c r="Q42" i="4" s="1"/>
  <c r="S42" i="4" s="1"/>
  <c r="G41" i="4"/>
  <c r="I23" i="4"/>
  <c r="K23" i="4" s="1"/>
  <c r="G21" i="4"/>
  <c r="I19" i="4"/>
  <c r="Q19" i="4" s="1"/>
  <c r="S19" i="4" s="1"/>
  <c r="G17" i="4"/>
  <c r="I15" i="4"/>
  <c r="Q15" i="4" s="1"/>
  <c r="S15" i="4" s="1"/>
  <c r="I14" i="4"/>
  <c r="K14" i="4" s="1"/>
  <c r="E41" i="4"/>
  <c r="E18" i="7"/>
  <c r="G64" i="4" l="1"/>
  <c r="E8" i="3" s="1"/>
  <c r="N64" i="4"/>
  <c r="M8" i="3" s="1"/>
  <c r="K25" i="4"/>
  <c r="Q25" i="4"/>
  <c r="S25" i="4" s="1"/>
  <c r="K15" i="4"/>
  <c r="K42" i="4"/>
  <c r="Q14" i="4"/>
  <c r="S14" i="4" s="1"/>
  <c r="I41" i="4"/>
  <c r="Q41" i="4" s="1"/>
  <c r="S41" i="4" s="1"/>
  <c r="K19" i="4"/>
  <c r="Q23" i="4"/>
  <c r="S23" i="4" s="1"/>
  <c r="E21" i="4"/>
  <c r="E17" i="4"/>
  <c r="E64" i="4" l="1"/>
  <c r="K41" i="4"/>
  <c r="I21" i="4"/>
  <c r="E16" i="7"/>
  <c r="E14" i="7"/>
  <c r="U223" i="9"/>
  <c r="U221" i="9"/>
  <c r="U220" i="9"/>
  <c r="U217" i="9"/>
  <c r="U212" i="9"/>
  <c r="U211" i="9"/>
  <c r="U210" i="9"/>
  <c r="U209" i="9"/>
  <c r="U208" i="9"/>
  <c r="U207" i="9"/>
  <c r="U194" i="9"/>
  <c r="U193" i="9"/>
  <c r="U192" i="9"/>
  <c r="U191" i="9"/>
  <c r="U190" i="9"/>
  <c r="U189" i="9"/>
  <c r="U188" i="9"/>
  <c r="U186" i="9"/>
  <c r="U185" i="9"/>
  <c r="U184" i="9"/>
  <c r="U183" i="9"/>
  <c r="U182" i="9"/>
  <c r="U181" i="9"/>
  <c r="U180" i="9"/>
  <c r="U175" i="9"/>
  <c r="U174" i="9"/>
  <c r="U173" i="9"/>
  <c r="U172" i="9"/>
  <c r="U171" i="9"/>
  <c r="U170" i="9"/>
  <c r="U169" i="9"/>
  <c r="U157" i="9"/>
  <c r="U156" i="9"/>
  <c r="U155" i="9"/>
  <c r="U154" i="9"/>
  <c r="U153" i="9"/>
  <c r="U152" i="9"/>
  <c r="U151" i="9"/>
  <c r="U82" i="9"/>
  <c r="U80" i="9"/>
  <c r="U79" i="9"/>
  <c r="U78" i="9"/>
  <c r="U77" i="9"/>
  <c r="U76" i="9"/>
  <c r="U74" i="9"/>
  <c r="U73" i="9"/>
  <c r="U72" i="9"/>
  <c r="U71" i="9"/>
  <c r="U70" i="9"/>
  <c r="U69" i="9"/>
  <c r="U68" i="9"/>
  <c r="U67" i="9"/>
  <c r="U62" i="9"/>
  <c r="U61" i="9"/>
  <c r="U60" i="9"/>
  <c r="U59" i="9"/>
  <c r="U58" i="9"/>
  <c r="U57" i="9"/>
  <c r="U56" i="9"/>
  <c r="U55" i="9"/>
  <c r="U52" i="9"/>
  <c r="U51" i="9"/>
  <c r="U50" i="9"/>
  <c r="U48" i="9"/>
  <c r="U47" i="9"/>
  <c r="U43" i="9"/>
  <c r="U42" i="9"/>
  <c r="U41" i="9"/>
  <c r="U39" i="9"/>
  <c r="U38" i="9"/>
  <c r="U34" i="9"/>
  <c r="U33" i="9"/>
  <c r="U32" i="9"/>
  <c r="U31" i="9"/>
  <c r="U30" i="9"/>
  <c r="U29" i="9"/>
  <c r="U28" i="9"/>
  <c r="U25" i="9"/>
  <c r="U24" i="9"/>
  <c r="U23" i="9"/>
  <c r="M223" i="9"/>
  <c r="M221" i="9"/>
  <c r="M220" i="9"/>
  <c r="M217" i="9"/>
  <c r="M212" i="9"/>
  <c r="M211" i="9"/>
  <c r="M210" i="9"/>
  <c r="M209" i="9"/>
  <c r="M208" i="9"/>
  <c r="M207" i="9"/>
  <c r="M194" i="9"/>
  <c r="M193" i="9"/>
  <c r="M192" i="9"/>
  <c r="M191" i="9"/>
  <c r="M190" i="9"/>
  <c r="M189" i="9"/>
  <c r="M188" i="9"/>
  <c r="M175" i="9"/>
  <c r="M174" i="9"/>
  <c r="M173" i="9"/>
  <c r="M172" i="9"/>
  <c r="M171" i="9"/>
  <c r="M170" i="9"/>
  <c r="M169" i="9"/>
  <c r="M157" i="9"/>
  <c r="M156" i="9"/>
  <c r="M155" i="9"/>
  <c r="M154" i="9"/>
  <c r="M153" i="9"/>
  <c r="M152" i="9"/>
  <c r="M151" i="9"/>
  <c r="M82" i="9"/>
  <c r="M80" i="9"/>
  <c r="M79" i="9"/>
  <c r="M78" i="9"/>
  <c r="M77" i="9"/>
  <c r="M76" i="9"/>
  <c r="M74" i="9"/>
  <c r="M73" i="9"/>
  <c r="M72" i="9"/>
  <c r="M71" i="9"/>
  <c r="M70" i="9"/>
  <c r="M69" i="9"/>
  <c r="M68" i="9"/>
  <c r="M67" i="9"/>
  <c r="M62" i="9"/>
  <c r="M61" i="9"/>
  <c r="M60" i="9"/>
  <c r="M59" i="9"/>
  <c r="M58" i="9"/>
  <c r="M57" i="9"/>
  <c r="M56" i="9"/>
  <c r="M55" i="9"/>
  <c r="M52" i="9"/>
  <c r="M51" i="9"/>
  <c r="M50" i="9"/>
  <c r="M48" i="9"/>
  <c r="M47" i="9"/>
  <c r="M43" i="9"/>
  <c r="M42" i="9"/>
  <c r="M41" i="9"/>
  <c r="M39" i="9"/>
  <c r="M38" i="9"/>
  <c r="M34" i="9"/>
  <c r="M33" i="9"/>
  <c r="M32" i="9"/>
  <c r="M31" i="9"/>
  <c r="M30" i="9"/>
  <c r="M29" i="9"/>
  <c r="M28" i="9"/>
  <c r="M11" i="9"/>
  <c r="U11" i="9"/>
  <c r="E53" i="7" l="1"/>
  <c r="K21" i="4"/>
  <c r="Q21" i="4"/>
  <c r="S21" i="4" s="1"/>
  <c r="P187" i="9" l="1"/>
  <c r="K93" i="9" l="1"/>
  <c r="K92" i="9"/>
  <c r="K91" i="9"/>
  <c r="K90" i="9"/>
  <c r="K89" i="9"/>
  <c r="K88" i="9"/>
  <c r="K87" i="9"/>
  <c r="P86" i="9"/>
  <c r="I86" i="9"/>
  <c r="K101" i="9"/>
  <c r="K100" i="9"/>
  <c r="K99" i="9"/>
  <c r="K98" i="9"/>
  <c r="K97" i="9"/>
  <c r="K96" i="9"/>
  <c r="K95" i="9"/>
  <c r="P94" i="9"/>
  <c r="I94" i="9"/>
  <c r="K109" i="9"/>
  <c r="K108" i="9"/>
  <c r="K107" i="9"/>
  <c r="K106" i="9"/>
  <c r="K105" i="9"/>
  <c r="K104" i="9"/>
  <c r="K103" i="9"/>
  <c r="P102" i="9"/>
  <c r="I102" i="9"/>
  <c r="K117" i="9"/>
  <c r="K116" i="9"/>
  <c r="K115" i="9"/>
  <c r="K114" i="9"/>
  <c r="K113" i="9"/>
  <c r="K112" i="9"/>
  <c r="K111" i="9"/>
  <c r="P110" i="9"/>
  <c r="I110" i="9"/>
  <c r="P118" i="9"/>
  <c r="I118" i="9"/>
  <c r="P126" i="9"/>
  <c r="I126" i="9"/>
  <c r="P134" i="9"/>
  <c r="I134" i="9"/>
  <c r="P150" i="9"/>
  <c r="P142" i="9"/>
  <c r="I150" i="9"/>
  <c r="I142" i="9"/>
  <c r="P168" i="9"/>
  <c r="I168" i="9"/>
  <c r="S212" i="9"/>
  <c r="S211" i="9"/>
  <c r="S210" i="9"/>
  <c r="S209" i="9"/>
  <c r="S208" i="9"/>
  <c r="S207" i="9"/>
  <c r="P205" i="9"/>
  <c r="K206" i="9"/>
  <c r="M206" i="9" s="1"/>
  <c r="I205" i="9"/>
  <c r="I48" i="7"/>
  <c r="K221" i="9"/>
  <c r="K220" i="9"/>
  <c r="K219" i="9"/>
  <c r="M219" i="9" s="1"/>
  <c r="K218" i="9"/>
  <c r="M218" i="9" s="1"/>
  <c r="K217" i="9"/>
  <c r="K216" i="9"/>
  <c r="M216" i="9" s="1"/>
  <c r="M215" i="9"/>
  <c r="P214" i="9"/>
  <c r="I214" i="9"/>
  <c r="I50" i="7"/>
  <c r="K194" i="9"/>
  <c r="K193" i="9"/>
  <c r="K192" i="9"/>
  <c r="K191" i="9"/>
  <c r="K190" i="9"/>
  <c r="K189" i="9"/>
  <c r="K188" i="9"/>
  <c r="I187" i="9"/>
  <c r="P179" i="9"/>
  <c r="I179" i="9"/>
  <c r="K175" i="9"/>
  <c r="K174" i="9"/>
  <c r="K173" i="9"/>
  <c r="K172" i="9"/>
  <c r="K171" i="9"/>
  <c r="K170" i="9"/>
  <c r="K169" i="9"/>
  <c r="K157" i="9"/>
  <c r="K156" i="9"/>
  <c r="K155" i="9"/>
  <c r="K154" i="9"/>
  <c r="K153" i="9"/>
  <c r="K152" i="9"/>
  <c r="K151" i="9"/>
  <c r="K149" i="9"/>
  <c r="K148" i="9"/>
  <c r="K147" i="9"/>
  <c r="K146" i="9"/>
  <c r="K145" i="9"/>
  <c r="K144" i="9"/>
  <c r="K143" i="9"/>
  <c r="K141" i="9"/>
  <c r="K140" i="9"/>
  <c r="K139" i="9"/>
  <c r="K138" i="9"/>
  <c r="K137" i="9"/>
  <c r="K136" i="9"/>
  <c r="K135" i="9"/>
  <c r="K133" i="9"/>
  <c r="K132" i="9"/>
  <c r="K131" i="9"/>
  <c r="K130" i="9"/>
  <c r="K129" i="9"/>
  <c r="K128" i="9"/>
  <c r="K127" i="9"/>
  <c r="K125" i="9"/>
  <c r="K124" i="9"/>
  <c r="K123" i="9"/>
  <c r="K122" i="9"/>
  <c r="K121" i="9"/>
  <c r="K120" i="9"/>
  <c r="K119" i="9"/>
  <c r="K186" i="9"/>
  <c r="K185" i="9"/>
  <c r="K184" i="9"/>
  <c r="K183" i="9"/>
  <c r="K182" i="9"/>
  <c r="K181" i="9"/>
  <c r="K180" i="9"/>
  <c r="K82" i="9"/>
  <c r="K81" i="9"/>
  <c r="M81" i="9" s="1"/>
  <c r="K80" i="9"/>
  <c r="K79" i="9"/>
  <c r="K78" i="9"/>
  <c r="K77" i="9"/>
  <c r="K76" i="9"/>
  <c r="P75" i="9"/>
  <c r="K74" i="9"/>
  <c r="S74" i="9" s="1"/>
  <c r="K73" i="9"/>
  <c r="K72" i="9"/>
  <c r="K71" i="9"/>
  <c r="K70" i="9"/>
  <c r="S70" i="9" s="1"/>
  <c r="K69" i="9"/>
  <c r="S69" i="9" s="1"/>
  <c r="K68" i="9"/>
  <c r="K67" i="9"/>
  <c r="S67" i="9" s="1"/>
  <c r="P66" i="9"/>
  <c r="K62" i="9"/>
  <c r="K52" i="9"/>
  <c r="K61" i="9"/>
  <c r="K60" i="9"/>
  <c r="K59" i="9"/>
  <c r="K58" i="9"/>
  <c r="K57" i="9"/>
  <c r="K56" i="9"/>
  <c r="K55" i="9"/>
  <c r="P54" i="9"/>
  <c r="I54" i="9"/>
  <c r="P45" i="9"/>
  <c r="I45" i="9"/>
  <c r="I16" i="7"/>
  <c r="I30" i="7" l="1"/>
  <c r="U110" i="9"/>
  <c r="M110" i="9"/>
  <c r="I28" i="7"/>
  <c r="N28" i="7" s="1"/>
  <c r="U94" i="9"/>
  <c r="M94" i="9"/>
  <c r="I18" i="7"/>
  <c r="M54" i="9"/>
  <c r="U54" i="9"/>
  <c r="I44" i="7"/>
  <c r="N44" i="7" s="1"/>
  <c r="U187" i="9"/>
  <c r="M187" i="9"/>
  <c r="I35" i="7"/>
  <c r="U150" i="9"/>
  <c r="M150" i="9"/>
  <c r="I31" i="7"/>
  <c r="U118" i="9"/>
  <c r="M118" i="9"/>
  <c r="I43" i="7"/>
  <c r="N43" i="7" s="1"/>
  <c r="M179" i="9"/>
  <c r="U179" i="9"/>
  <c r="I39" i="7"/>
  <c r="M168" i="9"/>
  <c r="U168" i="9"/>
  <c r="I34" i="7"/>
  <c r="U142" i="9"/>
  <c r="M142" i="9"/>
  <c r="I32" i="7"/>
  <c r="U126" i="9"/>
  <c r="M126" i="9"/>
  <c r="I29" i="7"/>
  <c r="N29" i="7" s="1"/>
  <c r="U102" i="9"/>
  <c r="M102" i="9"/>
  <c r="I27" i="7"/>
  <c r="U86" i="9"/>
  <c r="M86" i="9"/>
  <c r="I33" i="7"/>
  <c r="U134" i="9"/>
  <c r="M134" i="9"/>
  <c r="N50" i="7"/>
  <c r="K205" i="9"/>
  <c r="S122" i="9"/>
  <c r="S140" i="9"/>
  <c r="K179" i="9"/>
  <c r="K86" i="9"/>
  <c r="S78" i="9"/>
  <c r="S82" i="9"/>
  <c r="S119" i="9"/>
  <c r="S123" i="9"/>
  <c r="S128" i="9"/>
  <c r="S132" i="9"/>
  <c r="S137" i="9"/>
  <c r="S141" i="9"/>
  <c r="K150" i="9"/>
  <c r="S170" i="9"/>
  <c r="S174" i="9"/>
  <c r="S189" i="9"/>
  <c r="S193" i="9"/>
  <c r="S218" i="9"/>
  <c r="U218" i="9" s="1"/>
  <c r="S104" i="9"/>
  <c r="S108" i="9"/>
  <c r="S98" i="9"/>
  <c r="S88" i="9"/>
  <c r="S92" i="9"/>
  <c r="S57" i="9"/>
  <c r="S77" i="9"/>
  <c r="S154" i="9"/>
  <c r="K187" i="9"/>
  <c r="S217" i="9"/>
  <c r="K168" i="9"/>
  <c r="K102" i="9"/>
  <c r="S91" i="9"/>
  <c r="S79" i="9"/>
  <c r="S180" i="9"/>
  <c r="S120" i="9"/>
  <c r="S124" i="9"/>
  <c r="S138" i="9"/>
  <c r="S152" i="9"/>
  <c r="S219" i="9"/>
  <c r="U219" i="9" s="1"/>
  <c r="K142" i="9"/>
  <c r="K126" i="9"/>
  <c r="K110" i="9"/>
  <c r="S105" i="9"/>
  <c r="S109" i="9"/>
  <c r="K94" i="9"/>
  <c r="S99" i="9"/>
  <c r="S89" i="9"/>
  <c r="S93" i="9"/>
  <c r="S81" i="9"/>
  <c r="U81" i="9" s="1"/>
  <c r="S136" i="9"/>
  <c r="S221" i="9"/>
  <c r="S107" i="9"/>
  <c r="S97" i="9"/>
  <c r="S101" i="9"/>
  <c r="S56" i="9"/>
  <c r="S80" i="9"/>
  <c r="S185" i="9"/>
  <c r="S121" i="9"/>
  <c r="S125" i="9"/>
  <c r="S135" i="9"/>
  <c r="S139" i="9"/>
  <c r="S144" i="9"/>
  <c r="S148" i="9"/>
  <c r="S157" i="9"/>
  <c r="S172" i="9"/>
  <c r="S216" i="9"/>
  <c r="U216" i="9" s="1"/>
  <c r="S220" i="9"/>
  <c r="S206" i="9"/>
  <c r="U206" i="9" s="1"/>
  <c r="S116" i="9"/>
  <c r="S106" i="9"/>
  <c r="S96" i="9"/>
  <c r="S100" i="9"/>
  <c r="S90" i="9"/>
  <c r="S215" i="9"/>
  <c r="U215" i="9" s="1"/>
  <c r="K118" i="9"/>
  <c r="K134" i="9"/>
  <c r="S87" i="9"/>
  <c r="S95" i="9"/>
  <c r="S103" i="9"/>
  <c r="S111" i="9"/>
  <c r="S112" i="9"/>
  <c r="S113" i="9"/>
  <c r="S114" i="9"/>
  <c r="S115" i="9"/>
  <c r="S117" i="9"/>
  <c r="K214" i="9"/>
  <c r="M214" i="9" s="1"/>
  <c r="S188" i="9"/>
  <c r="S190" i="9"/>
  <c r="S191" i="9"/>
  <c r="S192" i="9"/>
  <c r="S194" i="9"/>
  <c r="S169" i="9"/>
  <c r="S171" i="9"/>
  <c r="S173" i="9"/>
  <c r="S175" i="9"/>
  <c r="S151" i="9"/>
  <c r="S153" i="9"/>
  <c r="S155" i="9"/>
  <c r="S156" i="9"/>
  <c r="S143" i="9"/>
  <c r="S145" i="9"/>
  <c r="S146" i="9"/>
  <c r="S147" i="9"/>
  <c r="S149" i="9"/>
  <c r="S127" i="9"/>
  <c r="S129" i="9"/>
  <c r="S130" i="9"/>
  <c r="S131" i="9"/>
  <c r="S133" i="9"/>
  <c r="S62" i="9"/>
  <c r="S59" i="9"/>
  <c r="S71" i="9"/>
  <c r="S55" i="9"/>
  <c r="S60" i="9"/>
  <c r="S61" i="9"/>
  <c r="K66" i="9"/>
  <c r="S58" i="9"/>
  <c r="S73" i="9"/>
  <c r="S181" i="9"/>
  <c r="S182" i="9"/>
  <c r="S183" i="9"/>
  <c r="S184" i="9"/>
  <c r="S186" i="9"/>
  <c r="K75" i="9"/>
  <c r="S76" i="9"/>
  <c r="S68" i="9"/>
  <c r="S72" i="9"/>
  <c r="S52" i="9"/>
  <c r="K54" i="9"/>
  <c r="K51" i="9"/>
  <c r="K50" i="9"/>
  <c r="K49" i="9"/>
  <c r="M49" i="9" s="1"/>
  <c r="K48" i="9"/>
  <c r="K47" i="9"/>
  <c r="K46" i="9"/>
  <c r="M46" i="9" s="1"/>
  <c r="N18" i="7" l="1"/>
  <c r="M205" i="9"/>
  <c r="S205" i="9"/>
  <c r="S118" i="9"/>
  <c r="S214" i="9"/>
  <c r="U214" i="9" s="1"/>
  <c r="S134" i="9"/>
  <c r="S179" i="9"/>
  <c r="S168" i="9"/>
  <c r="S142" i="9"/>
  <c r="S126" i="9"/>
  <c r="S150" i="9"/>
  <c r="S86" i="9"/>
  <c r="S94" i="9"/>
  <c r="S102" i="9"/>
  <c r="S110" i="9"/>
  <c r="S187" i="9"/>
  <c r="S46" i="9"/>
  <c r="U46" i="9" s="1"/>
  <c r="S54" i="9"/>
  <c r="S48" i="9"/>
  <c r="S50" i="9"/>
  <c r="K45" i="9"/>
  <c r="M45" i="9" s="1"/>
  <c r="S47" i="9"/>
  <c r="S51" i="9"/>
  <c r="S49" i="9"/>
  <c r="U49" i="9" s="1"/>
  <c r="S66" i="9"/>
  <c r="S75" i="9"/>
  <c r="I75" i="9"/>
  <c r="I23" i="7"/>
  <c r="N23" i="7" s="1"/>
  <c r="I66" i="9"/>
  <c r="K30" i="9"/>
  <c r="K29" i="9"/>
  <c r="K39" i="9"/>
  <c r="K38" i="9"/>
  <c r="P36" i="9"/>
  <c r="P27" i="9"/>
  <c r="P18" i="9"/>
  <c r="K16" i="9"/>
  <c r="K11" i="9"/>
  <c r="K10" i="9"/>
  <c r="M10" i="9" s="1"/>
  <c r="U205" i="9" l="1"/>
  <c r="I22" i="7"/>
  <c r="M66" i="9"/>
  <c r="U66" i="9"/>
  <c r="M75" i="9"/>
  <c r="U75" i="9"/>
  <c r="S11" i="9"/>
  <c r="S30" i="9"/>
  <c r="S10" i="9"/>
  <c r="U10" i="9" s="1"/>
  <c r="S39" i="9"/>
  <c r="S45" i="9"/>
  <c r="U45" i="9" s="1"/>
  <c r="S29" i="9"/>
  <c r="S38" i="9"/>
  <c r="K20" i="9"/>
  <c r="M20" i="9" s="1"/>
  <c r="I19" i="9"/>
  <c r="K21" i="9"/>
  <c r="M21" i="9" s="1"/>
  <c r="S21" i="9" l="1"/>
  <c r="U21" i="9" s="1"/>
  <c r="S20" i="9"/>
  <c r="U20" i="9" s="1"/>
  <c r="K43" i="9"/>
  <c r="K42" i="9"/>
  <c r="K41" i="9"/>
  <c r="K40" i="9"/>
  <c r="M40" i="9" s="1"/>
  <c r="K37" i="9"/>
  <c r="M37" i="9" s="1"/>
  <c r="K34" i="9"/>
  <c r="K33" i="9"/>
  <c r="K32" i="9"/>
  <c r="K31" i="9"/>
  <c r="K28" i="9"/>
  <c r="I36" i="9"/>
  <c r="I14" i="7"/>
  <c r="I27" i="9"/>
  <c r="K25" i="9"/>
  <c r="K24" i="9"/>
  <c r="K23" i="9"/>
  <c r="K22" i="9"/>
  <c r="M22" i="9" s="1"/>
  <c r="K19" i="9"/>
  <c r="M19" i="9" s="1"/>
  <c r="I18" i="9"/>
  <c r="I10" i="7"/>
  <c r="N10" i="7" s="1"/>
  <c r="I12" i="7" l="1"/>
  <c r="U27" i="9"/>
  <c r="M27" i="9"/>
  <c r="M24" i="9"/>
  <c r="M25" i="9"/>
  <c r="K27" i="9"/>
  <c r="M23" i="9"/>
  <c r="S43" i="9"/>
  <c r="S41" i="9"/>
  <c r="S42" i="9"/>
  <c r="S37" i="9"/>
  <c r="U37" i="9" s="1"/>
  <c r="S28" i="9"/>
  <c r="S34" i="9"/>
  <c r="S32" i="9"/>
  <c r="S33" i="9"/>
  <c r="S25" i="9"/>
  <c r="S23" i="9"/>
  <c r="S24" i="9"/>
  <c r="S22" i="9"/>
  <c r="U22" i="9" s="1"/>
  <c r="K36" i="9"/>
  <c r="M36" i="9" s="1"/>
  <c r="K18" i="9"/>
  <c r="M18" i="9" s="1"/>
  <c r="S40" i="9"/>
  <c r="U40" i="9" s="1"/>
  <c r="S31" i="9"/>
  <c r="S19" i="9"/>
  <c r="U19" i="9" s="1"/>
  <c r="N12" i="7" l="1"/>
  <c r="S36" i="9"/>
  <c r="U36" i="9" s="1"/>
  <c r="S18" i="9"/>
  <c r="U18" i="9" s="1"/>
  <c r="S27" i="9"/>
  <c r="P8" i="9"/>
  <c r="P225" i="9" s="1"/>
  <c r="K15" i="9"/>
  <c r="K14" i="9"/>
  <c r="K13" i="9"/>
  <c r="M13" i="9" s="1"/>
  <c r="K12" i="9"/>
  <c r="M12" i="9" s="1"/>
  <c r="K9" i="9"/>
  <c r="M9" i="9" s="1"/>
  <c r="I8" i="9"/>
  <c r="I225" i="9" s="1"/>
  <c r="I8" i="7" l="1"/>
  <c r="E18" i="10"/>
  <c r="C14" i="2"/>
  <c r="M10" i="3"/>
  <c r="C9" i="2"/>
  <c r="E10" i="3"/>
  <c r="N14" i="10"/>
  <c r="I8" i="10"/>
  <c r="I18" i="10"/>
  <c r="I10" i="10"/>
  <c r="G14" i="10"/>
  <c r="E10" i="10"/>
  <c r="N12" i="10"/>
  <c r="I16" i="10"/>
  <c r="G8" i="10"/>
  <c r="G12" i="10"/>
  <c r="E16" i="10"/>
  <c r="N18" i="10"/>
  <c r="N10" i="10"/>
  <c r="I14" i="10"/>
  <c r="G10" i="10"/>
  <c r="E14" i="10"/>
  <c r="N16" i="10"/>
  <c r="N8" i="10"/>
  <c r="I12" i="10"/>
  <c r="G16" i="10"/>
  <c r="E8" i="10"/>
  <c r="E12" i="10"/>
  <c r="M15" i="9"/>
  <c r="S12" i="9"/>
  <c r="U12" i="9" s="1"/>
  <c r="S9" i="9"/>
  <c r="U9" i="9" s="1"/>
  <c r="S13" i="9"/>
  <c r="U13" i="9" s="1"/>
  <c r="U16" i="9"/>
  <c r="M16" i="9"/>
  <c r="M14" i="9"/>
  <c r="S14" i="9"/>
  <c r="U14" i="9" s="1"/>
  <c r="S15" i="9"/>
  <c r="U15" i="9" s="1"/>
  <c r="K8" i="9"/>
  <c r="K225" i="9" s="1"/>
  <c r="M225" i="9" s="1"/>
  <c r="N8" i="7" l="1"/>
  <c r="I53" i="7"/>
  <c r="C7" i="2" s="1"/>
  <c r="Q14" i="10"/>
  <c r="S14" i="10" s="1"/>
  <c r="K8" i="10"/>
  <c r="K12" i="10"/>
  <c r="K18" i="10"/>
  <c r="N25" i="10"/>
  <c r="K10" i="10"/>
  <c r="Q12" i="10"/>
  <c r="S12" i="10" s="1"/>
  <c r="K14" i="10"/>
  <c r="Q8" i="10"/>
  <c r="I25" i="10"/>
  <c r="Q16" i="10"/>
  <c r="S16" i="10" s="1"/>
  <c r="K16" i="10"/>
  <c r="Q10" i="10"/>
  <c r="S10" i="10" s="1"/>
  <c r="Q18" i="10"/>
  <c r="S18" i="10" s="1"/>
  <c r="M8" i="9"/>
  <c r="S8" i="9"/>
  <c r="S225" i="9" s="1"/>
  <c r="U225" i="9" l="1"/>
  <c r="U8" i="9"/>
  <c r="S8" i="10"/>
  <c r="Q25" i="10"/>
  <c r="E25" i="10"/>
  <c r="N17" i="11"/>
  <c r="G17" i="11"/>
  <c r="E17" i="11"/>
  <c r="K25" i="10" l="1"/>
  <c r="S25" i="10"/>
  <c r="I14" i="11"/>
  <c r="I12" i="11"/>
  <c r="I10" i="11"/>
  <c r="I8" i="11"/>
  <c r="K8" i="11" s="1"/>
  <c r="Q12" i="11" l="1"/>
  <c r="S12" i="11" s="1"/>
  <c r="K12" i="11"/>
  <c r="Q14" i="11"/>
  <c r="S14" i="11" s="1"/>
  <c r="K14" i="11"/>
  <c r="Q10" i="11"/>
  <c r="S10" i="11" s="1"/>
  <c r="K10" i="11"/>
  <c r="Q8" i="11"/>
  <c r="I17" i="11"/>
  <c r="I50" i="4"/>
  <c r="C8" i="3"/>
  <c r="K223" i="9"/>
  <c r="I17" i="4"/>
  <c r="Q17" i="4" s="1"/>
  <c r="S17" i="4" s="1"/>
  <c r="I10" i="4"/>
  <c r="Q10" i="4" s="1"/>
  <c r="Q17" i="11" l="1"/>
  <c r="S8" i="11"/>
  <c r="I64" i="4"/>
  <c r="Q50" i="4"/>
  <c r="Q64" i="4" s="1"/>
  <c r="K50" i="4"/>
  <c r="S223" i="9"/>
  <c r="G18" i="10"/>
  <c r="G25" i="10" s="1"/>
  <c r="K17" i="4"/>
  <c r="N48" i="7"/>
  <c r="S64" i="4" l="1"/>
  <c r="S50" i="4"/>
  <c r="K64" i="4"/>
  <c r="N39" i="7"/>
  <c r="N34" i="7"/>
  <c r="N27" i="7"/>
  <c r="N31" i="7"/>
  <c r="N33" i="7"/>
  <c r="N32" i="7" l="1"/>
  <c r="N30" i="7"/>
  <c r="N35" i="7"/>
  <c r="N22" i="7" l="1"/>
  <c r="N16" i="7" l="1"/>
  <c r="N14" i="7" l="1"/>
  <c r="N53" i="7" s="1"/>
  <c r="C12" i="2" l="1"/>
  <c r="C17" i="2" s="1"/>
  <c r="M12" i="3" l="1"/>
  <c r="E12" i="3"/>
  <c r="G8" i="3"/>
  <c r="P8" i="3" l="1"/>
  <c r="R8" i="3" s="1"/>
  <c r="I8" i="3"/>
  <c r="C10" i="3"/>
  <c r="C12" i="3" s="1"/>
  <c r="G10" i="3" l="1"/>
  <c r="P10" i="3" l="1"/>
  <c r="I10" i="3"/>
  <c r="G12" i="3"/>
  <c r="P12" i="3" l="1"/>
  <c r="R10" i="3"/>
</calcChain>
</file>

<file path=xl/sharedStrings.xml><?xml version="1.0" encoding="utf-8"?>
<sst xmlns="http://schemas.openxmlformats.org/spreadsheetml/2006/main" count="741" uniqueCount="148">
  <si>
    <t>EUR</t>
  </si>
  <si>
    <t>Differenz vorläufig</t>
  </si>
  <si>
    <t>Klärung von Differenzen</t>
  </si>
  <si>
    <t>ungeklärte Differenzen</t>
  </si>
  <si>
    <t>Gesamtbetrag lt. Unternehmen</t>
  </si>
  <si>
    <t>Gesamtbetrag lt. staatlicher Stellen</t>
  </si>
  <si>
    <t>Differenzen vorläufig</t>
  </si>
  <si>
    <t>%</t>
  </si>
  <si>
    <t>Körperschaftsteuer</t>
  </si>
  <si>
    <t>Feldes-/Förderabgabe</t>
  </si>
  <si>
    <t>Betrag lt. Unternehmen</t>
  </si>
  <si>
    <t>Betrag lt. staatlicher Stellen</t>
  </si>
  <si>
    <t>Gewerbesteuer</t>
  </si>
  <si>
    <t>Pachtzahlungen</t>
  </si>
  <si>
    <t>BEB Erdgas und Erdöl GmbH &amp; Co. KG, Hannover</t>
  </si>
  <si>
    <t>---</t>
  </si>
  <si>
    <t>1)</t>
  </si>
  <si>
    <t>keine Zahlungen aufgrund Rechtsform</t>
  </si>
  <si>
    <t>DEA Deutsche Erdoel AG, Hamburg</t>
  </si>
  <si>
    <t>2)</t>
  </si>
  <si>
    <t>3)</t>
  </si>
  <si>
    <t>ENGIE E&amp;P Deutschland GmbH, Lingen</t>
  </si>
  <si>
    <t>ExxonMobil Production Deutschland GmbH, Hannover</t>
  </si>
  <si>
    <t>4)</t>
  </si>
  <si>
    <t>Heidelberger Sand und Kies GmbH, Heidelberg</t>
  </si>
  <si>
    <t>esco - european salt company GmbH &amp; Co. KG, Hannover</t>
  </si>
  <si>
    <t>K+S Kali GmbH, Kassel</t>
  </si>
  <si>
    <t>keine Angabe von Zahlungen aufgrund Organschaft</t>
  </si>
  <si>
    <t>^^</t>
  </si>
  <si>
    <t>Holcim (Deutschland) GmbH, Hamburg</t>
  </si>
  <si>
    <t>Holcim Beton und Zuschlagstoffe GmbH, Hamburg</t>
  </si>
  <si>
    <t>Kieswerke Borsberg GmbH &amp; Co. KG, Pirna</t>
  </si>
  <si>
    <t>Holcim Kieswerk Zeithain GmbH &amp; Co. KG, Dresden</t>
  </si>
  <si>
    <t>Kieswerk Leinetal GmbH &amp; Co. KG, Diekholzen</t>
  </si>
  <si>
    <t>Holcim West Zement GmbH, Beckum</t>
  </si>
  <si>
    <t>Kalksteinwerke Medenbach GmbH, Breitscheid</t>
  </si>
  <si>
    <t>Buss Basalt GmbH &amp; Co. KG, Münzenberg</t>
  </si>
  <si>
    <t>Kieswerk Hermann GmbH &amp; Co. KG, Kirchhain</t>
  </si>
  <si>
    <t>Dyckerhoff GmbH, Wiesbaden</t>
  </si>
  <si>
    <t>Lausitz Energie Bergbau AG, Cottbus</t>
  </si>
  <si>
    <t>Rheinische Baustoffwerke GmbH, Bergheim</t>
  </si>
  <si>
    <t>Wintershall Holding GmbH, Celle</t>
  </si>
  <si>
    <t>Sektor</t>
  </si>
  <si>
    <t>Erdöl und Erdgas</t>
  </si>
  <si>
    <t>Steine und Erden</t>
  </si>
  <si>
    <t>K+S - Gruppe</t>
  </si>
  <si>
    <t>Kali und Salze</t>
  </si>
  <si>
    <t>LafargeHolcim - Gruppe</t>
  </si>
  <si>
    <t>RWE - Gruppe</t>
  </si>
  <si>
    <t>Braunkohle</t>
  </si>
  <si>
    <t>1.</t>
  </si>
  <si>
    <t>2.</t>
  </si>
  <si>
    <t>3.</t>
  </si>
  <si>
    <t>4.</t>
  </si>
  <si>
    <t>5.</t>
  </si>
  <si>
    <t>6.</t>
  </si>
  <si>
    <t>7.</t>
  </si>
  <si>
    <t>8.</t>
  </si>
  <si>
    <t>9.</t>
  </si>
  <si>
    <t>10.</t>
  </si>
  <si>
    <t>11.</t>
  </si>
  <si>
    <t>12.</t>
  </si>
  <si>
    <t>RWE Power AG, Essen</t>
  </si>
  <si>
    <t>Summe berichteter Zahlungen der Unternehmen</t>
  </si>
  <si>
    <t>Landesamt für Geologie und Bergbau, Mainz-Hechtsheim</t>
  </si>
  <si>
    <t>Regierung von Oberbayern, Bergamt Südbayern, München</t>
  </si>
  <si>
    <t>xxx</t>
  </si>
  <si>
    <t>k.A.</t>
  </si>
  <si>
    <t>Abgleich Gewerbesteuer /</t>
  </si>
  <si>
    <t>Landeshauptstadt Hannover, Johannssenstraße 10, 30159 Hannover</t>
  </si>
  <si>
    <t>Stadt Bernburg, Schlossgartenstraße 16, 06406 Bernburg</t>
  </si>
  <si>
    <t>Samtgemeinde Grasleben, Bahnhofstraße 4, 38368 Grasleben</t>
  </si>
  <si>
    <t>Stadt Rheinberg, Kirchplatz 10, 47495 Rheinberg</t>
  </si>
  <si>
    <t>Erdgas</t>
  </si>
  <si>
    <t>Kali</t>
  </si>
  <si>
    <t>Salze (inkl. Industriesole)</t>
  </si>
  <si>
    <t>Geschätzte Abdeckung aller identifizierter Unternehmen</t>
  </si>
  <si>
    <t>Geschätzte Abdeckung aller teilnehmenden Unternehmen</t>
  </si>
  <si>
    <t>Bezugsgröße Ermittlung Abdeckung</t>
  </si>
  <si>
    <t>Fördermenge 2016</t>
  </si>
  <si>
    <t>Summe berichteter Zahlungen</t>
  </si>
  <si>
    <t>Zahlungen Unternehmen</t>
  </si>
  <si>
    <t>Einnahmen Staatliche Stellen</t>
  </si>
  <si>
    <t>Landesamt für Bergbau, Energie und Geologie, Hannover (LBEG)</t>
  </si>
  <si>
    <t>LBEG für: Finanzverwaltung Schleswig Holstein, Kiel</t>
  </si>
  <si>
    <t>LBEG für: Landeshaupkasse Bremen, Bremen</t>
  </si>
  <si>
    <t>Regierungspräsidium Darmstadt, Wiesbaden</t>
  </si>
  <si>
    <t xml:space="preserve">Heidelberger Sand und Kies GmbH, Heidelberg </t>
  </si>
  <si>
    <t xml:space="preserve">LafargeHolcim - Gruppe </t>
  </si>
  <si>
    <t xml:space="preserve">Lausitz Energie Bergbau AG, Cottbus </t>
  </si>
  <si>
    <t xml:space="preserve">Buss Basalt GmbH &amp; Co. KG, Münzenberg  </t>
  </si>
  <si>
    <t xml:space="preserve">Holcim (Deutschland) GmbH, Hamburg  </t>
  </si>
  <si>
    <t xml:space="preserve">Holcim Beton und Zuschlagstoffe GmbH, Hamburg  </t>
  </si>
  <si>
    <t xml:space="preserve">Holcim Kieswerk Zeithain GmbH &amp; Co. KG, Dresden  </t>
  </si>
  <si>
    <t xml:space="preserve">Holcim West Zement GmbH, Beckum  </t>
  </si>
  <si>
    <t xml:space="preserve">Kalksteinwerke Medenbach GmbH, Breitscheid  </t>
  </si>
  <si>
    <t xml:space="preserve">Kieswerk Leinetal GmbH &amp; Co. KG, Diekholzen  </t>
  </si>
  <si>
    <t xml:space="preserve">Kieswerk Hermann GmbH &amp; Co. KG, Kirchhain  </t>
  </si>
  <si>
    <t xml:space="preserve">Kieswerke Borsberg GmbH &amp; Co. KG, Pirna  </t>
  </si>
  <si>
    <t>Korrekturen aufgrund zeitlicher Buchungsunterschiede</t>
  </si>
  <si>
    <t>Feldes-/Förderabgaben nach Unternehmen</t>
  </si>
  <si>
    <t>Feldes-/Förderabgaben nach Bergbehörden</t>
  </si>
  <si>
    <t xml:space="preserve">Rheinische Baustoffwerke GmbH, Bergheim </t>
  </si>
  <si>
    <t>Datenmeldungen Unternehmen</t>
  </si>
  <si>
    <t xml:space="preserve">   Finanzamt Heidelberg</t>
  </si>
  <si>
    <t xml:space="preserve">   Finanzamt Lingen (Ems)</t>
  </si>
  <si>
    <t xml:space="preserve">   Finanzamt für Großunternehmen Hamburg</t>
  </si>
  <si>
    <t xml:space="preserve">Zahlungen erfolgen durch den Organträger </t>
  </si>
  <si>
    <t>Es sind Zahlungen erfolgt, allerdings in Summe unter EUR 100.000,00</t>
  </si>
  <si>
    <t>Zahlungen erfolgen durch den Organträger</t>
  </si>
  <si>
    <t>verwertbare Fördermenge 2015</t>
  </si>
  <si>
    <t xml:space="preserve">   Finanzamt Dillenburg</t>
  </si>
  <si>
    <t>Korrekturen aufgrund von Doppelerfassungen</t>
  </si>
  <si>
    <t>Korrekturen um sonstige Gebühren u.ä.</t>
  </si>
  <si>
    <t>Dyckerhoff - Gruppe</t>
  </si>
  <si>
    <t>Dyckerhoff Kieswerk Trebur GmbH, Trebur-Geinsheim</t>
  </si>
  <si>
    <t xml:space="preserve">ExxonMobil Production Deutschland GmbH, Hannover </t>
  </si>
  <si>
    <t>Dyckerhoff - Gruppe, Wiesbaden</t>
  </si>
  <si>
    <t>*)</t>
  </si>
  <si>
    <t>Betrag lt. Unternehmen *)</t>
  </si>
  <si>
    <t xml:space="preserve">Meldung erfolgt für Mobil Erdgas-Erdöl GmbH, Hamburg </t>
  </si>
  <si>
    <t>Zahlungen im Sektor "Erdöl und Erdgas" betreffen den eigenen Förderanteil aus der wirtschaftlichen Nutzung der jeweiligen Bergbauberechtigung</t>
  </si>
  <si>
    <t>Sibelco Deutschland GmbH</t>
  </si>
  <si>
    <t>Sibelco Deutschland GmbH, Ransbach-Baumbach</t>
  </si>
  <si>
    <t>5)</t>
  </si>
  <si>
    <t>Es sind Zahlungen erfolgt.</t>
  </si>
  <si>
    <t>Sibelco Deutschland GmbH, Ransbach Baumbach</t>
  </si>
  <si>
    <t>13.</t>
  </si>
  <si>
    <t>14.</t>
  </si>
  <si>
    <t>JTSD Braunkohlenwerke GmbH, Zeitz (Mibrag)</t>
  </si>
  <si>
    <t>Gewerbesteuer (&gt; 2.000.000 EUR je staatliche Stelle)</t>
  </si>
  <si>
    <t xml:space="preserve">   Kämmerei und Steueramt Stadt Hannover</t>
  </si>
  <si>
    <t xml:space="preserve">   Steueramt Gemeinde Großenkneten</t>
  </si>
  <si>
    <t xml:space="preserve">   Steueramt Samtgemeinde Wathlingen/Nienhagen</t>
  </si>
  <si>
    <t xml:space="preserve">   Kassen- und Steueramt Stadt Lingen (Ems)</t>
  </si>
  <si>
    <t xml:space="preserve">   Stadtkämmerei (FA für Großunternehmen) Hamburg</t>
  </si>
  <si>
    <t xml:space="preserve">   Steuerkasse Stadt Köln</t>
  </si>
  <si>
    <t>enthält EUR 50.116,48 Gewerbesteuernachzahlung 2007 für in Vorjahren abgegebene Organgesellschaft</t>
  </si>
  <si>
    <t xml:space="preserve">Vermilion Energy Germany GmbH &amp; Co. KG, Schönefeld </t>
  </si>
  <si>
    <t>Gesamtdarstellung Zahlungsabgleich Körperschaftsteuer und Feldes- und Förderabgaben</t>
  </si>
  <si>
    <t xml:space="preserve">*Auf die Ermittlung eines Grades der Abdeckung des Sektors Steine und Erden wurde vor dem Hintergrund der  Kleinteiligkeit des Sektors  verzichtet. </t>
  </si>
  <si>
    <r>
      <t>Sektoren</t>
    </r>
    <r>
      <rPr>
        <vertAlign val="superscript"/>
        <sz val="10"/>
        <color theme="1"/>
        <rFont val="Arial"/>
        <family val="2"/>
      </rPr>
      <t xml:space="preserve"> *</t>
    </r>
  </si>
  <si>
    <t>Erdöl**</t>
  </si>
  <si>
    <t xml:space="preserve">** Auf die Aufnahme der verbleibenden 4% des Sektors Erdöl wurde verzichtet, da es sich um mehrere kleinere Unternehmen handelt (vgl.  https://www.bveg.de/Der-BVEG/Publikationen/Jahresberichte  ). </t>
  </si>
  <si>
    <t>***</t>
  </si>
  <si>
    <t>*** Der nicht durch die Berichterstattung erfasste Teil der Fördermenge wurde analysiert und es konnte ein großes Unternehmen identifiziert werden,
das mit rund 7 % einen wesentlichen Teil der Fördermenge abdeckt. Die wirtschaftliche Haupttätigkeit dieses Unternehmens beschränkt sich
jedoch mehrheitlich auf die Herstellung von chemischen Erzeugnissen, so dass es bei der Identifizierung der Unternehmen für die Berichterstattung
nicht erfasst wurde (vgl. Kapitel 9.b.ii.). Auf Grundlage weiterer Informationen wurde durch die MSG festgestellt, dass das Unternehmen, trotz
des maßgeblichen Beitrags zur Fördermenge des Sektors, keine wesentlichen Zahlungen aus der Förderung von Rohstoffen im Verhältnis zur
Gesamthöhe der Einnahmen aus dem Rohstoffsektor leistet. Für die Förderabgabe ist dies generell damit zu erklären, dass die Bundesländer vom
einheitlichen Regelsatz der Förderabgabe abweichen können (vgl. Kapitel 4.b.ii. für eine Übersicht der landesrechtlichen Regelungen zur Feldesund
Förderabgabe) und/oder für Bergbauberechtigungen nach altem Recht keine Feldes- und Förderabgaben entrichtet werden müssen (vgl.
Kapitel 3.b.).</t>
  </si>
  <si>
    <t>****</t>
  </si>
  <si>
    <t>**** Es haben nicht alle angefragten Unternehmen berichtet. Die Angabe einer Abdeckung unterbleibt, um den Schutz wettbewerbsrelevanter Daten
sicher zu stellen. Die Abdeckung der rohstoffspezifischen Zahlungen (Feldes- und Förderabgaben) wird durch die nicht berichtenden Unternehmen
nicht wesentlich beeinträchtigt, die Abdeckung dieser Zahlungen beträgt 99,58 %. Tabelle 11: Abdeckung der Förderabgabe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</si>
</sst>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22"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vertAlign val="superscript"/>
      <sz val="10"/>
      <color theme="1"/>
      <name val="Arial"/>
      <family val="2"/>
    </font>
    <font>
      <sz val="10"/>
      <color rgb="FFFF0000"/>
      <name val="Arial"/>
      <family val="2"/>
    </font>
    <font>
      <sz val="10"/>
      <name val="Arial"/>
      <family val="2"/>
    </font>
    <font>
      <sz val="20"/>
      <color rgb="FFFF0000"/>
      <name val="Arial"/>
      <family val="2"/>
    </font>
    <font>
      <sz val="11"/>
      <color theme="1"/>
      <name val="Calibri"/>
      <family val="2"/>
      <scheme val="minor"/>
    </font>
    <font>
      <sz val="8"/>
      <color theme="1"/>
      <name val="Arial"/>
      <family val="2"/>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2">
    <xf numFmtId="0" fontId="0" fillId="0" borderId="0"/>
    <xf numFmtId="0" fontId="14" fillId="0" borderId="0"/>
  </cellStyleXfs>
  <cellXfs count="108">
    <xf numFmtId="0" fontId="0" fillId="0" borderId="0" xfId="0"/>
    <xf numFmtId="0" fontId="14" fillId="2" borderId="0" xfId="1" applyFill="1"/>
    <xf numFmtId="0" fontId="14" fillId="0" borderId="0" xfId="1"/>
    <xf numFmtId="0" fontId="14" fillId="2" borderId="1" xfId="1" applyFill="1" applyBorder="1"/>
    <xf numFmtId="0" fontId="14" fillId="2" borderId="2" xfId="1" applyFill="1" applyBorder="1"/>
    <xf numFmtId="0" fontId="14" fillId="2" borderId="3" xfId="1" applyFill="1" applyBorder="1"/>
    <xf numFmtId="0" fontId="14" fillId="2" borderId="4" xfId="1" applyFill="1" applyBorder="1"/>
    <xf numFmtId="0" fontId="14" fillId="2" borderId="0" xfId="1" applyFill="1" applyBorder="1" applyAlignment="1">
      <alignment horizontal="center" wrapText="1"/>
    </xf>
    <xf numFmtId="0" fontId="14" fillId="3" borderId="0" xfId="1" applyFill="1" applyBorder="1" applyAlignment="1">
      <alignment horizontal="center" wrapText="1"/>
    </xf>
    <xf numFmtId="0" fontId="14" fillId="2" borderId="5" xfId="1" applyFill="1" applyBorder="1"/>
    <xf numFmtId="0" fontId="15" fillId="2" borderId="4" xfId="1" applyFont="1" applyFill="1" applyBorder="1"/>
    <xf numFmtId="0" fontId="14" fillId="2" borderId="0" xfId="1" applyFill="1" applyBorder="1"/>
    <xf numFmtId="3" fontId="14" fillId="4" borderId="0" xfId="1" applyNumberFormat="1" applyFill="1" applyBorder="1"/>
    <xf numFmtId="3" fontId="14" fillId="2" borderId="0" xfId="1" applyNumberFormat="1" applyFill="1" applyBorder="1"/>
    <xf numFmtId="3" fontId="14" fillId="2" borderId="6" xfId="1" applyNumberFormat="1" applyFill="1" applyBorder="1"/>
    <xf numFmtId="3" fontId="15" fillId="2" borderId="0" xfId="1" applyNumberFormat="1" applyFont="1" applyFill="1" applyBorder="1"/>
    <xf numFmtId="0" fontId="14" fillId="2" borderId="7" xfId="1" applyFill="1" applyBorder="1"/>
    <xf numFmtId="0" fontId="14" fillId="2" borderId="8" xfId="1" applyFill="1" applyBorder="1"/>
    <xf numFmtId="3" fontId="14" fillId="2" borderId="8" xfId="1" applyNumberFormat="1" applyFill="1" applyBorder="1"/>
    <xf numFmtId="0" fontId="14" fillId="2" borderId="9" xfId="1" applyFill="1" applyBorder="1"/>
    <xf numFmtId="0" fontId="14" fillId="2" borderId="2" xfId="1" applyFill="1" applyBorder="1" applyAlignment="1">
      <alignment horizontal="centerContinuous"/>
    </xf>
    <xf numFmtId="0" fontId="14" fillId="3" borderId="0" xfId="1" applyFill="1" applyBorder="1" applyAlignment="1">
      <alignment horizontal="center" vertical="center" wrapText="1"/>
    </xf>
    <xf numFmtId="0" fontId="14" fillId="2" borderId="10" xfId="1" applyFill="1" applyBorder="1"/>
    <xf numFmtId="0" fontId="14" fillId="3" borderId="0" xfId="1" applyFill="1"/>
    <xf numFmtId="0" fontId="14" fillId="2" borderId="10" xfId="1" applyFill="1" applyBorder="1" applyAlignment="1">
      <alignment horizontal="center" wrapText="1"/>
    </xf>
    <xf numFmtId="3" fontId="14" fillId="2" borderId="10" xfId="1" applyNumberFormat="1" applyFill="1" applyBorder="1"/>
    <xf numFmtId="0" fontId="14" fillId="3" borderId="0" xfId="1" applyFill="1" applyBorder="1" applyAlignment="1">
      <alignment horizontal="centerContinuous" vertical="center"/>
    </xf>
    <xf numFmtId="0" fontId="15" fillId="2" borderId="0" xfId="1" applyFont="1" applyFill="1" applyBorder="1"/>
    <xf numFmtId="0" fontId="16" fillId="0" borderId="0" xfId="1" applyFont="1"/>
    <xf numFmtId="4" fontId="14" fillId="4" borderId="0" xfId="1" applyNumberFormat="1" applyFill="1" applyBorder="1"/>
    <xf numFmtId="4" fontId="14" fillId="4" borderId="0" xfId="1" applyNumberFormat="1" applyFill="1" applyBorder="1" applyAlignment="1">
      <alignment horizontal="right"/>
    </xf>
    <xf numFmtId="4" fontId="16" fillId="2" borderId="0" xfId="1" applyNumberFormat="1" applyFont="1" applyFill="1" applyBorder="1"/>
    <xf numFmtId="4" fontId="14" fillId="2" borderId="0" xfId="1" applyNumberFormat="1" applyFill="1" applyBorder="1"/>
    <xf numFmtId="4" fontId="14" fillId="2" borderId="6" xfId="1" applyNumberFormat="1" applyFill="1" applyBorder="1"/>
    <xf numFmtId="4" fontId="15" fillId="4" borderId="0" xfId="1" applyNumberFormat="1" applyFont="1" applyFill="1" applyBorder="1"/>
    <xf numFmtId="3" fontId="14" fillId="4" borderId="0" xfId="1" applyNumberFormat="1" applyFill="1" applyBorder="1" applyAlignment="1">
      <alignment horizontal="center"/>
    </xf>
    <xf numFmtId="3" fontId="14" fillId="2" borderId="0" xfId="1" applyNumberFormat="1" applyFill="1" applyBorder="1" applyAlignment="1">
      <alignment horizontal="center"/>
    </xf>
    <xf numFmtId="0" fontId="14" fillId="2" borderId="4" xfId="1" applyFill="1" applyBorder="1" applyAlignment="1">
      <alignment horizontal="right"/>
    </xf>
    <xf numFmtId="4" fontId="14" fillId="2" borderId="0" xfId="1" applyNumberFormat="1" applyFill="1"/>
    <xf numFmtId="4" fontId="14" fillId="2" borderId="2" xfId="1" applyNumberFormat="1" applyFill="1" applyBorder="1"/>
    <xf numFmtId="4" fontId="14" fillId="3" borderId="0" xfId="1" applyNumberFormat="1" applyFill="1" applyBorder="1" applyAlignment="1">
      <alignment horizontal="center" wrapText="1"/>
    </xf>
    <xf numFmtId="4" fontId="14" fillId="3" borderId="0" xfId="1" applyNumberFormat="1" applyFill="1"/>
    <xf numFmtId="4" fontId="14" fillId="2" borderId="8" xfId="1" applyNumberFormat="1" applyFill="1" applyBorder="1"/>
    <xf numFmtId="4" fontId="14" fillId="0" borderId="0" xfId="1" applyNumberFormat="1"/>
    <xf numFmtId="4" fontId="14" fillId="3" borderId="0" xfId="1" applyNumberFormat="1" applyFill="1" applyBorder="1" applyAlignment="1">
      <alignment horizontal="center" vertical="center" wrapText="1"/>
    </xf>
    <xf numFmtId="0" fontId="16" fillId="2" borderId="0" xfId="1" applyFont="1" applyFill="1"/>
    <xf numFmtId="4" fontId="15" fillId="2" borderId="0" xfId="1" applyNumberFormat="1" applyFont="1" applyFill="1" applyBorder="1"/>
    <xf numFmtId="4" fontId="14" fillId="2" borderId="10" xfId="1" applyNumberFormat="1" applyFill="1" applyBorder="1"/>
    <xf numFmtId="0" fontId="14" fillId="2" borderId="4" xfId="1" applyFont="1" applyFill="1" applyBorder="1"/>
    <xf numFmtId="0" fontId="14" fillId="2" borderId="4" xfId="1" applyFill="1" applyBorder="1" applyAlignment="1"/>
    <xf numFmtId="164" fontId="14" fillId="4" borderId="0" xfId="1" applyNumberFormat="1" applyFill="1" applyBorder="1"/>
    <xf numFmtId="164" fontId="14" fillId="4" borderId="0" xfId="1" applyNumberFormat="1" applyFill="1" applyBorder="1" applyAlignment="1">
      <alignment horizontal="right"/>
    </xf>
    <xf numFmtId="0" fontId="17" fillId="0" borderId="0" xfId="1" applyFont="1"/>
    <xf numFmtId="0" fontId="13" fillId="2" borderId="0" xfId="1" applyFont="1" applyFill="1" applyBorder="1"/>
    <xf numFmtId="0" fontId="13" fillId="0" borderId="0" xfId="1" applyFont="1"/>
    <xf numFmtId="0" fontId="12" fillId="2" borderId="4" xfId="1" applyFont="1" applyFill="1" applyBorder="1"/>
    <xf numFmtId="4" fontId="12" fillId="4" borderId="0" xfId="1" applyNumberFormat="1" applyFont="1" applyFill="1" applyBorder="1"/>
    <xf numFmtId="4" fontId="15" fillId="0" borderId="0" xfId="1" applyNumberFormat="1" applyFont="1" applyFill="1" applyBorder="1"/>
    <xf numFmtId="4" fontId="16" fillId="0" borderId="0" xfId="1" applyNumberFormat="1" applyFont="1" applyFill="1" applyBorder="1"/>
    <xf numFmtId="0" fontId="14" fillId="0" borderId="0" xfId="1" applyFill="1" applyBorder="1"/>
    <xf numFmtId="3" fontId="14" fillId="0" borderId="0" xfId="1" applyNumberFormat="1" applyFill="1" applyBorder="1"/>
    <xf numFmtId="0" fontId="12" fillId="2" borderId="0" xfId="1" applyFont="1" applyFill="1" applyBorder="1"/>
    <xf numFmtId="0" fontId="14" fillId="0" borderId="4" xfId="1" applyFill="1" applyBorder="1" applyAlignment="1">
      <alignment horizontal="right"/>
    </xf>
    <xf numFmtId="4" fontId="14" fillId="0" borderId="0" xfId="1" applyNumberFormat="1" applyFill="1" applyBorder="1"/>
    <xf numFmtId="3" fontId="14" fillId="0" borderId="10" xfId="1" applyNumberFormat="1" applyFill="1" applyBorder="1"/>
    <xf numFmtId="0" fontId="14" fillId="0" borderId="5" xfId="1" applyFill="1" applyBorder="1"/>
    <xf numFmtId="0" fontId="14" fillId="0" borderId="0" xfId="1" applyFill="1"/>
    <xf numFmtId="0" fontId="11" fillId="2" borderId="0" xfId="1" applyFont="1" applyFill="1" applyBorder="1"/>
    <xf numFmtId="4" fontId="14" fillId="0" borderId="0" xfId="1" applyNumberFormat="1" applyAlignment="1">
      <alignment horizontal="center"/>
    </xf>
    <xf numFmtId="0" fontId="19" fillId="0" borderId="0" xfId="1" applyFont="1"/>
    <xf numFmtId="4" fontId="18" fillId="4" borderId="0" xfId="1" applyNumberFormat="1" applyFont="1" applyFill="1" applyBorder="1"/>
    <xf numFmtId="165" fontId="14" fillId="4" borderId="0" xfId="1" applyNumberFormat="1" applyFill="1" applyBorder="1"/>
    <xf numFmtId="165" fontId="14" fillId="2" borderId="0" xfId="1" applyNumberFormat="1" applyFill="1" applyBorder="1"/>
    <xf numFmtId="165" fontId="14" fillId="0" borderId="0" xfId="1" applyNumberFormat="1" applyFill="1" applyBorder="1"/>
    <xf numFmtId="165" fontId="14" fillId="4" borderId="0" xfId="1" applyNumberFormat="1" applyFill="1" applyBorder="1" applyAlignment="1">
      <alignment horizontal="right"/>
    </xf>
    <xf numFmtId="164" fontId="10" fillId="4" borderId="0" xfId="1" applyNumberFormat="1" applyFont="1" applyFill="1" applyBorder="1"/>
    <xf numFmtId="4" fontId="14" fillId="4" borderId="0" xfId="1" applyNumberFormat="1" applyFill="1" applyBorder="1" applyAlignment="1">
      <alignment horizontal="center" wrapText="1"/>
    </xf>
    <xf numFmtId="0" fontId="9" fillId="2" borderId="0" xfId="1" applyFont="1" applyFill="1" applyBorder="1"/>
    <xf numFmtId="4" fontId="10" fillId="4" borderId="0" xfId="1" quotePrefix="1" applyNumberFormat="1" applyFont="1" applyFill="1" applyBorder="1"/>
    <xf numFmtId="4" fontId="9" fillId="4" borderId="0" xfId="1" quotePrefix="1" applyNumberFormat="1" applyFont="1" applyFill="1" applyBorder="1"/>
    <xf numFmtId="0" fontId="18" fillId="2" borderId="0" xfId="1" applyFont="1" applyFill="1" applyBorder="1"/>
    <xf numFmtId="4" fontId="10" fillId="4" borderId="0" xfId="1" applyNumberFormat="1" applyFont="1" applyFill="1" applyBorder="1"/>
    <xf numFmtId="0" fontId="16" fillId="0" borderId="4" xfId="1" applyFont="1" applyFill="1" applyBorder="1" applyAlignment="1">
      <alignment horizontal="right"/>
    </xf>
    <xf numFmtId="0" fontId="16" fillId="0" borderId="0" xfId="1" applyFont="1" applyFill="1" applyBorder="1" applyAlignment="1">
      <alignment horizontal="right"/>
    </xf>
    <xf numFmtId="0" fontId="8" fillId="2" borderId="0" xfId="1" applyFont="1" applyFill="1" applyBorder="1"/>
    <xf numFmtId="4" fontId="8" fillId="4" borderId="0" xfId="1" applyNumberFormat="1" applyFont="1" applyFill="1" applyBorder="1" applyAlignment="1">
      <alignment horizontal="right"/>
    </xf>
    <xf numFmtId="0" fontId="8" fillId="2" borderId="0" xfId="1" applyFont="1" applyFill="1"/>
    <xf numFmtId="4" fontId="8" fillId="4" borderId="0" xfId="1" quotePrefix="1" applyNumberFormat="1" applyFont="1" applyFill="1" applyBorder="1" applyAlignment="1">
      <alignment horizontal="right"/>
    </xf>
    <xf numFmtId="0" fontId="7" fillId="2" borderId="4" xfId="1" applyFont="1" applyFill="1" applyBorder="1" applyAlignment="1">
      <alignment horizontal="right"/>
    </xf>
    <xf numFmtId="0" fontId="7" fillId="2" borderId="0" xfId="1" applyFont="1" applyFill="1" applyBorder="1"/>
    <xf numFmtId="0" fontId="7" fillId="0" borderId="0" xfId="1" applyFont="1"/>
    <xf numFmtId="0" fontId="6" fillId="2" borderId="4" xfId="1" applyFont="1" applyFill="1" applyBorder="1" applyAlignment="1">
      <alignment horizontal="right"/>
    </xf>
    <xf numFmtId="0" fontId="5" fillId="2" borderId="4" xfId="1" applyFont="1" applyFill="1" applyBorder="1"/>
    <xf numFmtId="0" fontId="0" fillId="2" borderId="0" xfId="1" applyFont="1" applyFill="1" applyBorder="1"/>
    <xf numFmtId="3" fontId="14" fillId="4" borderId="0" xfId="1" applyNumberFormat="1" applyFill="1" applyBorder="1" applyAlignment="1">
      <alignment horizontal="right"/>
    </xf>
    <xf numFmtId="0" fontId="20" fillId="2" borderId="0" xfId="1" applyFont="1" applyFill="1" applyBorder="1"/>
    <xf numFmtId="4" fontId="21" fillId="2" borderId="0" xfId="1" applyNumberFormat="1" applyFont="1" applyFill="1" applyBorder="1"/>
    <xf numFmtId="0" fontId="5" fillId="0" borderId="0" xfId="1" applyFont="1"/>
    <xf numFmtId="0" fontId="20" fillId="2" borderId="0" xfId="1" applyFont="1" applyFill="1"/>
    <xf numFmtId="0" fontId="5" fillId="2" borderId="4" xfId="1" applyFont="1" applyFill="1" applyBorder="1" applyAlignment="1">
      <alignment horizontal="right"/>
    </xf>
    <xf numFmtId="0" fontId="0" fillId="2" borderId="4" xfId="1" applyFont="1" applyFill="1" applyBorder="1" applyAlignment="1">
      <alignment horizontal="right"/>
    </xf>
    <xf numFmtId="0" fontId="4" fillId="2" borderId="0" xfId="1" applyFont="1" applyFill="1" applyBorder="1"/>
    <xf numFmtId="0" fontId="3" fillId="2" borderId="0" xfId="1" applyFont="1" applyFill="1" applyBorder="1"/>
    <xf numFmtId="0" fontId="2" fillId="2" borderId="0" xfId="1" applyFont="1" applyFill="1"/>
    <xf numFmtId="0" fontId="1" fillId="2" borderId="0" xfId="1" applyFont="1" applyFill="1"/>
    <xf numFmtId="0" fontId="1" fillId="0" borderId="0" xfId="1" applyFont="1"/>
    <xf numFmtId="0" fontId="1" fillId="2" borderId="4" xfId="1" applyFont="1" applyFill="1" applyBorder="1"/>
    <xf numFmtId="0" fontId="1" fillId="0" borderId="0" xfId="1" applyFont="1" applyAlignment="1"/>
  </cellXfs>
  <cellStyles count="2">
    <cellStyle name="Standard"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H52"/>
  <sheetViews>
    <sheetView tabSelected="1" workbookViewId="0">
      <selection activeCell="J22" sqref="J22"/>
    </sheetView>
  </sheetViews>
  <sheetFormatPr baseColWidth="10" defaultRowHeight="12.75" customHeight="1" x14ac:dyDescent="0.2"/>
  <cols>
    <col min="1" max="1" width="3.5703125" style="2" customWidth="1"/>
    <col min="2" max="2" width="2.7109375" style="2" customWidth="1"/>
    <col min="3" max="3" width="50.7109375" style="2" customWidth="1"/>
    <col min="4" max="4" width="0.85546875" style="2" customWidth="1"/>
    <col min="5" max="5" width="16.7109375" style="2" customWidth="1"/>
    <col min="6" max="6" width="0.85546875" style="2" customWidth="1"/>
    <col min="7" max="7" width="0.7109375" style="2" customWidth="1"/>
    <col min="8" max="8" width="1.28515625" style="2" customWidth="1"/>
    <col min="9" max="16384" width="11.42578125" style="2"/>
  </cols>
  <sheetData>
    <row r="1" spans="1:8" ht="12.75" customHeight="1" thickBot="1" x14ac:dyDescent="0.25">
      <c r="A1" s="1"/>
      <c r="B1" s="1"/>
      <c r="C1" s="1"/>
      <c r="D1" s="1"/>
      <c r="E1" s="1"/>
      <c r="F1" s="1"/>
      <c r="G1" s="1"/>
      <c r="H1" s="1"/>
    </row>
    <row r="2" spans="1:8" ht="12.75" customHeight="1" x14ac:dyDescent="0.2">
      <c r="A2" s="3"/>
      <c r="B2" s="4"/>
      <c r="C2" s="4"/>
      <c r="D2" s="4"/>
      <c r="E2" s="4"/>
      <c r="F2" s="4"/>
      <c r="G2" s="5"/>
      <c r="H2" s="1"/>
    </row>
    <row r="3" spans="1:8" ht="12.75" customHeight="1" x14ac:dyDescent="0.2">
      <c r="A3" s="6"/>
      <c r="B3" s="11"/>
      <c r="C3" s="11"/>
      <c r="D3" s="11"/>
      <c r="E3" s="11"/>
      <c r="F3" s="11"/>
      <c r="G3" s="9"/>
      <c r="H3" s="1"/>
    </row>
    <row r="4" spans="1:8" ht="12.75" customHeight="1" x14ac:dyDescent="0.2">
      <c r="A4" s="6"/>
      <c r="B4" s="11"/>
      <c r="C4" s="11"/>
      <c r="D4" s="7"/>
      <c r="E4" s="8" t="s">
        <v>42</v>
      </c>
      <c r="F4" s="7"/>
      <c r="G4" s="9"/>
      <c r="H4" s="1"/>
    </row>
    <row r="5" spans="1:8" ht="12.75" customHeight="1" x14ac:dyDescent="0.2">
      <c r="A5" s="10"/>
      <c r="B5" s="27"/>
      <c r="C5" s="27"/>
      <c r="D5" s="11"/>
      <c r="E5" s="11"/>
      <c r="F5" s="11"/>
      <c r="G5" s="9"/>
      <c r="H5" s="1"/>
    </row>
    <row r="6" spans="1:8" ht="12.75" customHeight="1" x14ac:dyDescent="0.2">
      <c r="A6" s="37" t="s">
        <v>50</v>
      </c>
      <c r="B6" s="11" t="s">
        <v>14</v>
      </c>
      <c r="C6" s="11"/>
      <c r="D6" s="11"/>
      <c r="E6" s="35" t="s">
        <v>43</v>
      </c>
      <c r="F6" s="13"/>
      <c r="G6" s="9"/>
      <c r="H6" s="1"/>
    </row>
    <row r="7" spans="1:8" ht="12.75" customHeight="1" x14ac:dyDescent="0.2">
      <c r="A7" s="37"/>
      <c r="B7" s="11"/>
      <c r="C7" s="11"/>
      <c r="D7" s="11"/>
      <c r="E7" s="13"/>
      <c r="F7" s="13"/>
      <c r="G7" s="9"/>
      <c r="H7" s="1"/>
    </row>
    <row r="8" spans="1:8" ht="12.75" customHeight="1" x14ac:dyDescent="0.2">
      <c r="A8" s="37" t="s">
        <v>51</v>
      </c>
      <c r="B8" s="11" t="s">
        <v>18</v>
      </c>
      <c r="C8" s="11"/>
      <c r="D8" s="11"/>
      <c r="E8" s="35" t="s">
        <v>43</v>
      </c>
      <c r="F8" s="13"/>
      <c r="G8" s="9"/>
      <c r="H8" s="1"/>
    </row>
    <row r="9" spans="1:8" ht="12.75" customHeight="1" x14ac:dyDescent="0.2">
      <c r="A9" s="37"/>
      <c r="B9" s="11"/>
      <c r="C9" s="11"/>
      <c r="D9" s="11"/>
      <c r="E9" s="13"/>
      <c r="F9" s="13"/>
      <c r="G9" s="9"/>
      <c r="H9" s="1"/>
    </row>
    <row r="10" spans="1:8" ht="12.75" customHeight="1" x14ac:dyDescent="0.2">
      <c r="A10" s="37" t="s">
        <v>52</v>
      </c>
      <c r="B10" s="11" t="s">
        <v>117</v>
      </c>
      <c r="C10" s="11"/>
      <c r="D10" s="11"/>
      <c r="E10" s="35" t="s">
        <v>44</v>
      </c>
      <c r="F10" s="13"/>
      <c r="G10" s="9"/>
      <c r="H10" s="1"/>
    </row>
    <row r="11" spans="1:8" ht="12.75" customHeight="1" x14ac:dyDescent="0.2">
      <c r="A11" s="37"/>
      <c r="B11" s="11"/>
      <c r="C11" s="11"/>
      <c r="D11" s="11"/>
      <c r="E11" s="13"/>
      <c r="F11" s="13"/>
      <c r="G11" s="9"/>
      <c r="H11" s="1"/>
    </row>
    <row r="12" spans="1:8" ht="12.75" customHeight="1" x14ac:dyDescent="0.2">
      <c r="A12" s="37" t="s">
        <v>53</v>
      </c>
      <c r="B12" s="11" t="s">
        <v>21</v>
      </c>
      <c r="C12" s="11"/>
      <c r="D12" s="11"/>
      <c r="E12" s="35" t="s">
        <v>43</v>
      </c>
      <c r="F12" s="13"/>
      <c r="G12" s="9"/>
      <c r="H12" s="1"/>
    </row>
    <row r="13" spans="1:8" ht="12.75" customHeight="1" x14ac:dyDescent="0.2">
      <c r="A13" s="37"/>
      <c r="B13" s="11"/>
      <c r="C13" s="11"/>
      <c r="D13" s="11"/>
      <c r="E13" s="13"/>
      <c r="F13" s="13"/>
      <c r="G13" s="9"/>
      <c r="H13" s="1"/>
    </row>
    <row r="14" spans="1:8" ht="12.75" customHeight="1" x14ac:dyDescent="0.2">
      <c r="A14" s="37" t="s">
        <v>54</v>
      </c>
      <c r="B14" s="11" t="s">
        <v>22</v>
      </c>
      <c r="C14" s="11"/>
      <c r="D14" s="11"/>
      <c r="E14" s="35" t="s">
        <v>43</v>
      </c>
      <c r="F14" s="13"/>
      <c r="G14" s="9"/>
      <c r="H14" s="1"/>
    </row>
    <row r="15" spans="1:8" ht="12.75" customHeight="1" x14ac:dyDescent="0.2">
      <c r="A15" s="37"/>
      <c r="B15" s="11"/>
      <c r="C15" s="11"/>
      <c r="D15" s="11"/>
      <c r="E15" s="13"/>
      <c r="F15" s="13"/>
      <c r="G15" s="9"/>
      <c r="H15" s="1"/>
    </row>
    <row r="16" spans="1:8" ht="12.75" customHeight="1" x14ac:dyDescent="0.2">
      <c r="A16" s="37" t="s">
        <v>55</v>
      </c>
      <c r="B16" s="11" t="s">
        <v>24</v>
      </c>
      <c r="C16" s="11"/>
      <c r="D16" s="11"/>
      <c r="E16" s="35" t="s">
        <v>44</v>
      </c>
      <c r="F16" s="13"/>
      <c r="G16" s="9"/>
      <c r="H16" s="1"/>
    </row>
    <row r="17" spans="1:8" ht="12.75" customHeight="1" x14ac:dyDescent="0.2">
      <c r="A17" s="37"/>
      <c r="B17" s="11"/>
      <c r="C17" s="11"/>
      <c r="D17" s="11"/>
      <c r="E17" s="13"/>
      <c r="F17" s="13"/>
      <c r="G17" s="9"/>
      <c r="H17" s="1"/>
    </row>
    <row r="18" spans="1:8" ht="12.75" customHeight="1" x14ac:dyDescent="0.2">
      <c r="A18" s="37" t="s">
        <v>56</v>
      </c>
      <c r="B18" s="11" t="s">
        <v>45</v>
      </c>
      <c r="C18" s="11"/>
      <c r="D18" s="11"/>
      <c r="E18" s="36"/>
      <c r="F18" s="13"/>
      <c r="G18" s="9"/>
      <c r="H18" s="1"/>
    </row>
    <row r="19" spans="1:8" ht="12.75" customHeight="1" x14ac:dyDescent="0.2">
      <c r="A19" s="37"/>
      <c r="B19" s="11"/>
      <c r="C19" s="11"/>
      <c r="D19" s="11"/>
      <c r="E19" s="13"/>
      <c r="F19" s="13"/>
      <c r="G19" s="9"/>
      <c r="H19" s="1"/>
    </row>
    <row r="20" spans="1:8" ht="12.75" customHeight="1" x14ac:dyDescent="0.2">
      <c r="A20" s="37"/>
      <c r="B20" s="11"/>
      <c r="C20" s="11" t="s">
        <v>25</v>
      </c>
      <c r="D20" s="11"/>
      <c r="E20" s="35" t="s">
        <v>46</v>
      </c>
      <c r="F20" s="13"/>
      <c r="G20" s="9"/>
      <c r="H20" s="1"/>
    </row>
    <row r="21" spans="1:8" ht="12.75" customHeight="1" x14ac:dyDescent="0.2">
      <c r="A21" s="37"/>
      <c r="B21" s="11"/>
      <c r="C21" s="11" t="s">
        <v>26</v>
      </c>
      <c r="D21" s="11"/>
      <c r="E21" s="35" t="s">
        <v>46</v>
      </c>
      <c r="F21" s="13"/>
      <c r="G21" s="9"/>
      <c r="H21" s="1"/>
    </row>
    <row r="22" spans="1:8" ht="12.75" customHeight="1" x14ac:dyDescent="0.2">
      <c r="A22" s="37"/>
      <c r="B22" s="11"/>
      <c r="C22" s="11"/>
      <c r="D22" s="11"/>
      <c r="E22" s="13"/>
      <c r="F22" s="13"/>
      <c r="G22" s="9"/>
      <c r="H22" s="1"/>
    </row>
    <row r="23" spans="1:8" ht="12.75" customHeight="1" x14ac:dyDescent="0.2">
      <c r="A23" s="37" t="s">
        <v>57</v>
      </c>
      <c r="B23" s="11" t="s">
        <v>47</v>
      </c>
      <c r="C23" s="11"/>
      <c r="D23" s="11"/>
      <c r="E23" s="36"/>
      <c r="F23" s="13"/>
      <c r="G23" s="9"/>
      <c r="H23" s="1"/>
    </row>
    <row r="24" spans="1:8" ht="12.75" customHeight="1" x14ac:dyDescent="0.2">
      <c r="A24" s="37"/>
      <c r="B24" s="11"/>
      <c r="C24" s="11"/>
      <c r="D24" s="11"/>
      <c r="E24" s="13"/>
      <c r="F24" s="13"/>
      <c r="G24" s="9"/>
      <c r="H24" s="1"/>
    </row>
    <row r="25" spans="1:8" ht="12.75" customHeight="1" x14ac:dyDescent="0.2">
      <c r="A25" s="37"/>
      <c r="B25" s="11"/>
      <c r="C25" s="11" t="s">
        <v>36</v>
      </c>
      <c r="D25" s="11"/>
      <c r="E25" s="35" t="s">
        <v>44</v>
      </c>
      <c r="F25" s="13"/>
      <c r="G25" s="9"/>
      <c r="H25" s="1"/>
    </row>
    <row r="26" spans="1:8" ht="12.75" customHeight="1" x14ac:dyDescent="0.2">
      <c r="A26" s="37"/>
      <c r="B26" s="11"/>
      <c r="C26" s="11" t="s">
        <v>29</v>
      </c>
      <c r="D26" s="11"/>
      <c r="E26" s="35" t="s">
        <v>44</v>
      </c>
      <c r="F26" s="13"/>
      <c r="G26" s="9"/>
      <c r="H26" s="1"/>
    </row>
    <row r="27" spans="1:8" ht="12.75" customHeight="1" x14ac:dyDescent="0.2">
      <c r="A27" s="37"/>
      <c r="B27" s="11"/>
      <c r="C27" s="11" t="s">
        <v>30</v>
      </c>
      <c r="D27" s="11"/>
      <c r="E27" s="35" t="s">
        <v>44</v>
      </c>
      <c r="F27" s="13"/>
      <c r="G27" s="9"/>
      <c r="H27" s="1"/>
    </row>
    <row r="28" spans="1:8" ht="12.75" customHeight="1" x14ac:dyDescent="0.2">
      <c r="A28" s="37"/>
      <c r="B28" s="11"/>
      <c r="C28" s="11" t="s">
        <v>32</v>
      </c>
      <c r="D28" s="11"/>
      <c r="E28" s="35" t="s">
        <v>44</v>
      </c>
      <c r="F28" s="13"/>
      <c r="G28" s="9"/>
      <c r="H28" s="1"/>
    </row>
    <row r="29" spans="1:8" ht="12.75" customHeight="1" x14ac:dyDescent="0.2">
      <c r="A29" s="37"/>
      <c r="B29" s="11"/>
      <c r="C29" s="11" t="s">
        <v>34</v>
      </c>
      <c r="D29" s="11"/>
      <c r="E29" s="35" t="s">
        <v>44</v>
      </c>
      <c r="F29" s="13"/>
      <c r="G29" s="9"/>
      <c r="H29" s="1"/>
    </row>
    <row r="30" spans="1:8" ht="12.75" customHeight="1" x14ac:dyDescent="0.2">
      <c r="A30" s="37"/>
      <c r="B30" s="11"/>
      <c r="C30" s="11" t="s">
        <v>35</v>
      </c>
      <c r="D30" s="11"/>
      <c r="E30" s="35" t="s">
        <v>44</v>
      </c>
      <c r="F30" s="13"/>
      <c r="G30" s="9"/>
      <c r="H30" s="1"/>
    </row>
    <row r="31" spans="1:8" ht="12.75" customHeight="1" x14ac:dyDescent="0.2">
      <c r="A31" s="37"/>
      <c r="B31" s="11"/>
      <c r="C31" s="11" t="s">
        <v>33</v>
      </c>
      <c r="D31" s="11"/>
      <c r="E31" s="35" t="s">
        <v>44</v>
      </c>
      <c r="F31" s="13"/>
      <c r="G31" s="9"/>
      <c r="H31" s="1"/>
    </row>
    <row r="32" spans="1:8" ht="12.75" customHeight="1" x14ac:dyDescent="0.2">
      <c r="A32" s="37"/>
      <c r="B32" s="11"/>
      <c r="C32" s="11" t="s">
        <v>37</v>
      </c>
      <c r="D32" s="11"/>
      <c r="E32" s="35" t="s">
        <v>44</v>
      </c>
      <c r="F32" s="13"/>
      <c r="G32" s="9"/>
      <c r="H32" s="1"/>
    </row>
    <row r="33" spans="1:8" ht="12.75" customHeight="1" x14ac:dyDescent="0.2">
      <c r="A33" s="37"/>
      <c r="B33" s="11"/>
      <c r="C33" s="11" t="s">
        <v>31</v>
      </c>
      <c r="D33" s="11"/>
      <c r="E33" s="35" t="s">
        <v>44</v>
      </c>
      <c r="F33" s="13"/>
      <c r="G33" s="9"/>
      <c r="H33" s="1"/>
    </row>
    <row r="34" spans="1:8" ht="12.75" customHeight="1" x14ac:dyDescent="0.2">
      <c r="A34" s="37"/>
      <c r="B34" s="11"/>
      <c r="C34" s="11"/>
      <c r="D34" s="11"/>
      <c r="E34" s="13"/>
      <c r="F34" s="13"/>
      <c r="G34" s="9"/>
      <c r="H34" s="1"/>
    </row>
    <row r="35" spans="1:8" ht="12.75" customHeight="1" x14ac:dyDescent="0.2">
      <c r="A35" s="37" t="s">
        <v>58</v>
      </c>
      <c r="B35" s="11" t="s">
        <v>39</v>
      </c>
      <c r="C35" s="11"/>
      <c r="D35" s="11"/>
      <c r="E35" s="35" t="s">
        <v>49</v>
      </c>
      <c r="F35" s="13"/>
      <c r="G35" s="9"/>
      <c r="H35" s="1"/>
    </row>
    <row r="36" spans="1:8" ht="12.75" customHeight="1" x14ac:dyDescent="0.2">
      <c r="A36" s="37"/>
      <c r="B36" s="11"/>
      <c r="C36" s="11"/>
      <c r="D36" s="11"/>
      <c r="E36" s="13"/>
      <c r="F36" s="13"/>
      <c r="G36" s="9"/>
      <c r="H36" s="1"/>
    </row>
    <row r="37" spans="1:8" ht="12.75" customHeight="1" x14ac:dyDescent="0.2">
      <c r="A37" s="88" t="s">
        <v>59</v>
      </c>
      <c r="B37" s="89" t="s">
        <v>129</v>
      </c>
      <c r="C37" s="11"/>
      <c r="D37" s="11"/>
      <c r="E37" s="35" t="s">
        <v>49</v>
      </c>
      <c r="F37" s="13"/>
      <c r="G37" s="9"/>
      <c r="H37" s="1"/>
    </row>
    <row r="38" spans="1:8" ht="12.75" customHeight="1" x14ac:dyDescent="0.2">
      <c r="A38" s="37"/>
      <c r="B38" s="11"/>
      <c r="C38" s="11"/>
      <c r="D38" s="11"/>
      <c r="E38" s="13"/>
      <c r="F38" s="13"/>
      <c r="G38" s="9"/>
      <c r="H38" s="1"/>
    </row>
    <row r="39" spans="1:8" ht="12.75" customHeight="1" x14ac:dyDescent="0.2">
      <c r="A39" s="88" t="s">
        <v>60</v>
      </c>
      <c r="B39" s="11" t="s">
        <v>48</v>
      </c>
      <c r="C39" s="11"/>
      <c r="D39" s="11"/>
      <c r="E39" s="36"/>
      <c r="F39" s="13"/>
      <c r="G39" s="9"/>
      <c r="H39" s="1"/>
    </row>
    <row r="40" spans="1:8" ht="12.75" customHeight="1" x14ac:dyDescent="0.2">
      <c r="A40" s="37"/>
      <c r="B40" s="11"/>
      <c r="C40" s="11"/>
      <c r="D40" s="11"/>
      <c r="E40" s="13"/>
      <c r="F40" s="13"/>
      <c r="G40" s="9"/>
      <c r="H40" s="1"/>
    </row>
    <row r="41" spans="1:8" ht="12.75" customHeight="1" x14ac:dyDescent="0.2">
      <c r="A41" s="37"/>
      <c r="B41" s="11"/>
      <c r="C41" s="11" t="s">
        <v>40</v>
      </c>
      <c r="D41" s="11"/>
      <c r="E41" s="35" t="s">
        <v>44</v>
      </c>
      <c r="F41" s="13"/>
      <c r="G41" s="9"/>
      <c r="H41" s="1"/>
    </row>
    <row r="42" spans="1:8" ht="12.75" customHeight="1" x14ac:dyDescent="0.2">
      <c r="A42" s="37"/>
      <c r="B42" s="11"/>
      <c r="C42" s="11" t="s">
        <v>62</v>
      </c>
      <c r="D42" s="11"/>
      <c r="E42" s="35" t="s">
        <v>49</v>
      </c>
      <c r="F42" s="13"/>
      <c r="G42" s="9"/>
      <c r="H42" s="1"/>
    </row>
    <row r="43" spans="1:8" ht="12.75" customHeight="1" x14ac:dyDescent="0.2">
      <c r="A43" s="37"/>
      <c r="B43" s="11"/>
      <c r="C43" s="11"/>
      <c r="D43" s="11"/>
      <c r="E43" s="13"/>
      <c r="F43" s="13"/>
      <c r="G43" s="9"/>
      <c r="H43" s="1"/>
    </row>
    <row r="44" spans="1:8" ht="12.75" customHeight="1" x14ac:dyDescent="0.2">
      <c r="A44" s="88" t="s">
        <v>61</v>
      </c>
      <c r="B44" s="84" t="s">
        <v>122</v>
      </c>
      <c r="C44" s="11"/>
      <c r="D44" s="11"/>
      <c r="E44" s="35" t="s">
        <v>44</v>
      </c>
      <c r="F44" s="13"/>
      <c r="G44" s="9"/>
      <c r="H44" s="1"/>
    </row>
    <row r="45" spans="1:8" ht="12.75" customHeight="1" x14ac:dyDescent="0.2">
      <c r="A45" s="37"/>
      <c r="B45" s="11"/>
      <c r="C45" s="11"/>
      <c r="D45" s="11"/>
      <c r="E45" s="13"/>
      <c r="F45" s="13"/>
      <c r="G45" s="9"/>
      <c r="H45" s="1"/>
    </row>
    <row r="46" spans="1:8" ht="12.75" customHeight="1" x14ac:dyDescent="0.2">
      <c r="A46" s="88" t="s">
        <v>127</v>
      </c>
      <c r="B46" s="102" t="s">
        <v>138</v>
      </c>
      <c r="C46" s="11"/>
      <c r="D46" s="11"/>
      <c r="E46" s="35" t="s">
        <v>43</v>
      </c>
      <c r="F46" s="13"/>
      <c r="G46" s="9"/>
      <c r="H46" s="1"/>
    </row>
    <row r="47" spans="1:8" ht="12.75" customHeight="1" x14ac:dyDescent="0.2">
      <c r="A47" s="37"/>
      <c r="B47" s="11"/>
      <c r="C47" s="11"/>
      <c r="D47" s="11"/>
      <c r="E47" s="13"/>
      <c r="F47" s="13"/>
      <c r="G47" s="9"/>
      <c r="H47" s="1"/>
    </row>
    <row r="48" spans="1:8" ht="12.75" customHeight="1" x14ac:dyDescent="0.2">
      <c r="A48" s="88" t="s">
        <v>128</v>
      </c>
      <c r="B48" s="11" t="s">
        <v>41</v>
      </c>
      <c r="C48" s="11"/>
      <c r="D48" s="11"/>
      <c r="E48" s="35" t="s">
        <v>43</v>
      </c>
      <c r="F48" s="13"/>
      <c r="G48" s="9"/>
      <c r="H48" s="1"/>
    </row>
    <row r="49" spans="1:8" ht="12.75" customHeight="1" x14ac:dyDescent="0.2">
      <c r="A49" s="6"/>
      <c r="B49" s="11"/>
      <c r="C49" s="11"/>
      <c r="D49" s="11"/>
      <c r="E49" s="13"/>
      <c r="F49" s="13"/>
      <c r="G49" s="9"/>
      <c r="H49" s="1"/>
    </row>
    <row r="50" spans="1:8" ht="12.75" customHeight="1" x14ac:dyDescent="0.2">
      <c r="A50" s="6"/>
      <c r="B50" s="11"/>
      <c r="C50" s="11"/>
      <c r="D50" s="11"/>
      <c r="E50" s="15"/>
      <c r="F50" s="13"/>
      <c r="G50" s="9"/>
      <c r="H50" s="1"/>
    </row>
    <row r="51" spans="1:8" ht="12.75" customHeight="1" thickBot="1" x14ac:dyDescent="0.25">
      <c r="A51" s="16"/>
      <c r="B51" s="17"/>
      <c r="C51" s="17"/>
      <c r="D51" s="17"/>
      <c r="E51" s="18"/>
      <c r="F51" s="18"/>
      <c r="G51" s="19"/>
      <c r="H51" s="1"/>
    </row>
    <row r="52" spans="1:8" ht="12.75" customHeight="1" x14ac:dyDescent="0.2">
      <c r="A52" s="1"/>
      <c r="B52" s="1"/>
      <c r="C52" s="1"/>
      <c r="D52" s="1"/>
      <c r="E52" s="1"/>
      <c r="F52" s="1"/>
      <c r="G52" s="1"/>
      <c r="H52" s="1"/>
    </row>
  </sheetData>
  <pageMargins left="0.70866141732283472" right="0.70866141732283472" top="0.78740157480314965" bottom="0.78740157480314965" header="0.31496062992125984" footer="0.31496062992125984"/>
  <pageSetup paperSize="9" scale="8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workbookViewId="0">
      <selection activeCell="A25" sqref="A25"/>
    </sheetView>
  </sheetViews>
  <sheetFormatPr baseColWidth="10" defaultRowHeight="15" x14ac:dyDescent="0.25"/>
  <cols>
    <col min="4" max="4" width="31.7109375" customWidth="1"/>
    <col min="5" max="5" width="17.85546875" customWidth="1"/>
    <col min="7" max="7" width="22.42578125" customWidth="1"/>
  </cols>
  <sheetData>
    <row r="1" spans="1:22" ht="15.75" thickBot="1" x14ac:dyDescent="0.3">
      <c r="A1" s="1"/>
      <c r="B1" s="1"/>
      <c r="C1" s="1"/>
      <c r="D1" s="1"/>
      <c r="E1" s="38"/>
      <c r="F1" s="1"/>
      <c r="G1" s="38"/>
      <c r="H1" s="1"/>
      <c r="I1" s="38"/>
      <c r="J1" s="1"/>
      <c r="K1" s="1"/>
      <c r="L1" s="1"/>
      <c r="M1" s="1"/>
      <c r="N1" s="38"/>
      <c r="O1" s="1"/>
      <c r="P1" s="1"/>
      <c r="Q1" s="38"/>
      <c r="R1" s="1"/>
      <c r="S1" s="1"/>
      <c r="T1" s="1"/>
      <c r="U1" s="1"/>
      <c r="V1" s="2"/>
    </row>
    <row r="2" spans="1:22" x14ac:dyDescent="0.25">
      <c r="A2" s="3"/>
      <c r="B2" s="4"/>
      <c r="C2" s="4"/>
      <c r="D2" s="4"/>
      <c r="E2" s="39"/>
      <c r="F2" s="4"/>
      <c r="G2" s="39"/>
      <c r="H2" s="4"/>
      <c r="I2" s="39"/>
      <c r="J2" s="4"/>
      <c r="K2" s="20"/>
      <c r="L2" s="4"/>
      <c r="M2" s="4"/>
      <c r="N2" s="39"/>
      <c r="O2" s="20"/>
      <c r="P2" s="4"/>
      <c r="Q2" s="39"/>
      <c r="R2" s="4"/>
      <c r="S2" s="20"/>
      <c r="T2" s="5"/>
      <c r="U2" s="1"/>
      <c r="V2" s="2"/>
    </row>
    <row r="3" spans="1:22" ht="26.25" x14ac:dyDescent="0.25">
      <c r="A3" s="92" t="s">
        <v>130</v>
      </c>
      <c r="B3" s="11"/>
      <c r="C3" s="11"/>
      <c r="D3" s="1"/>
      <c r="E3" s="44" t="s">
        <v>10</v>
      </c>
      <c r="F3" s="1"/>
      <c r="G3" s="44" t="s">
        <v>11</v>
      </c>
      <c r="H3" s="1"/>
      <c r="I3" s="40" t="s">
        <v>6</v>
      </c>
      <c r="J3" s="1"/>
      <c r="K3" s="8" t="s">
        <v>6</v>
      </c>
      <c r="L3" s="1"/>
      <c r="M3" s="22"/>
      <c r="N3" s="40" t="s">
        <v>2</v>
      </c>
      <c r="O3" s="1"/>
      <c r="P3" s="22"/>
      <c r="Q3" s="40" t="s">
        <v>3</v>
      </c>
      <c r="R3" s="1"/>
      <c r="S3" s="8" t="s">
        <v>3</v>
      </c>
      <c r="T3" s="9"/>
      <c r="U3" s="1"/>
      <c r="V3" s="2"/>
    </row>
    <row r="4" spans="1:22" x14ac:dyDescent="0.25">
      <c r="A4" s="6"/>
      <c r="B4" s="11"/>
      <c r="C4" s="11"/>
      <c r="D4" s="1"/>
      <c r="E4" s="41"/>
      <c r="F4" s="1"/>
      <c r="G4" s="41"/>
      <c r="H4" s="1"/>
      <c r="I4" s="41"/>
      <c r="J4" s="1"/>
      <c r="K4" s="8"/>
      <c r="L4" s="1"/>
      <c r="M4" s="22"/>
      <c r="N4" s="41"/>
      <c r="O4" s="1"/>
      <c r="P4" s="22"/>
      <c r="Q4" s="41"/>
      <c r="R4" s="1"/>
      <c r="S4" s="8"/>
      <c r="T4" s="9"/>
      <c r="U4" s="1"/>
      <c r="V4" s="2"/>
    </row>
    <row r="5" spans="1:22" x14ac:dyDescent="0.25">
      <c r="A5" s="10"/>
      <c r="B5" s="27"/>
      <c r="C5" s="27"/>
      <c r="D5" s="11"/>
      <c r="E5" s="41"/>
      <c r="F5" s="11"/>
      <c r="G5" s="41"/>
      <c r="H5" s="11"/>
      <c r="I5" s="41"/>
      <c r="J5" s="11"/>
      <c r="K5" s="26"/>
      <c r="L5" s="11"/>
      <c r="M5" s="22"/>
      <c r="N5" s="41"/>
      <c r="O5" s="11"/>
      <c r="P5" s="22"/>
      <c r="Q5" s="41"/>
      <c r="R5" s="11"/>
      <c r="S5" s="26"/>
      <c r="T5" s="9"/>
      <c r="U5" s="1"/>
      <c r="V5" s="2"/>
    </row>
    <row r="6" spans="1:22" x14ac:dyDescent="0.25">
      <c r="A6" s="37"/>
      <c r="B6" s="11"/>
      <c r="C6" s="11"/>
      <c r="D6" s="7"/>
      <c r="E6" s="40" t="s">
        <v>0</v>
      </c>
      <c r="F6" s="7"/>
      <c r="G6" s="40" t="s">
        <v>0</v>
      </c>
      <c r="H6" s="7"/>
      <c r="I6" s="40" t="s">
        <v>0</v>
      </c>
      <c r="J6" s="7"/>
      <c r="K6" s="8" t="s">
        <v>7</v>
      </c>
      <c r="L6" s="7"/>
      <c r="M6" s="24"/>
      <c r="N6" s="40" t="s">
        <v>0</v>
      </c>
      <c r="O6" s="7"/>
      <c r="P6" s="24"/>
      <c r="Q6" s="40" t="s">
        <v>0</v>
      </c>
      <c r="R6" s="7"/>
      <c r="S6" s="8" t="s">
        <v>7</v>
      </c>
      <c r="T6" s="9"/>
      <c r="U6" s="1"/>
      <c r="V6" s="2"/>
    </row>
    <row r="7" spans="1:22" x14ac:dyDescent="0.25">
      <c r="A7" s="37"/>
      <c r="B7" s="11"/>
      <c r="C7" s="11"/>
      <c r="D7" s="11"/>
      <c r="E7" s="32"/>
      <c r="F7" s="11"/>
      <c r="G7" s="32"/>
      <c r="H7" s="11"/>
      <c r="I7" s="32"/>
      <c r="J7" s="11"/>
      <c r="K7" s="11"/>
      <c r="L7" s="11"/>
      <c r="M7" s="22"/>
      <c r="N7" s="32"/>
      <c r="O7" s="11"/>
      <c r="P7" s="22"/>
      <c r="Q7" s="32"/>
      <c r="R7" s="11"/>
      <c r="S7" s="11"/>
      <c r="T7" s="9"/>
      <c r="U7" s="1"/>
      <c r="V7" s="2"/>
    </row>
    <row r="8" spans="1:22" x14ac:dyDescent="0.25">
      <c r="A8" s="99" t="s">
        <v>50</v>
      </c>
      <c r="B8" s="93" t="s">
        <v>14</v>
      </c>
      <c r="C8" s="11"/>
      <c r="D8" s="11"/>
      <c r="E8" s="29">
        <v>24197568.879999999</v>
      </c>
      <c r="F8" s="31"/>
      <c r="G8" s="29">
        <v>24247685.359999999</v>
      </c>
      <c r="H8" s="31"/>
      <c r="I8" s="29">
        <v>-50116.480000000447</v>
      </c>
      <c r="J8" s="11"/>
      <c r="K8" s="94">
        <v>-0.20711369910149605</v>
      </c>
      <c r="L8" s="13"/>
      <c r="M8" s="25"/>
      <c r="N8" s="29">
        <v>50116.480000000003</v>
      </c>
      <c r="O8" s="13"/>
      <c r="P8" s="25"/>
      <c r="Q8" s="29">
        <v>-4.4383341446518898E-10</v>
      </c>
      <c r="R8" s="11"/>
      <c r="S8" s="12">
        <v>-1.8342066373123557E-15</v>
      </c>
      <c r="T8" s="9"/>
      <c r="U8" s="1"/>
      <c r="V8" s="2"/>
    </row>
    <row r="9" spans="1:22" x14ac:dyDescent="0.25">
      <c r="A9" s="37"/>
      <c r="B9" s="11"/>
      <c r="C9" s="11"/>
      <c r="D9" s="11"/>
      <c r="E9" s="32"/>
      <c r="F9" s="32"/>
      <c r="G9" s="32"/>
      <c r="H9" s="32"/>
      <c r="I9" s="32"/>
      <c r="J9" s="11"/>
      <c r="K9" s="13"/>
      <c r="L9" s="13"/>
      <c r="M9" s="25"/>
      <c r="N9" s="32"/>
      <c r="O9" s="13"/>
      <c r="P9" s="25"/>
      <c r="Q9" s="32"/>
      <c r="R9" s="11"/>
      <c r="S9" s="13"/>
      <c r="T9" s="9"/>
      <c r="U9" s="1"/>
      <c r="V9" s="2"/>
    </row>
    <row r="10" spans="1:22" x14ac:dyDescent="0.25">
      <c r="A10" s="37"/>
      <c r="B10" s="11"/>
      <c r="C10" s="95" t="s">
        <v>131</v>
      </c>
      <c r="D10" s="11"/>
      <c r="E10" s="32">
        <v>15678254.369999999</v>
      </c>
      <c r="F10" s="32"/>
      <c r="G10" s="32">
        <v>15728370.85</v>
      </c>
      <c r="H10" s="96" t="s">
        <v>16</v>
      </c>
      <c r="I10" s="32">
        <v>-50116.480000000447</v>
      </c>
      <c r="J10" s="11"/>
      <c r="K10" s="13">
        <v>-0.31965599496776409</v>
      </c>
      <c r="L10" s="13"/>
      <c r="M10" s="25"/>
      <c r="N10" s="32">
        <v>50116.480000000003</v>
      </c>
      <c r="O10" s="13"/>
      <c r="P10" s="25"/>
      <c r="Q10" s="32">
        <v>-4.4383341446518898E-10</v>
      </c>
      <c r="R10" s="11"/>
      <c r="S10" s="13">
        <v>-2.8308854033804593E-15</v>
      </c>
      <c r="T10" s="9"/>
      <c r="U10" s="1"/>
      <c r="V10" s="2"/>
    </row>
    <row r="11" spans="1:22" x14ac:dyDescent="0.25">
      <c r="A11" s="37"/>
      <c r="B11" s="11"/>
      <c r="C11" s="95" t="s">
        <v>132</v>
      </c>
      <c r="D11" s="11"/>
      <c r="E11" s="32">
        <v>4023191.17</v>
      </c>
      <c r="F11" s="32"/>
      <c r="G11" s="32">
        <v>4023191.17</v>
      </c>
      <c r="H11" s="32"/>
      <c r="I11" s="32">
        <v>0</v>
      </c>
      <c r="J11" s="11"/>
      <c r="K11" s="13">
        <v>0</v>
      </c>
      <c r="L11" s="13"/>
      <c r="M11" s="25"/>
      <c r="N11" s="32">
        <v>0</v>
      </c>
      <c r="O11" s="13"/>
      <c r="P11" s="25"/>
      <c r="Q11" s="32">
        <v>0</v>
      </c>
      <c r="R11" s="11"/>
      <c r="S11" s="13">
        <v>0</v>
      </c>
      <c r="T11" s="9"/>
      <c r="U11" s="1"/>
      <c r="V11" s="2"/>
    </row>
    <row r="12" spans="1:22" x14ac:dyDescent="0.25">
      <c r="A12" s="37"/>
      <c r="B12" s="11"/>
      <c r="C12" s="95" t="s">
        <v>133</v>
      </c>
      <c r="D12" s="11"/>
      <c r="E12" s="32">
        <v>4496123.34</v>
      </c>
      <c r="F12" s="32"/>
      <c r="G12" s="32">
        <v>4496123.3400000008</v>
      </c>
      <c r="H12" s="32"/>
      <c r="I12" s="32">
        <v>0</v>
      </c>
      <c r="J12" s="11"/>
      <c r="K12" s="13">
        <v>0</v>
      </c>
      <c r="L12" s="13"/>
      <c r="M12" s="25"/>
      <c r="N12" s="32">
        <v>0</v>
      </c>
      <c r="O12" s="13"/>
      <c r="P12" s="25"/>
      <c r="Q12" s="32">
        <v>0</v>
      </c>
      <c r="R12" s="11"/>
      <c r="S12" s="13">
        <v>0</v>
      </c>
      <c r="T12" s="9"/>
      <c r="U12" s="1"/>
      <c r="V12" s="2"/>
    </row>
    <row r="13" spans="1:22" x14ac:dyDescent="0.25">
      <c r="A13" s="37"/>
      <c r="B13" s="11"/>
      <c r="C13" s="11"/>
      <c r="D13" s="11"/>
      <c r="E13" s="32"/>
      <c r="F13" s="32"/>
      <c r="G13" s="32"/>
      <c r="H13" s="32"/>
      <c r="I13" s="32"/>
      <c r="J13" s="11"/>
      <c r="K13" s="13"/>
      <c r="L13" s="13"/>
      <c r="M13" s="25"/>
      <c r="N13" s="32"/>
      <c r="O13" s="13"/>
      <c r="P13" s="25"/>
      <c r="Q13" s="32"/>
      <c r="R13" s="11"/>
      <c r="S13" s="13"/>
      <c r="T13" s="9"/>
      <c r="U13" s="1"/>
      <c r="V13" s="2"/>
    </row>
    <row r="14" spans="1:22" x14ac:dyDescent="0.25">
      <c r="A14" s="37"/>
      <c r="B14" s="11"/>
      <c r="C14" s="11"/>
      <c r="D14" s="11"/>
      <c r="E14" s="32"/>
      <c r="F14" s="32"/>
      <c r="G14" s="32"/>
      <c r="H14" s="32"/>
      <c r="I14" s="32"/>
      <c r="J14" s="11"/>
      <c r="K14" s="13"/>
      <c r="L14" s="13"/>
      <c r="M14" s="25"/>
      <c r="N14" s="32"/>
      <c r="O14" s="13"/>
      <c r="P14" s="25"/>
      <c r="Q14" s="32"/>
      <c r="R14" s="11"/>
      <c r="S14" s="13"/>
      <c r="T14" s="9"/>
      <c r="U14" s="1"/>
      <c r="V14" s="2"/>
    </row>
    <row r="15" spans="1:22" x14ac:dyDescent="0.25">
      <c r="A15" s="100" t="s">
        <v>51</v>
      </c>
      <c r="B15" s="11" t="s">
        <v>21</v>
      </c>
      <c r="C15" s="11"/>
      <c r="D15" s="11"/>
      <c r="E15" s="29">
        <v>2651682.84</v>
      </c>
      <c r="F15" s="31"/>
      <c r="G15" s="29">
        <v>2651682.84</v>
      </c>
      <c r="H15" s="31"/>
      <c r="I15" s="29">
        <v>0</v>
      </c>
      <c r="J15" s="11"/>
      <c r="K15" s="12">
        <v>0</v>
      </c>
      <c r="L15" s="13"/>
      <c r="M15" s="25"/>
      <c r="N15" s="29">
        <v>0</v>
      </c>
      <c r="O15" s="13"/>
      <c r="P15" s="25"/>
      <c r="Q15" s="29">
        <v>0</v>
      </c>
      <c r="R15" s="11"/>
      <c r="S15" s="12">
        <v>0</v>
      </c>
      <c r="T15" s="9"/>
      <c r="U15" s="1"/>
      <c r="V15" s="2"/>
    </row>
    <row r="16" spans="1:22" x14ac:dyDescent="0.25">
      <c r="A16" s="37"/>
      <c r="B16" s="11"/>
      <c r="C16" s="11"/>
      <c r="D16" s="11"/>
      <c r="E16" s="32"/>
      <c r="F16" s="32"/>
      <c r="G16" s="32"/>
      <c r="H16" s="32"/>
      <c r="I16" s="32"/>
      <c r="J16" s="11"/>
      <c r="K16" s="13"/>
      <c r="L16" s="13"/>
      <c r="M16" s="25"/>
      <c r="N16" s="32"/>
      <c r="O16" s="13"/>
      <c r="P16" s="25"/>
      <c r="Q16" s="32"/>
      <c r="R16" s="11"/>
      <c r="S16" s="13"/>
      <c r="T16" s="9"/>
      <c r="U16" s="1"/>
      <c r="V16" s="2"/>
    </row>
    <row r="17" spans="1:22" x14ac:dyDescent="0.25">
      <c r="A17" s="37"/>
      <c r="B17" s="11"/>
      <c r="C17" s="95" t="s">
        <v>134</v>
      </c>
      <c r="D17" s="11"/>
      <c r="E17" s="32">
        <v>2651682.84</v>
      </c>
      <c r="F17" s="32"/>
      <c r="G17" s="32">
        <v>2651682.84</v>
      </c>
      <c r="H17" s="32"/>
      <c r="I17" s="32">
        <v>0</v>
      </c>
      <c r="J17" s="11"/>
      <c r="K17" s="13">
        <v>0</v>
      </c>
      <c r="L17" s="13"/>
      <c r="M17" s="25"/>
      <c r="N17" s="32">
        <v>0</v>
      </c>
      <c r="O17" s="13"/>
      <c r="P17" s="25"/>
      <c r="Q17" s="32">
        <v>0</v>
      </c>
      <c r="R17" s="11"/>
      <c r="S17" s="13">
        <v>0</v>
      </c>
      <c r="T17" s="9"/>
      <c r="U17" s="1"/>
      <c r="V17" s="97"/>
    </row>
    <row r="18" spans="1:22" x14ac:dyDescent="0.25">
      <c r="A18" s="37"/>
      <c r="B18" s="11"/>
      <c r="C18" s="11"/>
      <c r="D18" s="11"/>
      <c r="E18" s="32"/>
      <c r="F18" s="32"/>
      <c r="G18" s="32"/>
      <c r="H18" s="32"/>
      <c r="I18" s="32"/>
      <c r="J18" s="11"/>
      <c r="K18" s="13"/>
      <c r="L18" s="13"/>
      <c r="M18" s="25"/>
      <c r="N18" s="32"/>
      <c r="O18" s="13"/>
      <c r="P18" s="25"/>
      <c r="Q18" s="32"/>
      <c r="R18" s="11"/>
      <c r="S18" s="13"/>
      <c r="T18" s="9"/>
      <c r="U18" s="1"/>
      <c r="V18" s="2"/>
    </row>
    <row r="19" spans="1:22" x14ac:dyDescent="0.25">
      <c r="A19" s="100" t="s">
        <v>52</v>
      </c>
      <c r="B19" s="11" t="s">
        <v>22</v>
      </c>
      <c r="C19" s="11"/>
      <c r="D19" s="11"/>
      <c r="E19" s="29">
        <v>27312111.859999999</v>
      </c>
      <c r="F19" s="28"/>
      <c r="G19" s="29">
        <v>27312111.859999999</v>
      </c>
      <c r="H19" s="31"/>
      <c r="I19" s="29">
        <v>0</v>
      </c>
      <c r="J19" s="11"/>
      <c r="K19" s="12">
        <v>0</v>
      </c>
      <c r="L19" s="13"/>
      <c r="M19" s="25"/>
      <c r="N19" s="29">
        <v>0</v>
      </c>
      <c r="O19" s="13"/>
      <c r="P19" s="25"/>
      <c r="Q19" s="29">
        <v>0</v>
      </c>
      <c r="R19" s="11"/>
      <c r="S19" s="12">
        <v>0</v>
      </c>
      <c r="T19" s="9"/>
      <c r="U19" s="1"/>
      <c r="V19" s="2"/>
    </row>
    <row r="20" spans="1:22" x14ac:dyDescent="0.25">
      <c r="A20" s="37"/>
      <c r="B20" s="11"/>
      <c r="C20" s="11"/>
      <c r="D20" s="11"/>
      <c r="E20" s="32"/>
      <c r="F20" s="32"/>
      <c r="G20" s="32"/>
      <c r="H20" s="32"/>
      <c r="I20" s="32"/>
      <c r="J20" s="11"/>
      <c r="K20" s="13"/>
      <c r="L20" s="13"/>
      <c r="M20" s="25"/>
      <c r="N20" s="32"/>
      <c r="O20" s="13"/>
      <c r="P20" s="25"/>
      <c r="Q20" s="32"/>
      <c r="R20" s="11"/>
      <c r="S20" s="13"/>
      <c r="T20" s="9"/>
      <c r="U20" s="1"/>
      <c r="V20" s="2"/>
    </row>
    <row r="21" spans="1:22" x14ac:dyDescent="0.25">
      <c r="A21" s="37"/>
      <c r="B21" s="11"/>
      <c r="C21" s="95" t="s">
        <v>135</v>
      </c>
      <c r="D21" s="11"/>
      <c r="E21" s="32">
        <v>13957016.050000001</v>
      </c>
      <c r="F21" s="32"/>
      <c r="G21" s="32">
        <v>13957016.050000001</v>
      </c>
      <c r="H21" s="32"/>
      <c r="I21" s="32">
        <v>0</v>
      </c>
      <c r="J21" s="11"/>
      <c r="K21" s="13">
        <v>0</v>
      </c>
      <c r="L21" s="13"/>
      <c r="M21" s="25"/>
      <c r="N21" s="32">
        <v>0</v>
      </c>
      <c r="O21" s="13"/>
      <c r="P21" s="25"/>
      <c r="Q21" s="32">
        <v>0</v>
      </c>
      <c r="R21" s="11"/>
      <c r="S21" s="13">
        <v>0</v>
      </c>
      <c r="T21" s="9"/>
      <c r="U21" s="1"/>
      <c r="V21" s="97"/>
    </row>
    <row r="22" spans="1:22" x14ac:dyDescent="0.25">
      <c r="A22" s="37"/>
      <c r="B22" s="11"/>
      <c r="C22" s="95" t="s">
        <v>131</v>
      </c>
      <c r="D22" s="11"/>
      <c r="E22" s="32">
        <v>8485455.3699999992</v>
      </c>
      <c r="F22" s="32"/>
      <c r="G22" s="32">
        <v>8485455.3699999992</v>
      </c>
      <c r="H22" s="32"/>
      <c r="I22" s="32">
        <v>0</v>
      </c>
      <c r="J22" s="11"/>
      <c r="K22" s="13">
        <v>0</v>
      </c>
      <c r="L22" s="13"/>
      <c r="M22" s="25"/>
      <c r="N22" s="32">
        <v>0</v>
      </c>
      <c r="O22" s="13"/>
      <c r="P22" s="25"/>
      <c r="Q22" s="32">
        <v>0</v>
      </c>
      <c r="R22" s="11"/>
      <c r="S22" s="13">
        <v>0</v>
      </c>
      <c r="T22" s="9"/>
      <c r="U22" s="1"/>
      <c r="V22" s="97"/>
    </row>
    <row r="23" spans="1:22" x14ac:dyDescent="0.25">
      <c r="A23" s="37"/>
      <c r="B23" s="11"/>
      <c r="C23" s="95" t="s">
        <v>136</v>
      </c>
      <c r="D23" s="11"/>
      <c r="E23" s="32">
        <v>2787941.08</v>
      </c>
      <c r="F23" s="32"/>
      <c r="G23" s="32">
        <v>2787941.08</v>
      </c>
      <c r="H23" s="32"/>
      <c r="I23" s="32">
        <v>0</v>
      </c>
      <c r="J23" s="11"/>
      <c r="K23" s="13">
        <v>0</v>
      </c>
      <c r="L23" s="13"/>
      <c r="M23" s="25"/>
      <c r="N23" s="32">
        <v>0</v>
      </c>
      <c r="O23" s="13"/>
      <c r="P23" s="25"/>
      <c r="Q23" s="32">
        <v>0</v>
      </c>
      <c r="R23" s="11"/>
      <c r="S23" s="13">
        <v>0</v>
      </c>
      <c r="T23" s="9"/>
      <c r="U23" s="1"/>
      <c r="V23" s="97"/>
    </row>
    <row r="24" spans="1:22" x14ac:dyDescent="0.25">
      <c r="A24" s="37"/>
      <c r="B24" s="11"/>
      <c r="C24" s="95" t="s">
        <v>132</v>
      </c>
      <c r="D24" s="11"/>
      <c r="E24" s="32">
        <v>2081699.36</v>
      </c>
      <c r="F24" s="32"/>
      <c r="G24" s="32">
        <v>2081699.36</v>
      </c>
      <c r="H24" s="32"/>
      <c r="I24" s="32">
        <v>0</v>
      </c>
      <c r="J24" s="11"/>
      <c r="K24" s="13">
        <v>0</v>
      </c>
      <c r="L24" s="13"/>
      <c r="M24" s="25"/>
      <c r="N24" s="32">
        <v>0</v>
      </c>
      <c r="O24" s="13"/>
      <c r="P24" s="25"/>
      <c r="Q24" s="32">
        <v>0</v>
      </c>
      <c r="R24" s="11"/>
      <c r="S24" s="13">
        <v>0</v>
      </c>
      <c r="T24" s="9"/>
      <c r="U24" s="1"/>
      <c r="V24" s="97"/>
    </row>
    <row r="25" spans="1:22" x14ac:dyDescent="0.25">
      <c r="A25" s="37"/>
      <c r="B25" s="11"/>
      <c r="C25" s="11"/>
      <c r="D25" s="11"/>
      <c r="E25" s="33"/>
      <c r="F25" s="32"/>
      <c r="G25" s="33"/>
      <c r="H25" s="32"/>
      <c r="I25" s="33"/>
      <c r="J25" s="11"/>
      <c r="K25" s="13"/>
      <c r="L25" s="13"/>
      <c r="M25" s="25"/>
      <c r="N25" s="33"/>
      <c r="O25" s="13"/>
      <c r="P25" s="25"/>
      <c r="Q25" s="33"/>
      <c r="R25" s="11"/>
      <c r="S25" s="13"/>
      <c r="T25" s="9"/>
      <c r="U25" s="1"/>
      <c r="V25" s="2"/>
    </row>
    <row r="26" spans="1:22" x14ac:dyDescent="0.25">
      <c r="A26" s="37"/>
      <c r="B26" s="11"/>
      <c r="C26" s="11"/>
      <c r="D26" s="11"/>
      <c r="E26" s="34">
        <v>54161363.579999998</v>
      </c>
      <c r="F26" s="31"/>
      <c r="G26" s="34">
        <v>54211480.060000002</v>
      </c>
      <c r="H26" s="31"/>
      <c r="I26" s="34">
        <v>-50116.480000000447</v>
      </c>
      <c r="J26" s="11"/>
      <c r="K26" s="13"/>
      <c r="L26" s="13"/>
      <c r="M26" s="25"/>
      <c r="N26" s="34">
        <v>50116.480000000003</v>
      </c>
      <c r="O26" s="13"/>
      <c r="P26" s="25"/>
      <c r="Q26" s="34">
        <v>-4.4383341446518898E-10</v>
      </c>
      <c r="R26" s="11"/>
      <c r="S26" s="13"/>
      <c r="T26" s="9"/>
      <c r="U26" s="1"/>
      <c r="V26" s="2"/>
    </row>
    <row r="27" spans="1:22" ht="15.75" thickBot="1" x14ac:dyDescent="0.3">
      <c r="A27" s="16"/>
      <c r="B27" s="17"/>
      <c r="C27" s="17"/>
      <c r="D27" s="18"/>
      <c r="E27" s="42"/>
      <c r="F27" s="42"/>
      <c r="G27" s="42"/>
      <c r="H27" s="42"/>
      <c r="I27" s="42"/>
      <c r="J27" s="18"/>
      <c r="K27" s="18"/>
      <c r="L27" s="18"/>
      <c r="M27" s="18"/>
      <c r="N27" s="42"/>
      <c r="O27" s="18"/>
      <c r="P27" s="18"/>
      <c r="Q27" s="42"/>
      <c r="R27" s="18"/>
      <c r="S27" s="18"/>
      <c r="T27" s="19"/>
      <c r="U27" s="1"/>
      <c r="V27" s="2"/>
    </row>
    <row r="28" spans="1:22" x14ac:dyDescent="0.25">
      <c r="A28" s="2"/>
      <c r="B28" s="1"/>
      <c r="C28" s="1"/>
      <c r="D28" s="1"/>
      <c r="E28" s="38"/>
      <c r="F28" s="32"/>
      <c r="G28" s="38"/>
      <c r="H28" s="32"/>
      <c r="I28" s="38"/>
      <c r="J28" s="1"/>
      <c r="K28" s="1"/>
      <c r="L28" s="1"/>
      <c r="M28" s="1"/>
      <c r="N28" s="38"/>
      <c r="O28" s="1"/>
      <c r="P28" s="1"/>
      <c r="Q28" s="38"/>
      <c r="R28" s="1"/>
      <c r="S28" s="1"/>
      <c r="T28" s="1"/>
      <c r="U28" s="1"/>
      <c r="V28" s="2"/>
    </row>
    <row r="29" spans="1:22" x14ac:dyDescent="0.25">
      <c r="A29" s="45" t="s">
        <v>16</v>
      </c>
      <c r="B29" s="98" t="s">
        <v>137</v>
      </c>
      <c r="C29" s="1"/>
      <c r="D29" s="1"/>
      <c r="E29" s="1"/>
      <c r="F29" s="1"/>
      <c r="G29" s="1"/>
      <c r="H29" s="1"/>
      <c r="I29" s="1"/>
      <c r="J29" s="1"/>
      <c r="K29" s="1"/>
      <c r="L29" s="1"/>
      <c r="M29" s="1"/>
      <c r="N29" s="1"/>
      <c r="O29" s="1"/>
      <c r="P29" s="1"/>
      <c r="Q29" s="1"/>
      <c r="R29" s="1"/>
      <c r="S29" s="1"/>
      <c r="T29" s="1"/>
      <c r="U29" s="1"/>
      <c r="V29" s="2"/>
    </row>
    <row r="30" spans="1:22" x14ac:dyDescent="0.25">
      <c r="A30" s="2"/>
      <c r="B30" s="1"/>
      <c r="C30" s="1"/>
      <c r="D30" s="1"/>
      <c r="E30" s="1"/>
      <c r="F30" s="1"/>
      <c r="G30" s="1"/>
      <c r="H30" s="1"/>
      <c r="I30" s="1"/>
      <c r="J30" s="1"/>
      <c r="K30" s="1"/>
      <c r="L30" s="1"/>
      <c r="M30" s="1"/>
      <c r="N30" s="1"/>
      <c r="O30" s="1"/>
      <c r="P30" s="1"/>
      <c r="Q30" s="1"/>
      <c r="R30" s="1"/>
      <c r="S30" s="1"/>
      <c r="T30" s="1"/>
      <c r="U30" s="1"/>
      <c r="V30" s="2"/>
    </row>
    <row r="40" spans="1:22" x14ac:dyDescent="0.25">
      <c r="A40" s="28"/>
      <c r="B40" s="2"/>
      <c r="C40" s="2"/>
      <c r="D40" s="2"/>
      <c r="E40" s="43"/>
      <c r="F40" s="32"/>
      <c r="G40" s="43"/>
      <c r="H40" s="32"/>
      <c r="I40" s="43"/>
      <c r="J40" s="2"/>
      <c r="K40" s="2"/>
      <c r="L40" s="2"/>
      <c r="M40" s="2"/>
      <c r="N40" s="43"/>
      <c r="O40" s="2"/>
      <c r="P40" s="2"/>
      <c r="Q40" s="43"/>
      <c r="R40" s="2"/>
      <c r="S40" s="2"/>
      <c r="T40" s="2"/>
      <c r="U40" s="2"/>
      <c r="V40" s="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20"/>
  <sheetViews>
    <sheetView workbookViewId="0">
      <selection activeCell="P12" sqref="P12"/>
    </sheetView>
  </sheetViews>
  <sheetFormatPr baseColWidth="10" defaultRowHeight="21.75" customHeight="1" outlineLevelCol="1" x14ac:dyDescent="0.2"/>
  <cols>
    <col min="1" max="1" width="2.7109375" style="2" customWidth="1"/>
    <col min="2" max="2" width="25.7109375" style="2" customWidth="1"/>
    <col min="3" max="3" width="0.85546875" style="2" customWidth="1"/>
    <col min="4" max="4" width="16.7109375" style="2" hidden="1" customWidth="1" outlineLevel="1"/>
    <col min="5" max="5" width="3.7109375" style="2" hidden="1" customWidth="1" outlineLevel="1"/>
    <col min="6" max="6" width="16.7109375" style="2" customWidth="1" collapsed="1"/>
    <col min="7" max="7" width="2.7109375" style="2" customWidth="1"/>
    <col min="8" max="8" width="16.7109375" style="2" customWidth="1"/>
    <col min="9" max="9" width="2.7109375" style="2" customWidth="1"/>
    <col min="10" max="10" width="16.7109375" style="2" customWidth="1"/>
    <col min="11" max="11" width="3.7109375" style="2" hidden="1" customWidth="1" outlineLevel="1"/>
    <col min="12" max="12" width="16.7109375" style="2" hidden="1" customWidth="1" outlineLevel="1"/>
    <col min="13" max="13" width="0.7109375" style="2" customWidth="1" collapsed="1"/>
    <col min="14" max="14" width="1.140625" style="2" customWidth="1"/>
    <col min="15" max="16384" width="11.42578125" style="2"/>
  </cols>
  <sheetData>
    <row r="1" spans="1:15" ht="21.75" customHeight="1" thickBot="1" x14ac:dyDescent="0.25">
      <c r="A1" s="1"/>
      <c r="B1" s="1"/>
      <c r="C1" s="1"/>
      <c r="D1" s="1"/>
      <c r="E1" s="1"/>
      <c r="F1" s="1"/>
      <c r="G1" s="1"/>
      <c r="H1" s="1"/>
      <c r="I1" s="1"/>
      <c r="J1" s="1"/>
      <c r="K1" s="1"/>
      <c r="L1" s="1"/>
      <c r="M1" s="1"/>
      <c r="N1" s="1"/>
    </row>
    <row r="2" spans="1:15" ht="21.75" customHeight="1" x14ac:dyDescent="0.2">
      <c r="A2" s="3"/>
      <c r="B2" s="4"/>
      <c r="C2" s="4"/>
      <c r="D2" s="4"/>
      <c r="E2" s="4"/>
      <c r="F2" s="4"/>
      <c r="G2" s="4"/>
      <c r="H2" s="4"/>
      <c r="I2" s="4"/>
      <c r="J2" s="4"/>
      <c r="K2" s="4"/>
      <c r="L2" s="4"/>
      <c r="M2" s="5"/>
      <c r="N2" s="1"/>
    </row>
    <row r="3" spans="1:15" ht="21.75" customHeight="1" x14ac:dyDescent="0.2">
      <c r="A3" s="106" t="s">
        <v>141</v>
      </c>
      <c r="B3" s="11"/>
      <c r="C3" s="1"/>
      <c r="D3" s="21"/>
      <c r="E3" s="1"/>
      <c r="F3" s="21" t="s">
        <v>76</v>
      </c>
      <c r="G3" s="1"/>
      <c r="H3" s="21" t="s">
        <v>77</v>
      </c>
      <c r="I3" s="1"/>
      <c r="J3" s="21" t="s">
        <v>78</v>
      </c>
      <c r="K3" s="1"/>
      <c r="L3" s="8"/>
      <c r="M3" s="9"/>
      <c r="N3" s="1"/>
    </row>
    <row r="4" spans="1:15" ht="21.75" customHeight="1" x14ac:dyDescent="0.2">
      <c r="A4" s="6"/>
      <c r="B4" s="11"/>
      <c r="C4" s="1"/>
      <c r="D4" s="23"/>
      <c r="E4" s="1"/>
      <c r="F4" s="23"/>
      <c r="G4" s="1"/>
      <c r="H4" s="23"/>
      <c r="I4" s="1"/>
      <c r="J4" s="23"/>
      <c r="K4" s="1"/>
      <c r="L4" s="23"/>
      <c r="M4" s="9"/>
      <c r="N4" s="1"/>
    </row>
    <row r="5" spans="1:15" ht="21.75" customHeight="1" x14ac:dyDescent="0.2">
      <c r="A5" s="10"/>
      <c r="B5" s="27"/>
      <c r="C5" s="11"/>
      <c r="D5" s="11"/>
      <c r="E5" s="11"/>
      <c r="F5" s="11"/>
      <c r="G5" s="11"/>
      <c r="H5" s="11"/>
      <c r="I5" s="11"/>
      <c r="J5" s="11"/>
      <c r="K5" s="11"/>
      <c r="L5" s="11"/>
      <c r="M5" s="9"/>
      <c r="N5" s="1"/>
    </row>
    <row r="6" spans="1:15" ht="21.75" customHeight="1" x14ac:dyDescent="0.2">
      <c r="A6" s="6" t="s">
        <v>49</v>
      </c>
      <c r="B6" s="11"/>
      <c r="C6" s="11"/>
      <c r="D6" s="30"/>
      <c r="E6" s="31"/>
      <c r="F6" s="50">
        <v>1</v>
      </c>
      <c r="G6" s="31"/>
      <c r="H6" s="50">
        <f>(171547-1074)/171547</f>
        <v>0.99373932508292184</v>
      </c>
      <c r="I6" s="31"/>
      <c r="J6" s="29" t="s">
        <v>79</v>
      </c>
      <c r="K6" s="31"/>
      <c r="L6" s="29"/>
      <c r="M6" s="9"/>
      <c r="N6" s="1"/>
      <c r="O6" s="90"/>
    </row>
    <row r="7" spans="1:15" ht="21.75" customHeight="1" x14ac:dyDescent="0.2">
      <c r="A7" s="6"/>
      <c r="B7" s="11"/>
      <c r="C7" s="11"/>
      <c r="D7" s="32"/>
      <c r="E7" s="32"/>
      <c r="F7" s="32"/>
      <c r="G7" s="32"/>
      <c r="H7" s="32"/>
      <c r="I7" s="32"/>
      <c r="J7" s="32"/>
      <c r="K7" s="32"/>
      <c r="L7" s="32"/>
      <c r="M7" s="9"/>
      <c r="N7" s="1"/>
    </row>
    <row r="8" spans="1:15" ht="21.75" customHeight="1" x14ac:dyDescent="0.2">
      <c r="A8" s="106" t="s">
        <v>142</v>
      </c>
      <c r="B8" s="11"/>
      <c r="C8" s="11"/>
      <c r="D8" s="30"/>
      <c r="E8" s="31"/>
      <c r="F8" s="50">
        <v>0.96</v>
      </c>
      <c r="G8" s="31"/>
      <c r="H8" s="50">
        <v>0.96</v>
      </c>
      <c r="I8" s="32"/>
      <c r="J8" s="29" t="s">
        <v>79</v>
      </c>
      <c r="K8" s="32"/>
      <c r="L8" s="29"/>
      <c r="M8" s="9"/>
      <c r="N8" s="1"/>
    </row>
    <row r="9" spans="1:15" ht="21.75" customHeight="1" x14ac:dyDescent="0.2">
      <c r="A9" s="6"/>
      <c r="B9" s="11"/>
      <c r="C9" s="11"/>
      <c r="D9" s="32"/>
      <c r="E9" s="32"/>
      <c r="F9" s="32"/>
      <c r="G9" s="32"/>
      <c r="H9" s="32"/>
      <c r="I9" s="32"/>
      <c r="J9" s="32"/>
      <c r="K9" s="32"/>
      <c r="L9" s="32"/>
      <c r="M9" s="9"/>
      <c r="N9" s="1"/>
    </row>
    <row r="10" spans="1:15" ht="21.75" customHeight="1" x14ac:dyDescent="0.2">
      <c r="A10" s="6" t="s">
        <v>73</v>
      </c>
      <c r="B10" s="11"/>
      <c r="C10" s="11"/>
      <c r="D10" s="30"/>
      <c r="E10" s="31"/>
      <c r="F10" s="50">
        <v>0.997</v>
      </c>
      <c r="G10" s="31"/>
      <c r="H10" s="50">
        <v>0.997</v>
      </c>
      <c r="I10" s="31"/>
      <c r="J10" s="29" t="s">
        <v>79</v>
      </c>
      <c r="K10" s="31"/>
      <c r="L10" s="29"/>
      <c r="M10" s="9"/>
      <c r="N10" s="1"/>
    </row>
    <row r="11" spans="1:15" ht="21.75" customHeight="1" x14ac:dyDescent="0.2">
      <c r="A11" s="6"/>
      <c r="B11" s="11"/>
      <c r="C11" s="11"/>
      <c r="D11" s="32"/>
      <c r="E11" s="32"/>
      <c r="F11" s="32"/>
      <c r="G11" s="32"/>
      <c r="H11" s="32"/>
      <c r="I11" s="32"/>
      <c r="J11" s="32"/>
      <c r="K11" s="32"/>
      <c r="L11" s="32"/>
      <c r="M11" s="9"/>
      <c r="N11" s="1"/>
    </row>
    <row r="12" spans="1:15" ht="21.75" customHeight="1" x14ac:dyDescent="0.2">
      <c r="A12" s="6" t="s">
        <v>74</v>
      </c>
      <c r="B12" s="11"/>
      <c r="C12" s="11"/>
      <c r="D12" s="29"/>
      <c r="E12" s="31"/>
      <c r="F12" s="75">
        <v>0.97799999999999998</v>
      </c>
      <c r="G12" s="31"/>
      <c r="H12" s="75">
        <v>0.97799999999999998</v>
      </c>
      <c r="I12" s="32"/>
      <c r="J12" s="76" t="s">
        <v>110</v>
      </c>
      <c r="K12" s="32"/>
      <c r="L12" s="29"/>
      <c r="M12" s="9"/>
      <c r="N12" s="1"/>
    </row>
    <row r="13" spans="1:15" ht="21.75" customHeight="1" x14ac:dyDescent="0.2">
      <c r="A13" s="6"/>
      <c r="B13" s="11"/>
      <c r="C13" s="11"/>
      <c r="D13" s="32"/>
      <c r="E13" s="32"/>
      <c r="F13" s="32"/>
      <c r="G13" s="32"/>
      <c r="H13" s="32"/>
      <c r="I13" s="32"/>
      <c r="J13" s="32"/>
      <c r="K13" s="32"/>
      <c r="L13" s="32"/>
      <c r="M13" s="9"/>
      <c r="N13" s="1"/>
    </row>
    <row r="14" spans="1:15" ht="21.75" customHeight="1" x14ac:dyDescent="0.2">
      <c r="A14" s="6" t="s">
        <v>75</v>
      </c>
      <c r="B14" s="11"/>
      <c r="C14" s="11"/>
      <c r="D14" s="29"/>
      <c r="E14" s="31"/>
      <c r="F14" s="75">
        <v>0.83399999999999996</v>
      </c>
      <c r="G14" s="31" t="s">
        <v>144</v>
      </c>
      <c r="H14" s="51" t="s">
        <v>67</v>
      </c>
      <c r="I14" s="31" t="s">
        <v>146</v>
      </c>
      <c r="J14" s="76" t="s">
        <v>110</v>
      </c>
      <c r="K14" s="32"/>
      <c r="L14" s="29"/>
      <c r="M14" s="9"/>
      <c r="N14" s="1"/>
    </row>
    <row r="15" spans="1:15" ht="21.75" customHeight="1" x14ac:dyDescent="0.2">
      <c r="A15" s="6"/>
      <c r="B15" s="11"/>
      <c r="C15" s="11"/>
      <c r="D15" s="32"/>
      <c r="E15" s="32"/>
      <c r="F15" s="32"/>
      <c r="G15" s="32"/>
      <c r="H15" s="32"/>
      <c r="I15" s="32"/>
      <c r="J15" s="32"/>
      <c r="K15" s="32"/>
      <c r="L15" s="32"/>
      <c r="M15" s="9"/>
      <c r="N15" s="1"/>
    </row>
    <row r="16" spans="1:15" ht="21.75" customHeight="1" thickBot="1" x14ac:dyDescent="0.25">
      <c r="A16" s="16"/>
      <c r="B16" s="17"/>
      <c r="C16" s="17"/>
      <c r="D16" s="18"/>
      <c r="E16" s="17"/>
      <c r="F16" s="18"/>
      <c r="G16" s="17"/>
      <c r="H16" s="18"/>
      <c r="I16" s="17"/>
      <c r="J16" s="18"/>
      <c r="K16" s="17"/>
      <c r="L16" s="18"/>
      <c r="M16" s="19"/>
      <c r="N16" s="1"/>
    </row>
    <row r="17" spans="1:14" ht="21.75" customHeight="1" x14ac:dyDescent="0.2">
      <c r="A17" s="1"/>
      <c r="B17" s="104" t="s">
        <v>140</v>
      </c>
      <c r="C17" s="1"/>
      <c r="D17" s="1"/>
      <c r="E17" s="1"/>
      <c r="F17" s="1"/>
      <c r="G17" s="1"/>
      <c r="H17" s="1"/>
      <c r="I17" s="1"/>
      <c r="J17" s="1"/>
      <c r="K17" s="1"/>
      <c r="L17" s="1"/>
      <c r="M17" s="1"/>
      <c r="N17" s="1"/>
    </row>
    <row r="18" spans="1:14" ht="21.75" customHeight="1" x14ac:dyDescent="0.2">
      <c r="B18" s="105" t="s">
        <v>143</v>
      </c>
    </row>
    <row r="19" spans="1:14" ht="21.75" customHeight="1" x14ac:dyDescent="0.2">
      <c r="B19" s="107" t="s">
        <v>145</v>
      </c>
    </row>
    <row r="20" spans="1:14" ht="21.75" customHeight="1" x14ac:dyDescent="0.2">
      <c r="B20" s="107" t="s">
        <v>147</v>
      </c>
    </row>
  </sheetData>
  <pageMargins left="0.70866141732283472" right="0.70866141732283472" top="0.39370078740157483" bottom="0.39370078740157483" header="0.31496062992125984" footer="0.31496062992125984"/>
  <pageSetup paperSize="9"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S63"/>
  <sheetViews>
    <sheetView workbookViewId="0">
      <selection activeCell="R23" sqref="R23"/>
    </sheetView>
  </sheetViews>
  <sheetFormatPr baseColWidth="10" defaultRowHeight="11.25" customHeight="1" outlineLevelRow="1" x14ac:dyDescent="0.2"/>
  <cols>
    <col min="1" max="1" width="3.5703125" style="2" customWidth="1"/>
    <col min="2" max="2" width="2.7109375" style="2" customWidth="1"/>
    <col min="3" max="3" width="50.7109375" style="2" customWidth="1"/>
    <col min="4" max="4" width="0.85546875" style="2" customWidth="1"/>
    <col min="5" max="5" width="16.7109375" style="2" customWidth="1"/>
    <col min="6" max="6" width="3.7109375" style="2" customWidth="1"/>
    <col min="7" max="7" width="16.7109375" style="2" customWidth="1"/>
    <col min="8" max="8" width="3.7109375" style="2" customWidth="1"/>
    <col min="9" max="9" width="16.7109375" style="2" customWidth="1"/>
    <col min="10" max="10" width="3.7109375" style="2" customWidth="1"/>
    <col min="11" max="11" width="16.7109375" style="2" customWidth="1"/>
    <col min="12" max="12" width="3.7109375" style="2" customWidth="1"/>
    <col min="13" max="13" width="1.42578125" style="2" customWidth="1"/>
    <col min="14" max="14" width="16.7109375" style="2" customWidth="1"/>
    <col min="15" max="15" width="0.7109375" style="2" customWidth="1"/>
    <col min="16" max="16" width="1.140625" style="2" customWidth="1"/>
    <col min="17" max="16384" width="11.42578125" style="2"/>
  </cols>
  <sheetData>
    <row r="1" spans="1:16" ht="11.25" customHeight="1" thickBot="1" x14ac:dyDescent="0.25">
      <c r="A1" s="1"/>
      <c r="B1" s="1"/>
      <c r="C1" s="1"/>
      <c r="D1" s="1"/>
      <c r="E1" s="1"/>
      <c r="F1" s="1"/>
      <c r="G1" s="1"/>
      <c r="H1" s="1"/>
      <c r="I1" s="1"/>
      <c r="J1" s="1"/>
      <c r="K1" s="1"/>
      <c r="L1" s="1"/>
      <c r="M1" s="1"/>
      <c r="N1" s="1"/>
      <c r="O1" s="1"/>
      <c r="P1" s="1"/>
    </row>
    <row r="2" spans="1:16" ht="11.25" customHeight="1" x14ac:dyDescent="0.2">
      <c r="A2" s="3"/>
      <c r="B2" s="4"/>
      <c r="C2" s="4"/>
      <c r="D2" s="4"/>
      <c r="E2" s="4"/>
      <c r="F2" s="4"/>
      <c r="G2" s="4"/>
      <c r="H2" s="4"/>
      <c r="I2" s="4"/>
      <c r="J2" s="4"/>
      <c r="K2" s="4"/>
      <c r="L2" s="4"/>
      <c r="M2" s="4"/>
      <c r="N2" s="4"/>
      <c r="O2" s="5"/>
      <c r="P2" s="1"/>
    </row>
    <row r="3" spans="1:16" ht="11.25" customHeight="1" x14ac:dyDescent="0.2">
      <c r="A3" s="6" t="s">
        <v>103</v>
      </c>
      <c r="B3" s="11"/>
      <c r="C3" s="11"/>
      <c r="D3" s="1"/>
      <c r="E3" s="21" t="s">
        <v>8</v>
      </c>
      <c r="F3" s="1"/>
      <c r="G3" s="21" t="s">
        <v>12</v>
      </c>
      <c r="H3" s="1"/>
      <c r="I3" s="8" t="s">
        <v>9</v>
      </c>
      <c r="J3" s="1"/>
      <c r="K3" s="21" t="s">
        <v>13</v>
      </c>
      <c r="L3" s="1"/>
      <c r="M3" s="11"/>
      <c r="N3" s="8" t="s">
        <v>80</v>
      </c>
      <c r="O3" s="9"/>
      <c r="P3" s="1"/>
    </row>
    <row r="4" spans="1:16" ht="11.25" customHeight="1" x14ac:dyDescent="0.2">
      <c r="A4" s="6"/>
      <c r="B4" s="11"/>
      <c r="C4" s="11"/>
      <c r="D4" s="1"/>
      <c r="E4" s="23"/>
      <c r="F4" s="1"/>
      <c r="G4" s="23"/>
      <c r="H4" s="1"/>
      <c r="I4" s="23"/>
      <c r="J4" s="1"/>
      <c r="K4" s="23"/>
      <c r="L4" s="1"/>
      <c r="M4" s="11"/>
      <c r="N4" s="23"/>
      <c r="O4" s="9"/>
      <c r="P4" s="1"/>
    </row>
    <row r="5" spans="1:16" ht="11.25" customHeight="1" x14ac:dyDescent="0.2">
      <c r="A5" s="6"/>
      <c r="B5" s="11"/>
      <c r="C5" s="11"/>
      <c r="D5" s="11"/>
      <c r="E5" s="23"/>
      <c r="F5" s="11"/>
      <c r="G5" s="23"/>
      <c r="H5" s="11"/>
      <c r="I5" s="23"/>
      <c r="J5" s="11"/>
      <c r="K5" s="23"/>
      <c r="L5" s="11"/>
      <c r="M5" s="11"/>
      <c r="N5" s="23"/>
      <c r="O5" s="9"/>
      <c r="P5" s="1"/>
    </row>
    <row r="6" spans="1:16" ht="11.25" customHeight="1" x14ac:dyDescent="0.2">
      <c r="A6" s="6"/>
      <c r="B6" s="11"/>
      <c r="C6" s="11"/>
      <c r="D6" s="7"/>
      <c r="E6" s="8" t="s">
        <v>0</v>
      </c>
      <c r="F6" s="7"/>
      <c r="G6" s="8" t="s">
        <v>0</v>
      </c>
      <c r="H6" s="7"/>
      <c r="I6" s="8" t="s">
        <v>0</v>
      </c>
      <c r="J6" s="7"/>
      <c r="K6" s="8" t="s">
        <v>0</v>
      </c>
      <c r="L6" s="7"/>
      <c r="M6" s="7"/>
      <c r="N6" s="8" t="s">
        <v>0</v>
      </c>
      <c r="O6" s="9"/>
      <c r="P6" s="1"/>
    </row>
    <row r="7" spans="1:16" ht="11.25" customHeight="1" x14ac:dyDescent="0.2">
      <c r="A7" s="10"/>
      <c r="B7" s="27"/>
      <c r="C7" s="27"/>
      <c r="D7" s="11"/>
      <c r="E7" s="11"/>
      <c r="F7" s="11"/>
      <c r="G7" s="11"/>
      <c r="H7" s="11"/>
      <c r="I7" s="11"/>
      <c r="J7" s="11"/>
      <c r="K7" s="11"/>
      <c r="L7" s="11"/>
      <c r="M7" s="11"/>
      <c r="N7" s="11"/>
      <c r="O7" s="9"/>
      <c r="P7" s="1"/>
    </row>
    <row r="8" spans="1:16" ht="11.25" customHeight="1" outlineLevel="1" x14ac:dyDescent="0.2">
      <c r="A8" s="37" t="s">
        <v>50</v>
      </c>
      <c r="B8" s="11" t="s">
        <v>14</v>
      </c>
      <c r="C8" s="11"/>
      <c r="D8" s="11"/>
      <c r="E8" s="30" t="str">
        <f>KSt!E8</f>
        <v>---</v>
      </c>
      <c r="F8" s="31" t="s">
        <v>16</v>
      </c>
      <c r="G8" s="29">
        <v>37089446.369999997</v>
      </c>
      <c r="H8" s="31"/>
      <c r="I8" s="70">
        <f>Feldes_Förderabgabe_1!G8</f>
        <v>65116685.090000004</v>
      </c>
      <c r="J8" s="31"/>
      <c r="K8" s="29">
        <v>0</v>
      </c>
      <c r="L8" s="31"/>
      <c r="M8" s="32"/>
      <c r="N8" s="29">
        <f>+G8+I8+K8</f>
        <v>102206131.46000001</v>
      </c>
      <c r="O8" s="9"/>
      <c r="P8" s="1"/>
    </row>
    <row r="9" spans="1:16" ht="11.25" customHeight="1" outlineLevel="1" x14ac:dyDescent="0.2">
      <c r="A9" s="37"/>
      <c r="B9" s="11"/>
      <c r="C9" s="11"/>
      <c r="D9" s="11"/>
      <c r="E9" s="32"/>
      <c r="F9" s="32"/>
      <c r="G9" s="32"/>
      <c r="H9" s="32"/>
      <c r="I9" s="32"/>
      <c r="J9" s="32"/>
      <c r="K9" s="32"/>
      <c r="L9" s="32"/>
      <c r="M9" s="32"/>
      <c r="N9" s="32"/>
      <c r="O9" s="9"/>
      <c r="P9" s="1"/>
    </row>
    <row r="10" spans="1:16" ht="11.25" customHeight="1" outlineLevel="1" x14ac:dyDescent="0.2">
      <c r="A10" s="37" t="s">
        <v>51</v>
      </c>
      <c r="B10" s="11" t="s">
        <v>18</v>
      </c>
      <c r="C10" s="11"/>
      <c r="D10" s="11"/>
      <c r="E10" s="30">
        <f>KSt!E10</f>
        <v>0</v>
      </c>
      <c r="F10" s="31"/>
      <c r="G10" s="29">
        <v>4325138</v>
      </c>
      <c r="H10" s="31" t="s">
        <v>19</v>
      </c>
      <c r="I10" s="29">
        <f>Feldes_Förderabgabe_1!G18</f>
        <v>72117540.420000002</v>
      </c>
      <c r="J10" s="31"/>
      <c r="K10" s="29">
        <v>0</v>
      </c>
      <c r="L10" s="31"/>
      <c r="M10" s="32"/>
      <c r="N10" s="29">
        <f>+G10+I10+K10+E10</f>
        <v>76442678.420000002</v>
      </c>
      <c r="O10" s="9"/>
      <c r="P10" s="1"/>
    </row>
    <row r="11" spans="1:16" ht="11.25" customHeight="1" outlineLevel="1" x14ac:dyDescent="0.2">
      <c r="A11" s="37"/>
      <c r="B11" s="11"/>
      <c r="C11" s="11"/>
      <c r="D11" s="11"/>
      <c r="E11" s="32"/>
      <c r="F11" s="32"/>
      <c r="G11" s="32"/>
      <c r="H11" s="32"/>
      <c r="I11" s="32"/>
      <c r="J11" s="32"/>
      <c r="K11" s="32"/>
      <c r="L11" s="32"/>
      <c r="M11" s="32"/>
      <c r="N11" s="32"/>
      <c r="O11" s="9"/>
      <c r="P11" s="1"/>
    </row>
    <row r="12" spans="1:16" ht="11.25" customHeight="1" outlineLevel="1" x14ac:dyDescent="0.2">
      <c r="A12" s="37" t="s">
        <v>52</v>
      </c>
      <c r="B12" s="11" t="s">
        <v>117</v>
      </c>
      <c r="C12" s="11"/>
      <c r="D12" s="11"/>
      <c r="E12" s="29">
        <f>KSt!E14+KSt!E15</f>
        <v>1456787.64</v>
      </c>
      <c r="F12" s="31"/>
      <c r="G12" s="29">
        <v>1903953.04</v>
      </c>
      <c r="H12" s="32"/>
      <c r="I12" s="29">
        <f>Feldes_Förderabgabe_1!G27</f>
        <v>0</v>
      </c>
      <c r="J12" s="32"/>
      <c r="K12" s="29">
        <v>0</v>
      </c>
      <c r="L12" s="32"/>
      <c r="M12" s="32"/>
      <c r="N12" s="29">
        <f>+G12+I12+K12+E12</f>
        <v>3360740.6799999997</v>
      </c>
      <c r="O12" s="9"/>
      <c r="P12" s="1"/>
    </row>
    <row r="13" spans="1:16" ht="11.25" customHeight="1" outlineLevel="1" x14ac:dyDescent="0.2">
      <c r="A13" s="37"/>
      <c r="B13" s="11"/>
      <c r="C13" s="11"/>
      <c r="D13" s="11"/>
      <c r="E13" s="32"/>
      <c r="F13" s="32"/>
      <c r="G13" s="32"/>
      <c r="H13" s="32"/>
      <c r="I13" s="32"/>
      <c r="J13" s="32"/>
      <c r="K13" s="32"/>
      <c r="L13" s="32"/>
      <c r="M13" s="32"/>
      <c r="N13" s="32"/>
      <c r="O13" s="9"/>
      <c r="P13" s="1"/>
    </row>
    <row r="14" spans="1:16" ht="11.25" customHeight="1" outlineLevel="1" x14ac:dyDescent="0.2">
      <c r="A14" s="37" t="s">
        <v>53</v>
      </c>
      <c r="B14" s="11" t="s">
        <v>21</v>
      </c>
      <c r="C14" s="11"/>
      <c r="D14" s="11"/>
      <c r="E14" s="29">
        <f>KSt!E17</f>
        <v>12819700</v>
      </c>
      <c r="F14" s="31" t="s">
        <v>19</v>
      </c>
      <c r="G14" s="29">
        <v>6536606.0099999998</v>
      </c>
      <c r="H14" s="32"/>
      <c r="I14" s="70">
        <f>Feldes_Förderabgabe_1!G36</f>
        <v>9432090.9699999988</v>
      </c>
      <c r="J14" s="32"/>
      <c r="K14" s="29">
        <v>0</v>
      </c>
      <c r="L14" s="32"/>
      <c r="M14" s="32"/>
      <c r="N14" s="29">
        <f>+G14+I14+K14+E14</f>
        <v>28788396.979999997</v>
      </c>
      <c r="O14" s="9"/>
      <c r="P14" s="1"/>
    </row>
    <row r="15" spans="1:16" ht="11.25" customHeight="1" outlineLevel="1" x14ac:dyDescent="0.2">
      <c r="A15" s="37"/>
      <c r="B15" s="11"/>
      <c r="C15" s="11"/>
      <c r="D15" s="11"/>
      <c r="E15" s="32"/>
      <c r="F15" s="32"/>
      <c r="G15" s="32"/>
      <c r="H15" s="32"/>
      <c r="I15" s="32"/>
      <c r="J15" s="32"/>
      <c r="K15" s="32"/>
      <c r="L15" s="32"/>
      <c r="M15" s="32"/>
      <c r="N15" s="32"/>
      <c r="O15" s="9"/>
      <c r="P15" s="1"/>
    </row>
    <row r="16" spans="1:16" ht="11.25" customHeight="1" outlineLevel="1" x14ac:dyDescent="0.2">
      <c r="A16" s="37" t="s">
        <v>54</v>
      </c>
      <c r="B16" s="11" t="s">
        <v>22</v>
      </c>
      <c r="C16" s="11"/>
      <c r="D16" s="11"/>
      <c r="E16" s="29">
        <f>KSt!E21</f>
        <v>55301318</v>
      </c>
      <c r="F16" s="31" t="s">
        <v>19</v>
      </c>
      <c r="G16" s="29">
        <v>44496333.100000001</v>
      </c>
      <c r="H16" s="32"/>
      <c r="I16" s="70">
        <f>Feldes_Förderabgabe_1!G45</f>
        <v>41190853.280000001</v>
      </c>
      <c r="J16" s="32"/>
      <c r="K16" s="29">
        <v>0</v>
      </c>
      <c r="L16" s="32"/>
      <c r="M16" s="32"/>
      <c r="N16" s="29">
        <f>+G16+I16+K16+E16</f>
        <v>140988504.38</v>
      </c>
      <c r="O16" s="9"/>
      <c r="P16" s="1"/>
    </row>
    <row r="17" spans="1:19" ht="11.25" customHeight="1" outlineLevel="1" x14ac:dyDescent="0.2">
      <c r="A17" s="37"/>
      <c r="B17" s="11"/>
      <c r="C17" s="11"/>
      <c r="D17" s="11"/>
      <c r="E17" s="32"/>
      <c r="F17" s="32"/>
      <c r="G17" s="32"/>
      <c r="H17" s="32"/>
      <c r="I17" s="32"/>
      <c r="J17" s="32"/>
      <c r="K17" s="32"/>
      <c r="L17" s="32"/>
      <c r="M17" s="32"/>
      <c r="N17" s="32"/>
      <c r="O17" s="9"/>
      <c r="P17" s="1"/>
    </row>
    <row r="18" spans="1:19" ht="11.25" customHeight="1" outlineLevel="1" x14ac:dyDescent="0.2">
      <c r="A18" s="37" t="s">
        <v>55</v>
      </c>
      <c r="B18" s="11" t="s">
        <v>24</v>
      </c>
      <c r="C18" s="11"/>
      <c r="D18" s="11"/>
      <c r="E18" s="29">
        <f>KSt!E25</f>
        <v>1127213.6600000004</v>
      </c>
      <c r="F18" s="28"/>
      <c r="G18" s="29">
        <v>1609</v>
      </c>
      <c r="H18" s="32"/>
      <c r="I18" s="29">
        <f>Feldes_Förderabgabe_1!G54</f>
        <v>0</v>
      </c>
      <c r="J18" s="32"/>
      <c r="K18" s="29">
        <v>0</v>
      </c>
      <c r="L18" s="32"/>
      <c r="M18" s="32"/>
      <c r="N18" s="29">
        <f>+G18+I18+K18+E18</f>
        <v>1128822.6600000004</v>
      </c>
      <c r="O18" s="9"/>
      <c r="P18" s="1"/>
      <c r="R18" s="66"/>
      <c r="S18" s="66"/>
    </row>
    <row r="19" spans="1:19" ht="11.25" customHeight="1" outlineLevel="1" x14ac:dyDescent="0.2">
      <c r="A19" s="37"/>
      <c r="B19" s="11"/>
      <c r="C19" s="11"/>
      <c r="D19" s="11"/>
      <c r="E19" s="32"/>
      <c r="F19" s="32"/>
      <c r="G19" s="32"/>
      <c r="H19" s="32"/>
      <c r="I19" s="32"/>
      <c r="J19" s="32"/>
      <c r="K19" s="32"/>
      <c r="L19" s="32"/>
      <c r="M19" s="32"/>
      <c r="N19" s="32"/>
      <c r="O19" s="9"/>
      <c r="P19" s="1"/>
    </row>
    <row r="20" spans="1:19" ht="11.25" customHeight="1" outlineLevel="1" x14ac:dyDescent="0.2">
      <c r="A20" s="37" t="s">
        <v>56</v>
      </c>
      <c r="B20" s="11" t="s">
        <v>45</v>
      </c>
      <c r="C20" s="11"/>
      <c r="D20" s="11"/>
      <c r="E20" s="32"/>
      <c r="F20" s="31"/>
      <c r="G20" s="32"/>
      <c r="H20" s="31"/>
      <c r="I20" s="32"/>
      <c r="J20" s="32"/>
      <c r="K20" s="32"/>
      <c r="L20" s="32"/>
      <c r="M20" s="32"/>
      <c r="N20" s="32"/>
      <c r="O20" s="9"/>
      <c r="P20" s="1"/>
    </row>
    <row r="21" spans="1:19" ht="11.25" customHeight="1" outlineLevel="1" x14ac:dyDescent="0.2">
      <c r="A21" s="37"/>
      <c r="B21" s="11"/>
      <c r="C21" s="11"/>
      <c r="D21" s="11"/>
      <c r="E21" s="32"/>
      <c r="F21" s="32"/>
      <c r="G21" s="32"/>
      <c r="H21" s="32"/>
      <c r="I21" s="32"/>
      <c r="J21" s="32"/>
      <c r="K21" s="32"/>
      <c r="L21" s="32"/>
      <c r="M21" s="32"/>
      <c r="N21" s="32"/>
      <c r="O21" s="9"/>
      <c r="P21" s="1"/>
    </row>
    <row r="22" spans="1:19" ht="11.25" customHeight="1" outlineLevel="1" x14ac:dyDescent="0.2">
      <c r="A22" s="37"/>
      <c r="B22" s="1"/>
      <c r="C22" s="11" t="s">
        <v>25</v>
      </c>
      <c r="D22" s="11"/>
      <c r="E22" s="30" t="s">
        <v>15</v>
      </c>
      <c r="F22" s="31" t="s">
        <v>16</v>
      </c>
      <c r="G22" s="29">
        <v>3766118.87</v>
      </c>
      <c r="H22" s="32"/>
      <c r="I22" s="29">
        <f>Feldes_Förderabgabe_1!G66</f>
        <v>0</v>
      </c>
      <c r="J22" s="32"/>
      <c r="K22" s="29">
        <v>0</v>
      </c>
      <c r="L22" s="32"/>
      <c r="M22" s="32"/>
      <c r="N22" s="29">
        <f>+G22+I22+K22</f>
        <v>3766118.87</v>
      </c>
      <c r="O22" s="9"/>
      <c r="P22" s="1"/>
    </row>
    <row r="23" spans="1:19" ht="11.25" customHeight="1" outlineLevel="1" x14ac:dyDescent="0.2">
      <c r="A23" s="37"/>
      <c r="B23" s="1"/>
      <c r="C23" s="11" t="s">
        <v>26</v>
      </c>
      <c r="D23" s="11"/>
      <c r="E23" s="30" t="s">
        <v>67</v>
      </c>
      <c r="F23" s="31" t="s">
        <v>20</v>
      </c>
      <c r="G23" s="30" t="s">
        <v>67</v>
      </c>
      <c r="H23" s="31" t="s">
        <v>20</v>
      </c>
      <c r="I23" s="29">
        <f>Feldes_Förderabgabe_1!G75</f>
        <v>1007841.68</v>
      </c>
      <c r="J23" s="32"/>
      <c r="K23" s="29">
        <v>0</v>
      </c>
      <c r="L23" s="32"/>
      <c r="M23" s="32"/>
      <c r="N23" s="29">
        <f>+I23+K23</f>
        <v>1007841.68</v>
      </c>
      <c r="O23" s="9"/>
      <c r="P23" s="1"/>
    </row>
    <row r="24" spans="1:19" ht="11.25" customHeight="1" outlineLevel="1" x14ac:dyDescent="0.2">
      <c r="A24" s="37"/>
      <c r="B24" s="11"/>
      <c r="C24" s="11"/>
      <c r="D24" s="11"/>
      <c r="E24" s="32"/>
      <c r="F24" s="31"/>
      <c r="G24" s="32"/>
      <c r="H24" s="32"/>
      <c r="I24" s="32"/>
      <c r="J24" s="32"/>
      <c r="K24" s="32"/>
      <c r="L24" s="32"/>
      <c r="M24" s="32"/>
      <c r="N24" s="32"/>
      <c r="O24" s="9"/>
      <c r="P24" s="1"/>
    </row>
    <row r="25" spans="1:19" ht="11.25" customHeight="1" outlineLevel="1" x14ac:dyDescent="0.2">
      <c r="A25" s="37" t="s">
        <v>57</v>
      </c>
      <c r="B25" s="11" t="s">
        <v>47</v>
      </c>
      <c r="C25" s="11"/>
      <c r="D25" s="11"/>
      <c r="E25" s="32"/>
      <c r="F25" s="31"/>
      <c r="G25" s="32"/>
      <c r="H25" s="31"/>
      <c r="I25" s="32"/>
      <c r="J25" s="32"/>
      <c r="K25" s="32"/>
      <c r="L25" s="32"/>
      <c r="M25" s="32"/>
      <c r="N25" s="32"/>
      <c r="O25" s="9"/>
      <c r="P25" s="1"/>
    </row>
    <row r="26" spans="1:19" ht="11.25" customHeight="1" outlineLevel="1" x14ac:dyDescent="0.2">
      <c r="A26" s="37"/>
      <c r="B26" s="11"/>
      <c r="C26" s="11"/>
      <c r="D26" s="11"/>
      <c r="E26" s="32"/>
      <c r="F26" s="32"/>
      <c r="G26" s="32"/>
      <c r="H26" s="32"/>
      <c r="I26" s="32"/>
      <c r="J26" s="32"/>
      <c r="K26" s="32"/>
      <c r="L26" s="32"/>
      <c r="M26" s="32"/>
      <c r="N26" s="32"/>
      <c r="O26" s="9"/>
      <c r="P26" s="1"/>
    </row>
    <row r="27" spans="1:19" ht="11.25" customHeight="1" outlineLevel="1" x14ac:dyDescent="0.2">
      <c r="A27" s="37"/>
      <c r="B27" s="1"/>
      <c r="C27" s="11" t="s">
        <v>36</v>
      </c>
      <c r="D27" s="11"/>
      <c r="E27" s="30" t="s">
        <v>15</v>
      </c>
      <c r="F27" s="31" t="s">
        <v>16</v>
      </c>
      <c r="G27" s="30" t="s">
        <v>67</v>
      </c>
      <c r="H27" s="31" t="s">
        <v>23</v>
      </c>
      <c r="I27" s="29">
        <f>Feldes_Förderabgabe_1!G86</f>
        <v>0</v>
      </c>
      <c r="J27" s="32"/>
      <c r="K27" s="29">
        <v>0</v>
      </c>
      <c r="L27" s="32"/>
      <c r="M27" s="32"/>
      <c r="N27" s="29">
        <f>+I27+K27</f>
        <v>0</v>
      </c>
      <c r="O27" s="9"/>
      <c r="P27" s="1"/>
    </row>
    <row r="28" spans="1:19" ht="11.25" customHeight="1" outlineLevel="1" x14ac:dyDescent="0.2">
      <c r="A28" s="37"/>
      <c r="B28" s="1"/>
      <c r="C28" s="11" t="s">
        <v>29</v>
      </c>
      <c r="D28" s="11"/>
      <c r="E28" s="30" t="s">
        <v>67</v>
      </c>
      <c r="F28" s="31" t="s">
        <v>20</v>
      </c>
      <c r="G28" s="30" t="s">
        <v>67</v>
      </c>
      <c r="H28" s="31" t="s">
        <v>20</v>
      </c>
      <c r="I28" s="29">
        <f>Feldes_Förderabgabe_1!G94</f>
        <v>0</v>
      </c>
      <c r="J28" s="32"/>
      <c r="K28" s="29">
        <v>219510</v>
      </c>
      <c r="L28" s="32"/>
      <c r="M28" s="32"/>
      <c r="N28" s="29">
        <f>+I28+K28</f>
        <v>219510</v>
      </c>
      <c r="O28" s="9"/>
      <c r="P28" s="1"/>
    </row>
    <row r="29" spans="1:19" ht="11.25" customHeight="1" outlineLevel="1" x14ac:dyDescent="0.2">
      <c r="A29" s="37"/>
      <c r="B29" s="1"/>
      <c r="C29" s="11" t="s">
        <v>30</v>
      </c>
      <c r="D29" s="11"/>
      <c r="E29" s="30" t="s">
        <v>67</v>
      </c>
      <c r="F29" s="31" t="s">
        <v>20</v>
      </c>
      <c r="G29" s="30" t="s">
        <v>67</v>
      </c>
      <c r="H29" s="31" t="s">
        <v>20</v>
      </c>
      <c r="I29" s="29">
        <f>Feldes_Förderabgabe_1!G102</f>
        <v>0</v>
      </c>
      <c r="J29" s="32"/>
      <c r="K29" s="30" t="s">
        <v>67</v>
      </c>
      <c r="L29" s="31" t="s">
        <v>23</v>
      </c>
      <c r="M29" s="32"/>
      <c r="N29" s="29">
        <f>+I29</f>
        <v>0</v>
      </c>
      <c r="O29" s="9"/>
      <c r="P29" s="1"/>
    </row>
    <row r="30" spans="1:19" ht="11.25" customHeight="1" outlineLevel="1" x14ac:dyDescent="0.2">
      <c r="A30" s="37"/>
      <c r="B30" s="1"/>
      <c r="C30" s="11" t="s">
        <v>32</v>
      </c>
      <c r="D30" s="11"/>
      <c r="E30" s="30" t="s">
        <v>15</v>
      </c>
      <c r="F30" s="31" t="s">
        <v>16</v>
      </c>
      <c r="G30" s="29">
        <v>109566</v>
      </c>
      <c r="H30" s="31"/>
      <c r="I30" s="29">
        <f>Feldes_Förderabgabe_1!G110</f>
        <v>0</v>
      </c>
      <c r="J30" s="32"/>
      <c r="K30" s="29">
        <v>0</v>
      </c>
      <c r="L30" s="32"/>
      <c r="M30" s="32"/>
      <c r="N30" s="29">
        <f>+G30+I30+K30</f>
        <v>109566</v>
      </c>
      <c r="O30" s="9"/>
      <c r="P30" s="1"/>
    </row>
    <row r="31" spans="1:19" ht="11.25" customHeight="1" outlineLevel="1" x14ac:dyDescent="0.2">
      <c r="A31" s="37"/>
      <c r="B31" s="1"/>
      <c r="C31" s="11" t="s">
        <v>34</v>
      </c>
      <c r="D31" s="11"/>
      <c r="E31" s="30" t="s">
        <v>67</v>
      </c>
      <c r="F31" s="31" t="s">
        <v>23</v>
      </c>
      <c r="G31" s="30" t="s">
        <v>67</v>
      </c>
      <c r="H31" s="31" t="s">
        <v>23</v>
      </c>
      <c r="I31" s="29">
        <f>Feldes_Förderabgabe_1!G118</f>
        <v>0</v>
      </c>
      <c r="J31" s="32"/>
      <c r="K31" s="29">
        <v>0</v>
      </c>
      <c r="L31" s="32"/>
      <c r="M31" s="32"/>
      <c r="N31" s="29">
        <f>+I31+K31</f>
        <v>0</v>
      </c>
      <c r="O31" s="9"/>
      <c r="P31" s="1"/>
    </row>
    <row r="32" spans="1:19" ht="11.25" customHeight="1" outlineLevel="1" x14ac:dyDescent="0.2">
      <c r="A32" s="37"/>
      <c r="B32" s="1"/>
      <c r="C32" s="11" t="s">
        <v>35</v>
      </c>
      <c r="D32" s="11"/>
      <c r="E32" s="29">
        <f>KSt!E42</f>
        <v>288082.52</v>
      </c>
      <c r="F32" s="32"/>
      <c r="G32" s="29">
        <v>216174</v>
      </c>
      <c r="H32" s="32"/>
      <c r="I32" s="29">
        <f>Feldes_Förderabgabe_1!G126</f>
        <v>0</v>
      </c>
      <c r="J32" s="32"/>
      <c r="K32" s="29">
        <v>0</v>
      </c>
      <c r="L32" s="32"/>
      <c r="M32" s="32"/>
      <c r="N32" s="29">
        <f>+G32+I32+K32+E32</f>
        <v>504256.52</v>
      </c>
      <c r="O32" s="9"/>
      <c r="P32" s="1"/>
    </row>
    <row r="33" spans="1:16" ht="11.25" customHeight="1" outlineLevel="1" x14ac:dyDescent="0.2">
      <c r="A33" s="37"/>
      <c r="B33" s="1"/>
      <c r="C33" s="11" t="s">
        <v>33</v>
      </c>
      <c r="D33" s="11"/>
      <c r="E33" s="30" t="s">
        <v>15</v>
      </c>
      <c r="F33" s="31" t="s">
        <v>16</v>
      </c>
      <c r="G33" s="30" t="s">
        <v>67</v>
      </c>
      <c r="H33" s="31" t="s">
        <v>23</v>
      </c>
      <c r="I33" s="29">
        <f>Feldes_Förderabgabe_1!G134</f>
        <v>0</v>
      </c>
      <c r="J33" s="32"/>
      <c r="K33" s="29">
        <v>0</v>
      </c>
      <c r="L33" s="32"/>
      <c r="M33" s="32"/>
      <c r="N33" s="29">
        <f>+I33+K33</f>
        <v>0</v>
      </c>
      <c r="O33" s="9"/>
      <c r="P33" s="1"/>
    </row>
    <row r="34" spans="1:16" ht="11.25" customHeight="1" outlineLevel="1" x14ac:dyDescent="0.2">
      <c r="A34" s="37"/>
      <c r="B34" s="1"/>
      <c r="C34" s="11" t="s">
        <v>37</v>
      </c>
      <c r="D34" s="11"/>
      <c r="E34" s="30" t="s">
        <v>15</v>
      </c>
      <c r="F34" s="31" t="s">
        <v>16</v>
      </c>
      <c r="G34" s="30" t="s">
        <v>67</v>
      </c>
      <c r="H34" s="31" t="s">
        <v>23</v>
      </c>
      <c r="I34" s="29">
        <f>Feldes_Förderabgabe_1!G142</f>
        <v>0</v>
      </c>
      <c r="J34" s="32"/>
      <c r="K34" s="29">
        <v>0</v>
      </c>
      <c r="L34" s="32"/>
      <c r="M34" s="32"/>
      <c r="N34" s="29">
        <f>+I34+K34</f>
        <v>0</v>
      </c>
      <c r="O34" s="9"/>
      <c r="P34" s="1"/>
    </row>
    <row r="35" spans="1:16" ht="11.25" customHeight="1" outlineLevel="1" x14ac:dyDescent="0.2">
      <c r="A35" s="37"/>
      <c r="B35" s="1"/>
      <c r="C35" s="11" t="s">
        <v>31</v>
      </c>
      <c r="D35" s="11"/>
      <c r="E35" s="30" t="s">
        <v>15</v>
      </c>
      <c r="F35" s="31" t="s">
        <v>16</v>
      </c>
      <c r="G35" s="29">
        <v>0</v>
      </c>
      <c r="H35" s="31"/>
      <c r="I35" s="29">
        <f>Feldes_Förderabgabe_1!G150</f>
        <v>0</v>
      </c>
      <c r="J35" s="32"/>
      <c r="K35" s="29">
        <v>0</v>
      </c>
      <c r="L35" s="32"/>
      <c r="M35" s="32"/>
      <c r="N35" s="29">
        <f>+G35+I35+K35</f>
        <v>0</v>
      </c>
      <c r="O35" s="9"/>
      <c r="P35" s="1"/>
    </row>
    <row r="36" spans="1:16" ht="11.25" customHeight="1" outlineLevel="1" x14ac:dyDescent="0.2">
      <c r="A36" s="37"/>
      <c r="B36" s="11"/>
      <c r="C36" s="11"/>
      <c r="D36" s="11"/>
      <c r="E36" s="32"/>
      <c r="F36" s="32"/>
      <c r="G36" s="32"/>
      <c r="H36" s="32"/>
      <c r="I36" s="32"/>
      <c r="J36" s="32"/>
      <c r="K36" s="32"/>
      <c r="L36" s="32"/>
      <c r="M36" s="32"/>
      <c r="N36" s="32"/>
      <c r="O36" s="9"/>
      <c r="P36" s="1"/>
    </row>
    <row r="37" spans="1:16" ht="11.25" customHeight="1" outlineLevel="1" x14ac:dyDescent="0.2">
      <c r="A37" s="37" t="s">
        <v>58</v>
      </c>
      <c r="B37" s="11" t="s">
        <v>39</v>
      </c>
      <c r="C37" s="11"/>
      <c r="D37" s="11"/>
      <c r="E37" s="29">
        <v>0</v>
      </c>
      <c r="F37" s="32"/>
      <c r="G37" s="29">
        <v>0</v>
      </c>
      <c r="H37" s="32"/>
      <c r="I37" s="29">
        <f>Feldes_Förderabgabe_1!G157</f>
        <v>0</v>
      </c>
      <c r="J37" s="32"/>
      <c r="K37" s="29">
        <v>0</v>
      </c>
      <c r="L37" s="32"/>
      <c r="M37" s="32"/>
      <c r="N37" s="29">
        <f>+G37+I37+K37+E37</f>
        <v>0</v>
      </c>
      <c r="O37" s="9"/>
      <c r="P37" s="1"/>
    </row>
    <row r="38" spans="1:16" ht="11.25" customHeight="1" outlineLevel="1" x14ac:dyDescent="0.2">
      <c r="A38" s="37"/>
      <c r="B38" s="11"/>
      <c r="C38" s="11"/>
      <c r="D38" s="11"/>
      <c r="E38" s="32"/>
      <c r="F38" s="32"/>
      <c r="G38" s="32"/>
      <c r="H38" s="32"/>
      <c r="I38" s="32"/>
      <c r="J38" s="32"/>
      <c r="K38" s="32"/>
      <c r="L38" s="32"/>
      <c r="M38" s="32"/>
      <c r="N38" s="32"/>
      <c r="O38" s="9"/>
      <c r="P38" s="1"/>
    </row>
    <row r="39" spans="1:16" ht="11.25" customHeight="1" outlineLevel="1" x14ac:dyDescent="0.2">
      <c r="A39" s="91" t="s">
        <v>59</v>
      </c>
      <c r="B39" s="89" t="s">
        <v>129</v>
      </c>
      <c r="C39" s="11"/>
      <c r="D39" s="11"/>
      <c r="E39" s="29">
        <v>5636850</v>
      </c>
      <c r="F39" s="32"/>
      <c r="G39" s="29">
        <v>7271177.5999999996</v>
      </c>
      <c r="H39" s="32"/>
      <c r="I39" s="29">
        <f>Feldes_Förderabgabe_1!G168</f>
        <v>0</v>
      </c>
      <c r="J39" s="32"/>
      <c r="K39" s="29">
        <v>286222.93</v>
      </c>
      <c r="L39" s="32"/>
      <c r="M39" s="32"/>
      <c r="N39" s="29">
        <f>+G39+I39+K39+E39</f>
        <v>13194250.529999999</v>
      </c>
      <c r="O39" s="9"/>
      <c r="P39" s="1"/>
    </row>
    <row r="40" spans="1:16" ht="11.25" customHeight="1" outlineLevel="1" x14ac:dyDescent="0.2">
      <c r="A40" s="37"/>
      <c r="B40" s="11"/>
      <c r="C40" s="11"/>
      <c r="D40" s="11"/>
      <c r="E40" s="32"/>
      <c r="F40" s="32"/>
      <c r="G40" s="32"/>
      <c r="H40" s="32"/>
      <c r="I40" s="32"/>
      <c r="J40" s="32"/>
      <c r="K40" s="32"/>
      <c r="L40" s="32"/>
      <c r="M40" s="32"/>
      <c r="N40" s="32"/>
      <c r="O40" s="9"/>
      <c r="P40" s="1"/>
    </row>
    <row r="41" spans="1:16" ht="11.25" customHeight="1" outlineLevel="1" x14ac:dyDescent="0.2">
      <c r="A41" s="91" t="s">
        <v>60</v>
      </c>
      <c r="B41" s="11" t="s">
        <v>48</v>
      </c>
      <c r="C41" s="11"/>
      <c r="D41" s="11"/>
      <c r="E41" s="32"/>
      <c r="F41" s="31"/>
      <c r="G41" s="32"/>
      <c r="H41" s="31"/>
      <c r="I41" s="32"/>
      <c r="J41" s="32"/>
      <c r="K41" s="32"/>
      <c r="L41" s="32"/>
      <c r="M41" s="32"/>
      <c r="N41" s="32"/>
      <c r="O41" s="9"/>
      <c r="P41" s="1"/>
    </row>
    <row r="42" spans="1:16" ht="11.25" customHeight="1" outlineLevel="1" x14ac:dyDescent="0.2">
      <c r="A42" s="37"/>
      <c r="B42" s="11"/>
      <c r="C42" s="11"/>
      <c r="D42" s="11"/>
      <c r="E42" s="32"/>
      <c r="F42" s="32"/>
      <c r="G42" s="32"/>
      <c r="H42" s="31"/>
      <c r="I42" s="32"/>
      <c r="J42" s="32"/>
      <c r="K42" s="32"/>
      <c r="L42" s="32"/>
      <c r="M42" s="32"/>
      <c r="N42" s="32"/>
      <c r="O42" s="9"/>
      <c r="P42" s="1"/>
    </row>
    <row r="43" spans="1:16" ht="11.25" customHeight="1" outlineLevel="1" x14ac:dyDescent="0.2">
      <c r="A43" s="37"/>
      <c r="B43" s="11"/>
      <c r="C43" s="11" t="s">
        <v>40</v>
      </c>
      <c r="D43" s="11"/>
      <c r="E43" s="30" t="s">
        <v>67</v>
      </c>
      <c r="F43" s="31" t="s">
        <v>20</v>
      </c>
      <c r="G43" s="30" t="s">
        <v>67</v>
      </c>
      <c r="H43" s="31" t="s">
        <v>20</v>
      </c>
      <c r="I43" s="29">
        <f>Feldes_Förderabgabe_1!G179</f>
        <v>0</v>
      </c>
      <c r="J43" s="32"/>
      <c r="K43" s="29">
        <v>140945.06</v>
      </c>
      <c r="L43" s="32"/>
      <c r="M43" s="32"/>
      <c r="N43" s="29">
        <f>+I43+K43</f>
        <v>140945.06</v>
      </c>
      <c r="O43" s="9"/>
      <c r="P43" s="1"/>
    </row>
    <row r="44" spans="1:16" ht="11.25" customHeight="1" outlineLevel="1" x14ac:dyDescent="0.2">
      <c r="A44" s="37"/>
      <c r="B44" s="11"/>
      <c r="C44" s="11" t="s">
        <v>62</v>
      </c>
      <c r="D44" s="11"/>
      <c r="E44" s="30" t="s">
        <v>67</v>
      </c>
      <c r="F44" s="31" t="s">
        <v>20</v>
      </c>
      <c r="G44" s="30" t="s">
        <v>67</v>
      </c>
      <c r="H44" s="31" t="s">
        <v>20</v>
      </c>
      <c r="I44" s="29">
        <f>Feldes_Förderabgabe_1!G187</f>
        <v>0</v>
      </c>
      <c r="J44" s="32"/>
      <c r="K44" s="29">
        <v>0</v>
      </c>
      <c r="L44" s="32"/>
      <c r="M44" s="32"/>
      <c r="N44" s="29">
        <f>+I44+K44</f>
        <v>0</v>
      </c>
      <c r="O44" s="9"/>
      <c r="P44" s="1"/>
    </row>
    <row r="45" spans="1:16" ht="11.25" customHeight="1" outlineLevel="1" x14ac:dyDescent="0.2">
      <c r="A45" s="37"/>
      <c r="B45" s="11"/>
      <c r="C45" s="11"/>
      <c r="D45" s="11"/>
      <c r="E45" s="32"/>
      <c r="F45" s="32"/>
      <c r="G45" s="32"/>
      <c r="H45" s="32"/>
      <c r="I45" s="32"/>
      <c r="J45" s="32"/>
      <c r="K45" s="32"/>
      <c r="L45" s="32"/>
      <c r="M45" s="32"/>
      <c r="N45" s="32"/>
      <c r="O45" s="9"/>
      <c r="P45" s="1"/>
    </row>
    <row r="46" spans="1:16" ht="11.25" customHeight="1" outlineLevel="1" x14ac:dyDescent="0.2">
      <c r="A46" s="91" t="s">
        <v>61</v>
      </c>
      <c r="B46" s="84" t="s">
        <v>122</v>
      </c>
      <c r="C46" s="11"/>
      <c r="D46" s="11"/>
      <c r="E46" s="30">
        <v>684912</v>
      </c>
      <c r="F46" s="31"/>
      <c r="G46" s="29">
        <v>637853.12</v>
      </c>
      <c r="H46" s="32"/>
      <c r="I46" s="29">
        <f>Feldes_Förderabgabe_1!G194</f>
        <v>0</v>
      </c>
      <c r="J46" s="32"/>
      <c r="K46" s="29">
        <v>0</v>
      </c>
      <c r="L46" s="32"/>
      <c r="M46" s="32"/>
      <c r="N46" s="29">
        <f>SUM(E46:M46)</f>
        <v>1322765.1200000001</v>
      </c>
      <c r="O46" s="9"/>
      <c r="P46" s="1"/>
    </row>
    <row r="47" spans="1:16" ht="11.25" customHeight="1" outlineLevel="1" x14ac:dyDescent="0.2">
      <c r="A47" s="37"/>
      <c r="B47" s="11"/>
      <c r="C47" s="11"/>
      <c r="D47" s="11"/>
      <c r="E47" s="32"/>
      <c r="F47" s="32"/>
      <c r="G47" s="32"/>
      <c r="H47" s="32"/>
      <c r="I47" s="32"/>
      <c r="J47" s="32"/>
      <c r="K47" s="32"/>
      <c r="L47" s="32"/>
      <c r="M47" s="32"/>
      <c r="N47" s="32"/>
      <c r="O47" s="9"/>
      <c r="P47" s="1"/>
    </row>
    <row r="48" spans="1:16" ht="11.25" customHeight="1" outlineLevel="1" x14ac:dyDescent="0.2">
      <c r="A48" s="91" t="s">
        <v>127</v>
      </c>
      <c r="B48" s="101" t="s">
        <v>138</v>
      </c>
      <c r="C48" s="11"/>
      <c r="D48" s="11"/>
      <c r="E48" s="30" t="s">
        <v>15</v>
      </c>
      <c r="F48" s="31" t="s">
        <v>16</v>
      </c>
      <c r="G48" s="29">
        <v>0</v>
      </c>
      <c r="H48" s="32"/>
      <c r="I48" s="29">
        <f>Feldes_Förderabgabe_1!G205</f>
        <v>2114465.0099999998</v>
      </c>
      <c r="J48" s="32"/>
      <c r="K48" s="29">
        <v>0</v>
      </c>
      <c r="L48" s="32"/>
      <c r="M48" s="32"/>
      <c r="N48" s="29">
        <f>+G48+I48+K48</f>
        <v>2114465.0099999998</v>
      </c>
      <c r="O48" s="9"/>
      <c r="P48" s="1"/>
    </row>
    <row r="49" spans="1:16" ht="11.25" customHeight="1" outlineLevel="1" x14ac:dyDescent="0.2">
      <c r="A49" s="37"/>
      <c r="B49" s="11"/>
      <c r="C49" s="11"/>
      <c r="D49" s="11"/>
      <c r="E49" s="32"/>
      <c r="F49" s="32"/>
      <c r="G49" s="32"/>
      <c r="H49" s="32"/>
      <c r="I49" s="32"/>
      <c r="J49" s="32"/>
      <c r="K49" s="32"/>
      <c r="L49" s="32"/>
      <c r="M49" s="32"/>
      <c r="N49" s="32"/>
      <c r="O49" s="9"/>
      <c r="P49" s="1"/>
    </row>
    <row r="50" spans="1:16" ht="11.25" customHeight="1" outlineLevel="1" x14ac:dyDescent="0.2">
      <c r="A50" s="91" t="s">
        <v>128</v>
      </c>
      <c r="B50" s="11" t="s">
        <v>41</v>
      </c>
      <c r="C50" s="11"/>
      <c r="D50" s="11"/>
      <c r="E50" s="30" t="s">
        <v>67</v>
      </c>
      <c r="F50" s="31" t="s">
        <v>20</v>
      </c>
      <c r="G50" s="30" t="s">
        <v>67</v>
      </c>
      <c r="H50" s="31" t="s">
        <v>20</v>
      </c>
      <c r="I50" s="29">
        <f>Feldes_Förderabgabe_1!G214</f>
        <v>40832665</v>
      </c>
      <c r="J50" s="32"/>
      <c r="K50" s="29">
        <v>0</v>
      </c>
      <c r="L50" s="32"/>
      <c r="M50" s="32"/>
      <c r="N50" s="29">
        <f>+I50+K50</f>
        <v>40832665</v>
      </c>
      <c r="O50" s="9"/>
      <c r="P50" s="1"/>
    </row>
    <row r="51" spans="1:16" ht="11.25" customHeight="1" outlineLevel="1" x14ac:dyDescent="0.2">
      <c r="A51" s="6"/>
      <c r="B51" s="11"/>
      <c r="C51" s="11"/>
      <c r="D51" s="11"/>
      <c r="E51" s="32"/>
      <c r="F51" s="32"/>
      <c r="G51" s="32"/>
      <c r="H51" s="32"/>
      <c r="I51" s="32"/>
      <c r="J51" s="32"/>
      <c r="K51" s="32"/>
      <c r="L51" s="32"/>
      <c r="M51" s="32"/>
      <c r="N51" s="32"/>
      <c r="O51" s="9"/>
      <c r="P51" s="1"/>
    </row>
    <row r="52" spans="1:16" ht="11.25" customHeight="1" outlineLevel="1" x14ac:dyDescent="0.2">
      <c r="A52" s="6" t="s">
        <v>28</v>
      </c>
      <c r="B52" s="11"/>
      <c r="C52" s="11"/>
      <c r="D52" s="11"/>
      <c r="E52" s="33"/>
      <c r="F52" s="32"/>
      <c r="G52" s="33"/>
      <c r="H52" s="32"/>
      <c r="I52" s="33"/>
      <c r="J52" s="32"/>
      <c r="K52" s="33"/>
      <c r="L52" s="32"/>
      <c r="M52" s="32"/>
      <c r="N52" s="33"/>
      <c r="O52" s="9"/>
      <c r="P52" s="1"/>
    </row>
    <row r="53" spans="1:16" ht="11.25" customHeight="1" x14ac:dyDescent="0.2">
      <c r="A53" s="10" t="s">
        <v>63</v>
      </c>
      <c r="B53" s="27"/>
      <c r="C53" s="11"/>
      <c r="D53" s="11"/>
      <c r="E53" s="34">
        <f>SUM(E50,E48,E46,E39,E37,E30,E22,E23,E18,E16,E14,E12,E10,E8,E32)</f>
        <v>77314863.819999993</v>
      </c>
      <c r="F53" s="32"/>
      <c r="G53" s="34">
        <f>SUM(G50,G48,G46,G39,G37,G30,G22,G23,G18,G16,G14,G12,G10,G8,G32)</f>
        <v>106353975.10999998</v>
      </c>
      <c r="H53" s="32"/>
      <c r="I53" s="34">
        <f>SUM(I50,I48,I46,I39,I37,I22,I23,I18,I16,I14,I12,I10,I8,I32)</f>
        <v>231812141.45000002</v>
      </c>
      <c r="J53" s="32"/>
      <c r="K53" s="34">
        <f>SUM(K50,K48,K46,K39,K37,K18,K16,K14,K12,K10,K8,K22,K23,K28,K43,K44)</f>
        <v>646677.99</v>
      </c>
      <c r="L53" s="32"/>
      <c r="M53" s="32"/>
      <c r="N53" s="34">
        <f>SUM(N50,N48,N46,N39,N18,N16,N14,N12,N10,N8,N22,N23,N27,N28,N29,N30,N31,N32,N33,N34,N35,N43,N44)</f>
        <v>416127658.37</v>
      </c>
      <c r="O53" s="9"/>
      <c r="P53" s="1"/>
    </row>
    <row r="54" spans="1:16" ht="11.25" customHeight="1" thickBot="1" x14ac:dyDescent="0.25">
      <c r="A54" s="16"/>
      <c r="B54" s="17"/>
      <c r="C54" s="17"/>
      <c r="D54" s="17"/>
      <c r="E54" s="18"/>
      <c r="F54" s="17"/>
      <c r="G54" s="18"/>
      <c r="H54" s="17"/>
      <c r="I54" s="18"/>
      <c r="J54" s="17"/>
      <c r="K54" s="18"/>
      <c r="L54" s="17"/>
      <c r="M54" s="18"/>
      <c r="N54" s="18"/>
      <c r="O54" s="19"/>
      <c r="P54" s="1"/>
    </row>
    <row r="55" spans="1:16" ht="11.25" customHeight="1" x14ac:dyDescent="0.2">
      <c r="A55" s="1"/>
      <c r="B55" s="1"/>
      <c r="C55" s="1"/>
      <c r="D55" s="1"/>
      <c r="E55" s="1"/>
      <c r="F55" s="1"/>
      <c r="G55" s="1"/>
      <c r="H55" s="1"/>
      <c r="I55" s="1"/>
      <c r="J55" s="1"/>
      <c r="K55" s="1"/>
      <c r="L55" s="1"/>
      <c r="M55" s="1"/>
      <c r="N55" s="1"/>
      <c r="O55" s="1"/>
      <c r="P55" s="1"/>
    </row>
    <row r="56" spans="1:16" ht="11.25" customHeight="1" x14ac:dyDescent="0.2">
      <c r="A56" s="45" t="s">
        <v>16</v>
      </c>
      <c r="B56" s="45"/>
      <c r="C56" s="1" t="s">
        <v>17</v>
      </c>
      <c r="D56" s="1"/>
      <c r="E56" s="1"/>
      <c r="F56" s="1"/>
      <c r="G56" s="1"/>
      <c r="H56" s="1"/>
      <c r="I56" s="1"/>
      <c r="J56" s="1"/>
      <c r="K56" s="1"/>
      <c r="L56" s="1"/>
      <c r="M56" s="1"/>
      <c r="N56" s="38"/>
      <c r="O56" s="1"/>
      <c r="P56" s="1"/>
    </row>
    <row r="57" spans="1:16" ht="11.25" customHeight="1" x14ac:dyDescent="0.2">
      <c r="A57" s="45"/>
      <c r="B57" s="45"/>
      <c r="C57" s="1"/>
      <c r="D57" s="1"/>
      <c r="E57" s="1"/>
      <c r="F57" s="1"/>
      <c r="G57" s="1"/>
      <c r="H57" s="1"/>
      <c r="I57" s="1"/>
      <c r="J57" s="1"/>
      <c r="K57" s="1"/>
      <c r="L57" s="1"/>
      <c r="M57" s="1"/>
      <c r="N57" s="1"/>
      <c r="O57" s="1"/>
      <c r="P57" s="1"/>
    </row>
    <row r="58" spans="1:16" ht="11.25" customHeight="1" x14ac:dyDescent="0.2">
      <c r="A58" s="45" t="s">
        <v>19</v>
      </c>
      <c r="B58" s="45"/>
      <c r="C58" s="1" t="s">
        <v>107</v>
      </c>
      <c r="D58" s="1"/>
      <c r="E58" s="1"/>
      <c r="F58" s="1"/>
      <c r="G58" s="1"/>
      <c r="H58" s="1"/>
      <c r="I58" s="1"/>
      <c r="J58" s="1"/>
      <c r="K58" s="1"/>
      <c r="L58" s="1"/>
      <c r="M58" s="1"/>
      <c r="N58" s="1"/>
      <c r="O58" s="1"/>
      <c r="P58" s="1"/>
    </row>
    <row r="59" spans="1:16" ht="11.25" customHeight="1" x14ac:dyDescent="0.2">
      <c r="A59" s="45"/>
      <c r="B59" s="45"/>
      <c r="C59" s="1"/>
      <c r="D59" s="1"/>
      <c r="E59" s="1"/>
      <c r="F59" s="1"/>
      <c r="G59" s="1"/>
      <c r="H59" s="1"/>
      <c r="I59" s="1"/>
      <c r="J59" s="1"/>
      <c r="K59" s="1"/>
      <c r="L59" s="1"/>
      <c r="M59" s="1"/>
      <c r="N59" s="1"/>
      <c r="O59" s="1"/>
      <c r="P59" s="1"/>
    </row>
    <row r="60" spans="1:16" ht="11.25" customHeight="1" x14ac:dyDescent="0.2">
      <c r="A60" s="45" t="s">
        <v>20</v>
      </c>
      <c r="B60" s="45"/>
      <c r="C60" s="1" t="s">
        <v>27</v>
      </c>
      <c r="D60" s="1"/>
      <c r="E60" s="1"/>
      <c r="F60" s="1"/>
      <c r="G60" s="1"/>
      <c r="H60" s="1"/>
      <c r="I60" s="1"/>
      <c r="J60" s="1"/>
      <c r="K60" s="1"/>
      <c r="L60" s="1"/>
      <c r="M60" s="1"/>
      <c r="N60" s="1"/>
      <c r="O60" s="1"/>
      <c r="P60" s="1"/>
    </row>
    <row r="61" spans="1:16" ht="11.25" customHeight="1" x14ac:dyDescent="0.2">
      <c r="A61" s="45"/>
      <c r="B61" s="45"/>
      <c r="C61" s="1"/>
      <c r="D61" s="1"/>
      <c r="E61" s="1"/>
      <c r="F61" s="1"/>
      <c r="G61" s="1"/>
      <c r="H61" s="1"/>
      <c r="I61" s="1"/>
      <c r="J61" s="1"/>
      <c r="K61" s="1"/>
      <c r="L61" s="1"/>
      <c r="M61" s="1"/>
      <c r="N61" s="1"/>
      <c r="O61" s="1"/>
      <c r="P61" s="1"/>
    </row>
    <row r="62" spans="1:16" ht="11.25" customHeight="1" x14ac:dyDescent="0.2">
      <c r="A62" s="45" t="s">
        <v>23</v>
      </c>
      <c r="B62" s="45"/>
      <c r="C62" s="1" t="s">
        <v>108</v>
      </c>
      <c r="D62" s="1"/>
      <c r="E62" s="1"/>
      <c r="F62" s="1"/>
      <c r="G62" s="1"/>
      <c r="H62" s="1"/>
      <c r="I62" s="1"/>
      <c r="J62" s="1"/>
      <c r="K62" s="1"/>
      <c r="L62" s="1"/>
      <c r="M62" s="1"/>
      <c r="N62" s="1"/>
      <c r="O62" s="1"/>
      <c r="P62" s="1"/>
    </row>
    <row r="63" spans="1:16" ht="11.25" customHeight="1" x14ac:dyDescent="0.2">
      <c r="A63" s="1"/>
      <c r="B63" s="1"/>
      <c r="C63" s="1"/>
      <c r="D63" s="1"/>
      <c r="E63" s="1"/>
      <c r="F63" s="1"/>
      <c r="G63" s="1"/>
      <c r="H63" s="1"/>
      <c r="I63" s="1"/>
      <c r="J63" s="1"/>
      <c r="K63" s="1"/>
      <c r="L63" s="1"/>
      <c r="M63" s="1"/>
      <c r="N63" s="1"/>
      <c r="O63" s="1"/>
      <c r="P63" s="1"/>
    </row>
  </sheetData>
  <pageMargins left="0.70866141732283472" right="0.70866141732283472" top="0.39370078740157483" bottom="0.39370078740157483" header="0.31496062992125984" footer="0.31496062992125984"/>
  <pageSetup paperSize="9" scale="80" orientation="landscape" r:id="rId1"/>
  <ignoredErrors>
    <ignoredError sqref="N3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2:F23"/>
  <sheetViews>
    <sheetView workbookViewId="0">
      <selection activeCell="H8" sqref="H8"/>
    </sheetView>
  </sheetViews>
  <sheetFormatPr baseColWidth="10" defaultRowHeight="25.5" customHeight="1" x14ac:dyDescent="0.2"/>
  <cols>
    <col min="1" max="1" width="33.7109375" style="2" customWidth="1"/>
    <col min="2" max="2" width="0.85546875" style="2" customWidth="1"/>
    <col min="3" max="3" width="16.7109375" style="2" customWidth="1"/>
    <col min="4" max="4" width="0.85546875" style="2" customWidth="1"/>
    <col min="5" max="5" width="0.7109375" style="2" customWidth="1"/>
    <col min="6" max="6" width="1.28515625" style="2" customWidth="1"/>
    <col min="7" max="16384" width="11.42578125" style="2"/>
  </cols>
  <sheetData>
    <row r="2" spans="1:6" ht="25.5" customHeight="1" x14ac:dyDescent="0.2">
      <c r="A2" s="103" t="s">
        <v>139</v>
      </c>
      <c r="B2" s="1"/>
      <c r="C2" s="1"/>
      <c r="D2" s="1"/>
      <c r="E2" s="1"/>
      <c r="F2" s="1"/>
    </row>
    <row r="3" spans="1:6" ht="25.5" customHeight="1" thickBot="1" x14ac:dyDescent="0.25">
      <c r="A3" s="1"/>
      <c r="B3" s="1"/>
      <c r="C3" s="1"/>
      <c r="D3" s="1"/>
      <c r="E3" s="1"/>
      <c r="F3" s="1"/>
    </row>
    <row r="4" spans="1:6" ht="25.5" customHeight="1" x14ac:dyDescent="0.2">
      <c r="A4" s="3"/>
      <c r="B4" s="4"/>
      <c r="C4" s="4"/>
      <c r="D4" s="4"/>
      <c r="E4" s="5"/>
      <c r="F4" s="1"/>
    </row>
    <row r="5" spans="1:6" ht="25.5" customHeight="1" x14ac:dyDescent="0.2">
      <c r="A5" s="6"/>
      <c r="B5" s="7"/>
      <c r="C5" s="8" t="s">
        <v>0</v>
      </c>
      <c r="D5" s="7"/>
      <c r="E5" s="9"/>
      <c r="F5" s="1"/>
    </row>
    <row r="6" spans="1:6" ht="25.5" customHeight="1" x14ac:dyDescent="0.2">
      <c r="A6" s="10"/>
      <c r="B6" s="11"/>
      <c r="C6" s="11"/>
      <c r="D6" s="11"/>
      <c r="E6" s="9"/>
      <c r="F6" s="1"/>
    </row>
    <row r="7" spans="1:6" ht="25.5" customHeight="1" x14ac:dyDescent="0.2">
      <c r="A7" s="6" t="s">
        <v>81</v>
      </c>
      <c r="B7" s="11"/>
      <c r="C7" s="29">
        <f>'Übersicht je Zahlung'!E53+'Übersicht je Zahlung'!I53</f>
        <v>309127005.26999998</v>
      </c>
      <c r="D7" s="13"/>
      <c r="E7" s="9"/>
      <c r="F7" s="1"/>
    </row>
    <row r="8" spans="1:6" ht="25.5" customHeight="1" x14ac:dyDescent="0.2">
      <c r="A8" s="6"/>
      <c r="B8" s="11"/>
      <c r="C8" s="13"/>
      <c r="D8" s="13"/>
      <c r="E8" s="9"/>
      <c r="F8" s="1"/>
    </row>
    <row r="9" spans="1:6" ht="25.5" customHeight="1" x14ac:dyDescent="0.2">
      <c r="A9" s="6" t="s">
        <v>82</v>
      </c>
      <c r="B9" s="11"/>
      <c r="C9" s="29">
        <f>KSt!G64+Feldes_Förderabgabe_1!I225</f>
        <v>308699019.65999997</v>
      </c>
      <c r="D9" s="13"/>
      <c r="E9" s="9"/>
      <c r="F9" s="1"/>
    </row>
    <row r="10" spans="1:6" ht="25.5" customHeight="1" x14ac:dyDescent="0.2">
      <c r="A10" s="6"/>
      <c r="B10" s="11"/>
      <c r="C10" s="14"/>
      <c r="D10" s="13"/>
      <c r="E10" s="9"/>
      <c r="F10" s="1"/>
    </row>
    <row r="11" spans="1:6" ht="25.5" customHeight="1" x14ac:dyDescent="0.2">
      <c r="A11" s="6"/>
      <c r="B11" s="11"/>
      <c r="C11" s="13"/>
      <c r="D11" s="13"/>
      <c r="E11" s="9"/>
      <c r="F11" s="1"/>
    </row>
    <row r="12" spans="1:6" ht="25.5" customHeight="1" x14ac:dyDescent="0.2">
      <c r="A12" s="6" t="s">
        <v>1</v>
      </c>
      <c r="B12" s="11"/>
      <c r="C12" s="34">
        <f>C7-C9</f>
        <v>427985.61000001431</v>
      </c>
      <c r="D12" s="13"/>
      <c r="E12" s="9"/>
      <c r="F12" s="1"/>
    </row>
    <row r="13" spans="1:6" ht="25.5" customHeight="1" x14ac:dyDescent="0.2">
      <c r="A13" s="6"/>
      <c r="B13" s="11"/>
      <c r="C13" s="13"/>
      <c r="D13" s="13"/>
      <c r="E13" s="9"/>
      <c r="F13" s="1"/>
    </row>
    <row r="14" spans="1:6" ht="25.5" customHeight="1" x14ac:dyDescent="0.2">
      <c r="A14" s="6" t="s">
        <v>2</v>
      </c>
      <c r="B14" s="11"/>
      <c r="C14" s="34">
        <f>KSt!N64+Feldes_Förderabgabe_1!P225</f>
        <v>-427985.64</v>
      </c>
      <c r="D14" s="13"/>
      <c r="E14" s="9"/>
      <c r="F14" s="1"/>
    </row>
    <row r="15" spans="1:6" ht="25.5" customHeight="1" x14ac:dyDescent="0.2">
      <c r="A15" s="6"/>
      <c r="B15" s="11"/>
      <c r="C15" s="14"/>
      <c r="D15" s="13"/>
      <c r="E15" s="9"/>
      <c r="F15" s="1"/>
    </row>
    <row r="16" spans="1:6" ht="25.5" customHeight="1" x14ac:dyDescent="0.2">
      <c r="A16" s="6"/>
      <c r="B16" s="11"/>
      <c r="C16" s="13"/>
      <c r="D16" s="13"/>
      <c r="E16" s="9"/>
      <c r="F16" s="1"/>
    </row>
    <row r="17" spans="1:6" ht="25.5" customHeight="1" x14ac:dyDescent="0.2">
      <c r="A17" s="6" t="s">
        <v>3</v>
      </c>
      <c r="B17" s="11"/>
      <c r="C17" s="34">
        <f>C12+C14</f>
        <v>-2.9999985708855093E-2</v>
      </c>
      <c r="D17" s="13"/>
      <c r="E17" s="9"/>
      <c r="F17" s="1"/>
    </row>
    <row r="18" spans="1:6" ht="25.5" customHeight="1" x14ac:dyDescent="0.2">
      <c r="A18" s="6"/>
      <c r="B18" s="11"/>
      <c r="C18" s="15"/>
      <c r="D18" s="13"/>
      <c r="E18" s="9"/>
      <c r="F18" s="1"/>
    </row>
    <row r="19" spans="1:6" ht="25.5" customHeight="1" thickBot="1" x14ac:dyDescent="0.25">
      <c r="A19" s="16"/>
      <c r="B19" s="17"/>
      <c r="C19" s="18"/>
      <c r="D19" s="18"/>
      <c r="E19" s="19"/>
      <c r="F19" s="1"/>
    </row>
    <row r="20" spans="1:6" ht="25.5" customHeight="1" x14ac:dyDescent="0.2">
      <c r="A20" s="1"/>
      <c r="B20" s="1"/>
      <c r="C20" s="1"/>
      <c r="D20" s="1"/>
      <c r="E20" s="1"/>
      <c r="F20" s="1"/>
    </row>
    <row r="23" spans="1:6" ht="25.5" customHeight="1" x14ac:dyDescent="0.35">
      <c r="A23" s="69"/>
    </row>
  </sheetData>
  <pageMargins left="0.70866141732283472" right="0.70866141732283472" top="0.78740157480314965" bottom="0.78740157480314965" header="0.31496062992125984" footer="0.31496062992125984"/>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18"/>
  <sheetViews>
    <sheetView workbookViewId="0">
      <selection activeCell="U8" sqref="U8"/>
    </sheetView>
  </sheetViews>
  <sheetFormatPr baseColWidth="10" defaultRowHeight="21.75" customHeight="1" x14ac:dyDescent="0.2"/>
  <cols>
    <col min="1" max="1" width="23.140625" style="2" customWidth="1"/>
    <col min="2" max="2" width="0.85546875" style="2" customWidth="1"/>
    <col min="3" max="3" width="16.7109375" style="2" customWidth="1"/>
    <col min="4" max="4" width="0.85546875" style="2" customWidth="1"/>
    <col min="5" max="5" width="16.7109375" style="2" customWidth="1"/>
    <col min="6" max="6" width="0.85546875" style="2" customWidth="1"/>
    <col min="7" max="7" width="16.7109375" style="2" customWidth="1"/>
    <col min="8" max="8" width="0.85546875" style="2" customWidth="1"/>
    <col min="9" max="9" width="10.5703125" style="2" customWidth="1"/>
    <col min="10" max="11" width="0.85546875" style="2" customWidth="1"/>
    <col min="12" max="12" width="0.5703125" style="2" customWidth="1"/>
    <col min="13" max="13" width="16.7109375" style="2" customWidth="1"/>
    <col min="14" max="15" width="0.85546875" style="2" customWidth="1"/>
    <col min="16" max="16" width="16.7109375" style="2" customWidth="1"/>
    <col min="17" max="17" width="0.85546875" style="2" customWidth="1"/>
    <col min="18" max="18" width="10.5703125" style="2" customWidth="1"/>
    <col min="19" max="19" width="0.7109375" style="2" customWidth="1"/>
    <col min="20" max="20" width="1.140625" style="2" customWidth="1"/>
    <col min="21" max="16384" width="11.42578125" style="2"/>
  </cols>
  <sheetData>
    <row r="1" spans="1:20" ht="21.75" customHeight="1" thickBot="1" x14ac:dyDescent="0.25">
      <c r="A1" s="1"/>
      <c r="B1" s="1"/>
      <c r="C1" s="1"/>
      <c r="D1" s="1"/>
      <c r="E1" s="1"/>
      <c r="F1" s="1"/>
      <c r="G1" s="1"/>
      <c r="H1" s="1"/>
      <c r="I1" s="1"/>
      <c r="J1" s="1"/>
      <c r="K1" s="1"/>
      <c r="L1" s="1"/>
      <c r="M1" s="1"/>
      <c r="N1" s="1"/>
      <c r="O1" s="1"/>
      <c r="P1" s="1"/>
      <c r="Q1" s="1"/>
      <c r="R1" s="1"/>
      <c r="S1" s="1"/>
      <c r="T1" s="1"/>
    </row>
    <row r="2" spans="1:20" ht="21.75" customHeight="1" x14ac:dyDescent="0.2">
      <c r="A2" s="3"/>
      <c r="B2" s="4"/>
      <c r="C2" s="4"/>
      <c r="D2" s="4"/>
      <c r="E2" s="4"/>
      <c r="F2" s="4"/>
      <c r="G2" s="4"/>
      <c r="H2" s="4"/>
      <c r="I2" s="4"/>
      <c r="J2" s="4"/>
      <c r="K2" s="4"/>
      <c r="L2" s="4"/>
      <c r="M2" s="4"/>
      <c r="N2" s="20"/>
      <c r="O2" s="4"/>
      <c r="P2" s="4"/>
      <c r="Q2" s="4"/>
      <c r="R2" s="4"/>
      <c r="S2" s="5"/>
      <c r="T2" s="1"/>
    </row>
    <row r="3" spans="1:20" ht="21.75" customHeight="1" x14ac:dyDescent="0.2">
      <c r="A3" s="6"/>
      <c r="B3" s="1"/>
      <c r="C3" s="21" t="s">
        <v>4</v>
      </c>
      <c r="D3" s="1"/>
      <c r="E3" s="21" t="s">
        <v>5</v>
      </c>
      <c r="F3" s="1"/>
      <c r="G3" s="8" t="s">
        <v>6</v>
      </c>
      <c r="H3" s="1"/>
      <c r="I3" s="8" t="s">
        <v>6</v>
      </c>
      <c r="J3" s="1"/>
      <c r="K3" s="22"/>
      <c r="L3" s="11"/>
      <c r="M3" s="8" t="s">
        <v>2</v>
      </c>
      <c r="N3" s="1"/>
      <c r="O3" s="22"/>
      <c r="P3" s="8" t="s">
        <v>3</v>
      </c>
      <c r="Q3" s="1"/>
      <c r="R3" s="8" t="s">
        <v>3</v>
      </c>
      <c r="S3" s="9"/>
      <c r="T3" s="1"/>
    </row>
    <row r="4" spans="1:20" ht="21.75" customHeight="1" x14ac:dyDescent="0.2">
      <c r="A4" s="6"/>
      <c r="B4" s="1"/>
      <c r="C4" s="23"/>
      <c r="D4" s="1"/>
      <c r="E4" s="23"/>
      <c r="F4" s="1"/>
      <c r="G4" s="23"/>
      <c r="H4" s="1"/>
      <c r="I4" s="23"/>
      <c r="J4" s="1"/>
      <c r="K4" s="22"/>
      <c r="L4" s="11"/>
      <c r="M4" s="23"/>
      <c r="N4" s="1"/>
      <c r="O4" s="22"/>
      <c r="P4" s="23"/>
      <c r="Q4" s="1"/>
      <c r="R4" s="23"/>
      <c r="S4" s="9"/>
      <c r="T4" s="1"/>
    </row>
    <row r="5" spans="1:20" ht="21.75" customHeight="1" x14ac:dyDescent="0.2">
      <c r="A5" s="6"/>
      <c r="B5" s="11"/>
      <c r="C5" s="23"/>
      <c r="D5" s="11"/>
      <c r="E5" s="23"/>
      <c r="F5" s="11"/>
      <c r="G5" s="23"/>
      <c r="H5" s="11"/>
      <c r="I5" s="23"/>
      <c r="J5" s="11"/>
      <c r="K5" s="22"/>
      <c r="L5" s="11"/>
      <c r="M5" s="23"/>
      <c r="N5" s="11"/>
      <c r="O5" s="22"/>
      <c r="P5" s="23"/>
      <c r="Q5" s="11"/>
      <c r="R5" s="23"/>
      <c r="S5" s="9"/>
      <c r="T5" s="1"/>
    </row>
    <row r="6" spans="1:20" ht="21.75" customHeight="1" x14ac:dyDescent="0.2">
      <c r="A6" s="6"/>
      <c r="B6" s="7"/>
      <c r="C6" s="8" t="s">
        <v>0</v>
      </c>
      <c r="D6" s="7"/>
      <c r="E6" s="8" t="s">
        <v>0</v>
      </c>
      <c r="F6" s="7"/>
      <c r="G6" s="8" t="s">
        <v>0</v>
      </c>
      <c r="H6" s="7"/>
      <c r="I6" s="8" t="s">
        <v>7</v>
      </c>
      <c r="J6" s="7"/>
      <c r="K6" s="24"/>
      <c r="L6" s="7"/>
      <c r="M6" s="8" t="s">
        <v>0</v>
      </c>
      <c r="N6" s="7"/>
      <c r="O6" s="24"/>
      <c r="P6" s="8" t="s">
        <v>0</v>
      </c>
      <c r="Q6" s="7"/>
      <c r="R6" s="8" t="s">
        <v>7</v>
      </c>
      <c r="S6" s="9"/>
      <c r="T6" s="1"/>
    </row>
    <row r="7" spans="1:20" ht="21.75" customHeight="1" x14ac:dyDescent="0.2">
      <c r="A7" s="10"/>
      <c r="B7" s="11"/>
      <c r="C7" s="11"/>
      <c r="D7" s="11"/>
      <c r="E7" s="11"/>
      <c r="F7" s="11"/>
      <c r="G7" s="11"/>
      <c r="H7" s="11"/>
      <c r="I7" s="11"/>
      <c r="J7" s="11"/>
      <c r="K7" s="22"/>
      <c r="L7" s="11"/>
      <c r="M7" s="11"/>
      <c r="N7" s="11"/>
      <c r="O7" s="22"/>
      <c r="P7" s="11"/>
      <c r="Q7" s="11"/>
      <c r="R7" s="11"/>
      <c r="S7" s="9"/>
      <c r="T7" s="1"/>
    </row>
    <row r="8" spans="1:20" ht="21.75" customHeight="1" x14ac:dyDescent="0.2">
      <c r="A8" s="6" t="s">
        <v>8</v>
      </c>
      <c r="B8" s="11"/>
      <c r="C8" s="29">
        <f>KSt!E64</f>
        <v>77314863.819999993</v>
      </c>
      <c r="D8" s="32"/>
      <c r="E8" s="29">
        <f>KSt!G64</f>
        <v>77314863.819999993</v>
      </c>
      <c r="F8" s="32"/>
      <c r="G8" s="29">
        <f>C8-E8</f>
        <v>0</v>
      </c>
      <c r="H8" s="11"/>
      <c r="I8" s="71">
        <f>IF(AND(C8=0,E8=0),0,G8/C8*100)</f>
        <v>0</v>
      </c>
      <c r="J8" s="13"/>
      <c r="K8" s="25"/>
      <c r="L8" s="13"/>
      <c r="M8" s="29">
        <f>KSt!N64</f>
        <v>0</v>
      </c>
      <c r="N8" s="13"/>
      <c r="O8" s="25"/>
      <c r="P8" s="29">
        <f>G8+M8</f>
        <v>0</v>
      </c>
      <c r="Q8" s="11"/>
      <c r="R8" s="71">
        <f>IF(AND(C8=0,E8=0),0,P8/C8*100)</f>
        <v>0</v>
      </c>
      <c r="S8" s="9"/>
      <c r="T8" s="1"/>
    </row>
    <row r="9" spans="1:20" ht="21.75" customHeight="1" x14ac:dyDescent="0.2">
      <c r="A9" s="6"/>
      <c r="B9" s="11"/>
      <c r="C9" s="32"/>
      <c r="D9" s="32"/>
      <c r="E9" s="32"/>
      <c r="F9" s="32"/>
      <c r="G9" s="32"/>
      <c r="H9" s="11"/>
      <c r="I9" s="72"/>
      <c r="J9" s="13"/>
      <c r="K9" s="25"/>
      <c r="L9" s="13"/>
      <c r="M9" s="13"/>
      <c r="N9" s="13"/>
      <c r="O9" s="25"/>
      <c r="P9" s="13"/>
      <c r="Q9" s="11"/>
      <c r="R9" s="72"/>
      <c r="S9" s="9"/>
      <c r="T9" s="1"/>
    </row>
    <row r="10" spans="1:20" ht="21.75" customHeight="1" x14ac:dyDescent="0.2">
      <c r="A10" s="6" t="s">
        <v>9</v>
      </c>
      <c r="B10" s="11"/>
      <c r="C10" s="29">
        <f>Feldes_Förderabgabe_1!G225</f>
        <v>231812141.44999999</v>
      </c>
      <c r="D10" s="32"/>
      <c r="E10" s="29">
        <f>Feldes_Förderabgabe_1!I225</f>
        <v>231384155.83999997</v>
      </c>
      <c r="F10" s="32"/>
      <c r="G10" s="29">
        <f>C10-E10</f>
        <v>427985.61000001431</v>
      </c>
      <c r="H10" s="11"/>
      <c r="I10" s="71">
        <f>IF(AND(C10=0,E10=0),0,G10/C10*100)</f>
        <v>0.18462605423639009</v>
      </c>
      <c r="J10" s="13"/>
      <c r="K10" s="25"/>
      <c r="L10" s="13"/>
      <c r="M10" s="29">
        <f>Feldes_Förderabgabe_1!P225</f>
        <v>-427985.64</v>
      </c>
      <c r="N10" s="13"/>
      <c r="O10" s="25"/>
      <c r="P10" s="29">
        <f>G10+M10</f>
        <v>-2.9999985708855093E-2</v>
      </c>
      <c r="Q10" s="11"/>
      <c r="R10" s="71">
        <f>IF(AND(C10=0,E10=0),0,P10/C10*100)</f>
        <v>-1.2941507516044342E-8</v>
      </c>
      <c r="S10" s="9"/>
      <c r="T10" s="1"/>
    </row>
    <row r="11" spans="1:20" ht="21.75" customHeight="1" x14ac:dyDescent="0.2">
      <c r="A11" s="6"/>
      <c r="B11" s="11"/>
      <c r="C11" s="14"/>
      <c r="D11" s="11"/>
      <c r="E11" s="14"/>
      <c r="F11" s="11"/>
      <c r="G11" s="14"/>
      <c r="H11" s="11"/>
      <c r="I11" s="13"/>
      <c r="J11" s="13"/>
      <c r="K11" s="25"/>
      <c r="L11" s="13"/>
      <c r="M11" s="14"/>
      <c r="N11" s="13"/>
      <c r="O11" s="25"/>
      <c r="P11" s="14"/>
      <c r="Q11" s="11"/>
      <c r="R11" s="13"/>
      <c r="S11" s="9"/>
      <c r="T11" s="1"/>
    </row>
    <row r="12" spans="1:20" ht="21.75" customHeight="1" x14ac:dyDescent="0.2">
      <c r="A12" s="6"/>
      <c r="B12" s="11"/>
      <c r="C12" s="34">
        <f>SUM(C8:C11)</f>
        <v>309127005.26999998</v>
      </c>
      <c r="D12" s="32"/>
      <c r="E12" s="34">
        <f>SUM(E8:E11)</f>
        <v>308699019.65999997</v>
      </c>
      <c r="F12" s="32"/>
      <c r="G12" s="34">
        <f>SUM(G8:G11)</f>
        <v>427985.61000001431</v>
      </c>
      <c r="H12" s="32"/>
      <c r="I12" s="46"/>
      <c r="J12" s="32"/>
      <c r="K12" s="47"/>
      <c r="L12" s="32"/>
      <c r="M12" s="34">
        <f>SUM(M8:M11)</f>
        <v>-427985.64</v>
      </c>
      <c r="N12" s="32"/>
      <c r="O12" s="47"/>
      <c r="P12" s="34">
        <f>SUM(P8:P11)</f>
        <v>-2.9999985708855093E-2</v>
      </c>
      <c r="Q12" s="11"/>
      <c r="R12" s="15"/>
      <c r="S12" s="9"/>
      <c r="T12" s="1"/>
    </row>
    <row r="13" spans="1:20" ht="21.75" customHeight="1" thickBot="1" x14ac:dyDescent="0.25">
      <c r="A13" s="16"/>
      <c r="B13" s="17"/>
      <c r="C13" s="18"/>
      <c r="D13" s="17"/>
      <c r="E13" s="18"/>
      <c r="F13" s="17"/>
      <c r="G13" s="18"/>
      <c r="H13" s="17"/>
      <c r="I13" s="18"/>
      <c r="J13" s="18"/>
      <c r="K13" s="18"/>
      <c r="L13" s="18"/>
      <c r="M13" s="18"/>
      <c r="N13" s="18"/>
      <c r="O13" s="18"/>
      <c r="P13" s="18"/>
      <c r="Q13" s="17"/>
      <c r="R13" s="18"/>
      <c r="S13" s="19"/>
      <c r="T13" s="1"/>
    </row>
    <row r="14" spans="1:20" ht="21.75" customHeight="1" x14ac:dyDescent="0.2">
      <c r="A14" s="1"/>
      <c r="B14" s="1"/>
      <c r="C14" s="1"/>
      <c r="D14" s="1"/>
      <c r="E14" s="1"/>
      <c r="F14" s="1"/>
      <c r="G14" s="1"/>
      <c r="H14" s="1"/>
      <c r="I14" s="1"/>
      <c r="J14" s="1"/>
      <c r="K14" s="1"/>
      <c r="L14" s="1"/>
      <c r="M14" s="1"/>
      <c r="N14" s="1"/>
      <c r="O14" s="1"/>
      <c r="P14" s="1"/>
      <c r="Q14" s="1"/>
      <c r="R14" s="1"/>
      <c r="S14" s="1"/>
      <c r="T14" s="1"/>
    </row>
    <row r="18" spans="3:3" ht="21.75" customHeight="1" x14ac:dyDescent="0.35">
      <c r="C18" s="69"/>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V76"/>
  <sheetViews>
    <sheetView topLeftCell="A7" zoomScaleNormal="100" workbookViewId="0">
      <selection activeCell="V13" sqref="V13"/>
    </sheetView>
  </sheetViews>
  <sheetFormatPr baseColWidth="10" defaultRowHeight="14.25" customHeight="1" outlineLevelRow="2" outlineLevelCol="1" x14ac:dyDescent="0.2"/>
  <cols>
    <col min="1" max="1" width="3.5703125" style="2" customWidth="1"/>
    <col min="2" max="2" width="2.7109375" style="2" customWidth="1" outlineLevel="1"/>
    <col min="3" max="3" width="50.7109375" style="2" customWidth="1" outlineLevel="1"/>
    <col min="4" max="4" width="0.85546875" style="2" customWidth="1"/>
    <col min="5" max="5" width="16.7109375" style="43" customWidth="1"/>
    <col min="6" max="6" width="3.7109375" style="2" customWidth="1"/>
    <col min="7" max="7" width="16.7109375" style="43" customWidth="1"/>
    <col min="8" max="8" width="3.7109375" style="2" customWidth="1"/>
    <col min="9" max="9" width="12.7109375" style="43" customWidth="1"/>
    <col min="10" max="10" width="0.85546875" style="2" customWidth="1"/>
    <col min="11" max="11" width="10.7109375" style="2" customWidth="1"/>
    <col min="12" max="13" width="0.85546875" style="2" customWidth="1"/>
    <col min="14" max="14" width="15.7109375" style="43" customWidth="1"/>
    <col min="15" max="16" width="0.85546875" style="2" customWidth="1"/>
    <col min="17" max="17" width="12.7109375" style="43" customWidth="1"/>
    <col min="18" max="18" width="0.85546875" style="2" customWidth="1"/>
    <col min="19" max="19" width="10.7109375" style="2" customWidth="1"/>
    <col min="20" max="20" width="0.7109375" style="2" customWidth="1"/>
    <col min="21" max="21" width="1.7109375" style="2" customWidth="1"/>
    <col min="22" max="16384" width="11.42578125" style="2"/>
  </cols>
  <sheetData>
    <row r="1" spans="1:22" ht="14.25" customHeight="1" thickBot="1" x14ac:dyDescent="0.25">
      <c r="A1" s="1"/>
      <c r="B1" s="1"/>
      <c r="C1" s="1"/>
      <c r="D1" s="1"/>
      <c r="E1" s="38"/>
      <c r="F1" s="1"/>
      <c r="G1" s="38"/>
      <c r="H1" s="1"/>
      <c r="I1" s="38"/>
      <c r="J1" s="1"/>
      <c r="K1" s="1"/>
      <c r="L1" s="1"/>
      <c r="M1" s="1"/>
      <c r="N1" s="38"/>
      <c r="O1" s="1"/>
      <c r="P1" s="1"/>
      <c r="Q1" s="38"/>
      <c r="R1" s="1"/>
      <c r="S1" s="1"/>
      <c r="T1" s="1"/>
      <c r="U1" s="1"/>
    </row>
    <row r="2" spans="1:22" ht="14.25" customHeight="1" x14ac:dyDescent="0.2">
      <c r="A2" s="3"/>
      <c r="B2" s="4"/>
      <c r="C2" s="4"/>
      <c r="D2" s="4"/>
      <c r="E2" s="39"/>
      <c r="F2" s="4"/>
      <c r="G2" s="39"/>
      <c r="H2" s="4"/>
      <c r="I2" s="39"/>
      <c r="J2" s="4"/>
      <c r="K2" s="20"/>
      <c r="L2" s="4"/>
      <c r="M2" s="4"/>
      <c r="N2" s="39"/>
      <c r="O2" s="20"/>
      <c r="P2" s="4"/>
      <c r="Q2" s="39"/>
      <c r="R2" s="4"/>
      <c r="S2" s="20"/>
      <c r="T2" s="5"/>
      <c r="U2" s="1"/>
    </row>
    <row r="3" spans="1:22" ht="14.25" customHeight="1" x14ac:dyDescent="0.2">
      <c r="A3" s="6"/>
      <c r="B3" s="11" t="s">
        <v>8</v>
      </c>
      <c r="C3" s="11"/>
      <c r="D3" s="1"/>
      <c r="E3" s="44" t="s">
        <v>10</v>
      </c>
      <c r="F3" s="1"/>
      <c r="G3" s="44" t="s">
        <v>11</v>
      </c>
      <c r="H3" s="1"/>
      <c r="I3" s="40" t="s">
        <v>6</v>
      </c>
      <c r="J3" s="1"/>
      <c r="K3" s="8" t="s">
        <v>6</v>
      </c>
      <c r="L3" s="1"/>
      <c r="M3" s="22"/>
      <c r="N3" s="40" t="s">
        <v>2</v>
      </c>
      <c r="O3" s="1"/>
      <c r="P3" s="22"/>
      <c r="Q3" s="40" t="s">
        <v>3</v>
      </c>
      <c r="R3" s="1"/>
      <c r="S3" s="8" t="s">
        <v>3</v>
      </c>
      <c r="T3" s="9"/>
      <c r="U3" s="1"/>
    </row>
    <row r="4" spans="1:22" ht="14.25" customHeight="1" x14ac:dyDescent="0.2">
      <c r="A4" s="6"/>
      <c r="B4" s="11"/>
      <c r="C4" s="11"/>
      <c r="D4" s="1"/>
      <c r="E4" s="41"/>
      <c r="F4" s="1"/>
      <c r="G4" s="41"/>
      <c r="H4" s="1"/>
      <c r="I4" s="41"/>
      <c r="J4" s="1"/>
      <c r="K4" s="8"/>
      <c r="L4" s="1"/>
      <c r="M4" s="22"/>
      <c r="N4" s="41"/>
      <c r="O4" s="1"/>
      <c r="P4" s="22"/>
      <c r="Q4" s="41"/>
      <c r="R4" s="1"/>
      <c r="S4" s="8"/>
      <c r="T4" s="9"/>
      <c r="U4" s="1"/>
    </row>
    <row r="5" spans="1:22" ht="14.25" customHeight="1" x14ac:dyDescent="0.2">
      <c r="A5" s="10"/>
      <c r="B5" s="27"/>
      <c r="C5" s="27"/>
      <c r="D5" s="11"/>
      <c r="E5" s="41"/>
      <c r="F5" s="11"/>
      <c r="G5" s="41"/>
      <c r="H5" s="11"/>
      <c r="I5" s="41"/>
      <c r="J5" s="11"/>
      <c r="K5" s="26"/>
      <c r="L5" s="11"/>
      <c r="M5" s="22"/>
      <c r="N5" s="41"/>
      <c r="O5" s="11"/>
      <c r="P5" s="22"/>
      <c r="Q5" s="41"/>
      <c r="R5" s="11"/>
      <c r="S5" s="26"/>
      <c r="T5" s="9"/>
      <c r="U5" s="1"/>
    </row>
    <row r="6" spans="1:22" ht="14.25" customHeight="1" x14ac:dyDescent="0.2">
      <c r="A6" s="37"/>
      <c r="B6" s="11"/>
      <c r="C6" s="11"/>
      <c r="D6" s="7"/>
      <c r="E6" s="40" t="s">
        <v>0</v>
      </c>
      <c r="F6" s="7"/>
      <c r="G6" s="40" t="s">
        <v>0</v>
      </c>
      <c r="H6" s="7"/>
      <c r="I6" s="40" t="s">
        <v>0</v>
      </c>
      <c r="J6" s="7"/>
      <c r="K6" s="8" t="s">
        <v>7</v>
      </c>
      <c r="L6" s="7"/>
      <c r="M6" s="24"/>
      <c r="N6" s="40" t="s">
        <v>0</v>
      </c>
      <c r="O6" s="7"/>
      <c r="P6" s="24"/>
      <c r="Q6" s="40" t="s">
        <v>0</v>
      </c>
      <c r="R6" s="7"/>
      <c r="S6" s="8" t="s">
        <v>7</v>
      </c>
      <c r="T6" s="9"/>
      <c r="U6" s="1"/>
    </row>
    <row r="7" spans="1:22" ht="14.25" customHeight="1" x14ac:dyDescent="0.2">
      <c r="A7" s="37"/>
      <c r="B7" s="11"/>
      <c r="C7" s="11"/>
      <c r="D7" s="11"/>
      <c r="E7" s="32"/>
      <c r="F7" s="11"/>
      <c r="G7" s="32"/>
      <c r="H7" s="11"/>
      <c r="I7" s="32"/>
      <c r="J7" s="11"/>
      <c r="K7" s="11"/>
      <c r="L7" s="11"/>
      <c r="M7" s="22"/>
      <c r="N7" s="32"/>
      <c r="O7" s="11"/>
      <c r="P7" s="22"/>
      <c r="Q7" s="32"/>
      <c r="R7" s="11"/>
      <c r="S7" s="11"/>
      <c r="T7" s="9"/>
      <c r="U7" s="1"/>
    </row>
    <row r="8" spans="1:22" ht="14.25" customHeight="1" outlineLevel="1" x14ac:dyDescent="0.2">
      <c r="A8" s="37" t="s">
        <v>50</v>
      </c>
      <c r="B8" s="11" t="s">
        <v>14</v>
      </c>
      <c r="C8" s="11"/>
      <c r="D8" s="11"/>
      <c r="E8" s="30" t="s">
        <v>15</v>
      </c>
      <c r="F8" s="31" t="s">
        <v>16</v>
      </c>
      <c r="G8" s="30"/>
      <c r="H8" s="31"/>
      <c r="I8" s="30"/>
      <c r="J8" s="11"/>
      <c r="K8" s="74"/>
      <c r="L8" s="13"/>
      <c r="M8" s="25"/>
      <c r="N8" s="29"/>
      <c r="O8" s="13"/>
      <c r="P8" s="25"/>
      <c r="Q8" s="29"/>
      <c r="R8" s="11"/>
      <c r="S8" s="71"/>
      <c r="T8" s="9"/>
      <c r="U8" s="1"/>
    </row>
    <row r="9" spans="1:22" ht="14.25" customHeight="1" outlineLevel="1" x14ac:dyDescent="0.2">
      <c r="A9" s="37"/>
      <c r="B9" s="11"/>
      <c r="C9" s="11"/>
      <c r="D9" s="11"/>
      <c r="E9" s="32"/>
      <c r="F9" s="32"/>
      <c r="G9" s="32"/>
      <c r="H9" s="32"/>
      <c r="I9" s="32"/>
      <c r="J9" s="11"/>
      <c r="K9" s="72"/>
      <c r="L9" s="13"/>
      <c r="M9" s="25"/>
      <c r="N9" s="32"/>
      <c r="O9" s="13"/>
      <c r="P9" s="25"/>
      <c r="Q9" s="32"/>
      <c r="R9" s="11"/>
      <c r="S9" s="72"/>
      <c r="T9" s="9"/>
      <c r="U9" s="1"/>
    </row>
    <row r="10" spans="1:22" ht="14.25" customHeight="1" outlineLevel="1" x14ac:dyDescent="0.2">
      <c r="A10" s="37" t="s">
        <v>51</v>
      </c>
      <c r="B10" s="11" t="s">
        <v>18</v>
      </c>
      <c r="C10" s="11"/>
      <c r="D10" s="11"/>
      <c r="E10" s="30">
        <v>0</v>
      </c>
      <c r="F10" s="31"/>
      <c r="G10" s="70">
        <v>0</v>
      </c>
      <c r="H10" s="31"/>
      <c r="I10" s="29">
        <f>E10-G10</f>
        <v>0</v>
      </c>
      <c r="J10" s="11"/>
      <c r="K10" s="71">
        <f>IF(AND(E10=0,G10=0),0,I10/E10*100)</f>
        <v>0</v>
      </c>
      <c r="L10" s="13"/>
      <c r="M10" s="25"/>
      <c r="N10" s="29">
        <v>0</v>
      </c>
      <c r="O10" s="13"/>
      <c r="P10" s="25"/>
      <c r="Q10" s="29">
        <f>I10+N10</f>
        <v>0</v>
      </c>
      <c r="R10" s="11"/>
      <c r="S10" s="71">
        <f>IF(AND(E10=0,G10=0),0,Q10/E10*100)</f>
        <v>0</v>
      </c>
      <c r="T10" s="9"/>
      <c r="U10" s="1"/>
      <c r="V10" s="52"/>
    </row>
    <row r="11" spans="1:22" ht="14.25" customHeight="1" outlineLevel="1" x14ac:dyDescent="0.2">
      <c r="A11" s="37"/>
      <c r="B11" s="11"/>
      <c r="C11" s="11"/>
      <c r="D11" s="11"/>
      <c r="E11" s="32"/>
      <c r="F11" s="32"/>
      <c r="G11" s="32"/>
      <c r="H11" s="32"/>
      <c r="I11" s="32"/>
      <c r="J11" s="11"/>
      <c r="K11" s="72"/>
      <c r="L11" s="13"/>
      <c r="M11" s="25"/>
      <c r="N11" s="32"/>
      <c r="O11" s="13"/>
      <c r="P11" s="25"/>
      <c r="Q11" s="32"/>
      <c r="R11" s="11"/>
      <c r="S11" s="72"/>
      <c r="T11" s="9"/>
      <c r="U11" s="1"/>
    </row>
    <row r="12" spans="1:22" ht="14.25" customHeight="1" outlineLevel="1" x14ac:dyDescent="0.2">
      <c r="A12" s="37" t="s">
        <v>52</v>
      </c>
      <c r="B12" s="11" t="s">
        <v>114</v>
      </c>
      <c r="C12" s="11"/>
      <c r="D12" s="11"/>
      <c r="E12" s="32"/>
      <c r="F12" s="31"/>
      <c r="G12" s="32"/>
      <c r="H12" s="31"/>
      <c r="I12" s="32"/>
      <c r="J12" s="11"/>
      <c r="K12" s="72"/>
      <c r="L12" s="13"/>
      <c r="M12" s="25"/>
      <c r="N12" s="32"/>
      <c r="O12" s="13"/>
      <c r="P12" s="25"/>
      <c r="Q12" s="32"/>
      <c r="R12" s="11"/>
      <c r="S12" s="72"/>
      <c r="T12" s="9"/>
      <c r="U12" s="1"/>
    </row>
    <row r="13" spans="1:22" ht="14.25" customHeight="1" outlineLevel="1" x14ac:dyDescent="0.2">
      <c r="A13" s="37"/>
      <c r="B13" s="11"/>
      <c r="C13" s="11"/>
      <c r="D13" s="11"/>
      <c r="E13" s="32"/>
      <c r="F13" s="32"/>
      <c r="G13" s="32"/>
      <c r="H13" s="32"/>
      <c r="I13" s="32"/>
      <c r="J13" s="11"/>
      <c r="K13" s="72"/>
      <c r="L13" s="13"/>
      <c r="M13" s="25"/>
      <c r="N13" s="32"/>
      <c r="O13" s="13"/>
      <c r="P13" s="25"/>
      <c r="Q13" s="32"/>
      <c r="R13" s="11"/>
      <c r="S13" s="72"/>
      <c r="T13" s="9"/>
      <c r="U13" s="1"/>
    </row>
    <row r="14" spans="1:22" ht="14.25" customHeight="1" outlineLevel="1" x14ac:dyDescent="0.2">
      <c r="A14" s="37"/>
      <c r="B14" s="11"/>
      <c r="C14" s="53" t="s">
        <v>38</v>
      </c>
      <c r="D14" s="11"/>
      <c r="E14" s="29">
        <v>1447779</v>
      </c>
      <c r="F14" s="31" t="s">
        <v>19</v>
      </c>
      <c r="G14" s="29">
        <v>1447779</v>
      </c>
      <c r="H14" s="32"/>
      <c r="I14" s="29">
        <f>E14-G14</f>
        <v>0</v>
      </c>
      <c r="J14" s="11"/>
      <c r="K14" s="71">
        <f t="shared" ref="K14:K19" si="0">IF(E14=0,"",I14/E14*100)</f>
        <v>0</v>
      </c>
      <c r="L14" s="13"/>
      <c r="M14" s="25"/>
      <c r="N14" s="29">
        <v>0</v>
      </c>
      <c r="O14" s="13"/>
      <c r="P14" s="25"/>
      <c r="Q14" s="29">
        <f>I14+N14</f>
        <v>0</v>
      </c>
      <c r="R14" s="11"/>
      <c r="S14" s="71">
        <f>IF(AND(E14=0,G14=0),0,Q14/E14*100)</f>
        <v>0</v>
      </c>
      <c r="T14" s="9"/>
      <c r="U14" s="1"/>
      <c r="V14" s="54"/>
    </row>
    <row r="15" spans="1:22" ht="14.25" customHeight="1" outlineLevel="1" x14ac:dyDescent="0.2">
      <c r="A15" s="37"/>
      <c r="B15" s="11"/>
      <c r="C15" s="53" t="s">
        <v>115</v>
      </c>
      <c r="D15" s="11"/>
      <c r="E15" s="29">
        <v>9008.64</v>
      </c>
      <c r="F15" s="32"/>
      <c r="G15" s="29">
        <v>9008.64</v>
      </c>
      <c r="H15" s="32"/>
      <c r="I15" s="29">
        <f>E15-G15</f>
        <v>0</v>
      </c>
      <c r="J15" s="11"/>
      <c r="K15" s="71">
        <f t="shared" si="0"/>
        <v>0</v>
      </c>
      <c r="L15" s="13"/>
      <c r="M15" s="25"/>
      <c r="N15" s="29">
        <v>0</v>
      </c>
      <c r="O15" s="13"/>
      <c r="P15" s="25"/>
      <c r="Q15" s="29">
        <f>I15+N15</f>
        <v>0</v>
      </c>
      <c r="R15" s="11"/>
      <c r="S15" s="71">
        <f>IF(AND(E15=0,G15=0),0,Q15/E15*100)</f>
        <v>0</v>
      </c>
      <c r="T15" s="9"/>
      <c r="U15" s="1"/>
      <c r="V15" s="54"/>
    </row>
    <row r="16" spans="1:22" ht="14.25" customHeight="1" outlineLevel="1" x14ac:dyDescent="0.2">
      <c r="A16" s="37"/>
      <c r="B16" s="11"/>
      <c r="C16" s="11"/>
      <c r="D16" s="11"/>
      <c r="E16" s="32"/>
      <c r="F16" s="32"/>
      <c r="G16" s="32"/>
      <c r="H16" s="32"/>
      <c r="I16" s="32"/>
      <c r="J16" s="11"/>
      <c r="K16" s="72"/>
      <c r="L16" s="13"/>
      <c r="M16" s="25"/>
      <c r="N16" s="32"/>
      <c r="O16" s="13"/>
      <c r="P16" s="25"/>
      <c r="Q16" s="32"/>
      <c r="R16" s="11"/>
      <c r="S16" s="72"/>
      <c r="T16" s="9"/>
      <c r="U16" s="1"/>
    </row>
    <row r="17" spans="1:22" ht="14.25" customHeight="1" outlineLevel="1" x14ac:dyDescent="0.2">
      <c r="A17" s="37" t="s">
        <v>53</v>
      </c>
      <c r="B17" s="11" t="s">
        <v>21</v>
      </c>
      <c r="C17" s="11"/>
      <c r="D17" s="11"/>
      <c r="E17" s="29">
        <f>SUM(E19)</f>
        <v>12819700</v>
      </c>
      <c r="F17" s="31" t="s">
        <v>19</v>
      </c>
      <c r="G17" s="29">
        <f>SUM(G19)</f>
        <v>12819700</v>
      </c>
      <c r="H17" s="31"/>
      <c r="I17" s="29">
        <f>E17-G17</f>
        <v>0</v>
      </c>
      <c r="J17" s="11"/>
      <c r="K17" s="71">
        <f t="shared" si="0"/>
        <v>0</v>
      </c>
      <c r="L17" s="13"/>
      <c r="M17" s="25"/>
      <c r="N17" s="29">
        <f>SUM(N19)</f>
        <v>0</v>
      </c>
      <c r="O17" s="13"/>
      <c r="P17" s="25"/>
      <c r="Q17" s="29">
        <f>I17+N17</f>
        <v>0</v>
      </c>
      <c r="R17" s="11"/>
      <c r="S17" s="71">
        <f>IF(AND(E17=0,G17=0),0,Q17/E17*100)</f>
        <v>0</v>
      </c>
      <c r="T17" s="9"/>
      <c r="U17" s="1"/>
    </row>
    <row r="18" spans="1:22" ht="14.25" customHeight="1" outlineLevel="1" x14ac:dyDescent="0.2">
      <c r="A18" s="37" t="s">
        <v>53</v>
      </c>
      <c r="B18" s="11"/>
      <c r="C18" s="11"/>
      <c r="D18" s="11"/>
      <c r="E18" s="32"/>
      <c r="F18" s="32"/>
      <c r="G18" s="32"/>
      <c r="H18" s="32"/>
      <c r="I18" s="32"/>
      <c r="J18" s="11"/>
      <c r="K18" s="72"/>
      <c r="L18" s="13"/>
      <c r="M18" s="25"/>
      <c r="N18" s="32"/>
      <c r="O18" s="13"/>
      <c r="P18" s="25"/>
      <c r="Q18" s="32"/>
      <c r="R18" s="11"/>
      <c r="S18" s="72"/>
      <c r="T18" s="9"/>
      <c r="U18" s="1"/>
    </row>
    <row r="19" spans="1:22" ht="14.25" customHeight="1" outlineLevel="2" x14ac:dyDescent="0.2">
      <c r="A19" s="37"/>
      <c r="B19" s="11"/>
      <c r="C19" s="53" t="s">
        <v>105</v>
      </c>
      <c r="D19" s="11"/>
      <c r="E19" s="32">
        <v>12819700</v>
      </c>
      <c r="F19" s="32"/>
      <c r="G19" s="32">
        <v>12819700</v>
      </c>
      <c r="H19" s="32"/>
      <c r="I19" s="32">
        <f>E19-G19</f>
        <v>0</v>
      </c>
      <c r="J19" s="11"/>
      <c r="K19" s="72">
        <f t="shared" si="0"/>
        <v>0</v>
      </c>
      <c r="L19" s="13"/>
      <c r="M19" s="25"/>
      <c r="N19" s="32">
        <v>0</v>
      </c>
      <c r="O19" s="13"/>
      <c r="P19" s="25"/>
      <c r="Q19" s="32">
        <f>I19+N19</f>
        <v>0</v>
      </c>
      <c r="R19" s="11"/>
      <c r="S19" s="72">
        <f>IF(AND(E19=0,G19=0),0,Q19/E19*100)</f>
        <v>0</v>
      </c>
      <c r="T19" s="9"/>
      <c r="U19" s="1"/>
      <c r="V19" s="54"/>
    </row>
    <row r="20" spans="1:22" ht="14.25" customHeight="1" outlineLevel="2" x14ac:dyDescent="0.2">
      <c r="A20" s="37"/>
      <c r="B20" s="11"/>
      <c r="C20" s="11"/>
      <c r="D20" s="11"/>
      <c r="E20" s="32"/>
      <c r="F20" s="32"/>
      <c r="G20" s="32"/>
      <c r="H20" s="32"/>
      <c r="I20" s="32"/>
      <c r="J20" s="11"/>
      <c r="K20" s="72"/>
      <c r="L20" s="13"/>
      <c r="M20" s="25"/>
      <c r="N20" s="32"/>
      <c r="O20" s="13"/>
      <c r="P20" s="25"/>
      <c r="Q20" s="32"/>
      <c r="R20" s="11"/>
      <c r="S20" s="72"/>
      <c r="T20" s="9"/>
      <c r="U20" s="1"/>
    </row>
    <row r="21" spans="1:22" ht="14.25" customHeight="1" outlineLevel="1" x14ac:dyDescent="0.2">
      <c r="A21" s="37" t="s">
        <v>54</v>
      </c>
      <c r="B21" s="11" t="s">
        <v>22</v>
      </c>
      <c r="C21" s="11"/>
      <c r="D21" s="11"/>
      <c r="E21" s="29">
        <f>SUM(E23:E24)</f>
        <v>55301318</v>
      </c>
      <c r="F21" s="31" t="s">
        <v>19</v>
      </c>
      <c r="G21" s="29">
        <f>SUM(G23:G24)</f>
        <v>55301318</v>
      </c>
      <c r="H21" s="31"/>
      <c r="I21" s="29">
        <f>E21-G21</f>
        <v>0</v>
      </c>
      <c r="J21" s="11"/>
      <c r="K21" s="71">
        <f t="shared" ref="K21" si="1">IF(E21=0,"",I21/E21*100)</f>
        <v>0</v>
      </c>
      <c r="L21" s="13"/>
      <c r="M21" s="25"/>
      <c r="N21" s="29">
        <f>SUM(N23:N24)</f>
        <v>0</v>
      </c>
      <c r="O21" s="13"/>
      <c r="P21" s="25"/>
      <c r="Q21" s="29">
        <f>I21+N21</f>
        <v>0</v>
      </c>
      <c r="R21" s="11"/>
      <c r="S21" s="71">
        <f>IF(AND(E21=0,G21=0),0,Q21/E21*100)</f>
        <v>0</v>
      </c>
      <c r="T21" s="9"/>
      <c r="U21" s="1"/>
    </row>
    <row r="22" spans="1:22" ht="14.25" customHeight="1" outlineLevel="1" x14ac:dyDescent="0.2">
      <c r="A22" s="37" t="s">
        <v>54</v>
      </c>
      <c r="B22" s="11"/>
      <c r="C22" s="11"/>
      <c r="D22" s="11"/>
      <c r="E22" s="32"/>
      <c r="F22" s="32"/>
      <c r="G22" s="32"/>
      <c r="H22" s="32"/>
      <c r="I22" s="32"/>
      <c r="J22" s="11"/>
      <c r="K22" s="72"/>
      <c r="L22" s="13"/>
      <c r="M22" s="25"/>
      <c r="N22" s="32"/>
      <c r="O22" s="13"/>
      <c r="P22" s="25"/>
      <c r="Q22" s="32"/>
      <c r="R22" s="11"/>
      <c r="S22" s="72"/>
      <c r="T22" s="9"/>
      <c r="U22" s="1"/>
    </row>
    <row r="23" spans="1:22" ht="14.25" customHeight="1" outlineLevel="2" x14ac:dyDescent="0.2">
      <c r="A23" s="37"/>
      <c r="B23" s="11"/>
      <c r="C23" s="53" t="s">
        <v>106</v>
      </c>
      <c r="D23" s="11"/>
      <c r="E23" s="32">
        <v>55301318</v>
      </c>
      <c r="F23" s="32"/>
      <c r="G23" s="32">
        <v>55301318</v>
      </c>
      <c r="H23" s="32"/>
      <c r="I23" s="32">
        <f>E23-G23</f>
        <v>0</v>
      </c>
      <c r="J23" s="11"/>
      <c r="K23" s="72">
        <f t="shared" ref="K23" si="2">IF(E23=0,"",I23/E23*100)</f>
        <v>0</v>
      </c>
      <c r="L23" s="13"/>
      <c r="M23" s="25"/>
      <c r="N23" s="32">
        <v>0</v>
      </c>
      <c r="O23" s="13"/>
      <c r="P23" s="25"/>
      <c r="Q23" s="32">
        <f>I23+N23</f>
        <v>0</v>
      </c>
      <c r="R23" s="11"/>
      <c r="S23" s="72">
        <f>IF(AND(E23=0,G23=0),0,Q23/E23*100)</f>
        <v>0</v>
      </c>
      <c r="T23" s="9"/>
      <c r="U23" s="1"/>
      <c r="V23" s="54"/>
    </row>
    <row r="24" spans="1:22" ht="14.25" customHeight="1" outlineLevel="2" x14ac:dyDescent="0.2">
      <c r="A24" s="37"/>
      <c r="B24" s="11"/>
      <c r="C24" s="11"/>
      <c r="D24" s="11"/>
      <c r="E24" s="32"/>
      <c r="F24" s="32"/>
      <c r="G24" s="32"/>
      <c r="H24" s="32"/>
      <c r="I24" s="32"/>
      <c r="J24" s="11"/>
      <c r="K24" s="72"/>
      <c r="L24" s="13"/>
      <c r="M24" s="25"/>
      <c r="N24" s="32"/>
      <c r="O24" s="13"/>
      <c r="P24" s="25"/>
      <c r="Q24" s="32"/>
      <c r="R24" s="11"/>
      <c r="S24" s="72"/>
      <c r="T24" s="9"/>
      <c r="U24" s="1"/>
    </row>
    <row r="25" spans="1:22" ht="14.25" customHeight="1" outlineLevel="1" x14ac:dyDescent="0.2">
      <c r="A25" s="37" t="s">
        <v>55</v>
      </c>
      <c r="B25" s="11" t="s">
        <v>24</v>
      </c>
      <c r="C25" s="11"/>
      <c r="D25" s="11"/>
      <c r="E25" s="29">
        <f>SUM(E27:E28)</f>
        <v>1127213.6600000004</v>
      </c>
      <c r="F25" s="28"/>
      <c r="G25" s="29">
        <f>SUM(G27:G28)</f>
        <v>1127213.6600000004</v>
      </c>
      <c r="H25" s="31"/>
      <c r="I25" s="29">
        <f>E25-G25</f>
        <v>0</v>
      </c>
      <c r="J25" s="11"/>
      <c r="K25" s="71">
        <f t="shared" ref="K25" si="3">IF(E25=0,"",I25/E25*100)</f>
        <v>0</v>
      </c>
      <c r="L25" s="13"/>
      <c r="M25" s="25"/>
      <c r="N25" s="29">
        <f>SUM(N27:N28)</f>
        <v>0</v>
      </c>
      <c r="O25" s="13"/>
      <c r="P25" s="25"/>
      <c r="Q25" s="29">
        <f>I25+N25</f>
        <v>0</v>
      </c>
      <c r="R25" s="11"/>
      <c r="S25" s="71">
        <f>IF(AND(E25=0,G25=0),0,Q25/E25*100)</f>
        <v>0</v>
      </c>
      <c r="T25" s="9"/>
      <c r="U25" s="1"/>
      <c r="V25" s="52"/>
    </row>
    <row r="26" spans="1:22" ht="14.25" customHeight="1" outlineLevel="1" x14ac:dyDescent="0.2">
      <c r="A26" s="37" t="s">
        <v>55</v>
      </c>
      <c r="B26" s="11"/>
      <c r="C26" s="11"/>
      <c r="D26" s="11"/>
      <c r="E26" s="32"/>
      <c r="F26" s="32"/>
      <c r="G26" s="32"/>
      <c r="H26" s="32"/>
      <c r="I26" s="32"/>
      <c r="J26" s="11"/>
      <c r="K26" s="72"/>
      <c r="L26" s="13"/>
      <c r="M26" s="25"/>
      <c r="N26" s="32"/>
      <c r="O26" s="13"/>
      <c r="P26" s="25"/>
      <c r="Q26" s="32"/>
      <c r="R26" s="11"/>
      <c r="S26" s="72"/>
      <c r="T26" s="9"/>
      <c r="U26" s="1"/>
    </row>
    <row r="27" spans="1:22" ht="14.25" customHeight="1" outlineLevel="2" x14ac:dyDescent="0.2">
      <c r="A27" s="37"/>
      <c r="B27" s="11"/>
      <c r="C27" s="53" t="s">
        <v>104</v>
      </c>
      <c r="D27" s="11"/>
      <c r="E27" s="32">
        <v>1127213.6600000004</v>
      </c>
      <c r="F27" s="32"/>
      <c r="G27" s="32">
        <v>1127213.6600000004</v>
      </c>
      <c r="H27" s="32"/>
      <c r="I27" s="32">
        <f>E27-G27</f>
        <v>0</v>
      </c>
      <c r="J27" s="11"/>
      <c r="K27" s="72">
        <f t="shared" ref="K27" si="4">IF(E27=0,"",I27/E27*100)</f>
        <v>0</v>
      </c>
      <c r="L27" s="13"/>
      <c r="M27" s="25"/>
      <c r="N27" s="32">
        <v>0</v>
      </c>
      <c r="O27" s="13"/>
      <c r="P27" s="25"/>
      <c r="Q27" s="32">
        <f>I27+N27</f>
        <v>0</v>
      </c>
      <c r="R27" s="11"/>
      <c r="S27" s="72">
        <f>IF(AND(E27=0,G27=0),0,Q27/E27*100)</f>
        <v>0</v>
      </c>
      <c r="T27" s="9"/>
      <c r="U27" s="1"/>
      <c r="V27" s="54"/>
    </row>
    <row r="28" spans="1:22" ht="14.25" customHeight="1" outlineLevel="2" x14ac:dyDescent="0.2">
      <c r="A28" s="37"/>
      <c r="B28" s="11"/>
      <c r="C28" s="11"/>
      <c r="D28" s="11"/>
      <c r="E28" s="32"/>
      <c r="F28" s="32"/>
      <c r="G28" s="32"/>
      <c r="H28" s="32"/>
      <c r="I28" s="32"/>
      <c r="J28" s="11"/>
      <c r="K28" s="72"/>
      <c r="L28" s="13"/>
      <c r="M28" s="25"/>
      <c r="N28" s="32"/>
      <c r="O28" s="13"/>
      <c r="P28" s="25"/>
      <c r="Q28" s="32"/>
      <c r="R28" s="11"/>
      <c r="S28" s="72"/>
      <c r="T28" s="9"/>
      <c r="U28" s="1"/>
    </row>
    <row r="29" spans="1:22" ht="14.25" customHeight="1" outlineLevel="1" x14ac:dyDescent="0.2">
      <c r="A29" s="37" t="s">
        <v>56</v>
      </c>
      <c r="B29" s="11" t="s">
        <v>45</v>
      </c>
      <c r="C29" s="11"/>
      <c r="D29" s="11"/>
      <c r="E29" s="32"/>
      <c r="F29" s="45"/>
      <c r="G29" s="32"/>
      <c r="H29" s="45"/>
      <c r="I29" s="32"/>
      <c r="J29" s="11"/>
      <c r="K29" s="72"/>
      <c r="L29" s="13"/>
      <c r="M29" s="25"/>
      <c r="N29" s="32"/>
      <c r="O29" s="13"/>
      <c r="P29" s="25"/>
      <c r="Q29" s="32"/>
      <c r="R29" s="11"/>
      <c r="S29" s="72"/>
      <c r="T29" s="9"/>
      <c r="U29" s="1"/>
    </row>
    <row r="30" spans="1:22" ht="14.25" customHeight="1" outlineLevel="1" x14ac:dyDescent="0.2">
      <c r="A30" s="37" t="s">
        <v>56</v>
      </c>
      <c r="B30" s="11"/>
      <c r="C30" s="11"/>
      <c r="D30" s="11"/>
      <c r="E30" s="32"/>
      <c r="F30" s="32"/>
      <c r="G30" s="32"/>
      <c r="H30" s="32"/>
      <c r="I30" s="32"/>
      <c r="J30" s="11"/>
      <c r="K30" s="72"/>
      <c r="L30" s="13"/>
      <c r="M30" s="25"/>
      <c r="N30" s="32"/>
      <c r="O30" s="13"/>
      <c r="P30" s="25"/>
      <c r="Q30" s="32"/>
      <c r="R30" s="11"/>
      <c r="S30" s="72"/>
      <c r="T30" s="9"/>
      <c r="U30" s="1"/>
    </row>
    <row r="31" spans="1:22" ht="14.25" customHeight="1" outlineLevel="1" x14ac:dyDescent="0.2">
      <c r="A31" s="37"/>
      <c r="B31" s="11"/>
      <c r="C31" s="11" t="s">
        <v>25</v>
      </c>
      <c r="D31" s="11"/>
      <c r="E31" s="30" t="s">
        <v>15</v>
      </c>
      <c r="F31" s="31" t="s">
        <v>16</v>
      </c>
      <c r="G31" s="30"/>
      <c r="H31" s="31"/>
      <c r="I31" s="29"/>
      <c r="J31" s="11"/>
      <c r="K31" s="71"/>
      <c r="L31" s="13"/>
      <c r="M31" s="25"/>
      <c r="N31" s="29"/>
      <c r="O31" s="13"/>
      <c r="P31" s="25"/>
      <c r="Q31" s="29"/>
      <c r="R31" s="11"/>
      <c r="S31" s="71"/>
      <c r="T31" s="9"/>
      <c r="U31" s="1"/>
    </row>
    <row r="32" spans="1:22" ht="14.25" customHeight="1" outlineLevel="1" x14ac:dyDescent="0.2">
      <c r="A32" s="37"/>
      <c r="B32" s="11"/>
      <c r="C32" s="11" t="s">
        <v>26</v>
      </c>
      <c r="D32" s="11"/>
      <c r="E32" s="30" t="s">
        <v>67</v>
      </c>
      <c r="F32" s="31" t="s">
        <v>20</v>
      </c>
      <c r="G32" s="29"/>
      <c r="H32" s="32"/>
      <c r="I32" s="29"/>
      <c r="J32" s="11"/>
      <c r="K32" s="71"/>
      <c r="L32" s="13"/>
      <c r="M32" s="25"/>
      <c r="N32" s="29"/>
      <c r="O32" s="13"/>
      <c r="P32" s="25"/>
      <c r="Q32" s="29"/>
      <c r="R32" s="11"/>
      <c r="S32" s="71"/>
      <c r="T32" s="9"/>
      <c r="U32" s="1"/>
    </row>
    <row r="33" spans="1:22" ht="14.25" customHeight="1" outlineLevel="1" x14ac:dyDescent="0.2">
      <c r="A33" s="37"/>
      <c r="B33" s="11"/>
      <c r="C33" s="11"/>
      <c r="D33" s="11"/>
      <c r="E33" s="32"/>
      <c r="F33" s="31"/>
      <c r="G33" s="32"/>
      <c r="H33" s="31"/>
      <c r="I33" s="32"/>
      <c r="J33" s="11"/>
      <c r="K33" s="72"/>
      <c r="L33" s="13"/>
      <c r="M33" s="25"/>
      <c r="N33" s="32"/>
      <c r="O33" s="13"/>
      <c r="P33" s="25"/>
      <c r="Q33" s="32"/>
      <c r="R33" s="11"/>
      <c r="S33" s="72"/>
      <c r="T33" s="9"/>
      <c r="U33" s="1"/>
    </row>
    <row r="34" spans="1:22" ht="14.25" customHeight="1" outlineLevel="1" x14ac:dyDescent="0.2">
      <c r="A34" s="37" t="s">
        <v>57</v>
      </c>
      <c r="B34" s="11" t="s">
        <v>47</v>
      </c>
      <c r="C34" s="11"/>
      <c r="D34" s="11"/>
      <c r="E34" s="32"/>
      <c r="F34" s="32"/>
      <c r="G34" s="32"/>
      <c r="H34" s="32"/>
      <c r="I34" s="32"/>
      <c r="J34" s="11"/>
      <c r="K34" s="72"/>
      <c r="L34" s="13"/>
      <c r="M34" s="25"/>
      <c r="N34" s="32"/>
      <c r="O34" s="13"/>
      <c r="P34" s="25"/>
      <c r="Q34" s="32"/>
      <c r="R34" s="11"/>
      <c r="S34" s="72"/>
      <c r="T34" s="9"/>
      <c r="U34" s="1"/>
    </row>
    <row r="35" spans="1:22" ht="14.25" customHeight="1" outlineLevel="1" x14ac:dyDescent="0.2">
      <c r="A35" s="37" t="s">
        <v>57</v>
      </c>
      <c r="B35" s="11"/>
      <c r="C35" s="11"/>
      <c r="D35" s="11"/>
      <c r="E35" s="32"/>
      <c r="F35" s="31"/>
      <c r="G35" s="32"/>
      <c r="H35" s="31"/>
      <c r="I35" s="32"/>
      <c r="J35" s="11"/>
      <c r="K35" s="72"/>
      <c r="L35" s="13"/>
      <c r="M35" s="25"/>
      <c r="N35" s="32"/>
      <c r="O35" s="13"/>
      <c r="P35" s="25"/>
      <c r="Q35" s="32"/>
      <c r="R35" s="11"/>
      <c r="S35" s="72"/>
      <c r="T35" s="9"/>
      <c r="U35" s="1"/>
    </row>
    <row r="36" spans="1:22" ht="14.25" customHeight="1" outlineLevel="1" x14ac:dyDescent="0.2">
      <c r="A36" s="37"/>
      <c r="B36" s="11"/>
      <c r="C36" s="11" t="s">
        <v>36</v>
      </c>
      <c r="D36" s="11"/>
      <c r="E36" s="30" t="s">
        <v>15</v>
      </c>
      <c r="F36" s="31" t="s">
        <v>16</v>
      </c>
      <c r="G36" s="30"/>
      <c r="H36" s="31"/>
      <c r="I36" s="29"/>
      <c r="J36" s="11"/>
      <c r="K36" s="71"/>
      <c r="L36" s="13"/>
      <c r="M36" s="25"/>
      <c r="N36" s="29"/>
      <c r="O36" s="13"/>
      <c r="P36" s="25"/>
      <c r="Q36" s="29"/>
      <c r="R36" s="11"/>
      <c r="S36" s="71"/>
      <c r="T36" s="9"/>
      <c r="U36" s="1"/>
    </row>
    <row r="37" spans="1:22" ht="14.25" customHeight="1" outlineLevel="1" x14ac:dyDescent="0.2">
      <c r="A37" s="37"/>
      <c r="B37" s="11"/>
      <c r="C37" s="11" t="s">
        <v>29</v>
      </c>
      <c r="D37" s="11"/>
      <c r="E37" s="30" t="s">
        <v>67</v>
      </c>
      <c r="F37" s="31" t="s">
        <v>20</v>
      </c>
      <c r="G37" s="29"/>
      <c r="H37" s="31"/>
      <c r="I37" s="29"/>
      <c r="J37" s="11"/>
      <c r="K37" s="71"/>
      <c r="L37" s="13"/>
      <c r="M37" s="25"/>
      <c r="N37" s="29"/>
      <c r="O37" s="13"/>
      <c r="P37" s="25"/>
      <c r="Q37" s="29"/>
      <c r="R37" s="11"/>
      <c r="S37" s="71"/>
      <c r="T37" s="9"/>
      <c r="U37" s="1"/>
    </row>
    <row r="38" spans="1:22" ht="14.25" customHeight="1" outlineLevel="1" x14ac:dyDescent="0.2">
      <c r="A38" s="37"/>
      <c r="B38" s="11"/>
      <c r="C38" s="11" t="s">
        <v>30</v>
      </c>
      <c r="D38" s="11"/>
      <c r="E38" s="30" t="s">
        <v>67</v>
      </c>
      <c r="F38" s="31" t="s">
        <v>20</v>
      </c>
      <c r="G38" s="29"/>
      <c r="H38" s="32"/>
      <c r="I38" s="29"/>
      <c r="J38" s="11"/>
      <c r="K38" s="71"/>
      <c r="L38" s="13"/>
      <c r="M38" s="25"/>
      <c r="N38" s="29"/>
      <c r="O38" s="13"/>
      <c r="P38" s="25"/>
      <c r="Q38" s="29"/>
      <c r="R38" s="11"/>
      <c r="S38" s="71"/>
      <c r="T38" s="9"/>
      <c r="U38" s="1"/>
    </row>
    <row r="39" spans="1:22" ht="14.25" customHeight="1" outlineLevel="1" x14ac:dyDescent="0.2">
      <c r="A39" s="37"/>
      <c r="B39" s="11"/>
      <c r="C39" s="11" t="s">
        <v>32</v>
      </c>
      <c r="D39" s="11"/>
      <c r="E39" s="30" t="s">
        <v>15</v>
      </c>
      <c r="F39" s="31" t="s">
        <v>16</v>
      </c>
      <c r="G39" s="30"/>
      <c r="H39" s="31"/>
      <c r="I39" s="29"/>
      <c r="J39" s="11"/>
      <c r="K39" s="71"/>
      <c r="L39" s="13"/>
      <c r="M39" s="25"/>
      <c r="N39" s="29"/>
      <c r="O39" s="13"/>
      <c r="P39" s="25"/>
      <c r="Q39" s="29"/>
      <c r="R39" s="11"/>
      <c r="S39" s="71"/>
      <c r="T39" s="9"/>
      <c r="U39" s="1"/>
    </row>
    <row r="40" spans="1:22" ht="14.25" customHeight="1" outlineLevel="1" x14ac:dyDescent="0.2">
      <c r="A40" s="37"/>
      <c r="B40" s="11"/>
      <c r="C40" s="11" t="s">
        <v>34</v>
      </c>
      <c r="D40" s="11"/>
      <c r="E40" s="30" t="s">
        <v>67</v>
      </c>
      <c r="F40" s="31" t="s">
        <v>23</v>
      </c>
      <c r="G40" s="29"/>
      <c r="H40" s="32"/>
      <c r="I40" s="29"/>
      <c r="J40" s="11"/>
      <c r="K40" s="71"/>
      <c r="L40" s="13"/>
      <c r="M40" s="25"/>
      <c r="N40" s="29"/>
      <c r="O40" s="13"/>
      <c r="P40" s="25"/>
      <c r="Q40" s="29"/>
      <c r="R40" s="11"/>
      <c r="S40" s="71"/>
      <c r="T40" s="9"/>
      <c r="U40" s="1"/>
    </row>
    <row r="41" spans="1:22" ht="14.25" customHeight="1" outlineLevel="1" x14ac:dyDescent="0.2">
      <c r="A41" s="37"/>
      <c r="B41" s="11"/>
      <c r="C41" s="11" t="s">
        <v>35</v>
      </c>
      <c r="D41" s="11"/>
      <c r="E41" s="29">
        <f>SUM(E42:E43)</f>
        <v>288082.52</v>
      </c>
      <c r="F41" s="31"/>
      <c r="G41" s="29">
        <f>SUM(G42:G43)</f>
        <v>288082.52</v>
      </c>
      <c r="H41" s="31"/>
      <c r="I41" s="29">
        <f>E41-G41</f>
        <v>0</v>
      </c>
      <c r="J41" s="11"/>
      <c r="K41" s="71">
        <f>IF(AND(E41=0,G41=0),0,I41/E41*100)</f>
        <v>0</v>
      </c>
      <c r="L41" s="13"/>
      <c r="M41" s="25"/>
      <c r="N41" s="29">
        <f>SUM(N42:N43)</f>
        <v>0</v>
      </c>
      <c r="O41" s="13"/>
      <c r="P41" s="25"/>
      <c r="Q41" s="29">
        <f>I41+N41</f>
        <v>0</v>
      </c>
      <c r="R41" s="11"/>
      <c r="S41" s="71">
        <f>IF(AND(E41=0,G41=0),0,Q41/E41*100)</f>
        <v>0</v>
      </c>
      <c r="T41" s="9"/>
      <c r="U41" s="1"/>
    </row>
    <row r="42" spans="1:22" ht="14.25" customHeight="1" outlineLevel="2" x14ac:dyDescent="0.2">
      <c r="A42" s="37"/>
      <c r="B42" s="11"/>
      <c r="C42" s="53" t="s">
        <v>111</v>
      </c>
      <c r="D42" s="11"/>
      <c r="E42" s="32">
        <v>288082.52</v>
      </c>
      <c r="F42" s="32"/>
      <c r="G42" s="32">
        <v>288082.52</v>
      </c>
      <c r="H42" s="32"/>
      <c r="I42" s="32">
        <f>E42-G42</f>
        <v>0</v>
      </c>
      <c r="J42" s="11"/>
      <c r="K42" s="72">
        <f>IF(AND(E42=0,G42=0),0,I42/E42*100)</f>
        <v>0</v>
      </c>
      <c r="L42" s="13"/>
      <c r="M42" s="25"/>
      <c r="N42" s="32">
        <v>0</v>
      </c>
      <c r="O42" s="13"/>
      <c r="P42" s="25"/>
      <c r="Q42" s="32">
        <f>I42+N42</f>
        <v>0</v>
      </c>
      <c r="R42" s="11"/>
      <c r="S42" s="72">
        <f>IF(AND(E42=0,G42=0),0,Q42/E42*100)</f>
        <v>0</v>
      </c>
      <c r="T42" s="9"/>
      <c r="U42" s="1"/>
      <c r="V42" s="54"/>
    </row>
    <row r="43" spans="1:22" ht="14.25" customHeight="1" outlineLevel="2" x14ac:dyDescent="0.2">
      <c r="A43" s="37"/>
      <c r="B43" s="11"/>
      <c r="C43" s="11"/>
      <c r="D43" s="11"/>
      <c r="E43" s="32"/>
      <c r="F43" s="32"/>
      <c r="G43" s="32"/>
      <c r="H43" s="32"/>
      <c r="I43" s="32"/>
      <c r="J43" s="11"/>
      <c r="K43" s="72"/>
      <c r="L43" s="13"/>
      <c r="M43" s="25"/>
      <c r="N43" s="32"/>
      <c r="O43" s="13"/>
      <c r="P43" s="25"/>
      <c r="Q43" s="32"/>
      <c r="R43" s="11"/>
      <c r="S43" s="72"/>
      <c r="T43" s="9"/>
      <c r="U43" s="1"/>
    </row>
    <row r="44" spans="1:22" ht="14.25" customHeight="1" outlineLevel="1" x14ac:dyDescent="0.2">
      <c r="A44" s="37"/>
      <c r="B44" s="11"/>
      <c r="C44" s="11" t="s">
        <v>33</v>
      </c>
      <c r="D44" s="11"/>
      <c r="E44" s="30" t="s">
        <v>15</v>
      </c>
      <c r="F44" s="31" t="s">
        <v>16</v>
      </c>
      <c r="G44" s="30"/>
      <c r="H44" s="31"/>
      <c r="I44" s="29"/>
      <c r="J44" s="11"/>
      <c r="K44" s="71"/>
      <c r="L44" s="13"/>
      <c r="M44" s="25"/>
      <c r="N44" s="29"/>
      <c r="O44" s="13"/>
      <c r="P44" s="25"/>
      <c r="Q44" s="29"/>
      <c r="R44" s="11"/>
      <c r="S44" s="71"/>
      <c r="T44" s="9"/>
      <c r="U44" s="1"/>
    </row>
    <row r="45" spans="1:22" ht="14.25" customHeight="1" outlineLevel="1" x14ac:dyDescent="0.2">
      <c r="A45" s="37"/>
      <c r="B45" s="11"/>
      <c r="C45" s="11" t="s">
        <v>37</v>
      </c>
      <c r="D45" s="11"/>
      <c r="E45" s="30" t="s">
        <v>15</v>
      </c>
      <c r="F45" s="31" t="s">
        <v>16</v>
      </c>
      <c r="G45" s="30"/>
      <c r="H45" s="31"/>
      <c r="I45" s="29"/>
      <c r="J45" s="11"/>
      <c r="K45" s="71"/>
      <c r="L45" s="13"/>
      <c r="M45" s="25"/>
      <c r="N45" s="29"/>
      <c r="O45" s="13"/>
      <c r="P45" s="25"/>
      <c r="Q45" s="29"/>
      <c r="R45" s="11"/>
      <c r="S45" s="71"/>
      <c r="T45" s="9"/>
      <c r="U45" s="1"/>
    </row>
    <row r="46" spans="1:22" ht="14.25" customHeight="1" outlineLevel="1" x14ac:dyDescent="0.2">
      <c r="A46" s="37"/>
      <c r="B46" s="11"/>
      <c r="C46" s="11" t="s">
        <v>31</v>
      </c>
      <c r="D46" s="11"/>
      <c r="E46" s="30" t="s">
        <v>15</v>
      </c>
      <c r="F46" s="31" t="s">
        <v>16</v>
      </c>
      <c r="G46" s="30"/>
      <c r="H46" s="31"/>
      <c r="I46" s="29"/>
      <c r="J46" s="11"/>
      <c r="K46" s="71"/>
      <c r="L46" s="13"/>
      <c r="M46" s="25"/>
      <c r="N46" s="29"/>
      <c r="O46" s="13"/>
      <c r="P46" s="25"/>
      <c r="Q46" s="29"/>
      <c r="R46" s="11"/>
      <c r="S46" s="71"/>
      <c r="T46" s="9"/>
      <c r="U46" s="1"/>
    </row>
    <row r="47" spans="1:22" ht="14.25" customHeight="1" outlineLevel="1" x14ac:dyDescent="0.2">
      <c r="A47" s="37"/>
      <c r="B47" s="11"/>
      <c r="C47" s="11"/>
      <c r="D47" s="11"/>
      <c r="E47" s="32"/>
      <c r="F47" s="31"/>
      <c r="G47" s="32"/>
      <c r="H47" s="31"/>
      <c r="I47" s="32"/>
      <c r="J47" s="11"/>
      <c r="K47" s="72"/>
      <c r="L47" s="13"/>
      <c r="M47" s="25"/>
      <c r="N47" s="32"/>
      <c r="O47" s="13"/>
      <c r="P47" s="25"/>
      <c r="Q47" s="32"/>
      <c r="R47" s="11"/>
      <c r="S47" s="72"/>
      <c r="T47" s="9"/>
      <c r="U47" s="1"/>
    </row>
    <row r="48" spans="1:22" ht="14.25" customHeight="1" outlineLevel="1" x14ac:dyDescent="0.2">
      <c r="A48" s="37" t="s">
        <v>58</v>
      </c>
      <c r="B48" s="11" t="s">
        <v>39</v>
      </c>
      <c r="C48" s="11"/>
      <c r="D48" s="11"/>
      <c r="E48" s="29">
        <v>0</v>
      </c>
      <c r="F48" s="32"/>
      <c r="G48" s="29">
        <v>0</v>
      </c>
      <c r="H48" s="32"/>
      <c r="I48" s="29">
        <f>E48-G48</f>
        <v>0</v>
      </c>
      <c r="J48" s="11"/>
      <c r="K48" s="71">
        <f>IF(AND(E48=0,G48=0),0,I48/E48*100)</f>
        <v>0</v>
      </c>
      <c r="L48" s="13"/>
      <c r="M48" s="25"/>
      <c r="N48" s="29">
        <v>0</v>
      </c>
      <c r="O48" s="13"/>
      <c r="P48" s="25"/>
      <c r="Q48" s="29">
        <f>I48+N48</f>
        <v>0</v>
      </c>
      <c r="R48" s="11"/>
      <c r="S48" s="71">
        <f>IF(AND(E48=0,G48=0),0,Q48/E48*100)</f>
        <v>0</v>
      </c>
      <c r="T48" s="9"/>
      <c r="U48" s="1"/>
    </row>
    <row r="49" spans="1:21" ht="14.25" customHeight="1" outlineLevel="1" x14ac:dyDescent="0.2">
      <c r="A49" s="37" t="s">
        <v>58</v>
      </c>
      <c r="B49" s="11"/>
      <c r="C49" s="11"/>
      <c r="D49" s="11"/>
      <c r="E49" s="32"/>
      <c r="F49" s="31"/>
      <c r="G49" s="32"/>
      <c r="H49" s="31"/>
      <c r="I49" s="32"/>
      <c r="J49" s="11"/>
      <c r="K49" s="72"/>
      <c r="L49" s="13"/>
      <c r="M49" s="25"/>
      <c r="N49" s="32"/>
      <c r="O49" s="13"/>
      <c r="P49" s="25"/>
      <c r="Q49" s="32"/>
      <c r="R49" s="11"/>
      <c r="S49" s="72"/>
      <c r="T49" s="9"/>
      <c r="U49" s="1"/>
    </row>
    <row r="50" spans="1:21" ht="14.25" customHeight="1" outlineLevel="1" x14ac:dyDescent="0.2">
      <c r="A50" s="91" t="s">
        <v>59</v>
      </c>
      <c r="B50" s="89" t="s">
        <v>129</v>
      </c>
      <c r="C50" s="11"/>
      <c r="D50" s="11"/>
      <c r="E50" s="29">
        <v>5636850</v>
      </c>
      <c r="F50" s="32"/>
      <c r="G50" s="29">
        <v>5636850</v>
      </c>
      <c r="H50" s="32"/>
      <c r="I50" s="29">
        <f>E50-G50</f>
        <v>0</v>
      </c>
      <c r="J50" s="11"/>
      <c r="K50" s="71">
        <f>IF(AND(E50=0,G50=0),0,I50/E50*100)</f>
        <v>0</v>
      </c>
      <c r="L50" s="13"/>
      <c r="M50" s="25"/>
      <c r="N50" s="29">
        <v>0</v>
      </c>
      <c r="O50" s="13"/>
      <c r="P50" s="25"/>
      <c r="Q50" s="29">
        <f>I50+N50</f>
        <v>0</v>
      </c>
      <c r="R50" s="11"/>
      <c r="S50" s="71">
        <f>IF(AND(E50=0,G50=0),0,Q50/E50*100)</f>
        <v>0</v>
      </c>
      <c r="T50" s="9"/>
      <c r="U50" s="1"/>
    </row>
    <row r="51" spans="1:21" ht="14.25" customHeight="1" outlineLevel="1" x14ac:dyDescent="0.2">
      <c r="A51" s="37" t="s">
        <v>58</v>
      </c>
      <c r="B51" s="11"/>
      <c r="C51" s="11"/>
      <c r="D51" s="11"/>
      <c r="E51" s="32"/>
      <c r="F51" s="31"/>
      <c r="G51" s="32"/>
      <c r="H51" s="31"/>
      <c r="I51" s="32"/>
      <c r="J51" s="11"/>
      <c r="K51" s="72"/>
      <c r="L51" s="13"/>
      <c r="M51" s="25"/>
      <c r="N51" s="32"/>
      <c r="O51" s="13"/>
      <c r="P51" s="25"/>
      <c r="Q51" s="32"/>
      <c r="R51" s="11"/>
      <c r="S51" s="72"/>
      <c r="T51" s="9"/>
      <c r="U51" s="1"/>
    </row>
    <row r="52" spans="1:21" ht="14.25" customHeight="1" outlineLevel="1" x14ac:dyDescent="0.2">
      <c r="A52" s="91" t="s">
        <v>60</v>
      </c>
      <c r="B52" s="11" t="s">
        <v>48</v>
      </c>
      <c r="C52" s="11"/>
      <c r="D52" s="11"/>
      <c r="E52" s="32"/>
      <c r="F52" s="31"/>
      <c r="G52" s="32"/>
      <c r="H52" s="32"/>
      <c r="I52" s="32"/>
      <c r="J52" s="11"/>
      <c r="K52" s="72"/>
      <c r="L52" s="13"/>
      <c r="M52" s="25"/>
      <c r="N52" s="32"/>
      <c r="O52" s="13"/>
      <c r="P52" s="25"/>
      <c r="Q52" s="32"/>
      <c r="R52" s="11"/>
      <c r="S52" s="72"/>
      <c r="T52" s="9"/>
      <c r="U52" s="1"/>
    </row>
    <row r="53" spans="1:21" ht="14.25" customHeight="1" outlineLevel="1" x14ac:dyDescent="0.2">
      <c r="A53" s="37" t="s">
        <v>59</v>
      </c>
      <c r="B53" s="11"/>
      <c r="C53" s="11"/>
      <c r="D53" s="11"/>
      <c r="E53" s="32"/>
      <c r="F53" s="31"/>
      <c r="G53" s="32"/>
      <c r="H53" s="31"/>
      <c r="I53" s="32"/>
      <c r="J53" s="11"/>
      <c r="K53" s="72"/>
      <c r="L53" s="13"/>
      <c r="M53" s="25"/>
      <c r="N53" s="32"/>
      <c r="O53" s="13"/>
      <c r="P53" s="25"/>
      <c r="Q53" s="32"/>
      <c r="R53" s="11"/>
      <c r="S53" s="72"/>
      <c r="T53" s="9"/>
      <c r="U53" s="1"/>
    </row>
    <row r="54" spans="1:21" ht="14.25" customHeight="1" outlineLevel="1" x14ac:dyDescent="0.2">
      <c r="A54" s="37"/>
      <c r="B54" s="11"/>
      <c r="C54" s="11" t="s">
        <v>40</v>
      </c>
      <c r="D54" s="11"/>
      <c r="E54" s="30" t="s">
        <v>67</v>
      </c>
      <c r="F54" s="31" t="s">
        <v>20</v>
      </c>
      <c r="G54" s="29"/>
      <c r="H54" s="32"/>
      <c r="I54" s="29"/>
      <c r="J54" s="11"/>
      <c r="K54" s="71"/>
      <c r="L54" s="13"/>
      <c r="M54" s="25"/>
      <c r="N54" s="29"/>
      <c r="O54" s="13"/>
      <c r="P54" s="25"/>
      <c r="Q54" s="29"/>
      <c r="R54" s="11"/>
      <c r="S54" s="71"/>
      <c r="T54" s="9"/>
      <c r="U54" s="1"/>
    </row>
    <row r="55" spans="1:21" ht="14.25" customHeight="1" outlineLevel="1" x14ac:dyDescent="0.2">
      <c r="A55" s="37"/>
      <c r="B55" s="11"/>
      <c r="C55" s="11" t="s">
        <v>62</v>
      </c>
      <c r="D55" s="11"/>
      <c r="E55" s="30" t="s">
        <v>67</v>
      </c>
      <c r="F55" s="31" t="s">
        <v>20</v>
      </c>
      <c r="G55" s="29"/>
      <c r="H55" s="32"/>
      <c r="I55" s="29"/>
      <c r="J55" s="11"/>
      <c r="K55" s="71"/>
      <c r="L55" s="13"/>
      <c r="M55" s="25"/>
      <c r="N55" s="29"/>
      <c r="O55" s="13"/>
      <c r="P55" s="25"/>
      <c r="Q55" s="29"/>
      <c r="R55" s="11"/>
      <c r="S55" s="71"/>
      <c r="T55" s="9"/>
      <c r="U55" s="1"/>
    </row>
    <row r="56" spans="1:21" ht="14.25" customHeight="1" outlineLevel="1" x14ac:dyDescent="0.2">
      <c r="A56" s="37"/>
      <c r="B56" s="11"/>
      <c r="C56" s="11"/>
      <c r="D56" s="11"/>
      <c r="E56" s="32"/>
      <c r="F56" s="32"/>
      <c r="G56" s="32"/>
      <c r="H56" s="32"/>
      <c r="I56" s="32"/>
      <c r="J56" s="11"/>
      <c r="K56" s="72"/>
      <c r="L56" s="13"/>
      <c r="M56" s="25"/>
      <c r="N56" s="32"/>
      <c r="O56" s="13"/>
      <c r="P56" s="25"/>
      <c r="Q56" s="32"/>
      <c r="R56" s="11"/>
      <c r="S56" s="72"/>
      <c r="T56" s="9"/>
      <c r="U56" s="1"/>
    </row>
    <row r="57" spans="1:21" ht="14.25" customHeight="1" outlineLevel="1" x14ac:dyDescent="0.2">
      <c r="A57" s="91" t="s">
        <v>61</v>
      </c>
      <c r="B57" s="84" t="s">
        <v>123</v>
      </c>
      <c r="C57" s="11"/>
      <c r="D57" s="11"/>
      <c r="E57" s="85">
        <v>684912</v>
      </c>
      <c r="F57" s="31"/>
      <c r="G57" s="87">
        <v>684912</v>
      </c>
      <c r="H57" s="31"/>
      <c r="I57" s="29">
        <f>E57-G57</f>
        <v>0</v>
      </c>
      <c r="J57" s="11"/>
      <c r="K57" s="71">
        <f>IF(AND(E57=0,G57=0),0,I57/E57*100)</f>
        <v>0</v>
      </c>
      <c r="L57" s="13"/>
      <c r="M57" s="25"/>
      <c r="N57" s="29">
        <f>SUM(N58:N59)</f>
        <v>0</v>
      </c>
      <c r="O57" s="13"/>
      <c r="P57" s="25"/>
      <c r="Q57" s="29">
        <f>I57+N57</f>
        <v>0</v>
      </c>
      <c r="R57" s="11"/>
      <c r="S57" s="71">
        <f>IF(AND(E57=0,G57=0),0,Q57/E57*100)</f>
        <v>0</v>
      </c>
      <c r="T57" s="9"/>
      <c r="U57" s="1"/>
    </row>
    <row r="58" spans="1:21" ht="14.25" customHeight="1" outlineLevel="1" x14ac:dyDescent="0.2">
      <c r="A58" s="37" t="s">
        <v>60</v>
      </c>
      <c r="B58" s="11"/>
      <c r="C58" s="11"/>
      <c r="D58" s="11"/>
      <c r="E58" s="32"/>
      <c r="F58" s="32"/>
      <c r="G58" s="32"/>
      <c r="H58" s="32"/>
      <c r="I58" s="32"/>
      <c r="J58" s="11"/>
      <c r="K58" s="72"/>
      <c r="L58" s="13"/>
      <c r="M58" s="25"/>
      <c r="N58" s="32"/>
      <c r="O58" s="13"/>
      <c r="P58" s="25"/>
      <c r="Q58" s="32"/>
      <c r="R58" s="11"/>
      <c r="S58" s="72"/>
      <c r="T58" s="9"/>
      <c r="U58" s="1"/>
    </row>
    <row r="59" spans="1:21" ht="14.25" customHeight="1" outlineLevel="1" x14ac:dyDescent="0.2">
      <c r="A59" s="91" t="s">
        <v>127</v>
      </c>
      <c r="B59" s="101" t="s">
        <v>138</v>
      </c>
      <c r="C59" s="11"/>
      <c r="D59" s="11"/>
      <c r="E59" s="30" t="s">
        <v>15</v>
      </c>
      <c r="F59" s="31" t="s">
        <v>16</v>
      </c>
      <c r="G59" s="30"/>
      <c r="H59" s="31"/>
      <c r="I59" s="29"/>
      <c r="J59" s="11"/>
      <c r="K59" s="71"/>
      <c r="L59" s="13"/>
      <c r="M59" s="25"/>
      <c r="N59" s="29"/>
      <c r="O59" s="13"/>
      <c r="P59" s="25"/>
      <c r="Q59" s="29"/>
      <c r="R59" s="11"/>
      <c r="S59" s="71"/>
      <c r="T59" s="9"/>
      <c r="U59" s="1"/>
    </row>
    <row r="60" spans="1:21" ht="14.25" customHeight="1" outlineLevel="1" x14ac:dyDescent="0.2">
      <c r="A60" s="37" t="s">
        <v>60</v>
      </c>
      <c r="B60" s="11"/>
      <c r="C60" s="11"/>
      <c r="D60" s="11"/>
      <c r="E60" s="32"/>
      <c r="F60" s="32"/>
      <c r="G60" s="32"/>
      <c r="H60" s="32"/>
      <c r="I60" s="32"/>
      <c r="J60" s="11"/>
      <c r="K60" s="72"/>
      <c r="L60" s="13"/>
      <c r="M60" s="25"/>
      <c r="N60" s="32"/>
      <c r="O60" s="13"/>
      <c r="P60" s="25"/>
      <c r="Q60" s="32"/>
      <c r="R60" s="11"/>
      <c r="S60" s="72"/>
      <c r="T60" s="9"/>
      <c r="U60" s="1"/>
    </row>
    <row r="61" spans="1:21" ht="14.25" customHeight="1" outlineLevel="1" x14ac:dyDescent="0.2">
      <c r="A61" s="91" t="s">
        <v>128</v>
      </c>
      <c r="B61" s="11" t="s">
        <v>41</v>
      </c>
      <c r="C61" s="11"/>
      <c r="D61" s="11"/>
      <c r="E61" s="30" t="s">
        <v>67</v>
      </c>
      <c r="F61" s="31" t="s">
        <v>20</v>
      </c>
      <c r="G61" s="29"/>
      <c r="H61" s="31"/>
      <c r="I61" s="29"/>
      <c r="J61" s="11"/>
      <c r="K61" s="71"/>
      <c r="L61" s="13"/>
      <c r="M61" s="25"/>
      <c r="N61" s="29"/>
      <c r="O61" s="13"/>
      <c r="P61" s="25"/>
      <c r="Q61" s="29"/>
      <c r="R61" s="11"/>
      <c r="S61" s="71"/>
      <c r="T61" s="9"/>
      <c r="U61" s="1"/>
    </row>
    <row r="62" spans="1:21" ht="14.25" customHeight="1" outlineLevel="1" x14ac:dyDescent="0.2">
      <c r="A62" s="37" t="s">
        <v>61</v>
      </c>
      <c r="B62" s="11"/>
      <c r="C62" s="11"/>
      <c r="D62" s="11"/>
      <c r="E62" s="32"/>
      <c r="F62" s="32"/>
      <c r="G62" s="32"/>
      <c r="H62" s="32"/>
      <c r="I62" s="32"/>
      <c r="J62" s="11"/>
      <c r="K62" s="72"/>
      <c r="L62" s="13"/>
      <c r="M62" s="25"/>
      <c r="N62" s="32"/>
      <c r="O62" s="13"/>
      <c r="P62" s="25"/>
      <c r="Q62" s="32"/>
      <c r="R62" s="11"/>
      <c r="S62" s="72"/>
      <c r="T62" s="9"/>
      <c r="U62" s="1"/>
    </row>
    <row r="63" spans="1:21" ht="14.25" customHeight="1" outlineLevel="1" x14ac:dyDescent="0.2">
      <c r="A63" s="37"/>
      <c r="B63" s="11"/>
      <c r="C63" s="11"/>
      <c r="D63" s="11"/>
      <c r="E63" s="33"/>
      <c r="F63" s="32"/>
      <c r="G63" s="33"/>
      <c r="H63" s="32"/>
      <c r="I63" s="33"/>
      <c r="J63" s="11"/>
      <c r="K63" s="72"/>
      <c r="L63" s="13"/>
      <c r="M63" s="25"/>
      <c r="N63" s="33"/>
      <c r="O63" s="13"/>
      <c r="P63" s="25"/>
      <c r="Q63" s="33"/>
      <c r="R63" s="11"/>
      <c r="S63" s="72"/>
      <c r="T63" s="9"/>
      <c r="U63" s="1"/>
    </row>
    <row r="64" spans="1:21" ht="14.25" customHeight="1" x14ac:dyDescent="0.2">
      <c r="A64" s="37"/>
      <c r="B64" s="11"/>
      <c r="C64" s="11"/>
      <c r="D64" s="11"/>
      <c r="E64" s="34">
        <f>SUM(E61,E59,E57,E50,E48,E25,E21,E17,E10,E8,E31,E32,E41,E54,E55,E14,E15)</f>
        <v>77314863.819999993</v>
      </c>
      <c r="F64" s="31"/>
      <c r="G64" s="34">
        <f>SUM(G61,G59,G57,G50,G48,G25,G21,G17,G10,G8,G31,G32,G41,G54,G55,G14,G15)</f>
        <v>77314863.819999993</v>
      </c>
      <c r="H64" s="31"/>
      <c r="I64" s="34">
        <f>SUM(I61,I59,I57,I50,I48,I25,I21,I17,I10,I8,I31,I32,I41,I54,I55,I14,I15)</f>
        <v>0</v>
      </c>
      <c r="J64" s="11"/>
      <c r="K64" s="72">
        <f t="shared" ref="K64" si="5">IF(E64=0,"",I64/E64*100)</f>
        <v>0</v>
      </c>
      <c r="L64" s="13"/>
      <c r="M64" s="25"/>
      <c r="N64" s="34">
        <f>SUM(N61,N59,N57,N50,N48,N25,N21,N17,N10,N8,N31,N32,N41,N54,N55,N14,N15)</f>
        <v>0</v>
      </c>
      <c r="O64" s="13"/>
      <c r="P64" s="25"/>
      <c r="Q64" s="34">
        <f>SUM(Q61,Q59,Q57,Q50,Q48,Q25,Q21,Q17,Q10,Q8,Q31,Q32,Q41,Q54,Q55,Q14,Q15)</f>
        <v>0</v>
      </c>
      <c r="R64" s="11"/>
      <c r="S64" s="72">
        <f t="shared" ref="S64" si="6">IF(E64=0,"",Q64/E64*100)</f>
        <v>0</v>
      </c>
      <c r="T64" s="9"/>
      <c r="U64" s="1"/>
    </row>
    <row r="65" spans="1:21" ht="14.25" customHeight="1" thickBot="1" x14ac:dyDescent="0.25">
      <c r="A65" s="16"/>
      <c r="B65" s="17"/>
      <c r="C65" s="17"/>
      <c r="D65" s="18"/>
      <c r="E65" s="42"/>
      <c r="F65" s="42"/>
      <c r="G65" s="42"/>
      <c r="H65" s="42"/>
      <c r="I65" s="42"/>
      <c r="J65" s="18"/>
      <c r="K65" s="18"/>
      <c r="L65" s="18"/>
      <c r="M65" s="18"/>
      <c r="N65" s="42"/>
      <c r="O65" s="18"/>
      <c r="P65" s="18"/>
      <c r="Q65" s="42"/>
      <c r="R65" s="18"/>
      <c r="S65" s="18"/>
      <c r="T65" s="19"/>
      <c r="U65" s="1"/>
    </row>
    <row r="66" spans="1:21" ht="14.25" customHeight="1" x14ac:dyDescent="0.2">
      <c r="B66" s="1"/>
      <c r="C66" s="1"/>
      <c r="D66" s="1"/>
      <c r="E66" s="38"/>
      <c r="F66" s="32"/>
      <c r="G66" s="38"/>
      <c r="H66" s="32"/>
      <c r="I66" s="38"/>
      <c r="J66" s="1"/>
      <c r="K66" s="1"/>
      <c r="L66" s="1"/>
      <c r="M66" s="1"/>
      <c r="N66" s="38"/>
      <c r="O66" s="1"/>
      <c r="P66" s="1"/>
      <c r="Q66" s="38"/>
      <c r="R66" s="1"/>
      <c r="S66" s="1"/>
      <c r="T66" s="1"/>
      <c r="U66" s="1"/>
    </row>
    <row r="67" spans="1:21" ht="14.25" customHeight="1" x14ac:dyDescent="0.2">
      <c r="A67" s="45" t="s">
        <v>16</v>
      </c>
      <c r="B67" s="1" t="s">
        <v>17</v>
      </c>
      <c r="C67" s="1"/>
      <c r="D67" s="1"/>
      <c r="E67" s="1"/>
      <c r="F67" s="1"/>
      <c r="G67" s="1"/>
      <c r="H67" s="1"/>
      <c r="I67" s="1"/>
      <c r="J67" s="1"/>
      <c r="K67" s="1"/>
      <c r="L67" s="1"/>
      <c r="M67" s="1"/>
      <c r="N67" s="1"/>
      <c r="O67" s="1"/>
      <c r="P67" s="1"/>
      <c r="Q67" s="1"/>
      <c r="R67" s="1"/>
      <c r="S67" s="1"/>
      <c r="T67" s="1"/>
      <c r="U67" s="1"/>
    </row>
    <row r="68" spans="1:21" ht="14.25" customHeight="1" x14ac:dyDescent="0.2">
      <c r="B68" s="1"/>
      <c r="C68" s="1"/>
      <c r="D68" s="1"/>
      <c r="E68" s="1"/>
      <c r="F68" s="1"/>
      <c r="G68" s="1"/>
      <c r="H68" s="1"/>
      <c r="I68" s="1"/>
      <c r="J68" s="1"/>
      <c r="K68" s="1"/>
      <c r="L68" s="1"/>
      <c r="M68" s="1"/>
      <c r="N68" s="1"/>
      <c r="O68" s="1"/>
      <c r="P68" s="1"/>
      <c r="Q68" s="1"/>
      <c r="R68" s="1"/>
      <c r="S68" s="1"/>
      <c r="T68" s="1"/>
      <c r="U68" s="1"/>
    </row>
    <row r="69" spans="1:21" ht="14.25" customHeight="1" x14ac:dyDescent="0.2">
      <c r="A69" s="45" t="s">
        <v>19</v>
      </c>
      <c r="B69" s="1" t="s">
        <v>109</v>
      </c>
      <c r="C69" s="1"/>
      <c r="D69" s="1"/>
      <c r="E69" s="1"/>
      <c r="F69" s="1"/>
      <c r="G69" s="1"/>
      <c r="H69" s="1"/>
      <c r="I69" s="1"/>
      <c r="J69" s="1"/>
      <c r="K69" s="1"/>
      <c r="L69" s="1"/>
      <c r="M69" s="1"/>
      <c r="N69" s="1"/>
      <c r="O69" s="1"/>
      <c r="P69" s="1"/>
      <c r="Q69" s="1"/>
      <c r="R69" s="1"/>
      <c r="S69" s="1"/>
      <c r="T69" s="1"/>
      <c r="U69" s="1"/>
    </row>
    <row r="70" spans="1:21" ht="14.25" customHeight="1" x14ac:dyDescent="0.2">
      <c r="B70" s="1"/>
      <c r="C70" s="1"/>
      <c r="D70" s="1"/>
      <c r="E70" s="1"/>
      <c r="F70" s="1"/>
      <c r="G70" s="1"/>
      <c r="H70" s="1"/>
      <c r="I70" s="1"/>
      <c r="J70" s="1"/>
      <c r="K70" s="1"/>
      <c r="L70" s="1"/>
      <c r="M70" s="1"/>
      <c r="N70" s="1"/>
      <c r="O70" s="1"/>
      <c r="P70" s="1"/>
      <c r="Q70" s="1"/>
      <c r="R70" s="1"/>
      <c r="S70" s="1"/>
      <c r="T70" s="1"/>
      <c r="U70" s="1"/>
    </row>
    <row r="71" spans="1:21" ht="14.25" customHeight="1" x14ac:dyDescent="0.2">
      <c r="A71" s="45" t="s">
        <v>20</v>
      </c>
      <c r="B71" s="1" t="s">
        <v>27</v>
      </c>
      <c r="C71" s="1"/>
      <c r="D71" s="1"/>
      <c r="E71" s="1"/>
      <c r="F71" s="1"/>
      <c r="G71" s="1"/>
      <c r="H71" s="1"/>
      <c r="I71" s="1"/>
      <c r="J71" s="1"/>
      <c r="K71" s="1"/>
      <c r="L71" s="1"/>
      <c r="M71" s="1"/>
      <c r="N71" s="1"/>
      <c r="O71" s="1"/>
      <c r="P71" s="1"/>
      <c r="Q71" s="1"/>
      <c r="R71" s="1"/>
      <c r="S71" s="1"/>
      <c r="T71" s="1"/>
      <c r="U71" s="1"/>
    </row>
    <row r="72" spans="1:21" ht="14.25" customHeight="1" x14ac:dyDescent="0.2">
      <c r="B72" s="1"/>
      <c r="C72" s="1"/>
      <c r="D72" s="1"/>
      <c r="E72" s="1"/>
      <c r="F72" s="1"/>
      <c r="G72" s="1"/>
      <c r="H72" s="1"/>
      <c r="I72" s="1"/>
      <c r="J72" s="1"/>
      <c r="K72" s="1"/>
      <c r="L72" s="1"/>
      <c r="M72" s="1"/>
      <c r="N72" s="1"/>
      <c r="O72" s="1"/>
      <c r="P72" s="1"/>
      <c r="Q72" s="1"/>
      <c r="R72" s="1"/>
      <c r="S72" s="1"/>
      <c r="T72" s="1"/>
      <c r="U72" s="1"/>
    </row>
    <row r="73" spans="1:21" ht="14.25" customHeight="1" x14ac:dyDescent="0.2">
      <c r="A73" s="45" t="s">
        <v>23</v>
      </c>
      <c r="B73" s="1" t="s">
        <v>108</v>
      </c>
      <c r="C73" s="1"/>
      <c r="D73" s="1"/>
      <c r="E73" s="1"/>
      <c r="F73" s="1"/>
      <c r="G73" s="1"/>
      <c r="H73" s="1"/>
      <c r="I73" s="1"/>
      <c r="J73" s="1"/>
      <c r="K73" s="1"/>
      <c r="L73" s="1"/>
      <c r="M73" s="1"/>
      <c r="N73" s="1"/>
      <c r="O73" s="1"/>
      <c r="P73" s="1"/>
      <c r="Q73" s="1"/>
      <c r="R73" s="1"/>
      <c r="S73" s="1"/>
      <c r="T73" s="1"/>
      <c r="U73" s="1"/>
    </row>
    <row r="74" spans="1:21" ht="14.25" customHeight="1" x14ac:dyDescent="0.2">
      <c r="B74" s="1"/>
      <c r="C74" s="1"/>
      <c r="D74" s="1"/>
      <c r="E74" s="1"/>
      <c r="F74" s="1"/>
      <c r="G74" s="1"/>
      <c r="H74" s="1"/>
      <c r="I74" s="1"/>
      <c r="J74" s="1"/>
      <c r="K74" s="1"/>
      <c r="L74" s="1"/>
      <c r="M74" s="1"/>
      <c r="N74" s="1"/>
      <c r="O74" s="1"/>
      <c r="P74" s="1"/>
      <c r="Q74" s="1"/>
      <c r="R74" s="1"/>
      <c r="S74" s="1"/>
      <c r="T74" s="1"/>
      <c r="U74" s="1"/>
    </row>
    <row r="75" spans="1:21" ht="14.25" customHeight="1" x14ac:dyDescent="0.2">
      <c r="A75" s="45" t="s">
        <v>124</v>
      </c>
      <c r="B75" s="86" t="s">
        <v>125</v>
      </c>
      <c r="C75" s="1"/>
      <c r="D75" s="1"/>
      <c r="E75" s="1"/>
      <c r="F75" s="1"/>
      <c r="G75" s="1"/>
      <c r="H75" s="1"/>
      <c r="I75" s="1"/>
      <c r="J75" s="1"/>
      <c r="K75" s="1"/>
      <c r="L75" s="1"/>
      <c r="M75" s="1"/>
      <c r="N75" s="1"/>
      <c r="O75" s="1"/>
      <c r="P75" s="1"/>
      <c r="Q75" s="1"/>
      <c r="R75" s="1"/>
      <c r="S75" s="1"/>
      <c r="T75" s="1"/>
      <c r="U75" s="1"/>
    </row>
    <row r="76" spans="1:21" ht="14.25" customHeight="1" x14ac:dyDescent="0.2">
      <c r="A76" s="28"/>
      <c r="F76" s="32"/>
      <c r="H76" s="32"/>
    </row>
  </sheetData>
  <pageMargins left="0.51181102362204722" right="0.51181102362204722" top="0.39370078740157483" bottom="0.39370078740157483" header="0.31496062992125984" footer="0.31496062992125984"/>
  <pageSetup paperSize="9" scale="71" orientation="landscape" r:id="rId1"/>
  <ignoredErrors>
    <ignoredError sqref="E2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Z233"/>
  <sheetViews>
    <sheetView showGridLines="0" topLeftCell="A10" zoomScaleNormal="100" workbookViewId="0">
      <selection activeCell="Q7" sqref="Q7"/>
    </sheetView>
  </sheetViews>
  <sheetFormatPr baseColWidth="10" defaultRowHeight="24.75" customHeight="1" outlineLevelRow="3" outlineLevelCol="1" x14ac:dyDescent="0.2"/>
  <cols>
    <col min="1" max="1" width="3.5703125" style="2" customWidth="1"/>
    <col min="2" max="2" width="2.7109375" style="2" customWidth="1" outlineLevel="1"/>
    <col min="3" max="3" width="54.42578125" style="2" customWidth="1" outlineLevel="1"/>
    <col min="4" max="4" width="0.85546875" style="2" customWidth="1"/>
    <col min="5" max="5" width="15.7109375" style="43" customWidth="1"/>
    <col min="6" max="6" width="1.7109375" style="2" customWidth="1"/>
    <col min="7" max="7" width="16.7109375" style="43" customWidth="1"/>
    <col min="8" max="8" width="3.7109375" style="2" customWidth="1"/>
    <col min="9" max="9" width="16.7109375" style="43" customWidth="1"/>
    <col min="10" max="10" width="3.7109375" style="2" customWidth="1"/>
    <col min="11" max="11" width="14.5703125" style="43" customWidth="1"/>
    <col min="12" max="12" width="0.85546875" style="2" customWidth="1"/>
    <col min="13" max="13" width="10.7109375" style="2" customWidth="1"/>
    <col min="14" max="15" width="0.85546875" style="2" customWidth="1"/>
    <col min="16" max="16" width="15.7109375" style="43" customWidth="1"/>
    <col min="17" max="17" width="2.42578125" style="2" customWidth="1"/>
    <col min="18" max="18" width="0.85546875" style="2" customWidth="1"/>
    <col min="19" max="19" width="15.28515625" style="43" customWidth="1"/>
    <col min="20" max="20" width="0.85546875" style="2" customWidth="1"/>
    <col min="21" max="21" width="10.7109375" style="2" customWidth="1"/>
    <col min="22" max="22" width="0.7109375" style="2" customWidth="1"/>
    <col min="23" max="23" width="1.7109375" style="2" customWidth="1"/>
    <col min="24" max="24" width="13.7109375" style="2" customWidth="1"/>
    <col min="25" max="25" width="13.140625" style="2" customWidth="1"/>
    <col min="26" max="16384" width="11.42578125" style="2"/>
  </cols>
  <sheetData>
    <row r="1" spans="1:26" ht="24.75" customHeight="1" thickBot="1" x14ac:dyDescent="0.25">
      <c r="A1" s="1"/>
      <c r="B1" s="1"/>
      <c r="C1" s="1"/>
      <c r="D1" s="1"/>
      <c r="E1" s="38"/>
      <c r="F1" s="1"/>
      <c r="G1" s="38"/>
      <c r="H1" s="1"/>
      <c r="I1" s="38"/>
      <c r="J1" s="1"/>
      <c r="K1" s="38"/>
      <c r="L1" s="1"/>
      <c r="M1" s="1"/>
      <c r="N1" s="1"/>
      <c r="O1" s="1"/>
      <c r="P1" s="38"/>
      <c r="Q1" s="1"/>
      <c r="R1" s="1"/>
      <c r="S1" s="38"/>
      <c r="T1" s="1"/>
      <c r="U1" s="1"/>
      <c r="V1" s="1"/>
      <c r="W1" s="1"/>
    </row>
    <row r="2" spans="1:26" ht="24.75" customHeight="1" x14ac:dyDescent="0.2">
      <c r="A2" s="3"/>
      <c r="B2" s="4"/>
      <c r="C2" s="4"/>
      <c r="D2" s="4"/>
      <c r="E2" s="39"/>
      <c r="F2" s="4"/>
      <c r="G2" s="39"/>
      <c r="H2" s="4"/>
      <c r="I2" s="39"/>
      <c r="J2" s="4"/>
      <c r="K2" s="39"/>
      <c r="L2" s="4"/>
      <c r="M2" s="20"/>
      <c r="N2" s="4"/>
      <c r="O2" s="4"/>
      <c r="P2" s="39"/>
      <c r="Q2" s="20"/>
      <c r="R2" s="4"/>
      <c r="S2" s="39"/>
      <c r="T2" s="4"/>
      <c r="U2" s="20"/>
      <c r="V2" s="5"/>
      <c r="W2" s="1"/>
    </row>
    <row r="3" spans="1:26" ht="24.75" customHeight="1" x14ac:dyDescent="0.2">
      <c r="A3" s="6"/>
      <c r="B3" s="11" t="s">
        <v>100</v>
      </c>
      <c r="C3" s="11"/>
      <c r="D3" s="1"/>
      <c r="E3" s="44" t="s">
        <v>42</v>
      </c>
      <c r="F3" s="1"/>
      <c r="G3" s="44" t="s">
        <v>119</v>
      </c>
      <c r="H3" s="1"/>
      <c r="I3" s="44" t="s">
        <v>11</v>
      </c>
      <c r="J3" s="1"/>
      <c r="K3" s="40" t="s">
        <v>6</v>
      </c>
      <c r="L3" s="1"/>
      <c r="M3" s="8" t="s">
        <v>6</v>
      </c>
      <c r="N3" s="1"/>
      <c r="O3" s="22"/>
      <c r="P3" s="40" t="s">
        <v>2</v>
      </c>
      <c r="Q3" s="1"/>
      <c r="R3" s="22"/>
      <c r="S3" s="40" t="s">
        <v>3</v>
      </c>
      <c r="T3" s="1"/>
      <c r="U3" s="8" t="s">
        <v>3</v>
      </c>
      <c r="V3" s="9"/>
      <c r="W3" s="1"/>
    </row>
    <row r="4" spans="1:26" ht="24.75" customHeight="1" x14ac:dyDescent="0.2">
      <c r="A4" s="6"/>
      <c r="B4" s="11"/>
      <c r="C4" s="11"/>
      <c r="D4" s="1"/>
      <c r="E4" s="41"/>
      <c r="F4" s="1"/>
      <c r="G4" s="41"/>
      <c r="H4" s="1"/>
      <c r="I4" s="41"/>
      <c r="J4" s="1"/>
      <c r="K4" s="41"/>
      <c r="L4" s="1"/>
      <c r="M4" s="8"/>
      <c r="N4" s="1"/>
      <c r="O4" s="22"/>
      <c r="P4" s="41"/>
      <c r="Q4" s="1"/>
      <c r="R4" s="22"/>
      <c r="S4" s="41"/>
      <c r="T4" s="1"/>
      <c r="U4" s="8"/>
      <c r="V4" s="9"/>
      <c r="W4" s="1"/>
    </row>
    <row r="5" spans="1:26" ht="24.75" customHeight="1" x14ac:dyDescent="0.2">
      <c r="A5" s="10"/>
      <c r="B5" s="27"/>
      <c r="C5" s="27"/>
      <c r="D5" s="11"/>
      <c r="E5" s="41"/>
      <c r="F5" s="11"/>
      <c r="G5" s="41"/>
      <c r="H5" s="11"/>
      <c r="I5" s="41"/>
      <c r="J5" s="11"/>
      <c r="K5" s="41"/>
      <c r="L5" s="11"/>
      <c r="M5" s="26"/>
      <c r="N5" s="11"/>
      <c r="O5" s="22"/>
      <c r="P5" s="41"/>
      <c r="Q5" s="11"/>
      <c r="R5" s="22"/>
      <c r="S5" s="41"/>
      <c r="T5" s="11"/>
      <c r="U5" s="26"/>
      <c r="V5" s="9"/>
      <c r="W5" s="1"/>
    </row>
    <row r="6" spans="1:26" ht="24.75" customHeight="1" x14ac:dyDescent="0.2">
      <c r="A6" s="37"/>
      <c r="B6" s="11"/>
      <c r="C6" s="11"/>
      <c r="D6" s="7"/>
      <c r="E6" s="40"/>
      <c r="F6" s="7"/>
      <c r="G6" s="40" t="s">
        <v>0</v>
      </c>
      <c r="H6" s="7"/>
      <c r="I6" s="40" t="s">
        <v>0</v>
      </c>
      <c r="J6" s="7"/>
      <c r="K6" s="40" t="s">
        <v>0</v>
      </c>
      <c r="L6" s="7"/>
      <c r="M6" s="8" t="s">
        <v>7</v>
      </c>
      <c r="N6" s="7"/>
      <c r="O6" s="24"/>
      <c r="P6" s="40" t="s">
        <v>0</v>
      </c>
      <c r="Q6" s="7"/>
      <c r="R6" s="24"/>
      <c r="S6" s="40" t="s">
        <v>0</v>
      </c>
      <c r="T6" s="7"/>
      <c r="U6" s="8" t="s">
        <v>7</v>
      </c>
      <c r="V6" s="9"/>
      <c r="W6" s="1"/>
    </row>
    <row r="7" spans="1:26" ht="24.75" customHeight="1" x14ac:dyDescent="0.2">
      <c r="A7" s="37"/>
      <c r="B7" s="11"/>
      <c r="C7" s="11"/>
      <c r="D7" s="11"/>
      <c r="E7" s="32"/>
      <c r="F7" s="11"/>
      <c r="G7" s="32"/>
      <c r="H7" s="11"/>
      <c r="I7" s="32"/>
      <c r="J7" s="11"/>
      <c r="K7" s="32"/>
      <c r="L7" s="11"/>
      <c r="M7" s="11"/>
      <c r="N7" s="11"/>
      <c r="O7" s="22"/>
      <c r="P7" s="32"/>
      <c r="Q7" s="11"/>
      <c r="R7" s="22"/>
      <c r="S7" s="32"/>
      <c r="T7" s="11"/>
      <c r="U7" s="11"/>
      <c r="V7" s="9"/>
      <c r="W7" s="1"/>
    </row>
    <row r="8" spans="1:26" ht="24.75" customHeight="1" outlineLevel="1" x14ac:dyDescent="0.2">
      <c r="A8" s="37" t="s">
        <v>50</v>
      </c>
      <c r="B8" s="11" t="s">
        <v>14</v>
      </c>
      <c r="C8" s="11"/>
      <c r="D8" s="11"/>
      <c r="E8" s="35" t="s">
        <v>43</v>
      </c>
      <c r="F8" s="31"/>
      <c r="G8" s="29">
        <f>SUM(G9:G16)</f>
        <v>65116685.090000004</v>
      </c>
      <c r="H8" s="31"/>
      <c r="I8" s="29">
        <f>SUM(I9:I16)</f>
        <v>64987248.760000005</v>
      </c>
      <c r="J8" s="31"/>
      <c r="K8" s="29">
        <f>SUM(K9:K16)</f>
        <v>129436.32999999821</v>
      </c>
      <c r="L8" s="11"/>
      <c r="M8" s="71">
        <f t="shared" ref="M8:M13" si="0">IF(G8=0,"",K8/G8*100)</f>
        <v>0.19877598164141774</v>
      </c>
      <c r="N8" s="13"/>
      <c r="O8" s="25"/>
      <c r="P8" s="29">
        <f>SUM(P9:P16)</f>
        <v>-129436.12</v>
      </c>
      <c r="Q8" s="83" t="s">
        <v>20</v>
      </c>
      <c r="R8" s="25"/>
      <c r="S8" s="29">
        <f>SUM(S9:S16)</f>
        <v>0.20999999821651727</v>
      </c>
      <c r="T8" s="11"/>
      <c r="U8" s="71">
        <f t="shared" ref="U8:U13" si="1">IF(G8=0,"",S8/G8*100)</f>
        <v>3.2249798638593022E-7</v>
      </c>
      <c r="V8" s="9"/>
      <c r="W8" s="1"/>
    </row>
    <row r="9" spans="1:26" ht="24.75" customHeight="1" outlineLevel="2" x14ac:dyDescent="0.2">
      <c r="A9" s="37"/>
      <c r="B9" s="55" t="s">
        <v>83</v>
      </c>
      <c r="C9" s="11"/>
      <c r="D9" s="11"/>
      <c r="E9" s="29"/>
      <c r="F9" s="31"/>
      <c r="G9" s="29">
        <v>64856646.640000001</v>
      </c>
      <c r="H9" s="31"/>
      <c r="I9" s="29">
        <v>64727210.310000002</v>
      </c>
      <c r="J9" s="31"/>
      <c r="K9" s="29">
        <f t="shared" ref="K9:K16" si="2">G9-I9</f>
        <v>129436.32999999821</v>
      </c>
      <c r="L9" s="11"/>
      <c r="M9" s="71">
        <f t="shared" si="0"/>
        <v>0.19957296083847947</v>
      </c>
      <c r="N9" s="13"/>
      <c r="O9" s="25"/>
      <c r="P9" s="29">
        <v>-129436.12</v>
      </c>
      <c r="Q9" s="83" t="s">
        <v>20</v>
      </c>
      <c r="R9" s="25"/>
      <c r="S9" s="29">
        <f t="shared" ref="S9:S15" si="3">K9+P9</f>
        <v>0.20999999821651727</v>
      </c>
      <c r="T9" s="11"/>
      <c r="U9" s="71">
        <f t="shared" si="1"/>
        <v>3.2379102080649491E-7</v>
      </c>
      <c r="V9" s="9"/>
      <c r="W9" s="1"/>
      <c r="X9" s="1"/>
      <c r="Y9" s="32"/>
      <c r="Z9" s="38"/>
    </row>
    <row r="10" spans="1:26" ht="24.75" customHeight="1" outlineLevel="2" x14ac:dyDescent="0.2">
      <c r="A10" s="37"/>
      <c r="B10" s="55" t="s">
        <v>84</v>
      </c>
      <c r="C10" s="11"/>
      <c r="D10" s="11"/>
      <c r="E10" s="29"/>
      <c r="F10" s="31"/>
      <c r="G10" s="29">
        <v>31991.88</v>
      </c>
      <c r="H10" s="31"/>
      <c r="I10" s="29">
        <v>31991.88</v>
      </c>
      <c r="J10" s="31"/>
      <c r="K10" s="29">
        <f t="shared" si="2"/>
        <v>0</v>
      </c>
      <c r="L10" s="11"/>
      <c r="M10" s="71">
        <f t="shared" si="0"/>
        <v>0</v>
      </c>
      <c r="N10" s="13"/>
      <c r="O10" s="25"/>
      <c r="P10" s="29">
        <v>0</v>
      </c>
      <c r="Q10" s="13"/>
      <c r="R10" s="25"/>
      <c r="S10" s="29">
        <f t="shared" si="3"/>
        <v>0</v>
      </c>
      <c r="T10" s="11"/>
      <c r="U10" s="71">
        <f t="shared" si="1"/>
        <v>0</v>
      </c>
      <c r="V10" s="9"/>
      <c r="W10" s="1"/>
    </row>
    <row r="11" spans="1:26" ht="24.75" customHeight="1" outlineLevel="3" x14ac:dyDescent="0.2">
      <c r="A11" s="37"/>
      <c r="B11" s="55" t="s">
        <v>85</v>
      </c>
      <c r="C11" s="11"/>
      <c r="D11" s="11"/>
      <c r="E11" s="29"/>
      <c r="F11" s="31"/>
      <c r="G11" s="29"/>
      <c r="H11" s="31"/>
      <c r="I11" s="29"/>
      <c r="J11" s="31"/>
      <c r="K11" s="29">
        <f t="shared" si="2"/>
        <v>0</v>
      </c>
      <c r="L11" s="11"/>
      <c r="M11" s="71" t="str">
        <f t="shared" si="0"/>
        <v/>
      </c>
      <c r="N11" s="13"/>
      <c r="O11" s="25"/>
      <c r="P11" s="29"/>
      <c r="Q11" s="13"/>
      <c r="R11" s="25"/>
      <c r="S11" s="29">
        <f t="shared" si="3"/>
        <v>0</v>
      </c>
      <c r="T11" s="11"/>
      <c r="U11" s="71" t="str">
        <f t="shared" si="1"/>
        <v/>
      </c>
      <c r="V11" s="9"/>
      <c r="W11" s="1"/>
    </row>
    <row r="12" spans="1:26" ht="24.75" customHeight="1" outlineLevel="2" x14ac:dyDescent="0.2">
      <c r="A12" s="37"/>
      <c r="B12" s="6" t="s">
        <v>64</v>
      </c>
      <c r="C12" s="11"/>
      <c r="D12" s="11"/>
      <c r="E12" s="29"/>
      <c r="F12" s="31"/>
      <c r="G12" s="29">
        <v>21805.11</v>
      </c>
      <c r="H12" s="31"/>
      <c r="I12" s="29">
        <v>21805.11</v>
      </c>
      <c r="J12" s="31"/>
      <c r="K12" s="29">
        <f t="shared" si="2"/>
        <v>0</v>
      </c>
      <c r="L12" s="11"/>
      <c r="M12" s="71">
        <f t="shared" si="0"/>
        <v>0</v>
      </c>
      <c r="N12" s="13"/>
      <c r="O12" s="25"/>
      <c r="P12" s="29">
        <v>0</v>
      </c>
      <c r="Q12" s="13"/>
      <c r="R12" s="25"/>
      <c r="S12" s="29">
        <f t="shared" si="3"/>
        <v>0</v>
      </c>
      <c r="T12" s="11"/>
      <c r="U12" s="71">
        <f t="shared" si="1"/>
        <v>0</v>
      </c>
      <c r="V12" s="9"/>
      <c r="W12" s="1"/>
    </row>
    <row r="13" spans="1:26" ht="24.75" customHeight="1" outlineLevel="2" x14ac:dyDescent="0.2">
      <c r="A13" s="37"/>
      <c r="B13" s="6" t="s">
        <v>65</v>
      </c>
      <c r="C13" s="11"/>
      <c r="D13" s="11"/>
      <c r="E13" s="29"/>
      <c r="F13" s="31"/>
      <c r="G13" s="29">
        <v>206241.46</v>
      </c>
      <c r="H13" s="31"/>
      <c r="I13" s="29">
        <v>206241.46</v>
      </c>
      <c r="J13" s="31"/>
      <c r="K13" s="29">
        <f t="shared" si="2"/>
        <v>0</v>
      </c>
      <c r="L13" s="11"/>
      <c r="M13" s="71">
        <f t="shared" si="0"/>
        <v>0</v>
      </c>
      <c r="N13" s="13"/>
      <c r="O13" s="25"/>
      <c r="P13" s="29">
        <v>0</v>
      </c>
      <c r="Q13" s="13"/>
      <c r="R13" s="25"/>
      <c r="S13" s="29">
        <f t="shared" si="3"/>
        <v>0</v>
      </c>
      <c r="T13" s="11"/>
      <c r="U13" s="71">
        <f t="shared" si="1"/>
        <v>0</v>
      </c>
      <c r="V13" s="9"/>
      <c r="W13" s="1"/>
    </row>
    <row r="14" spans="1:26" ht="24.75" customHeight="1" outlineLevel="3" x14ac:dyDescent="0.2">
      <c r="A14" s="37"/>
      <c r="B14" s="55" t="s">
        <v>86</v>
      </c>
      <c r="C14" s="11"/>
      <c r="D14" s="11"/>
      <c r="E14" s="29"/>
      <c r="F14" s="31"/>
      <c r="G14" s="29"/>
      <c r="H14" s="31"/>
      <c r="I14" s="29"/>
      <c r="J14" s="31"/>
      <c r="K14" s="29">
        <f t="shared" si="2"/>
        <v>0</v>
      </c>
      <c r="L14" s="11"/>
      <c r="M14" s="71">
        <f t="shared" ref="M14:M16" si="4">K14/$G$8*100</f>
        <v>0</v>
      </c>
      <c r="N14" s="13"/>
      <c r="O14" s="25"/>
      <c r="P14" s="29"/>
      <c r="Q14" s="13"/>
      <c r="R14" s="25"/>
      <c r="S14" s="29">
        <f t="shared" si="3"/>
        <v>0</v>
      </c>
      <c r="T14" s="11"/>
      <c r="U14" s="71">
        <f t="shared" ref="U14:U16" si="5">S14/$G$8*100</f>
        <v>0</v>
      </c>
      <c r="V14" s="9"/>
      <c r="W14" s="1"/>
    </row>
    <row r="15" spans="1:26" ht="24.75" customHeight="1" outlineLevel="3" x14ac:dyDescent="0.2">
      <c r="A15" s="37"/>
      <c r="B15" s="6" t="s">
        <v>66</v>
      </c>
      <c r="C15" s="11"/>
      <c r="D15" s="11"/>
      <c r="E15" s="29"/>
      <c r="F15" s="31"/>
      <c r="G15" s="29"/>
      <c r="H15" s="31"/>
      <c r="I15" s="29"/>
      <c r="J15" s="31"/>
      <c r="K15" s="29">
        <f t="shared" si="2"/>
        <v>0</v>
      </c>
      <c r="L15" s="11"/>
      <c r="M15" s="71">
        <f t="shared" si="4"/>
        <v>0</v>
      </c>
      <c r="N15" s="13"/>
      <c r="O15" s="25"/>
      <c r="P15" s="29"/>
      <c r="Q15" s="13"/>
      <c r="R15" s="25"/>
      <c r="S15" s="29">
        <f t="shared" si="3"/>
        <v>0</v>
      </c>
      <c r="T15" s="11"/>
      <c r="U15" s="71">
        <f t="shared" si="5"/>
        <v>0</v>
      </c>
      <c r="V15" s="9"/>
      <c r="W15" s="1"/>
    </row>
    <row r="16" spans="1:26" ht="24.75" customHeight="1" outlineLevel="3" collapsed="1" x14ac:dyDescent="0.2">
      <c r="A16" s="37"/>
      <c r="B16" s="11"/>
      <c r="C16" s="11"/>
      <c r="D16" s="11"/>
      <c r="E16" s="29"/>
      <c r="F16" s="31"/>
      <c r="G16" s="29"/>
      <c r="H16" s="31"/>
      <c r="I16" s="29"/>
      <c r="J16" s="31"/>
      <c r="K16" s="29">
        <f t="shared" si="2"/>
        <v>0</v>
      </c>
      <c r="L16" s="11"/>
      <c r="M16" s="71">
        <f t="shared" si="4"/>
        <v>0</v>
      </c>
      <c r="N16" s="13"/>
      <c r="O16" s="25"/>
      <c r="P16" s="29"/>
      <c r="Q16" s="13"/>
      <c r="R16" s="25"/>
      <c r="S16" s="29"/>
      <c r="T16" s="11"/>
      <c r="U16" s="71">
        <f t="shared" si="5"/>
        <v>0</v>
      </c>
      <c r="V16" s="9"/>
      <c r="W16" s="1"/>
    </row>
    <row r="17" spans="1:23" ht="24.75" customHeight="1" outlineLevel="1" x14ac:dyDescent="0.2">
      <c r="A17" s="37"/>
      <c r="B17" s="11"/>
      <c r="C17" s="11"/>
      <c r="D17" s="11"/>
      <c r="E17" s="32"/>
      <c r="F17" s="32"/>
      <c r="G17" s="32"/>
      <c r="H17" s="32"/>
      <c r="I17" s="32"/>
      <c r="J17" s="32"/>
      <c r="K17" s="32"/>
      <c r="L17" s="11"/>
      <c r="M17" s="72"/>
      <c r="N17" s="13"/>
      <c r="O17" s="25"/>
      <c r="P17" s="32"/>
      <c r="Q17" s="13"/>
      <c r="R17" s="25"/>
      <c r="S17" s="32"/>
      <c r="T17" s="11"/>
      <c r="U17" s="72"/>
      <c r="V17" s="9"/>
      <c r="W17" s="1"/>
    </row>
    <row r="18" spans="1:23" ht="24.75" customHeight="1" outlineLevel="1" x14ac:dyDescent="0.2">
      <c r="A18" s="37" t="s">
        <v>51</v>
      </c>
      <c r="B18" s="11" t="s">
        <v>18</v>
      </c>
      <c r="C18" s="11"/>
      <c r="D18" s="11"/>
      <c r="E18" s="35" t="s">
        <v>43</v>
      </c>
      <c r="F18" s="31"/>
      <c r="G18" s="29">
        <f>SUM(G19:G25)</f>
        <v>72117540.420000002</v>
      </c>
      <c r="H18" s="31"/>
      <c r="I18" s="29">
        <f>SUM(I19:I25)</f>
        <v>72058852.00999999</v>
      </c>
      <c r="J18" s="31"/>
      <c r="K18" s="29">
        <f>SUM(K19:K25)</f>
        <v>58688.410000004616</v>
      </c>
      <c r="L18" s="11"/>
      <c r="M18" s="71">
        <f t="shared" ref="M18:M22" si="6">IF(G18=0,"",K18/G18*100)</f>
        <v>8.1378829142277356E-2</v>
      </c>
      <c r="N18" s="13"/>
      <c r="O18" s="25"/>
      <c r="P18" s="29">
        <f>SUM(P19:P26)</f>
        <v>-58688.98</v>
      </c>
      <c r="Q18" s="83" t="s">
        <v>16</v>
      </c>
      <c r="R18" s="25"/>
      <c r="S18" s="29">
        <f>SUM(S19:S26)</f>
        <v>-0.56999999538311386</v>
      </c>
      <c r="T18" s="11"/>
      <c r="U18" s="71">
        <f t="shared" ref="U18:U25" si="7">IF(G18=0,"",S18/G18*100)</f>
        <v>-7.9037636622593218E-7</v>
      </c>
      <c r="V18" s="9"/>
      <c r="W18" s="1"/>
    </row>
    <row r="19" spans="1:23" ht="24.75" customHeight="1" outlineLevel="2" x14ac:dyDescent="0.2">
      <c r="A19" s="37"/>
      <c r="B19" s="55" t="s">
        <v>83</v>
      </c>
      <c r="C19" s="11"/>
      <c r="D19" s="11"/>
      <c r="E19" s="29"/>
      <c r="F19" s="31"/>
      <c r="G19" s="29">
        <v>47779776</v>
      </c>
      <c r="H19" s="31"/>
      <c r="I19" s="56">
        <f>47723393.73+56383.04</f>
        <v>47779776.769999996</v>
      </c>
      <c r="J19" s="31"/>
      <c r="K19" s="29">
        <f t="shared" ref="K19:K25" si="8">G19-I19</f>
        <v>-0.76999999582767487</v>
      </c>
      <c r="L19" s="11"/>
      <c r="M19" s="71">
        <f t="shared" si="6"/>
        <v>-1.6115604975370224E-6</v>
      </c>
      <c r="N19" s="13"/>
      <c r="O19" s="25"/>
      <c r="P19" s="79">
        <v>0</v>
      </c>
      <c r="Q19" s="13"/>
      <c r="R19" s="25"/>
      <c r="S19" s="29">
        <f t="shared" ref="S19:S25" si="9">K19+P19</f>
        <v>-0.76999999582767487</v>
      </c>
      <c r="T19" s="11"/>
      <c r="U19" s="71">
        <f t="shared" si="7"/>
        <v>-1.6115604975370224E-6</v>
      </c>
      <c r="V19" s="9"/>
      <c r="W19" s="1"/>
    </row>
    <row r="20" spans="1:23" ht="24.75" customHeight="1" outlineLevel="2" x14ac:dyDescent="0.2">
      <c r="A20" s="37"/>
      <c r="B20" s="55" t="s">
        <v>84</v>
      </c>
      <c r="C20" s="11"/>
      <c r="D20" s="11"/>
      <c r="E20" s="29"/>
      <c r="F20" s="31"/>
      <c r="G20" s="29">
        <v>24310112</v>
      </c>
      <c r="H20" s="31"/>
      <c r="I20" s="78">
        <v>24251423.02</v>
      </c>
      <c r="J20" s="31"/>
      <c r="K20" s="29">
        <f t="shared" ref="K20:K21" si="10">G20-I20</f>
        <v>58688.980000000447</v>
      </c>
      <c r="L20" s="11"/>
      <c r="M20" s="71">
        <f t="shared" si="6"/>
        <v>0.24141797454491548</v>
      </c>
      <c r="N20" s="13"/>
      <c r="O20" s="25"/>
      <c r="P20" s="29">
        <f>-52092.98-6596</f>
        <v>-58688.98</v>
      </c>
      <c r="Q20" s="83" t="s">
        <v>16</v>
      </c>
      <c r="R20" s="25"/>
      <c r="S20" s="29">
        <f t="shared" ref="S20:S21" si="11">K20+P20</f>
        <v>4.4383341446518898E-10</v>
      </c>
      <c r="T20" s="11"/>
      <c r="U20" s="71">
        <f t="shared" si="7"/>
        <v>1.8257152186924888E-15</v>
      </c>
      <c r="V20" s="9"/>
      <c r="W20" s="1"/>
    </row>
    <row r="21" spans="1:23" ht="24.75" customHeight="1" outlineLevel="2" x14ac:dyDescent="0.2">
      <c r="A21" s="37"/>
      <c r="B21" s="55" t="s">
        <v>85</v>
      </c>
      <c r="C21" s="11"/>
      <c r="D21" s="11"/>
      <c r="E21" s="29"/>
      <c r="F21" s="31"/>
      <c r="G21" s="29">
        <v>23726</v>
      </c>
      <c r="H21" s="31"/>
      <c r="I21" s="81">
        <v>23725.8</v>
      </c>
      <c r="J21" s="31"/>
      <c r="K21" s="29">
        <f t="shared" si="10"/>
        <v>0.2000000000007276</v>
      </c>
      <c r="L21" s="11"/>
      <c r="M21" s="71">
        <f t="shared" si="6"/>
        <v>8.4295709348700836E-4</v>
      </c>
      <c r="N21" s="13"/>
      <c r="O21" s="25"/>
      <c r="P21" s="29">
        <v>0</v>
      </c>
      <c r="Q21" s="13"/>
      <c r="R21" s="25"/>
      <c r="S21" s="29">
        <f t="shared" si="11"/>
        <v>0.2000000000007276</v>
      </c>
      <c r="T21" s="11"/>
      <c r="U21" s="71">
        <f t="shared" si="7"/>
        <v>8.4295709348700836E-4</v>
      </c>
      <c r="V21" s="9"/>
      <c r="W21" s="1"/>
    </row>
    <row r="22" spans="1:23" ht="24.75" customHeight="1" outlineLevel="2" x14ac:dyDescent="0.2">
      <c r="A22" s="37"/>
      <c r="B22" s="6" t="s">
        <v>64</v>
      </c>
      <c r="C22" s="11"/>
      <c r="D22" s="11"/>
      <c r="E22" s="29"/>
      <c r="F22" s="31"/>
      <c r="G22" s="29">
        <v>3926.42</v>
      </c>
      <c r="H22" s="31"/>
      <c r="I22" s="29">
        <v>3926.42</v>
      </c>
      <c r="J22" s="31"/>
      <c r="K22" s="29">
        <f t="shared" si="8"/>
        <v>0</v>
      </c>
      <c r="L22" s="11"/>
      <c r="M22" s="71">
        <f t="shared" si="6"/>
        <v>0</v>
      </c>
      <c r="N22" s="13"/>
      <c r="O22" s="25"/>
      <c r="P22" s="29">
        <v>0</v>
      </c>
      <c r="Q22" s="13"/>
      <c r="R22" s="25"/>
      <c r="S22" s="29">
        <f t="shared" si="9"/>
        <v>0</v>
      </c>
      <c r="T22" s="11"/>
      <c r="U22" s="71">
        <f t="shared" si="7"/>
        <v>0</v>
      </c>
      <c r="V22" s="9"/>
      <c r="W22" s="1"/>
    </row>
    <row r="23" spans="1:23" ht="24.75" customHeight="1" outlineLevel="3" x14ac:dyDescent="0.2">
      <c r="A23" s="37"/>
      <c r="B23" s="6" t="s">
        <v>65</v>
      </c>
      <c r="C23" s="11"/>
      <c r="D23" s="11"/>
      <c r="E23" s="29"/>
      <c r="F23" s="31"/>
      <c r="G23" s="29"/>
      <c r="H23" s="31"/>
      <c r="I23" s="29"/>
      <c r="J23" s="31"/>
      <c r="K23" s="29">
        <f t="shared" si="8"/>
        <v>0</v>
      </c>
      <c r="L23" s="11"/>
      <c r="M23" s="71">
        <f t="shared" ref="M23:M25" si="12">K23/$G$18*100</f>
        <v>0</v>
      </c>
      <c r="N23" s="13"/>
      <c r="O23" s="25"/>
      <c r="P23" s="29"/>
      <c r="Q23" s="13"/>
      <c r="R23" s="25"/>
      <c r="S23" s="29">
        <f t="shared" si="9"/>
        <v>0</v>
      </c>
      <c r="T23" s="11"/>
      <c r="U23" s="71" t="str">
        <f t="shared" si="7"/>
        <v/>
      </c>
      <c r="V23" s="9"/>
      <c r="W23" s="1"/>
    </row>
    <row r="24" spans="1:23" ht="24.75" customHeight="1" outlineLevel="3" x14ac:dyDescent="0.2">
      <c r="A24" s="37"/>
      <c r="B24" s="55" t="s">
        <v>86</v>
      </c>
      <c r="C24" s="11"/>
      <c r="D24" s="11"/>
      <c r="E24" s="29"/>
      <c r="F24" s="31"/>
      <c r="G24" s="29"/>
      <c r="H24" s="31"/>
      <c r="I24" s="29"/>
      <c r="J24" s="31"/>
      <c r="K24" s="29">
        <f t="shared" si="8"/>
        <v>0</v>
      </c>
      <c r="L24" s="11"/>
      <c r="M24" s="71">
        <f t="shared" si="12"/>
        <v>0</v>
      </c>
      <c r="N24" s="13"/>
      <c r="O24" s="25"/>
      <c r="P24" s="29"/>
      <c r="Q24" s="13"/>
      <c r="R24" s="25"/>
      <c r="S24" s="29">
        <f t="shared" si="9"/>
        <v>0</v>
      </c>
      <c r="T24" s="11"/>
      <c r="U24" s="71" t="str">
        <f t="shared" si="7"/>
        <v/>
      </c>
      <c r="V24" s="9"/>
      <c r="W24" s="1"/>
    </row>
    <row r="25" spans="1:23" ht="24.75" customHeight="1" outlineLevel="3" x14ac:dyDescent="0.2">
      <c r="A25" s="37"/>
      <c r="B25" s="6" t="s">
        <v>66</v>
      </c>
      <c r="C25" s="11"/>
      <c r="D25" s="11"/>
      <c r="E25" s="29"/>
      <c r="F25" s="31"/>
      <c r="G25" s="29"/>
      <c r="H25" s="31"/>
      <c r="I25" s="29"/>
      <c r="J25" s="31"/>
      <c r="K25" s="29">
        <f t="shared" si="8"/>
        <v>0</v>
      </c>
      <c r="L25" s="11"/>
      <c r="M25" s="71">
        <f t="shared" si="12"/>
        <v>0</v>
      </c>
      <c r="N25" s="13"/>
      <c r="O25" s="25"/>
      <c r="P25" s="29"/>
      <c r="Q25" s="13"/>
      <c r="R25" s="25"/>
      <c r="S25" s="29">
        <f t="shared" si="9"/>
        <v>0</v>
      </c>
      <c r="T25" s="11"/>
      <c r="U25" s="71" t="str">
        <f t="shared" si="7"/>
        <v/>
      </c>
      <c r="V25" s="9"/>
      <c r="W25" s="1"/>
    </row>
    <row r="26" spans="1:23" ht="24.75" customHeight="1" outlineLevel="1" x14ac:dyDescent="0.2">
      <c r="A26" s="37"/>
      <c r="B26" s="11"/>
      <c r="C26" s="11"/>
      <c r="D26" s="11"/>
      <c r="E26" s="32"/>
      <c r="F26" s="32"/>
      <c r="G26" s="32"/>
      <c r="H26" s="32"/>
      <c r="I26" s="32"/>
      <c r="J26" s="32"/>
      <c r="K26" s="32"/>
      <c r="L26" s="11"/>
      <c r="M26" s="72"/>
      <c r="N26" s="13"/>
      <c r="O26" s="25"/>
      <c r="P26" s="32"/>
      <c r="Q26" s="13"/>
      <c r="R26" s="25"/>
      <c r="S26" s="32"/>
      <c r="T26" s="11"/>
      <c r="U26" s="72"/>
      <c r="V26" s="9"/>
      <c r="W26" s="1"/>
    </row>
    <row r="27" spans="1:23" ht="24.75" customHeight="1" outlineLevel="1" x14ac:dyDescent="0.2">
      <c r="A27" s="37" t="s">
        <v>52</v>
      </c>
      <c r="B27" s="67" t="s">
        <v>117</v>
      </c>
      <c r="C27" s="11"/>
      <c r="D27" s="11"/>
      <c r="E27" s="35" t="s">
        <v>44</v>
      </c>
      <c r="F27" s="31"/>
      <c r="G27" s="29">
        <f>SUM(G28:G34)</f>
        <v>0</v>
      </c>
      <c r="H27" s="31"/>
      <c r="I27" s="29">
        <f>SUM(I28:I34)</f>
        <v>0</v>
      </c>
      <c r="J27" s="31"/>
      <c r="K27" s="29">
        <f>SUM(K28:K34)</f>
        <v>0</v>
      </c>
      <c r="L27" s="11"/>
      <c r="M27" s="71">
        <f>IF(G27=0,0,K27/G27*100)</f>
        <v>0</v>
      </c>
      <c r="N27" s="13"/>
      <c r="O27" s="25"/>
      <c r="P27" s="29">
        <f>SUM(P28:P34)</f>
        <v>0</v>
      </c>
      <c r="Q27" s="13"/>
      <c r="R27" s="25"/>
      <c r="S27" s="29">
        <f>SUM(S28:S34)</f>
        <v>0</v>
      </c>
      <c r="T27" s="11"/>
      <c r="U27" s="71">
        <f>IF(G27=0,0,S27/G27*100)</f>
        <v>0</v>
      </c>
      <c r="V27" s="9"/>
      <c r="W27" s="1"/>
    </row>
    <row r="28" spans="1:23" ht="24.75" customHeight="1" outlineLevel="3" x14ac:dyDescent="0.2">
      <c r="A28" s="37"/>
      <c r="B28" s="55" t="s">
        <v>83</v>
      </c>
      <c r="C28" s="11"/>
      <c r="D28" s="11"/>
      <c r="E28" s="29"/>
      <c r="F28" s="31"/>
      <c r="G28" s="29"/>
      <c r="H28" s="31"/>
      <c r="I28" s="29"/>
      <c r="J28" s="31"/>
      <c r="K28" s="29">
        <f t="shared" ref="K28:K34" si="13">G28-I28</f>
        <v>0</v>
      </c>
      <c r="L28" s="11"/>
      <c r="M28" s="71" t="str">
        <f t="shared" ref="M28:M34" si="14">IF(G28=0,"",K28/G28*100)</f>
        <v/>
      </c>
      <c r="N28" s="13"/>
      <c r="O28" s="25"/>
      <c r="P28" s="29"/>
      <c r="Q28" s="13"/>
      <c r="R28" s="25"/>
      <c r="S28" s="29">
        <f t="shared" ref="S28:S34" si="15">K28+P28</f>
        <v>0</v>
      </c>
      <c r="T28" s="11"/>
      <c r="U28" s="71" t="str">
        <f t="shared" ref="U28:U34" si="16">IF(G28=0,"",S28/G28*100)</f>
        <v/>
      </c>
      <c r="V28" s="9"/>
      <c r="W28" s="1"/>
    </row>
    <row r="29" spans="1:23" ht="24.75" customHeight="1" outlineLevel="3" x14ac:dyDescent="0.2">
      <c r="A29" s="37"/>
      <c r="B29" s="55" t="s">
        <v>84</v>
      </c>
      <c r="C29" s="11"/>
      <c r="D29" s="11"/>
      <c r="E29" s="29"/>
      <c r="F29" s="31"/>
      <c r="G29" s="29"/>
      <c r="H29" s="31"/>
      <c r="I29" s="29"/>
      <c r="J29" s="31"/>
      <c r="K29" s="29">
        <f t="shared" ref="K29:K30" si="17">G29-I29</f>
        <v>0</v>
      </c>
      <c r="L29" s="11"/>
      <c r="M29" s="71" t="str">
        <f t="shared" si="14"/>
        <v/>
      </c>
      <c r="N29" s="13"/>
      <c r="O29" s="25"/>
      <c r="P29" s="29"/>
      <c r="Q29" s="13"/>
      <c r="R29" s="25"/>
      <c r="S29" s="29">
        <f t="shared" ref="S29:S30" si="18">K29+P29</f>
        <v>0</v>
      </c>
      <c r="T29" s="11"/>
      <c r="U29" s="71" t="str">
        <f t="shared" si="16"/>
        <v/>
      </c>
      <c r="V29" s="9"/>
      <c r="W29" s="1"/>
    </row>
    <row r="30" spans="1:23" ht="24.75" customHeight="1" outlineLevel="3" x14ac:dyDescent="0.2">
      <c r="A30" s="37"/>
      <c r="B30" s="55" t="s">
        <v>85</v>
      </c>
      <c r="C30" s="11"/>
      <c r="D30" s="11"/>
      <c r="E30" s="29"/>
      <c r="F30" s="31"/>
      <c r="G30" s="29"/>
      <c r="H30" s="31"/>
      <c r="I30" s="29"/>
      <c r="J30" s="31"/>
      <c r="K30" s="29">
        <f t="shared" si="17"/>
        <v>0</v>
      </c>
      <c r="L30" s="11"/>
      <c r="M30" s="71" t="str">
        <f t="shared" si="14"/>
        <v/>
      </c>
      <c r="N30" s="13"/>
      <c r="O30" s="25"/>
      <c r="P30" s="29"/>
      <c r="Q30" s="13"/>
      <c r="R30" s="25"/>
      <c r="S30" s="29">
        <f t="shared" si="18"/>
        <v>0</v>
      </c>
      <c r="T30" s="11"/>
      <c r="U30" s="71" t="str">
        <f t="shared" si="16"/>
        <v/>
      </c>
      <c r="V30" s="9"/>
      <c r="W30" s="1"/>
    </row>
    <row r="31" spans="1:23" ht="24.75" customHeight="1" outlineLevel="3" x14ac:dyDescent="0.2">
      <c r="A31" s="37"/>
      <c r="B31" s="6" t="s">
        <v>64</v>
      </c>
      <c r="C31" s="11"/>
      <c r="D31" s="11"/>
      <c r="E31" s="29"/>
      <c r="F31" s="31"/>
      <c r="G31" s="29"/>
      <c r="H31" s="31"/>
      <c r="I31" s="29"/>
      <c r="J31" s="31"/>
      <c r="K31" s="29">
        <f t="shared" si="13"/>
        <v>0</v>
      </c>
      <c r="L31" s="11"/>
      <c r="M31" s="71" t="str">
        <f t="shared" si="14"/>
        <v/>
      </c>
      <c r="N31" s="13"/>
      <c r="O31" s="25"/>
      <c r="P31" s="29"/>
      <c r="Q31" s="13"/>
      <c r="R31" s="25"/>
      <c r="S31" s="29">
        <f t="shared" si="15"/>
        <v>0</v>
      </c>
      <c r="T31" s="11"/>
      <c r="U31" s="71" t="str">
        <f t="shared" si="16"/>
        <v/>
      </c>
      <c r="V31" s="9"/>
      <c r="W31" s="1"/>
    </row>
    <row r="32" spans="1:23" ht="24.75" customHeight="1" outlineLevel="3" x14ac:dyDescent="0.2">
      <c r="A32" s="37"/>
      <c r="B32" s="6" t="s">
        <v>65</v>
      </c>
      <c r="C32" s="11"/>
      <c r="D32" s="11"/>
      <c r="E32" s="29"/>
      <c r="F32" s="31"/>
      <c r="G32" s="29"/>
      <c r="H32" s="31"/>
      <c r="I32" s="29"/>
      <c r="J32" s="31"/>
      <c r="K32" s="29">
        <f t="shared" si="13"/>
        <v>0</v>
      </c>
      <c r="L32" s="11"/>
      <c r="M32" s="71" t="str">
        <f t="shared" si="14"/>
        <v/>
      </c>
      <c r="N32" s="13"/>
      <c r="O32" s="25"/>
      <c r="P32" s="29"/>
      <c r="Q32" s="13"/>
      <c r="R32" s="25"/>
      <c r="S32" s="29">
        <f t="shared" si="15"/>
        <v>0</v>
      </c>
      <c r="T32" s="11"/>
      <c r="U32" s="71" t="str">
        <f t="shared" si="16"/>
        <v/>
      </c>
      <c r="V32" s="9"/>
      <c r="W32" s="1"/>
    </row>
    <row r="33" spans="1:23" ht="24.75" customHeight="1" outlineLevel="3" x14ac:dyDescent="0.2">
      <c r="A33" s="37"/>
      <c r="B33" s="55" t="s">
        <v>86</v>
      </c>
      <c r="C33" s="11"/>
      <c r="D33" s="11"/>
      <c r="E33" s="29"/>
      <c r="F33" s="31"/>
      <c r="G33" s="29"/>
      <c r="H33" s="31"/>
      <c r="I33" s="29"/>
      <c r="J33" s="31"/>
      <c r="K33" s="29">
        <f t="shared" si="13"/>
        <v>0</v>
      </c>
      <c r="L33" s="11"/>
      <c r="M33" s="71" t="str">
        <f t="shared" si="14"/>
        <v/>
      </c>
      <c r="N33" s="13"/>
      <c r="O33" s="25"/>
      <c r="P33" s="29"/>
      <c r="Q33" s="13"/>
      <c r="R33" s="25"/>
      <c r="S33" s="29">
        <f t="shared" si="15"/>
        <v>0</v>
      </c>
      <c r="T33" s="11"/>
      <c r="U33" s="71" t="str">
        <f t="shared" si="16"/>
        <v/>
      </c>
      <c r="V33" s="9"/>
      <c r="W33" s="1"/>
    </row>
    <row r="34" spans="1:23" ht="24.75" customHeight="1" outlineLevel="3" x14ac:dyDescent="0.2">
      <c r="A34" s="37"/>
      <c r="B34" s="6" t="s">
        <v>66</v>
      </c>
      <c r="C34" s="11"/>
      <c r="D34" s="11"/>
      <c r="E34" s="29"/>
      <c r="F34" s="31"/>
      <c r="G34" s="29"/>
      <c r="H34" s="31"/>
      <c r="I34" s="29"/>
      <c r="J34" s="31"/>
      <c r="K34" s="29">
        <f t="shared" si="13"/>
        <v>0</v>
      </c>
      <c r="L34" s="11"/>
      <c r="M34" s="71" t="str">
        <f t="shared" si="14"/>
        <v/>
      </c>
      <c r="N34" s="13"/>
      <c r="O34" s="25"/>
      <c r="P34" s="29"/>
      <c r="Q34" s="13"/>
      <c r="R34" s="25"/>
      <c r="S34" s="29">
        <f t="shared" si="15"/>
        <v>0</v>
      </c>
      <c r="T34" s="11"/>
      <c r="U34" s="71" t="str">
        <f t="shared" si="16"/>
        <v/>
      </c>
      <c r="V34" s="9"/>
      <c r="W34" s="1"/>
    </row>
    <row r="35" spans="1:23" ht="24.75" customHeight="1" outlineLevel="1" x14ac:dyDescent="0.2">
      <c r="A35" s="37"/>
      <c r="B35" s="11"/>
      <c r="C35" s="11"/>
      <c r="D35" s="11"/>
      <c r="E35" s="32"/>
      <c r="F35" s="32"/>
      <c r="G35" s="32"/>
      <c r="H35" s="32"/>
      <c r="I35" s="32"/>
      <c r="J35" s="32"/>
      <c r="K35" s="32"/>
      <c r="L35" s="11"/>
      <c r="M35" s="72"/>
      <c r="N35" s="13"/>
      <c r="O35" s="25"/>
      <c r="P35" s="32"/>
      <c r="Q35" s="13"/>
      <c r="R35" s="25"/>
      <c r="S35" s="32"/>
      <c r="T35" s="11"/>
      <c r="U35" s="72"/>
      <c r="V35" s="9"/>
      <c r="W35" s="1"/>
    </row>
    <row r="36" spans="1:23" ht="24.75" customHeight="1" outlineLevel="1" x14ac:dyDescent="0.2">
      <c r="A36" s="37" t="s">
        <v>53</v>
      </c>
      <c r="B36" s="11" t="s">
        <v>21</v>
      </c>
      <c r="C36" s="11"/>
      <c r="D36" s="11"/>
      <c r="E36" s="35" t="s">
        <v>43</v>
      </c>
      <c r="F36" s="31"/>
      <c r="G36" s="29">
        <f>SUM(G37:G43)</f>
        <v>9432090.9699999988</v>
      </c>
      <c r="H36" s="31"/>
      <c r="I36" s="29">
        <f>SUM(I37:I43)</f>
        <v>9432090.9699999988</v>
      </c>
      <c r="J36" s="31"/>
      <c r="K36" s="29">
        <f>SUM(K37:K43)</f>
        <v>0</v>
      </c>
      <c r="L36" s="11"/>
      <c r="M36" s="71">
        <f t="shared" ref="M36:M43" si="19">IF(G36=0,"",K36/G36*100)</f>
        <v>0</v>
      </c>
      <c r="N36" s="13"/>
      <c r="O36" s="25"/>
      <c r="P36" s="29">
        <f>SUM(P37:P43)</f>
        <v>0</v>
      </c>
      <c r="Q36" s="13"/>
      <c r="R36" s="25"/>
      <c r="S36" s="29">
        <f>SUM(S37:S43)</f>
        <v>0</v>
      </c>
      <c r="T36" s="11"/>
      <c r="U36" s="71">
        <f t="shared" ref="U36:U43" si="20">IF(G36=0,"",S36/G36*100)</f>
        <v>0</v>
      </c>
      <c r="V36" s="9"/>
      <c r="W36" s="1"/>
    </row>
    <row r="37" spans="1:23" ht="24.75" customHeight="1" outlineLevel="2" x14ac:dyDescent="0.2">
      <c r="A37" s="37"/>
      <c r="B37" s="55" t="s">
        <v>83</v>
      </c>
      <c r="C37" s="11"/>
      <c r="D37" s="11"/>
      <c r="E37" s="29"/>
      <c r="F37" s="31"/>
      <c r="G37" s="29">
        <v>6963894.9199999999</v>
      </c>
      <c r="H37" s="31"/>
      <c r="I37" s="29">
        <v>6963894.9199999999</v>
      </c>
      <c r="J37" s="31"/>
      <c r="K37" s="29">
        <f t="shared" ref="K37:K43" si="21">G37-I37</f>
        <v>0</v>
      </c>
      <c r="L37" s="11"/>
      <c r="M37" s="71">
        <f t="shared" si="19"/>
        <v>0</v>
      </c>
      <c r="N37" s="13"/>
      <c r="O37" s="25"/>
      <c r="P37" s="29">
        <v>0</v>
      </c>
      <c r="Q37" s="13"/>
      <c r="R37" s="25"/>
      <c r="S37" s="29">
        <f t="shared" ref="S37:S43" si="22">K37+P37</f>
        <v>0</v>
      </c>
      <c r="T37" s="11"/>
      <c r="U37" s="71">
        <f t="shared" si="20"/>
        <v>0</v>
      </c>
      <c r="V37" s="9"/>
      <c r="W37" s="1"/>
    </row>
    <row r="38" spans="1:23" ht="24.75" customHeight="1" outlineLevel="3" x14ac:dyDescent="0.2">
      <c r="A38" s="37"/>
      <c r="B38" s="55" t="s">
        <v>84</v>
      </c>
      <c r="C38" s="11"/>
      <c r="D38" s="11"/>
      <c r="E38" s="29"/>
      <c r="F38" s="31"/>
      <c r="G38" s="29"/>
      <c r="H38" s="31"/>
      <c r="I38" s="29"/>
      <c r="J38" s="31"/>
      <c r="K38" s="29">
        <f t="shared" ref="K38:K39" si="23">G38-I38</f>
        <v>0</v>
      </c>
      <c r="L38" s="11"/>
      <c r="M38" s="71" t="str">
        <f t="shared" si="19"/>
        <v/>
      </c>
      <c r="N38" s="13"/>
      <c r="O38" s="25"/>
      <c r="P38" s="29"/>
      <c r="Q38" s="13"/>
      <c r="R38" s="25"/>
      <c r="S38" s="29">
        <f t="shared" ref="S38:S39" si="24">K38+P38</f>
        <v>0</v>
      </c>
      <c r="T38" s="11"/>
      <c r="U38" s="71" t="str">
        <f t="shared" si="20"/>
        <v/>
      </c>
      <c r="V38" s="9"/>
      <c r="W38" s="1"/>
    </row>
    <row r="39" spans="1:23" ht="24.75" customHeight="1" outlineLevel="3" x14ac:dyDescent="0.2">
      <c r="A39" s="37"/>
      <c r="B39" s="55" t="s">
        <v>85</v>
      </c>
      <c r="C39" s="11"/>
      <c r="D39" s="11"/>
      <c r="E39" s="29"/>
      <c r="F39" s="31"/>
      <c r="G39" s="29"/>
      <c r="H39" s="31"/>
      <c r="I39" s="29"/>
      <c r="J39" s="31"/>
      <c r="K39" s="29">
        <f t="shared" si="23"/>
        <v>0</v>
      </c>
      <c r="L39" s="11"/>
      <c r="M39" s="71" t="str">
        <f t="shared" si="19"/>
        <v/>
      </c>
      <c r="N39" s="13"/>
      <c r="O39" s="25"/>
      <c r="P39" s="29"/>
      <c r="Q39" s="13"/>
      <c r="R39" s="25"/>
      <c r="S39" s="29">
        <f t="shared" si="24"/>
        <v>0</v>
      </c>
      <c r="T39" s="11"/>
      <c r="U39" s="71" t="str">
        <f t="shared" si="20"/>
        <v/>
      </c>
      <c r="V39" s="9"/>
      <c r="W39" s="1"/>
    </row>
    <row r="40" spans="1:23" ht="24.75" customHeight="1" outlineLevel="2" x14ac:dyDescent="0.2">
      <c r="A40" s="37"/>
      <c r="B40" s="6" t="s">
        <v>64</v>
      </c>
      <c r="C40" s="11"/>
      <c r="D40" s="11"/>
      <c r="E40" s="29"/>
      <c r="F40" s="31"/>
      <c r="G40" s="29">
        <v>2468196.0499999998</v>
      </c>
      <c r="H40" s="31"/>
      <c r="I40" s="29">
        <v>2468196.0499999998</v>
      </c>
      <c r="J40" s="31"/>
      <c r="K40" s="29">
        <f t="shared" si="21"/>
        <v>0</v>
      </c>
      <c r="L40" s="11"/>
      <c r="M40" s="71">
        <f t="shared" si="19"/>
        <v>0</v>
      </c>
      <c r="N40" s="13"/>
      <c r="O40" s="25"/>
      <c r="P40" s="29">
        <v>0</v>
      </c>
      <c r="Q40" s="13"/>
      <c r="R40" s="25"/>
      <c r="S40" s="29">
        <f t="shared" si="22"/>
        <v>0</v>
      </c>
      <c r="T40" s="11"/>
      <c r="U40" s="71">
        <f t="shared" si="20"/>
        <v>0</v>
      </c>
      <c r="V40" s="9"/>
      <c r="W40" s="1"/>
    </row>
    <row r="41" spans="1:23" ht="24.75" customHeight="1" outlineLevel="3" x14ac:dyDescent="0.2">
      <c r="A41" s="37"/>
      <c r="B41" s="6" t="s">
        <v>65</v>
      </c>
      <c r="C41" s="11"/>
      <c r="D41" s="11"/>
      <c r="E41" s="29"/>
      <c r="F41" s="31"/>
      <c r="G41" s="29"/>
      <c r="H41" s="31"/>
      <c r="I41" s="29"/>
      <c r="J41" s="31"/>
      <c r="K41" s="29">
        <f t="shared" si="21"/>
        <v>0</v>
      </c>
      <c r="L41" s="11"/>
      <c r="M41" s="71" t="str">
        <f t="shared" si="19"/>
        <v/>
      </c>
      <c r="N41" s="13"/>
      <c r="O41" s="25"/>
      <c r="P41" s="29"/>
      <c r="Q41" s="13"/>
      <c r="R41" s="25"/>
      <c r="S41" s="29">
        <f t="shared" si="22"/>
        <v>0</v>
      </c>
      <c r="T41" s="11"/>
      <c r="U41" s="71" t="str">
        <f t="shared" si="20"/>
        <v/>
      </c>
      <c r="V41" s="9"/>
      <c r="W41" s="1"/>
    </row>
    <row r="42" spans="1:23" ht="24.75" customHeight="1" outlineLevel="3" x14ac:dyDescent="0.2">
      <c r="A42" s="55"/>
      <c r="B42" s="55" t="s">
        <v>86</v>
      </c>
      <c r="C42" s="11"/>
      <c r="D42" s="11"/>
      <c r="E42" s="29"/>
      <c r="F42" s="31"/>
      <c r="G42" s="29"/>
      <c r="H42" s="31"/>
      <c r="I42" s="29"/>
      <c r="J42" s="31"/>
      <c r="K42" s="29">
        <f t="shared" si="21"/>
        <v>0</v>
      </c>
      <c r="L42" s="11"/>
      <c r="M42" s="71" t="str">
        <f t="shared" si="19"/>
        <v/>
      </c>
      <c r="N42" s="13"/>
      <c r="O42" s="25"/>
      <c r="P42" s="29"/>
      <c r="Q42" s="13"/>
      <c r="R42" s="25"/>
      <c r="S42" s="29">
        <f t="shared" si="22"/>
        <v>0</v>
      </c>
      <c r="T42" s="11"/>
      <c r="U42" s="71" t="str">
        <f t="shared" si="20"/>
        <v/>
      </c>
      <c r="V42" s="9"/>
      <c r="W42" s="1"/>
    </row>
    <row r="43" spans="1:23" ht="24.75" customHeight="1" outlineLevel="3" x14ac:dyDescent="0.2">
      <c r="A43" s="37"/>
      <c r="B43" s="6" t="s">
        <v>66</v>
      </c>
      <c r="C43" s="11"/>
      <c r="D43" s="11"/>
      <c r="E43" s="29"/>
      <c r="F43" s="31"/>
      <c r="G43" s="29"/>
      <c r="H43" s="31"/>
      <c r="I43" s="29"/>
      <c r="J43" s="31"/>
      <c r="K43" s="29">
        <f t="shared" si="21"/>
        <v>0</v>
      </c>
      <c r="L43" s="11"/>
      <c r="M43" s="71" t="str">
        <f t="shared" si="19"/>
        <v/>
      </c>
      <c r="N43" s="13"/>
      <c r="O43" s="25"/>
      <c r="P43" s="29"/>
      <c r="Q43" s="13"/>
      <c r="R43" s="25"/>
      <c r="S43" s="29">
        <f t="shared" si="22"/>
        <v>0</v>
      </c>
      <c r="T43" s="11"/>
      <c r="U43" s="71" t="str">
        <f t="shared" si="20"/>
        <v/>
      </c>
      <c r="V43" s="9"/>
      <c r="W43" s="1"/>
    </row>
    <row r="44" spans="1:23" ht="24.75" customHeight="1" outlineLevel="1" x14ac:dyDescent="0.2">
      <c r="A44" s="37"/>
      <c r="B44" s="11"/>
      <c r="C44" s="11"/>
      <c r="D44" s="11"/>
      <c r="E44" s="32"/>
      <c r="F44" s="32"/>
      <c r="G44" s="32"/>
      <c r="H44" s="32"/>
      <c r="I44" s="32"/>
      <c r="J44" s="32"/>
      <c r="K44" s="32"/>
      <c r="L44" s="11"/>
      <c r="M44" s="72"/>
      <c r="N44" s="13"/>
      <c r="O44" s="25"/>
      <c r="P44" s="32"/>
      <c r="Q44" s="13"/>
      <c r="R44" s="25"/>
      <c r="S44" s="32"/>
      <c r="T44" s="11"/>
      <c r="U44" s="72"/>
      <c r="V44" s="9"/>
      <c r="W44" s="1"/>
    </row>
    <row r="45" spans="1:23" ht="24.75" customHeight="1" outlineLevel="1" x14ac:dyDescent="0.2">
      <c r="A45" s="37" t="s">
        <v>54</v>
      </c>
      <c r="B45" s="11" t="s">
        <v>116</v>
      </c>
      <c r="C45" s="11"/>
      <c r="D45" s="11"/>
      <c r="E45" s="35" t="s">
        <v>43</v>
      </c>
      <c r="F45" s="31"/>
      <c r="G45" s="29">
        <f>SUM(G46:G52)</f>
        <v>41190853.280000001</v>
      </c>
      <c r="H45" s="31" t="s">
        <v>23</v>
      </c>
      <c r="I45" s="29">
        <f>SUM(I46:I52)</f>
        <v>41190853.130000003</v>
      </c>
      <c r="J45" s="31"/>
      <c r="K45" s="29">
        <f>SUM(K46:K52)</f>
        <v>0.14999999850988388</v>
      </c>
      <c r="L45" s="11"/>
      <c r="M45" s="71">
        <f t="shared" ref="M45:M52" si="25">IF(G45=0,"",K45/G45*100)</f>
        <v>3.6415851230427308E-7</v>
      </c>
      <c r="N45" s="13"/>
      <c r="O45" s="25"/>
      <c r="P45" s="29">
        <f>SUM(P46:P52)</f>
        <v>0</v>
      </c>
      <c r="Q45" s="13"/>
      <c r="R45" s="25"/>
      <c r="S45" s="29">
        <f>SUM(S46:S52)</f>
        <v>0.14999999850988388</v>
      </c>
      <c r="T45" s="11"/>
      <c r="U45" s="71">
        <f t="shared" ref="U45:U52" si="26">IF(G45=0,"",S45/G45*100)</f>
        <v>3.6415851230427308E-7</v>
      </c>
      <c r="V45" s="9"/>
      <c r="W45" s="1"/>
    </row>
    <row r="46" spans="1:23" ht="24.75" customHeight="1" outlineLevel="2" x14ac:dyDescent="0.2">
      <c r="A46" s="37"/>
      <c r="B46" s="55" t="s">
        <v>83</v>
      </c>
      <c r="C46" s="11"/>
      <c r="D46" s="11"/>
      <c r="E46" s="29"/>
      <c r="F46" s="31"/>
      <c r="G46" s="29">
        <v>41044310.670000002</v>
      </c>
      <c r="H46" s="31"/>
      <c r="I46" s="29">
        <v>41044310.520000003</v>
      </c>
      <c r="J46" s="31"/>
      <c r="K46" s="29">
        <f t="shared" ref="K46:K52" si="27">G46-I46</f>
        <v>0.14999999850988388</v>
      </c>
      <c r="L46" s="11"/>
      <c r="M46" s="71">
        <f t="shared" si="25"/>
        <v>3.6545868614019988E-7</v>
      </c>
      <c r="N46" s="13"/>
      <c r="O46" s="25"/>
      <c r="P46" s="29">
        <v>0</v>
      </c>
      <c r="Q46" s="13"/>
      <c r="R46" s="25"/>
      <c r="S46" s="29">
        <f t="shared" ref="S46:S52" si="28">K46+P46</f>
        <v>0.14999999850988388</v>
      </c>
      <c r="T46" s="11"/>
      <c r="U46" s="71">
        <f t="shared" si="26"/>
        <v>3.6545868614019988E-7</v>
      </c>
      <c r="V46" s="9"/>
      <c r="W46" s="1"/>
    </row>
    <row r="47" spans="1:23" ht="24.75" customHeight="1" outlineLevel="3" x14ac:dyDescent="0.2">
      <c r="A47" s="37"/>
      <c r="B47" s="55" t="s">
        <v>84</v>
      </c>
      <c r="C47" s="11"/>
      <c r="D47" s="11"/>
      <c r="E47" s="29"/>
      <c r="F47" s="31"/>
      <c r="G47" s="29"/>
      <c r="H47" s="31"/>
      <c r="I47" s="29"/>
      <c r="J47" s="31"/>
      <c r="K47" s="29">
        <f t="shared" si="27"/>
        <v>0</v>
      </c>
      <c r="L47" s="11"/>
      <c r="M47" s="71" t="str">
        <f t="shared" si="25"/>
        <v/>
      </c>
      <c r="N47" s="13"/>
      <c r="O47" s="25"/>
      <c r="P47" s="29"/>
      <c r="Q47" s="13"/>
      <c r="R47" s="25"/>
      <c r="S47" s="29">
        <f t="shared" si="28"/>
        <v>0</v>
      </c>
      <c r="T47" s="11"/>
      <c r="U47" s="71" t="str">
        <f t="shared" si="26"/>
        <v/>
      </c>
      <c r="V47" s="9"/>
      <c r="W47" s="1"/>
    </row>
    <row r="48" spans="1:23" ht="24.75" customHeight="1" outlineLevel="3" x14ac:dyDescent="0.2">
      <c r="A48" s="37"/>
      <c r="B48" s="55" t="s">
        <v>85</v>
      </c>
      <c r="C48" s="11"/>
      <c r="D48" s="11"/>
      <c r="E48" s="29"/>
      <c r="F48" s="31"/>
      <c r="G48" s="29"/>
      <c r="H48" s="31"/>
      <c r="I48" s="29"/>
      <c r="J48" s="31"/>
      <c r="K48" s="29">
        <f t="shared" si="27"/>
        <v>0</v>
      </c>
      <c r="L48" s="11"/>
      <c r="M48" s="71" t="str">
        <f t="shared" si="25"/>
        <v/>
      </c>
      <c r="N48" s="13"/>
      <c r="O48" s="25"/>
      <c r="P48" s="29"/>
      <c r="Q48" s="13"/>
      <c r="R48" s="25"/>
      <c r="S48" s="29">
        <f t="shared" si="28"/>
        <v>0</v>
      </c>
      <c r="T48" s="11"/>
      <c r="U48" s="71" t="str">
        <f t="shared" si="26"/>
        <v/>
      </c>
      <c r="V48" s="9"/>
      <c r="W48" s="1"/>
    </row>
    <row r="49" spans="1:23" ht="24.75" customHeight="1" outlineLevel="2" x14ac:dyDescent="0.2">
      <c r="A49" s="37"/>
      <c r="B49" s="6" t="s">
        <v>64</v>
      </c>
      <c r="C49" s="11"/>
      <c r="D49" s="11"/>
      <c r="E49" s="29"/>
      <c r="F49" s="31"/>
      <c r="G49" s="29">
        <v>146542.60999999999</v>
      </c>
      <c r="H49" s="31"/>
      <c r="I49" s="29">
        <v>146542.60999999999</v>
      </c>
      <c r="J49" s="31"/>
      <c r="K49" s="29">
        <f t="shared" si="27"/>
        <v>0</v>
      </c>
      <c r="L49" s="11"/>
      <c r="M49" s="71">
        <f t="shared" si="25"/>
        <v>0</v>
      </c>
      <c r="N49" s="13"/>
      <c r="O49" s="25"/>
      <c r="P49" s="29">
        <v>0</v>
      </c>
      <c r="Q49" s="13"/>
      <c r="R49" s="25"/>
      <c r="S49" s="29">
        <f t="shared" si="28"/>
        <v>0</v>
      </c>
      <c r="T49" s="11"/>
      <c r="U49" s="71">
        <f t="shared" si="26"/>
        <v>0</v>
      </c>
      <c r="V49" s="9"/>
      <c r="W49" s="1"/>
    </row>
    <row r="50" spans="1:23" ht="24.75" customHeight="1" outlineLevel="3" x14ac:dyDescent="0.2">
      <c r="A50" s="37"/>
      <c r="B50" s="6" t="s">
        <v>65</v>
      </c>
      <c r="C50" s="11"/>
      <c r="D50" s="11"/>
      <c r="E50" s="29"/>
      <c r="F50" s="31"/>
      <c r="G50" s="29"/>
      <c r="H50" s="31"/>
      <c r="I50" s="29"/>
      <c r="J50" s="31"/>
      <c r="K50" s="29">
        <f t="shared" si="27"/>
        <v>0</v>
      </c>
      <c r="L50" s="11"/>
      <c r="M50" s="71" t="str">
        <f t="shared" si="25"/>
        <v/>
      </c>
      <c r="N50" s="13"/>
      <c r="O50" s="25"/>
      <c r="P50" s="29"/>
      <c r="Q50" s="13"/>
      <c r="R50" s="25"/>
      <c r="S50" s="29">
        <f t="shared" si="28"/>
        <v>0</v>
      </c>
      <c r="T50" s="11"/>
      <c r="U50" s="71" t="str">
        <f t="shared" si="26"/>
        <v/>
      </c>
      <c r="V50" s="9"/>
      <c r="W50" s="1"/>
    </row>
    <row r="51" spans="1:23" ht="24.75" customHeight="1" outlineLevel="3" x14ac:dyDescent="0.2">
      <c r="A51" s="37"/>
      <c r="B51" s="55" t="s">
        <v>86</v>
      </c>
      <c r="C51" s="11"/>
      <c r="D51" s="11"/>
      <c r="E51" s="29"/>
      <c r="F51" s="31"/>
      <c r="G51" s="29"/>
      <c r="H51" s="31"/>
      <c r="I51" s="29"/>
      <c r="J51" s="31"/>
      <c r="K51" s="29">
        <f t="shared" si="27"/>
        <v>0</v>
      </c>
      <c r="L51" s="11"/>
      <c r="M51" s="71" t="str">
        <f t="shared" si="25"/>
        <v/>
      </c>
      <c r="N51" s="13"/>
      <c r="O51" s="25"/>
      <c r="P51" s="29"/>
      <c r="Q51" s="13"/>
      <c r="R51" s="25"/>
      <c r="S51" s="29">
        <f t="shared" si="28"/>
        <v>0</v>
      </c>
      <c r="T51" s="11"/>
      <c r="U51" s="71" t="str">
        <f t="shared" si="26"/>
        <v/>
      </c>
      <c r="V51" s="9"/>
      <c r="W51" s="1"/>
    </row>
    <row r="52" spans="1:23" ht="24.75" customHeight="1" outlineLevel="3" x14ac:dyDescent="0.2">
      <c r="A52" s="37"/>
      <c r="B52" s="6" t="s">
        <v>66</v>
      </c>
      <c r="C52" s="11"/>
      <c r="D52" s="11"/>
      <c r="E52" s="29"/>
      <c r="F52" s="31"/>
      <c r="G52" s="29"/>
      <c r="H52" s="31"/>
      <c r="I52" s="29"/>
      <c r="J52" s="31"/>
      <c r="K52" s="29">
        <f t="shared" si="27"/>
        <v>0</v>
      </c>
      <c r="L52" s="11"/>
      <c r="M52" s="71" t="str">
        <f t="shared" si="25"/>
        <v/>
      </c>
      <c r="N52" s="13"/>
      <c r="O52" s="25"/>
      <c r="P52" s="29"/>
      <c r="Q52" s="13"/>
      <c r="R52" s="25"/>
      <c r="S52" s="29">
        <f t="shared" si="28"/>
        <v>0</v>
      </c>
      <c r="T52" s="11"/>
      <c r="U52" s="71" t="str">
        <f t="shared" si="26"/>
        <v/>
      </c>
      <c r="V52" s="9"/>
      <c r="W52" s="1"/>
    </row>
    <row r="53" spans="1:23" ht="24.75" customHeight="1" outlineLevel="1" x14ac:dyDescent="0.2">
      <c r="A53" s="37"/>
      <c r="B53" s="11"/>
      <c r="C53" s="11"/>
      <c r="D53" s="11"/>
      <c r="E53" s="32"/>
      <c r="F53" s="32"/>
      <c r="G53" s="32"/>
      <c r="H53" s="32"/>
      <c r="I53" s="32"/>
      <c r="J53" s="32"/>
      <c r="K53" s="32"/>
      <c r="L53" s="11"/>
      <c r="M53" s="72"/>
      <c r="N53" s="13"/>
      <c r="O53" s="25"/>
      <c r="P53" s="32"/>
      <c r="Q53" s="13"/>
      <c r="R53" s="25"/>
      <c r="S53" s="32"/>
      <c r="T53" s="11"/>
      <c r="U53" s="72"/>
      <c r="V53" s="9"/>
      <c r="W53" s="1"/>
    </row>
    <row r="54" spans="1:23" ht="24.75" customHeight="1" outlineLevel="1" x14ac:dyDescent="0.2">
      <c r="A54" s="37" t="s">
        <v>55</v>
      </c>
      <c r="B54" s="67" t="s">
        <v>87</v>
      </c>
      <c r="C54" s="11"/>
      <c r="D54" s="11"/>
      <c r="E54" s="35" t="s">
        <v>44</v>
      </c>
      <c r="F54" s="31"/>
      <c r="G54" s="29">
        <f>SUM(G55:G61)</f>
        <v>0</v>
      </c>
      <c r="H54" s="31"/>
      <c r="I54" s="29">
        <f>SUM(I55:I61)</f>
        <v>0</v>
      </c>
      <c r="J54" s="31"/>
      <c r="K54" s="29">
        <f>SUM(K55:K61)</f>
        <v>0</v>
      </c>
      <c r="L54" s="11"/>
      <c r="M54" s="71">
        <f>IF(G54=0,0,K54/G54*100)</f>
        <v>0</v>
      </c>
      <c r="N54" s="13"/>
      <c r="O54" s="25"/>
      <c r="P54" s="29">
        <f>SUM(P55:P61)</f>
        <v>0</v>
      </c>
      <c r="Q54" s="13"/>
      <c r="R54" s="25"/>
      <c r="S54" s="29">
        <f>SUM(S55:S61)</f>
        <v>0</v>
      </c>
      <c r="T54" s="11"/>
      <c r="U54" s="71">
        <f>IF(G54=0,0,S54/G54*100)</f>
        <v>0</v>
      </c>
      <c r="V54" s="9"/>
      <c r="W54" s="1"/>
    </row>
    <row r="55" spans="1:23" ht="24.75" customHeight="1" outlineLevel="3" x14ac:dyDescent="0.2">
      <c r="A55" s="37"/>
      <c r="B55" s="55" t="s">
        <v>83</v>
      </c>
      <c r="C55" s="11"/>
      <c r="D55" s="11"/>
      <c r="E55" s="29"/>
      <c r="F55" s="31"/>
      <c r="G55" s="29"/>
      <c r="H55" s="31"/>
      <c r="I55" s="29"/>
      <c r="J55" s="31"/>
      <c r="K55" s="29">
        <f t="shared" ref="K55:K61" si="29">G55-I55</f>
        <v>0</v>
      </c>
      <c r="L55" s="11"/>
      <c r="M55" s="71" t="str">
        <f t="shared" ref="M55:M62" si="30">IF(G55=0,"",K55/G55*100)</f>
        <v/>
      </c>
      <c r="N55" s="13"/>
      <c r="O55" s="25"/>
      <c r="P55" s="29">
        <v>0</v>
      </c>
      <c r="Q55" s="13"/>
      <c r="R55" s="25"/>
      <c r="S55" s="29">
        <f t="shared" ref="S55:S62" si="31">K55+P55</f>
        <v>0</v>
      </c>
      <c r="T55" s="11"/>
      <c r="U55" s="71" t="str">
        <f t="shared" ref="U55:U62" si="32">IF(G55=0,"",S55/G55*100)</f>
        <v/>
      </c>
      <c r="V55" s="9"/>
      <c r="W55" s="1"/>
    </row>
    <row r="56" spans="1:23" ht="24.75" customHeight="1" outlineLevel="3" x14ac:dyDescent="0.2">
      <c r="A56" s="37"/>
      <c r="B56" s="55" t="s">
        <v>84</v>
      </c>
      <c r="C56" s="11"/>
      <c r="D56" s="11"/>
      <c r="E56" s="29"/>
      <c r="F56" s="31"/>
      <c r="G56" s="29"/>
      <c r="H56" s="31"/>
      <c r="I56" s="29"/>
      <c r="J56" s="31"/>
      <c r="K56" s="29">
        <f t="shared" si="29"/>
        <v>0</v>
      </c>
      <c r="L56" s="11"/>
      <c r="M56" s="71" t="str">
        <f t="shared" si="30"/>
        <v/>
      </c>
      <c r="N56" s="13"/>
      <c r="O56" s="25"/>
      <c r="P56" s="29">
        <v>0</v>
      </c>
      <c r="Q56" s="13"/>
      <c r="R56" s="25"/>
      <c r="S56" s="29">
        <f t="shared" si="31"/>
        <v>0</v>
      </c>
      <c r="T56" s="11"/>
      <c r="U56" s="71" t="str">
        <f t="shared" si="32"/>
        <v/>
      </c>
      <c r="V56" s="9"/>
      <c r="W56" s="1"/>
    </row>
    <row r="57" spans="1:23" ht="24.75" customHeight="1" outlineLevel="3" x14ac:dyDescent="0.2">
      <c r="A57" s="37"/>
      <c r="B57" s="55" t="s">
        <v>85</v>
      </c>
      <c r="C57" s="11"/>
      <c r="D57" s="11"/>
      <c r="E57" s="29"/>
      <c r="F57" s="31"/>
      <c r="G57" s="29"/>
      <c r="H57" s="31"/>
      <c r="I57" s="29"/>
      <c r="J57" s="31"/>
      <c r="K57" s="29">
        <f t="shared" si="29"/>
        <v>0</v>
      </c>
      <c r="L57" s="11"/>
      <c r="M57" s="71" t="str">
        <f t="shared" si="30"/>
        <v/>
      </c>
      <c r="N57" s="13"/>
      <c r="O57" s="25"/>
      <c r="P57" s="29">
        <v>0</v>
      </c>
      <c r="Q57" s="13"/>
      <c r="R57" s="25"/>
      <c r="S57" s="29">
        <f t="shared" si="31"/>
        <v>0</v>
      </c>
      <c r="T57" s="11"/>
      <c r="U57" s="71" t="str">
        <f t="shared" si="32"/>
        <v/>
      </c>
      <c r="V57" s="9"/>
      <c r="W57" s="1"/>
    </row>
    <row r="58" spans="1:23" ht="24.75" customHeight="1" outlineLevel="3" x14ac:dyDescent="0.2">
      <c r="A58" s="37"/>
      <c r="B58" s="6" t="s">
        <v>64</v>
      </c>
      <c r="C58" s="11"/>
      <c r="D58" s="11"/>
      <c r="E58" s="29"/>
      <c r="F58" s="31"/>
      <c r="G58" s="29"/>
      <c r="H58" s="31"/>
      <c r="I58" s="29"/>
      <c r="J58" s="31"/>
      <c r="K58" s="29">
        <f t="shared" si="29"/>
        <v>0</v>
      </c>
      <c r="L58" s="11"/>
      <c r="M58" s="71" t="str">
        <f t="shared" si="30"/>
        <v/>
      </c>
      <c r="N58" s="13"/>
      <c r="O58" s="25"/>
      <c r="P58" s="29">
        <v>0</v>
      </c>
      <c r="Q58" s="13"/>
      <c r="R58" s="25"/>
      <c r="S58" s="29">
        <f t="shared" si="31"/>
        <v>0</v>
      </c>
      <c r="T58" s="11"/>
      <c r="U58" s="71" t="str">
        <f t="shared" si="32"/>
        <v/>
      </c>
      <c r="V58" s="9"/>
      <c r="W58" s="1"/>
    </row>
    <row r="59" spans="1:23" ht="24.75" customHeight="1" outlineLevel="3" x14ac:dyDescent="0.2">
      <c r="A59" s="37"/>
      <c r="B59" s="6" t="s">
        <v>65</v>
      </c>
      <c r="C59" s="11"/>
      <c r="D59" s="11"/>
      <c r="E59" s="29"/>
      <c r="F59" s="31"/>
      <c r="G59" s="29"/>
      <c r="H59" s="31"/>
      <c r="I59" s="29"/>
      <c r="J59" s="31"/>
      <c r="K59" s="29">
        <f t="shared" si="29"/>
        <v>0</v>
      </c>
      <c r="L59" s="11"/>
      <c r="M59" s="71" t="str">
        <f t="shared" si="30"/>
        <v/>
      </c>
      <c r="N59" s="13"/>
      <c r="O59" s="25"/>
      <c r="P59" s="29">
        <v>0</v>
      </c>
      <c r="Q59" s="13"/>
      <c r="R59" s="25"/>
      <c r="S59" s="29">
        <f t="shared" si="31"/>
        <v>0</v>
      </c>
      <c r="T59" s="11"/>
      <c r="U59" s="71" t="str">
        <f t="shared" si="32"/>
        <v/>
      </c>
      <c r="V59" s="9"/>
      <c r="W59" s="1"/>
    </row>
    <row r="60" spans="1:23" ht="24.75" customHeight="1" outlineLevel="3" x14ac:dyDescent="0.2">
      <c r="A60" s="37"/>
      <c r="B60" s="55" t="s">
        <v>86</v>
      </c>
      <c r="C60" s="11"/>
      <c r="D60" s="11"/>
      <c r="E60" s="29"/>
      <c r="F60" s="31"/>
      <c r="G60" s="29"/>
      <c r="H60" s="31"/>
      <c r="I60" s="29"/>
      <c r="J60" s="31"/>
      <c r="K60" s="29">
        <f t="shared" si="29"/>
        <v>0</v>
      </c>
      <c r="L60" s="11"/>
      <c r="M60" s="71" t="str">
        <f t="shared" si="30"/>
        <v/>
      </c>
      <c r="N60" s="13"/>
      <c r="O60" s="25"/>
      <c r="P60" s="29">
        <v>0</v>
      </c>
      <c r="Q60" s="13"/>
      <c r="R60" s="25"/>
      <c r="S60" s="29">
        <f t="shared" si="31"/>
        <v>0</v>
      </c>
      <c r="T60" s="11"/>
      <c r="U60" s="71" t="str">
        <f t="shared" si="32"/>
        <v/>
      </c>
      <c r="V60" s="9"/>
      <c r="W60" s="1"/>
    </row>
    <row r="61" spans="1:23" ht="24.75" customHeight="1" outlineLevel="3" x14ac:dyDescent="0.2">
      <c r="A61" s="37"/>
      <c r="B61" s="6" t="s">
        <v>66</v>
      </c>
      <c r="C61" s="11"/>
      <c r="D61" s="11"/>
      <c r="E61" s="29"/>
      <c r="F61" s="31"/>
      <c r="G61" s="29"/>
      <c r="H61" s="31"/>
      <c r="I61" s="29"/>
      <c r="J61" s="31"/>
      <c r="K61" s="29">
        <f t="shared" si="29"/>
        <v>0</v>
      </c>
      <c r="L61" s="11"/>
      <c r="M61" s="71" t="str">
        <f t="shared" si="30"/>
        <v/>
      </c>
      <c r="N61" s="13"/>
      <c r="O61" s="25"/>
      <c r="P61" s="29">
        <v>0</v>
      </c>
      <c r="Q61" s="13"/>
      <c r="R61" s="25"/>
      <c r="S61" s="29">
        <f t="shared" si="31"/>
        <v>0</v>
      </c>
      <c r="T61" s="11"/>
      <c r="U61" s="71" t="str">
        <f t="shared" si="32"/>
        <v/>
      </c>
      <c r="V61" s="9"/>
      <c r="W61" s="1"/>
    </row>
    <row r="62" spans="1:23" ht="24.75" customHeight="1" outlineLevel="3" x14ac:dyDescent="0.2">
      <c r="A62" s="37"/>
      <c r="B62" s="11"/>
      <c r="C62" s="11"/>
      <c r="D62" s="11"/>
      <c r="E62" s="29"/>
      <c r="F62" s="31"/>
      <c r="G62" s="29"/>
      <c r="H62" s="31"/>
      <c r="I62" s="29"/>
      <c r="J62" s="31"/>
      <c r="K62" s="29">
        <f t="shared" ref="K62" si="33">G62-I62</f>
        <v>0</v>
      </c>
      <c r="L62" s="11"/>
      <c r="M62" s="71" t="str">
        <f t="shared" si="30"/>
        <v/>
      </c>
      <c r="N62" s="13"/>
      <c r="O62" s="25"/>
      <c r="P62" s="29">
        <v>0</v>
      </c>
      <c r="Q62" s="13"/>
      <c r="R62" s="25"/>
      <c r="S62" s="29">
        <f t="shared" si="31"/>
        <v>0</v>
      </c>
      <c r="T62" s="11"/>
      <c r="U62" s="71" t="str">
        <f t="shared" si="32"/>
        <v/>
      </c>
      <c r="V62" s="9"/>
      <c r="W62" s="1"/>
    </row>
    <row r="63" spans="1:23" ht="24.75" customHeight="1" outlineLevel="1" x14ac:dyDescent="0.2">
      <c r="A63" s="37"/>
      <c r="B63" s="11"/>
      <c r="C63" s="11"/>
      <c r="D63" s="11"/>
      <c r="E63" s="32"/>
      <c r="F63" s="32"/>
      <c r="G63" s="32"/>
      <c r="H63" s="32"/>
      <c r="I63" s="32"/>
      <c r="J63" s="32"/>
      <c r="K63" s="32"/>
      <c r="L63" s="11"/>
      <c r="M63" s="72"/>
      <c r="N63" s="13"/>
      <c r="O63" s="25"/>
      <c r="P63" s="32"/>
      <c r="Q63" s="13"/>
      <c r="R63" s="25"/>
      <c r="S63" s="32"/>
      <c r="T63" s="11"/>
      <c r="U63" s="72"/>
      <c r="V63" s="9"/>
      <c r="W63" s="1"/>
    </row>
    <row r="64" spans="1:23" ht="24.75" customHeight="1" outlineLevel="1" x14ac:dyDescent="0.2">
      <c r="A64" s="37" t="s">
        <v>56</v>
      </c>
      <c r="B64" s="11" t="s">
        <v>45</v>
      </c>
      <c r="C64" s="11"/>
      <c r="D64" s="11"/>
      <c r="E64" s="32"/>
      <c r="F64" s="45"/>
      <c r="G64" s="32"/>
      <c r="H64" s="45"/>
      <c r="I64" s="32"/>
      <c r="J64" s="45"/>
      <c r="K64" s="32"/>
      <c r="L64" s="11"/>
      <c r="M64" s="72"/>
      <c r="N64" s="13"/>
      <c r="O64" s="25"/>
      <c r="P64" s="32"/>
      <c r="Q64" s="13"/>
      <c r="R64" s="25"/>
      <c r="S64" s="32"/>
      <c r="T64" s="11"/>
      <c r="U64" s="72"/>
      <c r="V64" s="9"/>
      <c r="W64" s="1"/>
    </row>
    <row r="65" spans="1:23" ht="24.75" customHeight="1" outlineLevel="1" x14ac:dyDescent="0.2">
      <c r="A65" s="37"/>
      <c r="B65" s="11"/>
      <c r="C65" s="11"/>
      <c r="D65" s="11"/>
      <c r="E65" s="32"/>
      <c r="F65" s="32"/>
      <c r="G65" s="32"/>
      <c r="H65" s="32"/>
      <c r="I65" s="32"/>
      <c r="J65" s="32"/>
      <c r="K65" s="32"/>
      <c r="L65" s="11"/>
      <c r="M65" s="72"/>
      <c r="N65" s="13"/>
      <c r="O65" s="25"/>
      <c r="P65" s="32"/>
      <c r="Q65" s="13"/>
      <c r="R65" s="25"/>
      <c r="S65" s="32"/>
      <c r="T65" s="11"/>
      <c r="U65" s="72"/>
      <c r="V65" s="9"/>
      <c r="W65" s="1"/>
    </row>
    <row r="66" spans="1:23" ht="24.75" customHeight="1" outlineLevel="1" collapsed="1" x14ac:dyDescent="0.2">
      <c r="A66" s="37"/>
      <c r="C66" s="11" t="s">
        <v>25</v>
      </c>
      <c r="D66" s="11"/>
      <c r="E66" s="35" t="s">
        <v>46</v>
      </c>
      <c r="F66" s="28"/>
      <c r="G66" s="29">
        <f>SUM(G67:G73)</f>
        <v>0</v>
      </c>
      <c r="H66" s="28"/>
      <c r="I66" s="29">
        <f>SUM(I67:I73)</f>
        <v>0</v>
      </c>
      <c r="J66" s="28"/>
      <c r="K66" s="29">
        <f>SUM(K67:K73)</f>
        <v>0</v>
      </c>
      <c r="L66" s="11"/>
      <c r="M66" s="71">
        <f>IF(G66=0,0,K66/G66*100)</f>
        <v>0</v>
      </c>
      <c r="N66" s="13"/>
      <c r="O66" s="25"/>
      <c r="P66" s="29">
        <f>SUM(P67:P73)</f>
        <v>0</v>
      </c>
      <c r="Q66" s="13"/>
      <c r="R66" s="25"/>
      <c r="S66" s="29">
        <f>SUM(S67:S73)</f>
        <v>0</v>
      </c>
      <c r="T66" s="11"/>
      <c r="U66" s="71">
        <f>IF(G66=0,0,S66/G66*100)</f>
        <v>0</v>
      </c>
      <c r="V66" s="9"/>
      <c r="W66" s="1"/>
    </row>
    <row r="67" spans="1:23" ht="24.75" customHeight="1" outlineLevel="3" x14ac:dyDescent="0.2">
      <c r="A67" s="37"/>
      <c r="B67" s="55" t="s">
        <v>83</v>
      </c>
      <c r="C67" s="11"/>
      <c r="D67" s="11"/>
      <c r="E67" s="29"/>
      <c r="F67" s="31"/>
      <c r="G67" s="29"/>
      <c r="H67" s="31"/>
      <c r="I67" s="29"/>
      <c r="J67" s="31"/>
      <c r="K67" s="29">
        <f t="shared" ref="K67" si="34">G67-I67</f>
        <v>0</v>
      </c>
      <c r="L67" s="11"/>
      <c r="M67" s="71" t="str">
        <f t="shared" ref="M67:M74" si="35">IF(G67=0,"",K67/G67*100)</f>
        <v/>
      </c>
      <c r="N67" s="13"/>
      <c r="O67" s="25"/>
      <c r="P67" s="29"/>
      <c r="Q67" s="13"/>
      <c r="R67" s="25"/>
      <c r="S67" s="29">
        <f t="shared" ref="S67:S74" si="36">K67+P67</f>
        <v>0</v>
      </c>
      <c r="T67" s="11"/>
      <c r="U67" s="71" t="str">
        <f t="shared" ref="U67:U74" si="37">IF(G67=0,"",S67/G67*100)</f>
        <v/>
      </c>
      <c r="V67" s="9"/>
      <c r="W67" s="1"/>
    </row>
    <row r="68" spans="1:23" ht="24.75" customHeight="1" outlineLevel="3" x14ac:dyDescent="0.2">
      <c r="A68" s="37"/>
      <c r="B68" s="55" t="s">
        <v>84</v>
      </c>
      <c r="C68" s="11"/>
      <c r="D68" s="11"/>
      <c r="E68" s="29"/>
      <c r="F68" s="31"/>
      <c r="G68" s="29"/>
      <c r="H68" s="31"/>
      <c r="I68" s="29"/>
      <c r="J68" s="31"/>
      <c r="K68" s="29">
        <f t="shared" ref="K68:K74" si="38">G68-I68</f>
        <v>0</v>
      </c>
      <c r="L68" s="11"/>
      <c r="M68" s="71" t="str">
        <f t="shared" si="35"/>
        <v/>
      </c>
      <c r="N68" s="13"/>
      <c r="O68" s="25"/>
      <c r="P68" s="29"/>
      <c r="Q68" s="13"/>
      <c r="R68" s="25"/>
      <c r="S68" s="29">
        <f t="shared" si="36"/>
        <v>0</v>
      </c>
      <c r="T68" s="11"/>
      <c r="U68" s="71" t="str">
        <f t="shared" si="37"/>
        <v/>
      </c>
      <c r="V68" s="9"/>
      <c r="W68" s="1"/>
    </row>
    <row r="69" spans="1:23" ht="24.75" customHeight="1" outlineLevel="3" x14ac:dyDescent="0.2">
      <c r="A69" s="37"/>
      <c r="B69" s="55" t="s">
        <v>85</v>
      </c>
      <c r="C69" s="11"/>
      <c r="D69" s="11"/>
      <c r="E69" s="29"/>
      <c r="F69" s="31"/>
      <c r="G69" s="29"/>
      <c r="H69" s="31"/>
      <c r="I69" s="29"/>
      <c r="J69" s="31"/>
      <c r="K69" s="29">
        <f t="shared" si="38"/>
        <v>0</v>
      </c>
      <c r="L69" s="11"/>
      <c r="M69" s="71" t="str">
        <f t="shared" si="35"/>
        <v/>
      </c>
      <c r="N69" s="13"/>
      <c r="O69" s="25"/>
      <c r="P69" s="29"/>
      <c r="Q69" s="13"/>
      <c r="R69" s="25"/>
      <c r="S69" s="29">
        <f t="shared" si="36"/>
        <v>0</v>
      </c>
      <c r="T69" s="11"/>
      <c r="U69" s="71" t="str">
        <f t="shared" si="37"/>
        <v/>
      </c>
      <c r="V69" s="9"/>
      <c r="W69" s="1"/>
    </row>
    <row r="70" spans="1:23" ht="24.75" customHeight="1" outlineLevel="3" x14ac:dyDescent="0.2">
      <c r="A70" s="37"/>
      <c r="B70" s="6" t="s">
        <v>64</v>
      </c>
      <c r="C70" s="11"/>
      <c r="D70" s="11"/>
      <c r="E70" s="29"/>
      <c r="F70" s="31"/>
      <c r="G70" s="29"/>
      <c r="H70" s="31"/>
      <c r="I70" s="29"/>
      <c r="J70" s="31"/>
      <c r="K70" s="29">
        <f t="shared" si="38"/>
        <v>0</v>
      </c>
      <c r="L70" s="11"/>
      <c r="M70" s="71" t="str">
        <f t="shared" si="35"/>
        <v/>
      </c>
      <c r="N70" s="13"/>
      <c r="O70" s="25"/>
      <c r="P70" s="29"/>
      <c r="Q70" s="13"/>
      <c r="R70" s="25"/>
      <c r="S70" s="29">
        <f t="shared" si="36"/>
        <v>0</v>
      </c>
      <c r="T70" s="11"/>
      <c r="U70" s="71" t="str">
        <f t="shared" si="37"/>
        <v/>
      </c>
      <c r="V70" s="9"/>
      <c r="W70" s="1"/>
    </row>
    <row r="71" spans="1:23" ht="24.75" customHeight="1" outlineLevel="3" x14ac:dyDescent="0.2">
      <c r="A71" s="37"/>
      <c r="B71" s="6" t="s">
        <v>65</v>
      </c>
      <c r="C71" s="11"/>
      <c r="D71" s="11"/>
      <c r="E71" s="29"/>
      <c r="F71" s="31"/>
      <c r="G71" s="29"/>
      <c r="H71" s="31"/>
      <c r="I71" s="29"/>
      <c r="J71" s="31"/>
      <c r="K71" s="29">
        <f t="shared" si="38"/>
        <v>0</v>
      </c>
      <c r="L71" s="11"/>
      <c r="M71" s="71" t="str">
        <f t="shared" si="35"/>
        <v/>
      </c>
      <c r="N71" s="13"/>
      <c r="O71" s="25"/>
      <c r="P71" s="29"/>
      <c r="Q71" s="13"/>
      <c r="R71" s="25"/>
      <c r="S71" s="29">
        <f t="shared" si="36"/>
        <v>0</v>
      </c>
      <c r="T71" s="11"/>
      <c r="U71" s="71" t="str">
        <f t="shared" si="37"/>
        <v/>
      </c>
      <c r="V71" s="9"/>
      <c r="W71" s="1"/>
    </row>
    <row r="72" spans="1:23" ht="24.75" customHeight="1" outlineLevel="3" x14ac:dyDescent="0.2">
      <c r="A72" s="37"/>
      <c r="B72" s="55" t="s">
        <v>86</v>
      </c>
      <c r="C72" s="11"/>
      <c r="D72" s="11"/>
      <c r="E72" s="29"/>
      <c r="F72" s="31"/>
      <c r="G72" s="29"/>
      <c r="H72" s="31"/>
      <c r="I72" s="29"/>
      <c r="J72" s="31"/>
      <c r="K72" s="29">
        <f t="shared" si="38"/>
        <v>0</v>
      </c>
      <c r="L72" s="11"/>
      <c r="M72" s="71" t="str">
        <f t="shared" si="35"/>
        <v/>
      </c>
      <c r="N72" s="13"/>
      <c r="O72" s="25"/>
      <c r="P72" s="29"/>
      <c r="Q72" s="13"/>
      <c r="R72" s="25"/>
      <c r="S72" s="29">
        <f t="shared" si="36"/>
        <v>0</v>
      </c>
      <c r="T72" s="11"/>
      <c r="U72" s="71" t="str">
        <f t="shared" si="37"/>
        <v/>
      </c>
      <c r="V72" s="9"/>
      <c r="W72" s="1"/>
    </row>
    <row r="73" spans="1:23" ht="24.75" customHeight="1" outlineLevel="3" x14ac:dyDescent="0.2">
      <c r="A73" s="37"/>
      <c r="B73" s="6" t="s">
        <v>66</v>
      </c>
      <c r="C73" s="11"/>
      <c r="D73" s="11"/>
      <c r="E73" s="29"/>
      <c r="F73" s="31"/>
      <c r="G73" s="29"/>
      <c r="H73" s="31"/>
      <c r="I73" s="29"/>
      <c r="J73" s="31"/>
      <c r="K73" s="29">
        <f t="shared" si="38"/>
        <v>0</v>
      </c>
      <c r="L73" s="11"/>
      <c r="M73" s="71" t="str">
        <f t="shared" si="35"/>
        <v/>
      </c>
      <c r="N73" s="13"/>
      <c r="O73" s="25"/>
      <c r="P73" s="29"/>
      <c r="Q73" s="13"/>
      <c r="R73" s="25"/>
      <c r="S73" s="29">
        <f t="shared" si="36"/>
        <v>0</v>
      </c>
      <c r="T73" s="11"/>
      <c r="U73" s="71" t="str">
        <f t="shared" si="37"/>
        <v/>
      </c>
      <c r="V73" s="9"/>
      <c r="W73" s="1"/>
    </row>
    <row r="74" spans="1:23" ht="24.75" customHeight="1" outlineLevel="3" x14ac:dyDescent="0.2">
      <c r="A74" s="37"/>
      <c r="B74" s="11"/>
      <c r="C74" s="11"/>
      <c r="D74" s="11"/>
      <c r="E74" s="29"/>
      <c r="F74" s="31"/>
      <c r="G74" s="29"/>
      <c r="H74" s="31"/>
      <c r="I74" s="29"/>
      <c r="J74" s="31"/>
      <c r="K74" s="29">
        <f t="shared" si="38"/>
        <v>0</v>
      </c>
      <c r="L74" s="11"/>
      <c r="M74" s="71" t="str">
        <f t="shared" si="35"/>
        <v/>
      </c>
      <c r="N74" s="13"/>
      <c r="O74" s="25"/>
      <c r="P74" s="29"/>
      <c r="Q74" s="13"/>
      <c r="R74" s="25"/>
      <c r="S74" s="29">
        <f t="shared" si="36"/>
        <v>0</v>
      </c>
      <c r="T74" s="11"/>
      <c r="U74" s="71" t="str">
        <f t="shared" si="37"/>
        <v/>
      </c>
      <c r="V74" s="9"/>
      <c r="W74" s="1"/>
    </row>
    <row r="75" spans="1:23" ht="24.75" customHeight="1" outlineLevel="1" x14ac:dyDescent="0.2">
      <c r="A75" s="37"/>
      <c r="C75" s="11" t="s">
        <v>26</v>
      </c>
      <c r="D75" s="11"/>
      <c r="E75" s="35" t="s">
        <v>46</v>
      </c>
      <c r="F75" s="28"/>
      <c r="G75" s="29">
        <f>SUM(G76:G82)</f>
        <v>1007841.68</v>
      </c>
      <c r="H75" s="28"/>
      <c r="I75" s="29">
        <f>SUM(I76:I82)</f>
        <v>1007841.68</v>
      </c>
      <c r="J75" s="28"/>
      <c r="K75" s="29">
        <f>SUM(K76:K82)</f>
        <v>0</v>
      </c>
      <c r="L75" s="11"/>
      <c r="M75" s="71">
        <f t="shared" ref="M75:M82" si="39">IF(G75=0,"",K75/G75*100)</f>
        <v>0</v>
      </c>
      <c r="N75" s="13"/>
      <c r="O75" s="25"/>
      <c r="P75" s="29">
        <f>SUM(P76:P82)</f>
        <v>0</v>
      </c>
      <c r="Q75" s="13"/>
      <c r="R75" s="25"/>
      <c r="S75" s="29">
        <f>SUM(S76:S82)</f>
        <v>0</v>
      </c>
      <c r="T75" s="11"/>
      <c r="U75" s="71">
        <f t="shared" ref="U75:U82" si="40">IF(G75=0,"",S75/G75*100)</f>
        <v>0</v>
      </c>
      <c r="V75" s="9"/>
      <c r="W75" s="1"/>
    </row>
    <row r="76" spans="1:23" ht="24.75" customHeight="1" outlineLevel="3" x14ac:dyDescent="0.2">
      <c r="A76" s="37"/>
      <c r="B76" s="55" t="s">
        <v>83</v>
      </c>
      <c r="C76" s="11"/>
      <c r="D76" s="11"/>
      <c r="E76" s="29"/>
      <c r="F76" s="31"/>
      <c r="G76" s="29"/>
      <c r="H76" s="31"/>
      <c r="I76" s="29"/>
      <c r="J76" s="31"/>
      <c r="K76" s="29">
        <f t="shared" ref="K76:K82" si="41">G76-I76</f>
        <v>0</v>
      </c>
      <c r="L76" s="11"/>
      <c r="M76" s="71" t="str">
        <f t="shared" si="39"/>
        <v/>
      </c>
      <c r="N76" s="13"/>
      <c r="O76" s="25"/>
      <c r="P76" s="29"/>
      <c r="Q76" s="13"/>
      <c r="R76" s="25"/>
      <c r="S76" s="29">
        <f t="shared" ref="S76:S82" si="42">K76+P76</f>
        <v>0</v>
      </c>
      <c r="T76" s="11"/>
      <c r="U76" s="71" t="str">
        <f t="shared" si="40"/>
        <v/>
      </c>
      <c r="V76" s="9"/>
      <c r="W76" s="1"/>
    </row>
    <row r="77" spans="1:23" ht="24.75" customHeight="1" outlineLevel="3" x14ac:dyDescent="0.2">
      <c r="A77" s="37"/>
      <c r="B77" s="55" t="s">
        <v>84</v>
      </c>
      <c r="C77" s="11"/>
      <c r="D77" s="11"/>
      <c r="E77" s="29"/>
      <c r="F77" s="31"/>
      <c r="G77" s="29"/>
      <c r="H77" s="31"/>
      <c r="I77" s="29"/>
      <c r="J77" s="31"/>
      <c r="K77" s="29">
        <f t="shared" si="41"/>
        <v>0</v>
      </c>
      <c r="L77" s="11"/>
      <c r="M77" s="71" t="str">
        <f t="shared" si="39"/>
        <v/>
      </c>
      <c r="N77" s="13"/>
      <c r="O77" s="25"/>
      <c r="P77" s="29"/>
      <c r="Q77" s="13"/>
      <c r="R77" s="25"/>
      <c r="S77" s="29">
        <f t="shared" si="42"/>
        <v>0</v>
      </c>
      <c r="T77" s="11"/>
      <c r="U77" s="71" t="str">
        <f t="shared" si="40"/>
        <v/>
      </c>
      <c r="V77" s="9"/>
      <c r="W77" s="1"/>
    </row>
    <row r="78" spans="1:23" ht="24.75" customHeight="1" outlineLevel="3" x14ac:dyDescent="0.2">
      <c r="A78" s="37"/>
      <c r="B78" s="55" t="s">
        <v>85</v>
      </c>
      <c r="C78" s="11"/>
      <c r="D78" s="11"/>
      <c r="E78" s="29"/>
      <c r="F78" s="31"/>
      <c r="G78" s="29"/>
      <c r="H78" s="31"/>
      <c r="I78" s="29"/>
      <c r="J78" s="31"/>
      <c r="K78" s="29">
        <f t="shared" si="41"/>
        <v>0</v>
      </c>
      <c r="L78" s="11"/>
      <c r="M78" s="71" t="str">
        <f t="shared" si="39"/>
        <v/>
      </c>
      <c r="N78" s="13"/>
      <c r="O78" s="25"/>
      <c r="P78" s="29"/>
      <c r="Q78" s="13"/>
      <c r="R78" s="25"/>
      <c r="S78" s="29">
        <f t="shared" si="42"/>
        <v>0</v>
      </c>
      <c r="T78" s="11"/>
      <c r="U78" s="71" t="str">
        <f t="shared" si="40"/>
        <v/>
      </c>
      <c r="V78" s="9"/>
      <c r="W78" s="1"/>
    </row>
    <row r="79" spans="1:23" ht="24.75" customHeight="1" outlineLevel="3" x14ac:dyDescent="0.2">
      <c r="A79" s="37"/>
      <c r="B79" s="6" t="s">
        <v>64</v>
      </c>
      <c r="C79" s="11"/>
      <c r="D79" s="11"/>
      <c r="E79" s="29"/>
      <c r="F79" s="31"/>
      <c r="G79" s="29"/>
      <c r="H79" s="31"/>
      <c r="I79" s="29"/>
      <c r="J79" s="31"/>
      <c r="K79" s="29">
        <f t="shared" si="41"/>
        <v>0</v>
      </c>
      <c r="L79" s="11"/>
      <c r="M79" s="71" t="str">
        <f t="shared" si="39"/>
        <v/>
      </c>
      <c r="N79" s="13"/>
      <c r="O79" s="25"/>
      <c r="P79" s="29"/>
      <c r="Q79" s="13"/>
      <c r="R79" s="25"/>
      <c r="S79" s="29">
        <f t="shared" si="42"/>
        <v>0</v>
      </c>
      <c r="T79" s="11"/>
      <c r="U79" s="71" t="str">
        <f t="shared" si="40"/>
        <v/>
      </c>
      <c r="V79" s="9"/>
      <c r="W79" s="1"/>
    </row>
    <row r="80" spans="1:23" ht="24.75" customHeight="1" outlineLevel="3" x14ac:dyDescent="0.2">
      <c r="A80" s="37"/>
      <c r="B80" s="6" t="s">
        <v>65</v>
      </c>
      <c r="C80" s="11"/>
      <c r="D80" s="11"/>
      <c r="E80" s="29"/>
      <c r="F80" s="31"/>
      <c r="G80" s="29"/>
      <c r="H80" s="31"/>
      <c r="I80" s="29"/>
      <c r="J80" s="31"/>
      <c r="K80" s="29">
        <f t="shared" si="41"/>
        <v>0</v>
      </c>
      <c r="L80" s="11"/>
      <c r="M80" s="71" t="str">
        <f t="shared" si="39"/>
        <v/>
      </c>
      <c r="N80" s="13"/>
      <c r="O80" s="25"/>
      <c r="P80" s="29"/>
      <c r="Q80" s="13"/>
      <c r="R80" s="25"/>
      <c r="S80" s="29">
        <f t="shared" si="42"/>
        <v>0</v>
      </c>
      <c r="T80" s="11"/>
      <c r="U80" s="71" t="str">
        <f t="shared" si="40"/>
        <v/>
      </c>
      <c r="V80" s="9"/>
      <c r="W80" s="1"/>
    </row>
    <row r="81" spans="1:23" ht="24.75" customHeight="1" outlineLevel="2" x14ac:dyDescent="0.2">
      <c r="A81" s="37"/>
      <c r="C81" s="55" t="s">
        <v>86</v>
      </c>
      <c r="D81" s="11"/>
      <c r="E81" s="29"/>
      <c r="F81" s="31"/>
      <c r="G81" s="29">
        <v>1007841.68</v>
      </c>
      <c r="H81" s="31"/>
      <c r="I81" s="29">
        <v>1007841.68</v>
      </c>
      <c r="J81" s="31"/>
      <c r="K81" s="29">
        <f t="shared" si="41"/>
        <v>0</v>
      </c>
      <c r="L81" s="11"/>
      <c r="M81" s="71">
        <f t="shared" si="39"/>
        <v>0</v>
      </c>
      <c r="N81" s="13"/>
      <c r="O81" s="25"/>
      <c r="P81" s="29">
        <v>0</v>
      </c>
      <c r="Q81" s="13"/>
      <c r="R81" s="25"/>
      <c r="S81" s="29">
        <f t="shared" si="42"/>
        <v>0</v>
      </c>
      <c r="T81" s="11"/>
      <c r="U81" s="71">
        <f t="shared" si="40"/>
        <v>0</v>
      </c>
      <c r="V81" s="9"/>
      <c r="W81" s="1"/>
    </row>
    <row r="82" spans="1:23" ht="24.75" customHeight="1" outlineLevel="3" x14ac:dyDescent="0.2">
      <c r="A82" s="37"/>
      <c r="B82" s="6" t="s">
        <v>66</v>
      </c>
      <c r="C82" s="11"/>
      <c r="D82" s="11"/>
      <c r="E82" s="29"/>
      <c r="F82" s="31"/>
      <c r="G82" s="29"/>
      <c r="H82" s="31"/>
      <c r="I82" s="29"/>
      <c r="J82" s="31"/>
      <c r="K82" s="29">
        <f t="shared" si="41"/>
        <v>0</v>
      </c>
      <c r="L82" s="11"/>
      <c r="M82" s="71" t="str">
        <f t="shared" si="39"/>
        <v/>
      </c>
      <c r="N82" s="13"/>
      <c r="O82" s="25"/>
      <c r="P82" s="29"/>
      <c r="Q82" s="13"/>
      <c r="R82" s="25"/>
      <c r="S82" s="29">
        <f t="shared" si="42"/>
        <v>0</v>
      </c>
      <c r="T82" s="11"/>
      <c r="U82" s="71" t="str">
        <f t="shared" si="40"/>
        <v/>
      </c>
      <c r="V82" s="9"/>
      <c r="W82" s="1"/>
    </row>
    <row r="83" spans="1:23" s="66" customFormat="1" ht="24.75" customHeight="1" outlineLevel="1" x14ac:dyDescent="0.2">
      <c r="A83" s="62"/>
      <c r="B83" s="59"/>
      <c r="C83" s="59"/>
      <c r="D83" s="59"/>
      <c r="E83" s="63"/>
      <c r="F83" s="58"/>
      <c r="G83" s="63"/>
      <c r="H83" s="58"/>
      <c r="I83" s="63"/>
      <c r="J83" s="58"/>
      <c r="K83" s="63"/>
      <c r="L83" s="59"/>
      <c r="M83" s="73"/>
      <c r="N83" s="60"/>
      <c r="O83" s="64"/>
      <c r="P83" s="63"/>
      <c r="Q83" s="60"/>
      <c r="R83" s="64"/>
      <c r="S83" s="63"/>
      <c r="T83" s="59"/>
      <c r="U83" s="73"/>
      <c r="V83" s="65"/>
    </row>
    <row r="84" spans="1:23" ht="24.75" customHeight="1" outlineLevel="1" x14ac:dyDescent="0.2">
      <c r="A84" s="37" t="s">
        <v>57</v>
      </c>
      <c r="B84" s="67" t="s">
        <v>88</v>
      </c>
      <c r="C84" s="11"/>
      <c r="D84" s="11"/>
      <c r="E84" s="36"/>
      <c r="F84" s="45"/>
      <c r="G84" s="32"/>
      <c r="H84" s="45"/>
      <c r="I84" s="32"/>
      <c r="J84" s="45"/>
      <c r="K84" s="32"/>
      <c r="L84" s="11"/>
      <c r="M84" s="72"/>
      <c r="N84" s="13"/>
      <c r="O84" s="25"/>
      <c r="P84" s="32"/>
      <c r="Q84" s="13"/>
      <c r="R84" s="25"/>
      <c r="S84" s="32"/>
      <c r="T84" s="11"/>
      <c r="U84" s="72"/>
      <c r="V84" s="9"/>
      <c r="W84" s="1"/>
    </row>
    <row r="85" spans="1:23" s="1" customFormat="1" ht="24.75" customHeight="1" outlineLevel="1" x14ac:dyDescent="0.2">
      <c r="A85" s="37"/>
      <c r="B85" s="11"/>
      <c r="C85" s="11"/>
      <c r="D85" s="11"/>
      <c r="E85" s="32"/>
      <c r="F85" s="31"/>
      <c r="G85" s="32"/>
      <c r="H85" s="31"/>
      <c r="I85" s="32"/>
      <c r="J85" s="31"/>
      <c r="K85" s="32"/>
      <c r="L85" s="11"/>
      <c r="M85" s="32"/>
      <c r="N85" s="13"/>
      <c r="O85" s="25"/>
      <c r="P85" s="32"/>
      <c r="Q85" s="13"/>
      <c r="R85" s="25"/>
      <c r="S85" s="32"/>
      <c r="T85" s="11"/>
      <c r="U85" s="32"/>
      <c r="V85" s="9"/>
    </row>
    <row r="86" spans="1:23" ht="24.75" customHeight="1" outlineLevel="1" collapsed="1" x14ac:dyDescent="0.2">
      <c r="A86" s="37"/>
      <c r="C86" s="67" t="s">
        <v>90</v>
      </c>
      <c r="D86" s="11"/>
      <c r="E86" s="35" t="s">
        <v>44</v>
      </c>
      <c r="F86" s="32"/>
      <c r="G86" s="29">
        <f>SUM(G87:G93)</f>
        <v>0</v>
      </c>
      <c r="H86" s="32"/>
      <c r="I86" s="29">
        <f>SUM(I87:I93)</f>
        <v>0</v>
      </c>
      <c r="J86" s="32"/>
      <c r="K86" s="29">
        <f>SUM(K87:K93)</f>
        <v>0</v>
      </c>
      <c r="L86" s="11"/>
      <c r="M86" s="71">
        <f t="shared" ref="M86:M149" si="43">IF(G86=0,0,K86/G86*100)</f>
        <v>0</v>
      </c>
      <c r="N86" s="13"/>
      <c r="O86" s="25"/>
      <c r="P86" s="29">
        <f>SUM(P87:P93)</f>
        <v>0</v>
      </c>
      <c r="Q86" s="13"/>
      <c r="R86" s="25"/>
      <c r="S86" s="29">
        <f>SUM(S87:S93)</f>
        <v>0</v>
      </c>
      <c r="T86" s="11"/>
      <c r="U86" s="71">
        <f t="shared" ref="U86:U149" si="44">IF(G86=0,0,S86/G86*100)</f>
        <v>0</v>
      </c>
      <c r="V86" s="9"/>
      <c r="W86" s="1"/>
    </row>
    <row r="87" spans="1:23" ht="24.75" customHeight="1" outlineLevel="3" x14ac:dyDescent="0.2">
      <c r="A87" s="37"/>
      <c r="B87" s="55" t="s">
        <v>83</v>
      </c>
      <c r="C87" s="11"/>
      <c r="D87" s="11"/>
      <c r="E87" s="35" t="s">
        <v>44</v>
      </c>
      <c r="F87" s="31"/>
      <c r="G87" s="29"/>
      <c r="H87" s="31"/>
      <c r="I87" s="29"/>
      <c r="J87" s="31"/>
      <c r="K87" s="29">
        <f t="shared" ref="K87:K93" si="45">G87-I87</f>
        <v>0</v>
      </c>
      <c r="L87" s="11"/>
      <c r="M87" s="71">
        <f t="shared" si="43"/>
        <v>0</v>
      </c>
      <c r="N87" s="13"/>
      <c r="O87" s="25"/>
      <c r="P87" s="29"/>
      <c r="Q87" s="13"/>
      <c r="R87" s="25"/>
      <c r="S87" s="29">
        <f t="shared" ref="S87:S93" si="46">K87+P87</f>
        <v>0</v>
      </c>
      <c r="T87" s="11"/>
      <c r="U87" s="71">
        <f t="shared" si="44"/>
        <v>0</v>
      </c>
      <c r="V87" s="9"/>
      <c r="W87" s="1"/>
    </row>
    <row r="88" spans="1:23" ht="24.75" customHeight="1" outlineLevel="3" x14ac:dyDescent="0.2">
      <c r="A88" s="37"/>
      <c r="B88" s="55" t="s">
        <v>84</v>
      </c>
      <c r="C88" s="11"/>
      <c r="D88" s="11"/>
      <c r="E88" s="35" t="s">
        <v>44</v>
      </c>
      <c r="F88" s="31"/>
      <c r="G88" s="29"/>
      <c r="H88" s="31"/>
      <c r="I88" s="29"/>
      <c r="J88" s="31"/>
      <c r="K88" s="29">
        <f t="shared" si="45"/>
        <v>0</v>
      </c>
      <c r="L88" s="11"/>
      <c r="M88" s="71">
        <f t="shared" si="43"/>
        <v>0</v>
      </c>
      <c r="N88" s="13"/>
      <c r="O88" s="25"/>
      <c r="P88" s="29"/>
      <c r="Q88" s="13"/>
      <c r="R88" s="25"/>
      <c r="S88" s="29">
        <f t="shared" si="46"/>
        <v>0</v>
      </c>
      <c r="T88" s="11"/>
      <c r="U88" s="71">
        <f t="shared" si="44"/>
        <v>0</v>
      </c>
      <c r="V88" s="9"/>
      <c r="W88" s="1"/>
    </row>
    <row r="89" spans="1:23" ht="24.75" customHeight="1" outlineLevel="3" x14ac:dyDescent="0.2">
      <c r="A89" s="37"/>
      <c r="B89" s="55" t="s">
        <v>85</v>
      </c>
      <c r="C89" s="11"/>
      <c r="D89" s="11"/>
      <c r="E89" s="35" t="s">
        <v>44</v>
      </c>
      <c r="F89" s="31"/>
      <c r="G89" s="29"/>
      <c r="H89" s="31"/>
      <c r="I89" s="29"/>
      <c r="J89" s="31"/>
      <c r="K89" s="29">
        <f t="shared" si="45"/>
        <v>0</v>
      </c>
      <c r="L89" s="11"/>
      <c r="M89" s="71">
        <f t="shared" si="43"/>
        <v>0</v>
      </c>
      <c r="N89" s="13"/>
      <c r="O89" s="25"/>
      <c r="P89" s="29"/>
      <c r="Q89" s="13"/>
      <c r="R89" s="25"/>
      <c r="S89" s="29">
        <f t="shared" si="46"/>
        <v>0</v>
      </c>
      <c r="T89" s="11"/>
      <c r="U89" s="71">
        <f t="shared" si="44"/>
        <v>0</v>
      </c>
      <c r="V89" s="9"/>
      <c r="W89" s="1"/>
    </row>
    <row r="90" spans="1:23" ht="24.75" customHeight="1" outlineLevel="3" x14ac:dyDescent="0.2">
      <c r="A90" s="37"/>
      <c r="B90" s="6" t="s">
        <v>64</v>
      </c>
      <c r="C90" s="11"/>
      <c r="D90" s="11"/>
      <c r="E90" s="35" t="s">
        <v>44</v>
      </c>
      <c r="F90" s="31"/>
      <c r="G90" s="29"/>
      <c r="H90" s="31"/>
      <c r="I90" s="29"/>
      <c r="J90" s="31"/>
      <c r="K90" s="29">
        <f t="shared" si="45"/>
        <v>0</v>
      </c>
      <c r="L90" s="11"/>
      <c r="M90" s="71">
        <f t="shared" si="43"/>
        <v>0</v>
      </c>
      <c r="N90" s="13"/>
      <c r="O90" s="25"/>
      <c r="P90" s="29"/>
      <c r="Q90" s="13"/>
      <c r="R90" s="25"/>
      <c r="S90" s="29">
        <f t="shared" si="46"/>
        <v>0</v>
      </c>
      <c r="T90" s="11"/>
      <c r="U90" s="71">
        <f t="shared" si="44"/>
        <v>0</v>
      </c>
      <c r="V90" s="9"/>
      <c r="W90" s="1"/>
    </row>
    <row r="91" spans="1:23" ht="24.75" customHeight="1" outlineLevel="3" x14ac:dyDescent="0.2">
      <c r="A91" s="37"/>
      <c r="B91" s="6" t="s">
        <v>65</v>
      </c>
      <c r="C91" s="11"/>
      <c r="D91" s="11"/>
      <c r="E91" s="35" t="s">
        <v>44</v>
      </c>
      <c r="F91" s="31"/>
      <c r="G91" s="29"/>
      <c r="H91" s="31"/>
      <c r="I91" s="29"/>
      <c r="J91" s="31"/>
      <c r="K91" s="29">
        <f t="shared" si="45"/>
        <v>0</v>
      </c>
      <c r="L91" s="11"/>
      <c r="M91" s="71">
        <f t="shared" si="43"/>
        <v>0</v>
      </c>
      <c r="N91" s="13"/>
      <c r="O91" s="25"/>
      <c r="P91" s="29"/>
      <c r="Q91" s="13"/>
      <c r="R91" s="25"/>
      <c r="S91" s="29">
        <f t="shared" si="46"/>
        <v>0</v>
      </c>
      <c r="T91" s="11"/>
      <c r="U91" s="71">
        <f t="shared" si="44"/>
        <v>0</v>
      </c>
      <c r="V91" s="9"/>
      <c r="W91" s="1"/>
    </row>
    <row r="92" spans="1:23" ht="24.75" customHeight="1" outlineLevel="3" x14ac:dyDescent="0.2">
      <c r="A92" s="37"/>
      <c r="B92" s="55" t="s">
        <v>86</v>
      </c>
      <c r="C92" s="11"/>
      <c r="D92" s="11"/>
      <c r="E92" s="35" t="s">
        <v>44</v>
      </c>
      <c r="F92" s="31"/>
      <c r="G92" s="29"/>
      <c r="H92" s="31"/>
      <c r="I92" s="29"/>
      <c r="J92" s="31"/>
      <c r="K92" s="29">
        <f t="shared" si="45"/>
        <v>0</v>
      </c>
      <c r="L92" s="11"/>
      <c r="M92" s="71">
        <f t="shared" si="43"/>
        <v>0</v>
      </c>
      <c r="N92" s="13"/>
      <c r="O92" s="25"/>
      <c r="P92" s="29"/>
      <c r="Q92" s="13"/>
      <c r="R92" s="25"/>
      <c r="S92" s="29">
        <f t="shared" si="46"/>
        <v>0</v>
      </c>
      <c r="T92" s="11"/>
      <c r="U92" s="71">
        <f t="shared" si="44"/>
        <v>0</v>
      </c>
      <c r="V92" s="9"/>
      <c r="W92" s="1"/>
    </row>
    <row r="93" spans="1:23" ht="24.75" customHeight="1" outlineLevel="3" x14ac:dyDescent="0.2">
      <c r="A93" s="37"/>
      <c r="B93" s="6" t="s">
        <v>66</v>
      </c>
      <c r="C93" s="11"/>
      <c r="D93" s="11"/>
      <c r="E93" s="35" t="s">
        <v>44</v>
      </c>
      <c r="F93" s="31"/>
      <c r="G93" s="29"/>
      <c r="H93" s="31"/>
      <c r="I93" s="29"/>
      <c r="J93" s="31"/>
      <c r="K93" s="29">
        <f t="shared" si="45"/>
        <v>0</v>
      </c>
      <c r="L93" s="11"/>
      <c r="M93" s="71">
        <f t="shared" si="43"/>
        <v>0</v>
      </c>
      <c r="N93" s="13"/>
      <c r="O93" s="25"/>
      <c r="P93" s="29"/>
      <c r="Q93" s="13"/>
      <c r="R93" s="25"/>
      <c r="S93" s="29">
        <f t="shared" si="46"/>
        <v>0</v>
      </c>
      <c r="T93" s="11"/>
      <c r="U93" s="71">
        <f t="shared" si="44"/>
        <v>0</v>
      </c>
      <c r="V93" s="9"/>
      <c r="W93" s="1"/>
    </row>
    <row r="94" spans="1:23" ht="24.75" customHeight="1" outlineLevel="1" collapsed="1" x14ac:dyDescent="0.2">
      <c r="A94" s="37"/>
      <c r="C94" s="67" t="s">
        <v>91</v>
      </c>
      <c r="D94" s="11"/>
      <c r="E94" s="35" t="s">
        <v>44</v>
      </c>
      <c r="F94" s="32"/>
      <c r="G94" s="29">
        <f>SUM(G95:G101)</f>
        <v>0</v>
      </c>
      <c r="H94" s="32"/>
      <c r="I94" s="29">
        <f>SUM(I95:I101)</f>
        <v>0</v>
      </c>
      <c r="J94" s="32"/>
      <c r="K94" s="29">
        <f>SUM(K95:K101)</f>
        <v>0</v>
      </c>
      <c r="L94" s="11"/>
      <c r="M94" s="71">
        <f t="shared" si="43"/>
        <v>0</v>
      </c>
      <c r="N94" s="13"/>
      <c r="O94" s="25"/>
      <c r="P94" s="29">
        <f>SUM(P95:P101)</f>
        <v>0</v>
      </c>
      <c r="Q94" s="13"/>
      <c r="R94" s="25"/>
      <c r="S94" s="29">
        <f>SUM(S95:S101)</f>
        <v>0</v>
      </c>
      <c r="T94" s="11"/>
      <c r="U94" s="71">
        <f t="shared" si="44"/>
        <v>0</v>
      </c>
      <c r="V94" s="9"/>
      <c r="W94" s="1"/>
    </row>
    <row r="95" spans="1:23" ht="24.75" customHeight="1" outlineLevel="3" x14ac:dyDescent="0.2">
      <c r="A95" s="37"/>
      <c r="B95" s="55" t="s">
        <v>83</v>
      </c>
      <c r="C95" s="11"/>
      <c r="D95" s="11"/>
      <c r="E95" s="35" t="s">
        <v>44</v>
      </c>
      <c r="F95" s="31"/>
      <c r="G95" s="29"/>
      <c r="H95" s="31"/>
      <c r="I95" s="29"/>
      <c r="J95" s="31"/>
      <c r="K95" s="29">
        <f t="shared" ref="K95:K101" si="47">G95-I95</f>
        <v>0</v>
      </c>
      <c r="L95" s="11"/>
      <c r="M95" s="71">
        <f t="shared" si="43"/>
        <v>0</v>
      </c>
      <c r="N95" s="13"/>
      <c r="O95" s="25"/>
      <c r="P95" s="29"/>
      <c r="Q95" s="13"/>
      <c r="R95" s="25"/>
      <c r="S95" s="29">
        <f t="shared" ref="S95:S101" si="48">K95+P95</f>
        <v>0</v>
      </c>
      <c r="T95" s="11"/>
      <c r="U95" s="71">
        <f t="shared" si="44"/>
        <v>0</v>
      </c>
      <c r="V95" s="9"/>
      <c r="W95" s="1"/>
    </row>
    <row r="96" spans="1:23" ht="24.75" customHeight="1" outlineLevel="3" x14ac:dyDescent="0.2">
      <c r="A96" s="37"/>
      <c r="B96" s="55" t="s">
        <v>84</v>
      </c>
      <c r="C96" s="11"/>
      <c r="D96" s="11"/>
      <c r="E96" s="35" t="s">
        <v>44</v>
      </c>
      <c r="F96" s="31"/>
      <c r="G96" s="29"/>
      <c r="H96" s="31"/>
      <c r="I96" s="29"/>
      <c r="J96" s="31"/>
      <c r="K96" s="29">
        <f t="shared" si="47"/>
        <v>0</v>
      </c>
      <c r="L96" s="11"/>
      <c r="M96" s="71">
        <f t="shared" si="43"/>
        <v>0</v>
      </c>
      <c r="N96" s="13"/>
      <c r="O96" s="25"/>
      <c r="P96" s="29"/>
      <c r="Q96" s="13"/>
      <c r="R96" s="25"/>
      <c r="S96" s="29">
        <f t="shared" si="48"/>
        <v>0</v>
      </c>
      <c r="T96" s="11"/>
      <c r="U96" s="71">
        <f t="shared" si="44"/>
        <v>0</v>
      </c>
      <c r="V96" s="9"/>
      <c r="W96" s="1"/>
    </row>
    <row r="97" spans="1:23" ht="24.75" customHeight="1" outlineLevel="3" x14ac:dyDescent="0.2">
      <c r="A97" s="37"/>
      <c r="B97" s="55" t="s">
        <v>85</v>
      </c>
      <c r="C97" s="11"/>
      <c r="D97" s="11"/>
      <c r="E97" s="35" t="s">
        <v>44</v>
      </c>
      <c r="F97" s="31"/>
      <c r="G97" s="29"/>
      <c r="H97" s="31"/>
      <c r="I97" s="29"/>
      <c r="J97" s="31"/>
      <c r="K97" s="29">
        <f t="shared" si="47"/>
        <v>0</v>
      </c>
      <c r="L97" s="11"/>
      <c r="M97" s="71">
        <f t="shared" si="43"/>
        <v>0</v>
      </c>
      <c r="N97" s="13"/>
      <c r="O97" s="25"/>
      <c r="P97" s="29"/>
      <c r="Q97" s="13"/>
      <c r="R97" s="25"/>
      <c r="S97" s="29">
        <f t="shared" si="48"/>
        <v>0</v>
      </c>
      <c r="T97" s="11"/>
      <c r="U97" s="71">
        <f t="shared" si="44"/>
        <v>0</v>
      </c>
      <c r="V97" s="9"/>
      <c r="W97" s="1"/>
    </row>
    <row r="98" spans="1:23" ht="24.75" customHeight="1" outlineLevel="3" x14ac:dyDescent="0.2">
      <c r="A98" s="37"/>
      <c r="B98" s="6" t="s">
        <v>64</v>
      </c>
      <c r="C98" s="11"/>
      <c r="D98" s="11"/>
      <c r="E98" s="35" t="s">
        <v>44</v>
      </c>
      <c r="F98" s="31"/>
      <c r="G98" s="29"/>
      <c r="H98" s="31"/>
      <c r="I98" s="29"/>
      <c r="J98" s="31"/>
      <c r="K98" s="29">
        <f t="shared" si="47"/>
        <v>0</v>
      </c>
      <c r="L98" s="11"/>
      <c r="M98" s="71">
        <f t="shared" si="43"/>
        <v>0</v>
      </c>
      <c r="N98" s="13"/>
      <c r="O98" s="25"/>
      <c r="P98" s="29"/>
      <c r="Q98" s="13"/>
      <c r="R98" s="25"/>
      <c r="S98" s="29">
        <f t="shared" si="48"/>
        <v>0</v>
      </c>
      <c r="T98" s="11"/>
      <c r="U98" s="71">
        <f t="shared" si="44"/>
        <v>0</v>
      </c>
      <c r="V98" s="9"/>
      <c r="W98" s="1"/>
    </row>
    <row r="99" spans="1:23" ht="24.75" customHeight="1" outlineLevel="3" x14ac:dyDescent="0.2">
      <c r="A99" s="37"/>
      <c r="B99" s="6" t="s">
        <v>65</v>
      </c>
      <c r="C99" s="11"/>
      <c r="D99" s="11"/>
      <c r="E99" s="35" t="s">
        <v>44</v>
      </c>
      <c r="F99" s="31"/>
      <c r="G99" s="29"/>
      <c r="H99" s="31"/>
      <c r="I99" s="29"/>
      <c r="J99" s="31"/>
      <c r="K99" s="29">
        <f t="shared" si="47"/>
        <v>0</v>
      </c>
      <c r="L99" s="11"/>
      <c r="M99" s="71">
        <f t="shared" si="43"/>
        <v>0</v>
      </c>
      <c r="N99" s="13"/>
      <c r="O99" s="25"/>
      <c r="P99" s="29"/>
      <c r="Q99" s="13"/>
      <c r="R99" s="25"/>
      <c r="S99" s="29">
        <f t="shared" si="48"/>
        <v>0</v>
      </c>
      <c r="T99" s="11"/>
      <c r="U99" s="71">
        <f t="shared" si="44"/>
        <v>0</v>
      </c>
      <c r="V99" s="9"/>
      <c r="W99" s="1"/>
    </row>
    <row r="100" spans="1:23" ht="24.75" customHeight="1" outlineLevel="3" x14ac:dyDescent="0.2">
      <c r="A100" s="37"/>
      <c r="B100" s="55" t="s">
        <v>86</v>
      </c>
      <c r="C100" s="11"/>
      <c r="D100" s="11"/>
      <c r="E100" s="35" t="s">
        <v>44</v>
      </c>
      <c r="F100" s="31"/>
      <c r="G100" s="29"/>
      <c r="H100" s="31"/>
      <c r="I100" s="29"/>
      <c r="J100" s="31"/>
      <c r="K100" s="29">
        <f t="shared" si="47"/>
        <v>0</v>
      </c>
      <c r="L100" s="11"/>
      <c r="M100" s="71">
        <f t="shared" si="43"/>
        <v>0</v>
      </c>
      <c r="N100" s="13"/>
      <c r="O100" s="25"/>
      <c r="P100" s="29"/>
      <c r="Q100" s="13"/>
      <c r="R100" s="25"/>
      <c r="S100" s="29">
        <f t="shared" si="48"/>
        <v>0</v>
      </c>
      <c r="T100" s="11"/>
      <c r="U100" s="71">
        <f t="shared" si="44"/>
        <v>0</v>
      </c>
      <c r="V100" s="9"/>
      <c r="W100" s="1"/>
    </row>
    <row r="101" spans="1:23" ht="24.75" customHeight="1" outlineLevel="3" x14ac:dyDescent="0.2">
      <c r="A101" s="37"/>
      <c r="B101" s="6" t="s">
        <v>66</v>
      </c>
      <c r="C101" s="11"/>
      <c r="D101" s="11"/>
      <c r="E101" s="35" t="s">
        <v>44</v>
      </c>
      <c r="F101" s="31"/>
      <c r="G101" s="29"/>
      <c r="H101" s="31"/>
      <c r="I101" s="29"/>
      <c r="J101" s="31"/>
      <c r="K101" s="29">
        <f t="shared" si="47"/>
        <v>0</v>
      </c>
      <c r="L101" s="11"/>
      <c r="M101" s="71">
        <f t="shared" si="43"/>
        <v>0</v>
      </c>
      <c r="N101" s="13"/>
      <c r="O101" s="25"/>
      <c r="P101" s="29"/>
      <c r="Q101" s="13"/>
      <c r="R101" s="25"/>
      <c r="S101" s="29">
        <f t="shared" si="48"/>
        <v>0</v>
      </c>
      <c r="T101" s="11"/>
      <c r="U101" s="71">
        <f t="shared" si="44"/>
        <v>0</v>
      </c>
      <c r="V101" s="9"/>
      <c r="W101" s="1"/>
    </row>
    <row r="102" spans="1:23" ht="24.75" customHeight="1" outlineLevel="1" collapsed="1" x14ac:dyDescent="0.2">
      <c r="A102" s="37"/>
      <c r="C102" s="67" t="s">
        <v>92</v>
      </c>
      <c r="D102" s="11"/>
      <c r="E102" s="35" t="s">
        <v>44</v>
      </c>
      <c r="F102" s="32"/>
      <c r="G102" s="29">
        <f>SUM(G103:G109)</f>
        <v>0</v>
      </c>
      <c r="H102" s="32"/>
      <c r="I102" s="29">
        <f>SUM(I103:I109)</f>
        <v>0</v>
      </c>
      <c r="J102" s="32"/>
      <c r="K102" s="29">
        <f>SUM(K103:K109)</f>
        <v>0</v>
      </c>
      <c r="L102" s="11"/>
      <c r="M102" s="71">
        <f t="shared" si="43"/>
        <v>0</v>
      </c>
      <c r="N102" s="13"/>
      <c r="O102" s="25"/>
      <c r="P102" s="29">
        <f>SUM(P103:P109)</f>
        <v>0</v>
      </c>
      <c r="Q102" s="13"/>
      <c r="R102" s="25"/>
      <c r="S102" s="29">
        <f>SUM(S103:S109)</f>
        <v>0</v>
      </c>
      <c r="T102" s="11"/>
      <c r="U102" s="71">
        <f t="shared" si="44"/>
        <v>0</v>
      </c>
      <c r="V102" s="9"/>
      <c r="W102" s="1"/>
    </row>
    <row r="103" spans="1:23" ht="24.75" customHeight="1" outlineLevel="3" x14ac:dyDescent="0.2">
      <c r="A103" s="37"/>
      <c r="B103" s="55" t="s">
        <v>83</v>
      </c>
      <c r="C103" s="11"/>
      <c r="D103" s="11"/>
      <c r="E103" s="35" t="s">
        <v>44</v>
      </c>
      <c r="F103" s="31"/>
      <c r="G103" s="29"/>
      <c r="H103" s="31"/>
      <c r="I103" s="29"/>
      <c r="J103" s="31"/>
      <c r="K103" s="29">
        <f t="shared" ref="K103:K109" si="49">G103-I103</f>
        <v>0</v>
      </c>
      <c r="L103" s="11"/>
      <c r="M103" s="71">
        <f t="shared" si="43"/>
        <v>0</v>
      </c>
      <c r="N103" s="13"/>
      <c r="O103" s="25"/>
      <c r="P103" s="29"/>
      <c r="Q103" s="13"/>
      <c r="R103" s="25"/>
      <c r="S103" s="29">
        <f t="shared" ref="S103:S109" si="50">K103+P103</f>
        <v>0</v>
      </c>
      <c r="T103" s="11"/>
      <c r="U103" s="71">
        <f t="shared" si="44"/>
        <v>0</v>
      </c>
      <c r="V103" s="9"/>
      <c r="W103" s="1"/>
    </row>
    <row r="104" spans="1:23" ht="24.75" customHeight="1" outlineLevel="3" x14ac:dyDescent="0.2">
      <c r="A104" s="37"/>
      <c r="B104" s="55" t="s">
        <v>84</v>
      </c>
      <c r="C104" s="11"/>
      <c r="D104" s="11"/>
      <c r="E104" s="35" t="s">
        <v>44</v>
      </c>
      <c r="F104" s="31"/>
      <c r="G104" s="29"/>
      <c r="H104" s="31"/>
      <c r="I104" s="29"/>
      <c r="J104" s="31"/>
      <c r="K104" s="29">
        <f t="shared" si="49"/>
        <v>0</v>
      </c>
      <c r="L104" s="11"/>
      <c r="M104" s="71">
        <f t="shared" si="43"/>
        <v>0</v>
      </c>
      <c r="N104" s="13"/>
      <c r="O104" s="25"/>
      <c r="P104" s="29"/>
      <c r="Q104" s="13"/>
      <c r="R104" s="25"/>
      <c r="S104" s="29">
        <f t="shared" si="50"/>
        <v>0</v>
      </c>
      <c r="T104" s="11"/>
      <c r="U104" s="71">
        <f t="shared" si="44"/>
        <v>0</v>
      </c>
      <c r="V104" s="9"/>
      <c r="W104" s="1"/>
    </row>
    <row r="105" spans="1:23" ht="24.75" customHeight="1" outlineLevel="3" x14ac:dyDescent="0.2">
      <c r="A105" s="37"/>
      <c r="B105" s="55" t="s">
        <v>85</v>
      </c>
      <c r="C105" s="11"/>
      <c r="D105" s="11"/>
      <c r="E105" s="35" t="s">
        <v>44</v>
      </c>
      <c r="F105" s="31"/>
      <c r="G105" s="29"/>
      <c r="H105" s="31"/>
      <c r="I105" s="29"/>
      <c r="J105" s="31"/>
      <c r="K105" s="29">
        <f t="shared" si="49"/>
        <v>0</v>
      </c>
      <c r="L105" s="11"/>
      <c r="M105" s="71">
        <f t="shared" si="43"/>
        <v>0</v>
      </c>
      <c r="N105" s="13"/>
      <c r="O105" s="25"/>
      <c r="P105" s="29"/>
      <c r="Q105" s="13"/>
      <c r="R105" s="25"/>
      <c r="S105" s="29">
        <f t="shared" si="50"/>
        <v>0</v>
      </c>
      <c r="T105" s="11"/>
      <c r="U105" s="71">
        <f t="shared" si="44"/>
        <v>0</v>
      </c>
      <c r="V105" s="9"/>
      <c r="W105" s="1"/>
    </row>
    <row r="106" spans="1:23" ht="24.75" customHeight="1" outlineLevel="3" x14ac:dyDescent="0.2">
      <c r="A106" s="37"/>
      <c r="B106" s="6" t="s">
        <v>64</v>
      </c>
      <c r="C106" s="11"/>
      <c r="D106" s="11"/>
      <c r="E106" s="35" t="s">
        <v>44</v>
      </c>
      <c r="F106" s="31"/>
      <c r="G106" s="29"/>
      <c r="H106" s="31"/>
      <c r="I106" s="29"/>
      <c r="J106" s="31"/>
      <c r="K106" s="29">
        <f t="shared" si="49"/>
        <v>0</v>
      </c>
      <c r="L106" s="11"/>
      <c r="M106" s="71">
        <f t="shared" si="43"/>
        <v>0</v>
      </c>
      <c r="N106" s="13"/>
      <c r="O106" s="25"/>
      <c r="P106" s="29"/>
      <c r="Q106" s="13"/>
      <c r="R106" s="25"/>
      <c r="S106" s="29">
        <f t="shared" si="50"/>
        <v>0</v>
      </c>
      <c r="T106" s="11"/>
      <c r="U106" s="71">
        <f t="shared" si="44"/>
        <v>0</v>
      </c>
      <c r="V106" s="9"/>
      <c r="W106" s="1"/>
    </row>
    <row r="107" spans="1:23" ht="24.75" customHeight="1" outlineLevel="3" x14ac:dyDescent="0.2">
      <c r="A107" s="37"/>
      <c r="B107" s="6" t="s">
        <v>65</v>
      </c>
      <c r="C107" s="11"/>
      <c r="D107" s="11"/>
      <c r="E107" s="35" t="s">
        <v>44</v>
      </c>
      <c r="F107" s="31"/>
      <c r="G107" s="29"/>
      <c r="H107" s="31"/>
      <c r="I107" s="29"/>
      <c r="J107" s="31"/>
      <c r="K107" s="29">
        <f t="shared" si="49"/>
        <v>0</v>
      </c>
      <c r="L107" s="11"/>
      <c r="M107" s="71">
        <f t="shared" si="43"/>
        <v>0</v>
      </c>
      <c r="N107" s="13"/>
      <c r="O107" s="25"/>
      <c r="P107" s="29"/>
      <c r="Q107" s="13"/>
      <c r="R107" s="25"/>
      <c r="S107" s="29">
        <f t="shared" si="50"/>
        <v>0</v>
      </c>
      <c r="T107" s="11"/>
      <c r="U107" s="71">
        <f t="shared" si="44"/>
        <v>0</v>
      </c>
      <c r="V107" s="9"/>
      <c r="W107" s="1"/>
    </row>
    <row r="108" spans="1:23" ht="24.75" customHeight="1" outlineLevel="3" x14ac:dyDescent="0.2">
      <c r="A108" s="37"/>
      <c r="B108" s="55" t="s">
        <v>86</v>
      </c>
      <c r="C108" s="11"/>
      <c r="D108" s="11"/>
      <c r="E108" s="35" t="s">
        <v>44</v>
      </c>
      <c r="F108" s="31"/>
      <c r="G108" s="29"/>
      <c r="H108" s="31"/>
      <c r="I108" s="29"/>
      <c r="J108" s="31"/>
      <c r="K108" s="29">
        <f t="shared" si="49"/>
        <v>0</v>
      </c>
      <c r="L108" s="11"/>
      <c r="M108" s="71">
        <f t="shared" si="43"/>
        <v>0</v>
      </c>
      <c r="N108" s="13"/>
      <c r="O108" s="25"/>
      <c r="P108" s="29"/>
      <c r="Q108" s="13"/>
      <c r="R108" s="25"/>
      <c r="S108" s="29">
        <f t="shared" si="50"/>
        <v>0</v>
      </c>
      <c r="T108" s="11"/>
      <c r="U108" s="71">
        <f t="shared" si="44"/>
        <v>0</v>
      </c>
      <c r="V108" s="9"/>
      <c r="W108" s="1"/>
    </row>
    <row r="109" spans="1:23" ht="24.75" customHeight="1" outlineLevel="3" x14ac:dyDescent="0.2">
      <c r="A109" s="37"/>
      <c r="B109" s="6" t="s">
        <v>66</v>
      </c>
      <c r="C109" s="11"/>
      <c r="D109" s="11"/>
      <c r="E109" s="35" t="s">
        <v>44</v>
      </c>
      <c r="F109" s="31"/>
      <c r="G109" s="29"/>
      <c r="H109" s="31"/>
      <c r="I109" s="29"/>
      <c r="J109" s="31"/>
      <c r="K109" s="29">
        <f t="shared" si="49"/>
        <v>0</v>
      </c>
      <c r="L109" s="11"/>
      <c r="M109" s="71">
        <f t="shared" si="43"/>
        <v>0</v>
      </c>
      <c r="N109" s="13"/>
      <c r="O109" s="25"/>
      <c r="P109" s="29"/>
      <c r="Q109" s="13"/>
      <c r="R109" s="25"/>
      <c r="S109" s="29">
        <f t="shared" si="50"/>
        <v>0</v>
      </c>
      <c r="T109" s="11"/>
      <c r="U109" s="71">
        <f t="shared" si="44"/>
        <v>0</v>
      </c>
      <c r="V109" s="9"/>
      <c r="W109" s="1"/>
    </row>
    <row r="110" spans="1:23" ht="24.75" customHeight="1" outlineLevel="1" collapsed="1" x14ac:dyDescent="0.2">
      <c r="A110" s="37"/>
      <c r="C110" s="67" t="s">
        <v>93</v>
      </c>
      <c r="D110" s="11"/>
      <c r="E110" s="35" t="s">
        <v>44</v>
      </c>
      <c r="F110" s="32"/>
      <c r="G110" s="29">
        <f>SUM(G111:G117)</f>
        <v>0</v>
      </c>
      <c r="H110" s="32"/>
      <c r="I110" s="29">
        <f>SUM(I111:I117)</f>
        <v>0</v>
      </c>
      <c r="J110" s="32"/>
      <c r="K110" s="29">
        <f>SUM(K111:K117)</f>
        <v>0</v>
      </c>
      <c r="L110" s="11"/>
      <c r="M110" s="71">
        <f t="shared" si="43"/>
        <v>0</v>
      </c>
      <c r="N110" s="13"/>
      <c r="O110" s="25"/>
      <c r="P110" s="29">
        <f>SUM(P111:P117)</f>
        <v>0</v>
      </c>
      <c r="Q110" s="13"/>
      <c r="R110" s="25"/>
      <c r="S110" s="29">
        <f>SUM(S111:S117)</f>
        <v>0</v>
      </c>
      <c r="T110" s="11"/>
      <c r="U110" s="71">
        <f t="shared" si="44"/>
        <v>0</v>
      </c>
      <c r="V110" s="9"/>
      <c r="W110" s="1"/>
    </row>
    <row r="111" spans="1:23" ht="24.75" customHeight="1" outlineLevel="3" x14ac:dyDescent="0.2">
      <c r="A111" s="37"/>
      <c r="B111" s="55" t="s">
        <v>83</v>
      </c>
      <c r="C111" s="11"/>
      <c r="D111" s="11"/>
      <c r="E111" s="35" t="s">
        <v>44</v>
      </c>
      <c r="F111" s="31"/>
      <c r="G111" s="29"/>
      <c r="H111" s="31"/>
      <c r="I111" s="29"/>
      <c r="J111" s="31"/>
      <c r="K111" s="29">
        <f t="shared" ref="K111:K117" si="51">G111-I111</f>
        <v>0</v>
      </c>
      <c r="L111" s="11"/>
      <c r="M111" s="71">
        <f t="shared" si="43"/>
        <v>0</v>
      </c>
      <c r="N111" s="13"/>
      <c r="O111" s="25"/>
      <c r="P111" s="29"/>
      <c r="Q111" s="13"/>
      <c r="R111" s="25"/>
      <c r="S111" s="29">
        <f t="shared" ref="S111:S117" si="52">K111+P111</f>
        <v>0</v>
      </c>
      <c r="T111" s="11"/>
      <c r="U111" s="71">
        <f t="shared" si="44"/>
        <v>0</v>
      </c>
      <c r="V111" s="9"/>
      <c r="W111" s="1"/>
    </row>
    <row r="112" spans="1:23" ht="24.75" customHeight="1" outlineLevel="3" x14ac:dyDescent="0.2">
      <c r="A112" s="37"/>
      <c r="B112" s="55" t="s">
        <v>84</v>
      </c>
      <c r="C112" s="11"/>
      <c r="D112" s="11"/>
      <c r="E112" s="35" t="s">
        <v>44</v>
      </c>
      <c r="F112" s="31"/>
      <c r="G112" s="29"/>
      <c r="H112" s="31"/>
      <c r="I112" s="29"/>
      <c r="J112" s="31"/>
      <c r="K112" s="29">
        <f t="shared" si="51"/>
        <v>0</v>
      </c>
      <c r="L112" s="11"/>
      <c r="M112" s="71">
        <f t="shared" si="43"/>
        <v>0</v>
      </c>
      <c r="N112" s="13"/>
      <c r="O112" s="25"/>
      <c r="P112" s="29"/>
      <c r="Q112" s="13"/>
      <c r="R112" s="25"/>
      <c r="S112" s="29">
        <f t="shared" si="52"/>
        <v>0</v>
      </c>
      <c r="T112" s="11"/>
      <c r="U112" s="71">
        <f t="shared" si="44"/>
        <v>0</v>
      </c>
      <c r="V112" s="9"/>
      <c r="W112" s="1"/>
    </row>
    <row r="113" spans="1:23" ht="24.75" customHeight="1" outlineLevel="3" x14ac:dyDescent="0.2">
      <c r="A113" s="37"/>
      <c r="B113" s="55" t="s">
        <v>85</v>
      </c>
      <c r="C113" s="11"/>
      <c r="D113" s="11"/>
      <c r="E113" s="35" t="s">
        <v>44</v>
      </c>
      <c r="F113" s="31"/>
      <c r="G113" s="29"/>
      <c r="H113" s="31"/>
      <c r="I113" s="29"/>
      <c r="J113" s="31"/>
      <c r="K113" s="29">
        <f t="shared" si="51"/>
        <v>0</v>
      </c>
      <c r="L113" s="11"/>
      <c r="M113" s="71">
        <f t="shared" si="43"/>
        <v>0</v>
      </c>
      <c r="N113" s="13"/>
      <c r="O113" s="25"/>
      <c r="P113" s="29"/>
      <c r="Q113" s="13"/>
      <c r="R113" s="25"/>
      <c r="S113" s="29">
        <f t="shared" si="52"/>
        <v>0</v>
      </c>
      <c r="T113" s="11"/>
      <c r="U113" s="71">
        <f t="shared" si="44"/>
        <v>0</v>
      </c>
      <c r="V113" s="9"/>
      <c r="W113" s="1"/>
    </row>
    <row r="114" spans="1:23" ht="24.75" customHeight="1" outlineLevel="3" x14ac:dyDescent="0.2">
      <c r="A114" s="37"/>
      <c r="B114" s="6" t="s">
        <v>64</v>
      </c>
      <c r="C114" s="11"/>
      <c r="D114" s="11"/>
      <c r="E114" s="35" t="s">
        <v>44</v>
      </c>
      <c r="F114" s="31"/>
      <c r="G114" s="29"/>
      <c r="H114" s="31"/>
      <c r="I114" s="29"/>
      <c r="J114" s="31"/>
      <c r="K114" s="29">
        <f t="shared" si="51"/>
        <v>0</v>
      </c>
      <c r="L114" s="11"/>
      <c r="M114" s="71">
        <f t="shared" si="43"/>
        <v>0</v>
      </c>
      <c r="N114" s="13"/>
      <c r="O114" s="25"/>
      <c r="P114" s="29"/>
      <c r="Q114" s="13"/>
      <c r="R114" s="25"/>
      <c r="S114" s="29">
        <f t="shared" si="52"/>
        <v>0</v>
      </c>
      <c r="T114" s="11"/>
      <c r="U114" s="71">
        <f t="shared" si="44"/>
        <v>0</v>
      </c>
      <c r="V114" s="9"/>
      <c r="W114" s="1"/>
    </row>
    <row r="115" spans="1:23" ht="24.75" customHeight="1" outlineLevel="3" x14ac:dyDescent="0.2">
      <c r="A115" s="37"/>
      <c r="B115" s="6" t="s">
        <v>65</v>
      </c>
      <c r="C115" s="11"/>
      <c r="D115" s="11"/>
      <c r="E115" s="35" t="s">
        <v>44</v>
      </c>
      <c r="F115" s="31"/>
      <c r="G115" s="29"/>
      <c r="H115" s="31"/>
      <c r="I115" s="29"/>
      <c r="J115" s="31"/>
      <c r="K115" s="29">
        <f t="shared" si="51"/>
        <v>0</v>
      </c>
      <c r="L115" s="11"/>
      <c r="M115" s="71">
        <f t="shared" si="43"/>
        <v>0</v>
      </c>
      <c r="N115" s="13"/>
      <c r="O115" s="25"/>
      <c r="P115" s="29"/>
      <c r="Q115" s="13"/>
      <c r="R115" s="25"/>
      <c r="S115" s="29">
        <f t="shared" si="52"/>
        <v>0</v>
      </c>
      <c r="T115" s="11"/>
      <c r="U115" s="71">
        <f t="shared" si="44"/>
        <v>0</v>
      </c>
      <c r="V115" s="9"/>
      <c r="W115" s="1"/>
    </row>
    <row r="116" spans="1:23" ht="24.75" customHeight="1" outlineLevel="3" x14ac:dyDescent="0.2">
      <c r="A116" s="37"/>
      <c r="B116" s="55" t="s">
        <v>86</v>
      </c>
      <c r="C116" s="11"/>
      <c r="D116" s="11"/>
      <c r="E116" s="35" t="s">
        <v>44</v>
      </c>
      <c r="F116" s="31"/>
      <c r="G116" s="29"/>
      <c r="H116" s="31"/>
      <c r="I116" s="29"/>
      <c r="J116" s="31"/>
      <c r="K116" s="29">
        <f t="shared" si="51"/>
        <v>0</v>
      </c>
      <c r="L116" s="11"/>
      <c r="M116" s="71">
        <f t="shared" si="43"/>
        <v>0</v>
      </c>
      <c r="N116" s="13"/>
      <c r="O116" s="25"/>
      <c r="P116" s="29"/>
      <c r="Q116" s="13"/>
      <c r="R116" s="25"/>
      <c r="S116" s="29">
        <f t="shared" si="52"/>
        <v>0</v>
      </c>
      <c r="T116" s="11"/>
      <c r="U116" s="71">
        <f t="shared" si="44"/>
        <v>0</v>
      </c>
      <c r="V116" s="9"/>
      <c r="W116" s="1"/>
    </row>
    <row r="117" spans="1:23" ht="24.75" customHeight="1" outlineLevel="3" x14ac:dyDescent="0.2">
      <c r="A117" s="37"/>
      <c r="B117" s="6" t="s">
        <v>66</v>
      </c>
      <c r="C117" s="11"/>
      <c r="D117" s="11"/>
      <c r="E117" s="35" t="s">
        <v>44</v>
      </c>
      <c r="F117" s="31"/>
      <c r="G117" s="29"/>
      <c r="H117" s="31"/>
      <c r="I117" s="29"/>
      <c r="J117" s="31"/>
      <c r="K117" s="29">
        <f t="shared" si="51"/>
        <v>0</v>
      </c>
      <c r="L117" s="11"/>
      <c r="M117" s="71">
        <f t="shared" si="43"/>
        <v>0</v>
      </c>
      <c r="N117" s="13"/>
      <c r="O117" s="25"/>
      <c r="P117" s="29"/>
      <c r="Q117" s="13"/>
      <c r="R117" s="25"/>
      <c r="S117" s="29">
        <f t="shared" si="52"/>
        <v>0</v>
      </c>
      <c r="T117" s="11"/>
      <c r="U117" s="71">
        <f t="shared" si="44"/>
        <v>0</v>
      </c>
      <c r="V117" s="9"/>
      <c r="W117" s="1"/>
    </row>
    <row r="118" spans="1:23" ht="24.75" customHeight="1" outlineLevel="1" collapsed="1" x14ac:dyDescent="0.2">
      <c r="A118" s="37"/>
      <c r="C118" s="67" t="s">
        <v>94</v>
      </c>
      <c r="D118" s="11"/>
      <c r="E118" s="35" t="s">
        <v>44</v>
      </c>
      <c r="F118" s="32"/>
      <c r="G118" s="29">
        <f>SUM(G119:G125)</f>
        <v>0</v>
      </c>
      <c r="H118" s="32"/>
      <c r="I118" s="29">
        <f>SUM(I119:I125)</f>
        <v>0</v>
      </c>
      <c r="J118" s="32"/>
      <c r="K118" s="29">
        <f>SUM(K119:K125)</f>
        <v>0</v>
      </c>
      <c r="L118" s="11"/>
      <c r="M118" s="71">
        <f t="shared" si="43"/>
        <v>0</v>
      </c>
      <c r="N118" s="13"/>
      <c r="O118" s="25"/>
      <c r="P118" s="29">
        <f>SUM(P119:P125)</f>
        <v>0</v>
      </c>
      <c r="Q118" s="13"/>
      <c r="R118" s="25"/>
      <c r="S118" s="29">
        <f>SUM(S119:S125)</f>
        <v>0</v>
      </c>
      <c r="T118" s="11"/>
      <c r="U118" s="71">
        <f t="shared" si="44"/>
        <v>0</v>
      </c>
      <c r="V118" s="9"/>
      <c r="W118" s="1"/>
    </row>
    <row r="119" spans="1:23" ht="24.75" customHeight="1" outlineLevel="3" x14ac:dyDescent="0.2">
      <c r="A119" s="37"/>
      <c r="B119" s="55" t="s">
        <v>83</v>
      </c>
      <c r="C119" s="11"/>
      <c r="D119" s="11"/>
      <c r="E119" s="35" t="s">
        <v>44</v>
      </c>
      <c r="F119" s="31"/>
      <c r="G119" s="29"/>
      <c r="H119" s="31"/>
      <c r="I119" s="29"/>
      <c r="J119" s="31"/>
      <c r="K119" s="29">
        <f t="shared" ref="K119:K157" si="53">G119-I119</f>
        <v>0</v>
      </c>
      <c r="L119" s="11"/>
      <c r="M119" s="71">
        <f t="shared" si="43"/>
        <v>0</v>
      </c>
      <c r="N119" s="13"/>
      <c r="O119" s="25"/>
      <c r="P119" s="29"/>
      <c r="Q119" s="13"/>
      <c r="R119" s="25"/>
      <c r="S119" s="29">
        <f t="shared" ref="S119:S157" si="54">K119+P119</f>
        <v>0</v>
      </c>
      <c r="T119" s="11"/>
      <c r="U119" s="71">
        <f t="shared" si="44"/>
        <v>0</v>
      </c>
      <c r="V119" s="9"/>
      <c r="W119" s="1"/>
    </row>
    <row r="120" spans="1:23" ht="24.75" customHeight="1" outlineLevel="3" x14ac:dyDescent="0.2">
      <c r="A120" s="37"/>
      <c r="B120" s="55" t="s">
        <v>84</v>
      </c>
      <c r="C120" s="11"/>
      <c r="D120" s="11"/>
      <c r="E120" s="35" t="s">
        <v>44</v>
      </c>
      <c r="F120" s="31"/>
      <c r="G120" s="29"/>
      <c r="H120" s="31"/>
      <c r="I120" s="29"/>
      <c r="J120" s="31"/>
      <c r="K120" s="29">
        <f t="shared" si="53"/>
        <v>0</v>
      </c>
      <c r="L120" s="11"/>
      <c r="M120" s="71">
        <f t="shared" si="43"/>
        <v>0</v>
      </c>
      <c r="N120" s="13"/>
      <c r="O120" s="25"/>
      <c r="P120" s="29"/>
      <c r="Q120" s="13"/>
      <c r="R120" s="25"/>
      <c r="S120" s="29">
        <f t="shared" si="54"/>
        <v>0</v>
      </c>
      <c r="T120" s="11"/>
      <c r="U120" s="71">
        <f t="shared" si="44"/>
        <v>0</v>
      </c>
      <c r="V120" s="9"/>
      <c r="W120" s="1"/>
    </row>
    <row r="121" spans="1:23" ht="24.75" customHeight="1" outlineLevel="3" x14ac:dyDescent="0.2">
      <c r="A121" s="37"/>
      <c r="B121" s="55" t="s">
        <v>85</v>
      </c>
      <c r="C121" s="11"/>
      <c r="D121" s="11"/>
      <c r="E121" s="35" t="s">
        <v>44</v>
      </c>
      <c r="F121" s="31"/>
      <c r="G121" s="29"/>
      <c r="H121" s="31"/>
      <c r="I121" s="29"/>
      <c r="J121" s="31"/>
      <c r="K121" s="29">
        <f t="shared" si="53"/>
        <v>0</v>
      </c>
      <c r="L121" s="11"/>
      <c r="M121" s="71">
        <f t="shared" si="43"/>
        <v>0</v>
      </c>
      <c r="N121" s="13"/>
      <c r="O121" s="25"/>
      <c r="P121" s="29"/>
      <c r="Q121" s="13"/>
      <c r="R121" s="25"/>
      <c r="S121" s="29">
        <f t="shared" si="54"/>
        <v>0</v>
      </c>
      <c r="T121" s="11"/>
      <c r="U121" s="71">
        <f t="shared" si="44"/>
        <v>0</v>
      </c>
      <c r="V121" s="9"/>
      <c r="W121" s="1"/>
    </row>
    <row r="122" spans="1:23" ht="24.75" customHeight="1" outlineLevel="3" x14ac:dyDescent="0.2">
      <c r="A122" s="37"/>
      <c r="B122" s="6" t="s">
        <v>64</v>
      </c>
      <c r="C122" s="11"/>
      <c r="D122" s="11"/>
      <c r="E122" s="35" t="s">
        <v>44</v>
      </c>
      <c r="F122" s="31"/>
      <c r="G122" s="29"/>
      <c r="H122" s="31"/>
      <c r="I122" s="29"/>
      <c r="J122" s="31"/>
      <c r="K122" s="29">
        <f t="shared" si="53"/>
        <v>0</v>
      </c>
      <c r="L122" s="11"/>
      <c r="M122" s="71">
        <f t="shared" si="43"/>
        <v>0</v>
      </c>
      <c r="N122" s="13"/>
      <c r="O122" s="25"/>
      <c r="P122" s="29"/>
      <c r="Q122" s="13"/>
      <c r="R122" s="25"/>
      <c r="S122" s="29">
        <f t="shared" si="54"/>
        <v>0</v>
      </c>
      <c r="T122" s="11"/>
      <c r="U122" s="71">
        <f t="shared" si="44"/>
        <v>0</v>
      </c>
      <c r="V122" s="9"/>
      <c r="W122" s="1"/>
    </row>
    <row r="123" spans="1:23" ht="24.75" customHeight="1" outlineLevel="3" x14ac:dyDescent="0.2">
      <c r="A123" s="37"/>
      <c r="B123" s="6" t="s">
        <v>65</v>
      </c>
      <c r="C123" s="11"/>
      <c r="D123" s="11"/>
      <c r="E123" s="35" t="s">
        <v>44</v>
      </c>
      <c r="F123" s="31"/>
      <c r="G123" s="29"/>
      <c r="H123" s="31"/>
      <c r="I123" s="29"/>
      <c r="J123" s="31"/>
      <c r="K123" s="29">
        <f t="shared" si="53"/>
        <v>0</v>
      </c>
      <c r="L123" s="11"/>
      <c r="M123" s="71">
        <f t="shared" si="43"/>
        <v>0</v>
      </c>
      <c r="N123" s="13"/>
      <c r="O123" s="25"/>
      <c r="P123" s="29"/>
      <c r="Q123" s="13"/>
      <c r="R123" s="25"/>
      <c r="S123" s="29">
        <f t="shared" si="54"/>
        <v>0</v>
      </c>
      <c r="T123" s="11"/>
      <c r="U123" s="71">
        <f t="shared" si="44"/>
        <v>0</v>
      </c>
      <c r="V123" s="9"/>
      <c r="W123" s="1"/>
    </row>
    <row r="124" spans="1:23" ht="24.75" customHeight="1" outlineLevel="3" x14ac:dyDescent="0.2">
      <c r="A124" s="37"/>
      <c r="B124" s="55" t="s">
        <v>86</v>
      </c>
      <c r="C124" s="11"/>
      <c r="D124" s="11"/>
      <c r="E124" s="35" t="s">
        <v>44</v>
      </c>
      <c r="F124" s="31"/>
      <c r="G124" s="29"/>
      <c r="H124" s="31"/>
      <c r="I124" s="29"/>
      <c r="J124" s="31"/>
      <c r="K124" s="29">
        <f t="shared" si="53"/>
        <v>0</v>
      </c>
      <c r="L124" s="11"/>
      <c r="M124" s="71">
        <f t="shared" si="43"/>
        <v>0</v>
      </c>
      <c r="N124" s="13"/>
      <c r="O124" s="25"/>
      <c r="P124" s="29"/>
      <c r="Q124" s="13"/>
      <c r="R124" s="25"/>
      <c r="S124" s="29">
        <f t="shared" si="54"/>
        <v>0</v>
      </c>
      <c r="T124" s="11"/>
      <c r="U124" s="71">
        <f t="shared" si="44"/>
        <v>0</v>
      </c>
      <c r="V124" s="9"/>
      <c r="W124" s="1"/>
    </row>
    <row r="125" spans="1:23" ht="24.75" customHeight="1" outlineLevel="3" x14ac:dyDescent="0.2">
      <c r="A125" s="37"/>
      <c r="B125" s="6" t="s">
        <v>66</v>
      </c>
      <c r="C125" s="11"/>
      <c r="D125" s="11"/>
      <c r="E125" s="35" t="s">
        <v>44</v>
      </c>
      <c r="F125" s="31"/>
      <c r="G125" s="29"/>
      <c r="H125" s="31"/>
      <c r="I125" s="29"/>
      <c r="J125" s="31"/>
      <c r="K125" s="29">
        <f t="shared" si="53"/>
        <v>0</v>
      </c>
      <c r="L125" s="11"/>
      <c r="M125" s="71">
        <f t="shared" si="43"/>
        <v>0</v>
      </c>
      <c r="N125" s="13"/>
      <c r="O125" s="25"/>
      <c r="P125" s="29"/>
      <c r="Q125" s="13"/>
      <c r="R125" s="25"/>
      <c r="S125" s="29">
        <f t="shared" si="54"/>
        <v>0</v>
      </c>
      <c r="T125" s="11"/>
      <c r="U125" s="71">
        <f t="shared" si="44"/>
        <v>0</v>
      </c>
      <c r="V125" s="9"/>
      <c r="W125" s="1"/>
    </row>
    <row r="126" spans="1:23" ht="24.75" customHeight="1" outlineLevel="1" collapsed="1" x14ac:dyDescent="0.2">
      <c r="A126" s="37"/>
      <c r="C126" s="67" t="s">
        <v>95</v>
      </c>
      <c r="D126" s="11"/>
      <c r="E126" s="35" t="s">
        <v>44</v>
      </c>
      <c r="F126" s="32"/>
      <c r="G126" s="29">
        <f>SUM(G127:G133)</f>
        <v>0</v>
      </c>
      <c r="H126" s="32"/>
      <c r="I126" s="29">
        <f>SUM(I127:I133)</f>
        <v>0</v>
      </c>
      <c r="J126" s="32"/>
      <c r="K126" s="29">
        <f>SUM(K127:K133)</f>
        <v>0</v>
      </c>
      <c r="L126" s="11"/>
      <c r="M126" s="71">
        <f t="shared" si="43"/>
        <v>0</v>
      </c>
      <c r="N126" s="13"/>
      <c r="O126" s="25"/>
      <c r="P126" s="29">
        <f>SUM(P127:P133)</f>
        <v>0</v>
      </c>
      <c r="Q126" s="13"/>
      <c r="R126" s="25"/>
      <c r="S126" s="29">
        <f>SUM(S127:S133)</f>
        <v>0</v>
      </c>
      <c r="T126" s="11"/>
      <c r="U126" s="71">
        <f t="shared" si="44"/>
        <v>0</v>
      </c>
      <c r="V126" s="9"/>
      <c r="W126" s="1"/>
    </row>
    <row r="127" spans="1:23" ht="24.75" customHeight="1" outlineLevel="3" x14ac:dyDescent="0.2">
      <c r="A127" s="37"/>
      <c r="B127" s="55" t="s">
        <v>83</v>
      </c>
      <c r="C127" s="11"/>
      <c r="D127" s="11"/>
      <c r="E127" s="35" t="s">
        <v>44</v>
      </c>
      <c r="F127" s="31"/>
      <c r="G127" s="29"/>
      <c r="H127" s="31"/>
      <c r="I127" s="29"/>
      <c r="J127" s="31"/>
      <c r="K127" s="29">
        <f t="shared" ref="K127:K133" si="55">G127-I127</f>
        <v>0</v>
      </c>
      <c r="L127" s="11"/>
      <c r="M127" s="71">
        <f t="shared" si="43"/>
        <v>0</v>
      </c>
      <c r="N127" s="13"/>
      <c r="O127" s="25"/>
      <c r="P127" s="29"/>
      <c r="Q127" s="13"/>
      <c r="R127" s="25"/>
      <c r="S127" s="29">
        <f t="shared" ref="S127:S133" si="56">K127+P127</f>
        <v>0</v>
      </c>
      <c r="T127" s="11"/>
      <c r="U127" s="71">
        <f t="shared" si="44"/>
        <v>0</v>
      </c>
      <c r="V127" s="9"/>
      <c r="W127" s="1"/>
    </row>
    <row r="128" spans="1:23" ht="24.75" customHeight="1" outlineLevel="3" x14ac:dyDescent="0.2">
      <c r="A128" s="37"/>
      <c r="B128" s="55" t="s">
        <v>84</v>
      </c>
      <c r="C128" s="11"/>
      <c r="D128" s="11"/>
      <c r="E128" s="35" t="s">
        <v>44</v>
      </c>
      <c r="F128" s="31"/>
      <c r="G128" s="29"/>
      <c r="H128" s="31"/>
      <c r="I128" s="29"/>
      <c r="J128" s="31"/>
      <c r="K128" s="29">
        <f t="shared" si="55"/>
        <v>0</v>
      </c>
      <c r="L128" s="11"/>
      <c r="M128" s="71">
        <f t="shared" si="43"/>
        <v>0</v>
      </c>
      <c r="N128" s="13"/>
      <c r="O128" s="25"/>
      <c r="P128" s="29"/>
      <c r="Q128" s="13"/>
      <c r="R128" s="25"/>
      <c r="S128" s="29">
        <f t="shared" si="56"/>
        <v>0</v>
      </c>
      <c r="T128" s="11"/>
      <c r="U128" s="71">
        <f t="shared" si="44"/>
        <v>0</v>
      </c>
      <c r="V128" s="9"/>
      <c r="W128" s="1"/>
    </row>
    <row r="129" spans="1:23" ht="24.75" customHeight="1" outlineLevel="3" x14ac:dyDescent="0.2">
      <c r="A129" s="37"/>
      <c r="B129" s="55" t="s">
        <v>85</v>
      </c>
      <c r="C129" s="11"/>
      <c r="D129" s="11"/>
      <c r="E129" s="35" t="s">
        <v>44</v>
      </c>
      <c r="F129" s="31"/>
      <c r="G129" s="29"/>
      <c r="H129" s="31"/>
      <c r="I129" s="29"/>
      <c r="J129" s="31"/>
      <c r="K129" s="29">
        <f t="shared" si="55"/>
        <v>0</v>
      </c>
      <c r="L129" s="11"/>
      <c r="M129" s="71">
        <f t="shared" si="43"/>
        <v>0</v>
      </c>
      <c r="N129" s="13"/>
      <c r="O129" s="25"/>
      <c r="P129" s="29"/>
      <c r="Q129" s="13"/>
      <c r="R129" s="25"/>
      <c r="S129" s="29">
        <f t="shared" si="56"/>
        <v>0</v>
      </c>
      <c r="T129" s="11"/>
      <c r="U129" s="71">
        <f t="shared" si="44"/>
        <v>0</v>
      </c>
      <c r="V129" s="9"/>
      <c r="W129" s="1"/>
    </row>
    <row r="130" spans="1:23" ht="24.75" customHeight="1" outlineLevel="3" x14ac:dyDescent="0.2">
      <c r="A130" s="37"/>
      <c r="B130" s="6" t="s">
        <v>64</v>
      </c>
      <c r="C130" s="11"/>
      <c r="D130" s="11"/>
      <c r="E130" s="35" t="s">
        <v>44</v>
      </c>
      <c r="F130" s="31"/>
      <c r="G130" s="29"/>
      <c r="H130" s="31"/>
      <c r="I130" s="29"/>
      <c r="J130" s="31"/>
      <c r="K130" s="29">
        <f t="shared" si="55"/>
        <v>0</v>
      </c>
      <c r="L130" s="11"/>
      <c r="M130" s="71">
        <f t="shared" si="43"/>
        <v>0</v>
      </c>
      <c r="N130" s="13"/>
      <c r="O130" s="25"/>
      <c r="P130" s="29"/>
      <c r="Q130" s="13"/>
      <c r="R130" s="25"/>
      <c r="S130" s="29">
        <f t="shared" si="56"/>
        <v>0</v>
      </c>
      <c r="T130" s="11"/>
      <c r="U130" s="71">
        <f t="shared" si="44"/>
        <v>0</v>
      </c>
      <c r="V130" s="9"/>
      <c r="W130" s="1"/>
    </row>
    <row r="131" spans="1:23" ht="24.75" customHeight="1" outlineLevel="3" x14ac:dyDescent="0.2">
      <c r="A131" s="37"/>
      <c r="B131" s="6" t="s">
        <v>65</v>
      </c>
      <c r="C131" s="11"/>
      <c r="D131" s="11"/>
      <c r="E131" s="35" t="s">
        <v>44</v>
      </c>
      <c r="F131" s="31"/>
      <c r="G131" s="29"/>
      <c r="H131" s="31"/>
      <c r="I131" s="29"/>
      <c r="J131" s="31"/>
      <c r="K131" s="29">
        <f t="shared" si="55"/>
        <v>0</v>
      </c>
      <c r="L131" s="11"/>
      <c r="M131" s="71">
        <f t="shared" si="43"/>
        <v>0</v>
      </c>
      <c r="N131" s="13"/>
      <c r="O131" s="25"/>
      <c r="P131" s="29"/>
      <c r="Q131" s="13"/>
      <c r="R131" s="25"/>
      <c r="S131" s="29">
        <f t="shared" si="56"/>
        <v>0</v>
      </c>
      <c r="T131" s="11"/>
      <c r="U131" s="71">
        <f t="shared" si="44"/>
        <v>0</v>
      </c>
      <c r="V131" s="9"/>
      <c r="W131" s="1"/>
    </row>
    <row r="132" spans="1:23" ht="24.75" customHeight="1" outlineLevel="3" x14ac:dyDescent="0.2">
      <c r="A132" s="37"/>
      <c r="B132" s="55" t="s">
        <v>86</v>
      </c>
      <c r="C132" s="11"/>
      <c r="D132" s="11"/>
      <c r="E132" s="35" t="s">
        <v>44</v>
      </c>
      <c r="F132" s="31"/>
      <c r="G132" s="29"/>
      <c r="H132" s="31"/>
      <c r="I132" s="29"/>
      <c r="J132" s="31"/>
      <c r="K132" s="29">
        <f t="shared" si="55"/>
        <v>0</v>
      </c>
      <c r="L132" s="11"/>
      <c r="M132" s="71">
        <f t="shared" si="43"/>
        <v>0</v>
      </c>
      <c r="N132" s="13"/>
      <c r="O132" s="25"/>
      <c r="P132" s="29"/>
      <c r="Q132" s="13"/>
      <c r="R132" s="25"/>
      <c r="S132" s="29">
        <f t="shared" si="56"/>
        <v>0</v>
      </c>
      <c r="T132" s="11"/>
      <c r="U132" s="71">
        <f t="shared" si="44"/>
        <v>0</v>
      </c>
      <c r="V132" s="9"/>
      <c r="W132" s="1"/>
    </row>
    <row r="133" spans="1:23" ht="24.75" customHeight="1" outlineLevel="3" x14ac:dyDescent="0.2">
      <c r="A133" s="37"/>
      <c r="B133" s="6" t="s">
        <v>66</v>
      </c>
      <c r="C133" s="11"/>
      <c r="D133" s="11"/>
      <c r="E133" s="35" t="s">
        <v>44</v>
      </c>
      <c r="F133" s="31"/>
      <c r="G133" s="29"/>
      <c r="H133" s="31"/>
      <c r="I133" s="29"/>
      <c r="J133" s="31"/>
      <c r="K133" s="29">
        <f t="shared" si="55"/>
        <v>0</v>
      </c>
      <c r="L133" s="11"/>
      <c r="M133" s="71">
        <f t="shared" si="43"/>
        <v>0</v>
      </c>
      <c r="N133" s="13"/>
      <c r="O133" s="25"/>
      <c r="P133" s="29"/>
      <c r="Q133" s="13"/>
      <c r="R133" s="25"/>
      <c r="S133" s="29">
        <f t="shared" si="56"/>
        <v>0</v>
      </c>
      <c r="T133" s="11"/>
      <c r="U133" s="71">
        <f t="shared" si="44"/>
        <v>0</v>
      </c>
      <c r="V133" s="9"/>
      <c r="W133" s="1"/>
    </row>
    <row r="134" spans="1:23" ht="24.75" customHeight="1" outlineLevel="1" collapsed="1" x14ac:dyDescent="0.2">
      <c r="A134" s="37"/>
      <c r="C134" s="67" t="s">
        <v>96</v>
      </c>
      <c r="D134" s="11"/>
      <c r="E134" s="35" t="s">
        <v>44</v>
      </c>
      <c r="F134" s="32"/>
      <c r="G134" s="29">
        <f>SUM(G135:G141)</f>
        <v>0</v>
      </c>
      <c r="H134" s="32"/>
      <c r="I134" s="29">
        <f>SUM(I135:I141)</f>
        <v>0</v>
      </c>
      <c r="J134" s="32"/>
      <c r="K134" s="29">
        <f>SUM(K135:K141)</f>
        <v>0</v>
      </c>
      <c r="L134" s="11"/>
      <c r="M134" s="71">
        <f t="shared" si="43"/>
        <v>0</v>
      </c>
      <c r="N134" s="13"/>
      <c r="O134" s="25"/>
      <c r="P134" s="29">
        <f>SUM(P135:P141)</f>
        <v>0</v>
      </c>
      <c r="Q134" s="13"/>
      <c r="R134" s="25"/>
      <c r="S134" s="29">
        <f>SUM(S135:S141)</f>
        <v>0</v>
      </c>
      <c r="T134" s="11"/>
      <c r="U134" s="71">
        <f t="shared" si="44"/>
        <v>0</v>
      </c>
      <c r="V134" s="9"/>
      <c r="W134" s="1"/>
    </row>
    <row r="135" spans="1:23" ht="24.75" customHeight="1" outlineLevel="3" x14ac:dyDescent="0.2">
      <c r="A135" s="37"/>
      <c r="B135" s="55" t="s">
        <v>83</v>
      </c>
      <c r="C135" s="11"/>
      <c r="D135" s="11"/>
      <c r="E135" s="35" t="s">
        <v>44</v>
      </c>
      <c r="F135" s="31"/>
      <c r="G135" s="29"/>
      <c r="H135" s="31"/>
      <c r="I135" s="29"/>
      <c r="J135" s="31"/>
      <c r="K135" s="29">
        <f t="shared" si="53"/>
        <v>0</v>
      </c>
      <c r="L135" s="11"/>
      <c r="M135" s="71">
        <f t="shared" si="43"/>
        <v>0</v>
      </c>
      <c r="N135" s="13"/>
      <c r="O135" s="25"/>
      <c r="P135" s="29"/>
      <c r="Q135" s="13"/>
      <c r="R135" s="25"/>
      <c r="S135" s="29">
        <f t="shared" si="54"/>
        <v>0</v>
      </c>
      <c r="T135" s="11"/>
      <c r="U135" s="71">
        <f t="shared" si="44"/>
        <v>0</v>
      </c>
      <c r="V135" s="9"/>
      <c r="W135" s="1"/>
    </row>
    <row r="136" spans="1:23" ht="24.75" customHeight="1" outlineLevel="3" x14ac:dyDescent="0.2">
      <c r="A136" s="37"/>
      <c r="B136" s="55" t="s">
        <v>84</v>
      </c>
      <c r="C136" s="11"/>
      <c r="D136" s="11"/>
      <c r="E136" s="35" t="s">
        <v>44</v>
      </c>
      <c r="F136" s="31"/>
      <c r="G136" s="29"/>
      <c r="H136" s="31"/>
      <c r="I136" s="29"/>
      <c r="J136" s="31"/>
      <c r="K136" s="29">
        <f t="shared" si="53"/>
        <v>0</v>
      </c>
      <c r="L136" s="11"/>
      <c r="M136" s="71">
        <f t="shared" si="43"/>
        <v>0</v>
      </c>
      <c r="N136" s="13"/>
      <c r="O136" s="25"/>
      <c r="P136" s="29"/>
      <c r="Q136" s="13"/>
      <c r="R136" s="25"/>
      <c r="S136" s="29">
        <f t="shared" si="54"/>
        <v>0</v>
      </c>
      <c r="T136" s="11"/>
      <c r="U136" s="71">
        <f t="shared" si="44"/>
        <v>0</v>
      </c>
      <c r="V136" s="9"/>
      <c r="W136" s="1"/>
    </row>
    <row r="137" spans="1:23" ht="24.75" customHeight="1" outlineLevel="3" x14ac:dyDescent="0.2">
      <c r="A137" s="37"/>
      <c r="B137" s="55" t="s">
        <v>85</v>
      </c>
      <c r="C137" s="11"/>
      <c r="D137" s="11"/>
      <c r="E137" s="35" t="s">
        <v>44</v>
      </c>
      <c r="F137" s="31"/>
      <c r="G137" s="29"/>
      <c r="H137" s="31"/>
      <c r="I137" s="29"/>
      <c r="J137" s="31"/>
      <c r="K137" s="29">
        <f t="shared" si="53"/>
        <v>0</v>
      </c>
      <c r="L137" s="11"/>
      <c r="M137" s="71">
        <f t="shared" si="43"/>
        <v>0</v>
      </c>
      <c r="N137" s="13"/>
      <c r="O137" s="25"/>
      <c r="P137" s="29"/>
      <c r="Q137" s="13"/>
      <c r="R137" s="25"/>
      <c r="S137" s="29">
        <f t="shared" si="54"/>
        <v>0</v>
      </c>
      <c r="T137" s="11"/>
      <c r="U137" s="71">
        <f t="shared" si="44"/>
        <v>0</v>
      </c>
      <c r="V137" s="9"/>
      <c r="W137" s="1"/>
    </row>
    <row r="138" spans="1:23" ht="24.75" customHeight="1" outlineLevel="3" x14ac:dyDescent="0.2">
      <c r="A138" s="37"/>
      <c r="B138" s="6" t="s">
        <v>64</v>
      </c>
      <c r="C138" s="11"/>
      <c r="D138" s="11"/>
      <c r="E138" s="35" t="s">
        <v>44</v>
      </c>
      <c r="F138" s="31"/>
      <c r="G138" s="29"/>
      <c r="H138" s="31"/>
      <c r="I138" s="29"/>
      <c r="J138" s="31"/>
      <c r="K138" s="29">
        <f t="shared" si="53"/>
        <v>0</v>
      </c>
      <c r="L138" s="11"/>
      <c r="M138" s="71">
        <f t="shared" si="43"/>
        <v>0</v>
      </c>
      <c r="N138" s="13"/>
      <c r="O138" s="25"/>
      <c r="P138" s="29"/>
      <c r="Q138" s="13"/>
      <c r="R138" s="25"/>
      <c r="S138" s="29">
        <f t="shared" si="54"/>
        <v>0</v>
      </c>
      <c r="T138" s="11"/>
      <c r="U138" s="71">
        <f t="shared" si="44"/>
        <v>0</v>
      </c>
      <c r="V138" s="9"/>
      <c r="W138" s="1"/>
    </row>
    <row r="139" spans="1:23" ht="24.75" customHeight="1" outlineLevel="3" x14ac:dyDescent="0.2">
      <c r="A139" s="37"/>
      <c r="B139" s="6" t="s">
        <v>65</v>
      </c>
      <c r="C139" s="11"/>
      <c r="D139" s="11"/>
      <c r="E139" s="35" t="s">
        <v>44</v>
      </c>
      <c r="F139" s="31"/>
      <c r="G139" s="29"/>
      <c r="H139" s="31"/>
      <c r="I139" s="29"/>
      <c r="J139" s="31"/>
      <c r="K139" s="29">
        <f t="shared" si="53"/>
        <v>0</v>
      </c>
      <c r="L139" s="11"/>
      <c r="M139" s="71">
        <f t="shared" si="43"/>
        <v>0</v>
      </c>
      <c r="N139" s="13"/>
      <c r="O139" s="25"/>
      <c r="P139" s="29"/>
      <c r="Q139" s="13"/>
      <c r="R139" s="25"/>
      <c r="S139" s="29">
        <f t="shared" si="54"/>
        <v>0</v>
      </c>
      <c r="T139" s="11"/>
      <c r="U139" s="71">
        <f t="shared" si="44"/>
        <v>0</v>
      </c>
      <c r="V139" s="9"/>
      <c r="W139" s="1"/>
    </row>
    <row r="140" spans="1:23" ht="24.75" customHeight="1" outlineLevel="3" x14ac:dyDescent="0.2">
      <c r="A140" s="37"/>
      <c r="B140" s="55" t="s">
        <v>86</v>
      </c>
      <c r="C140" s="11"/>
      <c r="D140" s="11"/>
      <c r="E140" s="35" t="s">
        <v>44</v>
      </c>
      <c r="F140" s="31"/>
      <c r="G140" s="29"/>
      <c r="H140" s="31"/>
      <c r="I140" s="29"/>
      <c r="J140" s="31"/>
      <c r="K140" s="29">
        <f t="shared" si="53"/>
        <v>0</v>
      </c>
      <c r="L140" s="11"/>
      <c r="M140" s="71">
        <f t="shared" si="43"/>
        <v>0</v>
      </c>
      <c r="N140" s="13"/>
      <c r="O140" s="25"/>
      <c r="P140" s="29"/>
      <c r="Q140" s="13"/>
      <c r="R140" s="25"/>
      <c r="S140" s="29">
        <f t="shared" si="54"/>
        <v>0</v>
      </c>
      <c r="T140" s="11"/>
      <c r="U140" s="71">
        <f t="shared" si="44"/>
        <v>0</v>
      </c>
      <c r="V140" s="9"/>
      <c r="W140" s="1"/>
    </row>
    <row r="141" spans="1:23" ht="24.75" customHeight="1" outlineLevel="3" x14ac:dyDescent="0.2">
      <c r="A141" s="37"/>
      <c r="B141" s="6" t="s">
        <v>66</v>
      </c>
      <c r="C141" s="11"/>
      <c r="D141" s="11"/>
      <c r="E141" s="35" t="s">
        <v>44</v>
      </c>
      <c r="F141" s="31"/>
      <c r="G141" s="29"/>
      <c r="H141" s="31"/>
      <c r="I141" s="29"/>
      <c r="J141" s="31"/>
      <c r="K141" s="29">
        <f t="shared" si="53"/>
        <v>0</v>
      </c>
      <c r="L141" s="11"/>
      <c r="M141" s="71">
        <f t="shared" si="43"/>
        <v>0</v>
      </c>
      <c r="N141" s="13"/>
      <c r="O141" s="25"/>
      <c r="P141" s="29"/>
      <c r="Q141" s="13"/>
      <c r="R141" s="25"/>
      <c r="S141" s="29">
        <f t="shared" si="54"/>
        <v>0</v>
      </c>
      <c r="T141" s="11"/>
      <c r="U141" s="71">
        <f t="shared" si="44"/>
        <v>0</v>
      </c>
      <c r="V141" s="9"/>
      <c r="W141" s="1"/>
    </row>
    <row r="142" spans="1:23" ht="24.75" customHeight="1" outlineLevel="1" collapsed="1" x14ac:dyDescent="0.2">
      <c r="A142" s="37"/>
      <c r="C142" s="67" t="s">
        <v>97</v>
      </c>
      <c r="D142" s="11"/>
      <c r="E142" s="35" t="s">
        <v>44</v>
      </c>
      <c r="F142" s="32"/>
      <c r="G142" s="29">
        <f>SUM(G143:G149)</f>
        <v>0</v>
      </c>
      <c r="H142" s="32"/>
      <c r="I142" s="29">
        <f>SUM(I143:I149)</f>
        <v>0</v>
      </c>
      <c r="J142" s="32"/>
      <c r="K142" s="29">
        <f>SUM(K143:K149)</f>
        <v>0</v>
      </c>
      <c r="L142" s="11"/>
      <c r="M142" s="71">
        <f t="shared" si="43"/>
        <v>0</v>
      </c>
      <c r="N142" s="13"/>
      <c r="O142" s="25"/>
      <c r="P142" s="29">
        <f>SUM(P143:P149)</f>
        <v>0</v>
      </c>
      <c r="Q142" s="13"/>
      <c r="R142" s="25"/>
      <c r="S142" s="29">
        <f>SUM(S143:S149)</f>
        <v>0</v>
      </c>
      <c r="T142" s="11"/>
      <c r="U142" s="71">
        <f t="shared" si="44"/>
        <v>0</v>
      </c>
      <c r="V142" s="9"/>
      <c r="W142" s="1"/>
    </row>
    <row r="143" spans="1:23" ht="24.75" customHeight="1" outlineLevel="3" x14ac:dyDescent="0.2">
      <c r="A143" s="37"/>
      <c r="B143" s="55" t="s">
        <v>83</v>
      </c>
      <c r="C143" s="11"/>
      <c r="D143" s="11"/>
      <c r="E143" s="35" t="s">
        <v>44</v>
      </c>
      <c r="F143" s="31"/>
      <c r="G143" s="29"/>
      <c r="H143" s="31"/>
      <c r="I143" s="29"/>
      <c r="J143" s="31"/>
      <c r="K143" s="29">
        <f t="shared" ref="K143:K149" si="57">G143-I143</f>
        <v>0</v>
      </c>
      <c r="L143" s="11"/>
      <c r="M143" s="71">
        <f t="shared" si="43"/>
        <v>0</v>
      </c>
      <c r="N143" s="13"/>
      <c r="O143" s="25"/>
      <c r="P143" s="29"/>
      <c r="Q143" s="13"/>
      <c r="R143" s="25"/>
      <c r="S143" s="29">
        <f t="shared" ref="S143:S149" si="58">K143+P143</f>
        <v>0</v>
      </c>
      <c r="T143" s="11"/>
      <c r="U143" s="71">
        <f t="shared" si="44"/>
        <v>0</v>
      </c>
      <c r="V143" s="9"/>
      <c r="W143" s="1"/>
    </row>
    <row r="144" spans="1:23" ht="24.75" customHeight="1" outlineLevel="3" x14ac:dyDescent="0.2">
      <c r="A144" s="37"/>
      <c r="B144" s="55" t="s">
        <v>84</v>
      </c>
      <c r="C144" s="11"/>
      <c r="D144" s="11"/>
      <c r="E144" s="35" t="s">
        <v>44</v>
      </c>
      <c r="F144" s="31"/>
      <c r="G144" s="29"/>
      <c r="H144" s="31"/>
      <c r="I144" s="29"/>
      <c r="J144" s="31"/>
      <c r="K144" s="29">
        <f t="shared" si="57"/>
        <v>0</v>
      </c>
      <c r="L144" s="11"/>
      <c r="M144" s="71">
        <f t="shared" si="43"/>
        <v>0</v>
      </c>
      <c r="N144" s="13"/>
      <c r="O144" s="25"/>
      <c r="P144" s="29"/>
      <c r="Q144" s="13"/>
      <c r="R144" s="25"/>
      <c r="S144" s="29">
        <f t="shared" si="58"/>
        <v>0</v>
      </c>
      <c r="T144" s="11"/>
      <c r="U144" s="71">
        <f t="shared" si="44"/>
        <v>0</v>
      </c>
      <c r="V144" s="9"/>
      <c r="W144" s="1"/>
    </row>
    <row r="145" spans="1:23" ht="24.75" customHeight="1" outlineLevel="3" x14ac:dyDescent="0.2">
      <c r="A145" s="37"/>
      <c r="B145" s="55" t="s">
        <v>85</v>
      </c>
      <c r="C145" s="11"/>
      <c r="D145" s="11"/>
      <c r="E145" s="35" t="s">
        <v>44</v>
      </c>
      <c r="F145" s="31"/>
      <c r="G145" s="29"/>
      <c r="H145" s="31"/>
      <c r="I145" s="29"/>
      <c r="J145" s="31"/>
      <c r="K145" s="29">
        <f t="shared" si="57"/>
        <v>0</v>
      </c>
      <c r="L145" s="11"/>
      <c r="M145" s="71">
        <f t="shared" si="43"/>
        <v>0</v>
      </c>
      <c r="N145" s="13"/>
      <c r="O145" s="25"/>
      <c r="P145" s="29"/>
      <c r="Q145" s="13"/>
      <c r="R145" s="25"/>
      <c r="S145" s="29">
        <f t="shared" si="58"/>
        <v>0</v>
      </c>
      <c r="T145" s="11"/>
      <c r="U145" s="71">
        <f t="shared" si="44"/>
        <v>0</v>
      </c>
      <c r="V145" s="9"/>
      <c r="W145" s="1"/>
    </row>
    <row r="146" spans="1:23" ht="24.75" customHeight="1" outlineLevel="3" x14ac:dyDescent="0.2">
      <c r="A146" s="37"/>
      <c r="B146" s="6" t="s">
        <v>64</v>
      </c>
      <c r="C146" s="11"/>
      <c r="D146" s="11"/>
      <c r="E146" s="35" t="s">
        <v>44</v>
      </c>
      <c r="F146" s="31"/>
      <c r="G146" s="29"/>
      <c r="H146" s="31"/>
      <c r="I146" s="29"/>
      <c r="J146" s="31"/>
      <c r="K146" s="29">
        <f t="shared" si="57"/>
        <v>0</v>
      </c>
      <c r="L146" s="11"/>
      <c r="M146" s="71">
        <f t="shared" si="43"/>
        <v>0</v>
      </c>
      <c r="N146" s="13"/>
      <c r="O146" s="25"/>
      <c r="P146" s="29"/>
      <c r="Q146" s="13"/>
      <c r="R146" s="25"/>
      <c r="S146" s="29">
        <f t="shared" si="58"/>
        <v>0</v>
      </c>
      <c r="T146" s="11"/>
      <c r="U146" s="71">
        <f t="shared" si="44"/>
        <v>0</v>
      </c>
      <c r="V146" s="9"/>
      <c r="W146" s="1"/>
    </row>
    <row r="147" spans="1:23" ht="24.75" customHeight="1" outlineLevel="3" x14ac:dyDescent="0.2">
      <c r="A147" s="37"/>
      <c r="B147" s="6" t="s">
        <v>65</v>
      </c>
      <c r="C147" s="11"/>
      <c r="D147" s="11"/>
      <c r="E147" s="35" t="s">
        <v>44</v>
      </c>
      <c r="F147" s="31"/>
      <c r="G147" s="29"/>
      <c r="H147" s="31"/>
      <c r="I147" s="29"/>
      <c r="J147" s="31"/>
      <c r="K147" s="29">
        <f t="shared" si="57"/>
        <v>0</v>
      </c>
      <c r="L147" s="11"/>
      <c r="M147" s="71">
        <f t="shared" si="43"/>
        <v>0</v>
      </c>
      <c r="N147" s="13"/>
      <c r="O147" s="25"/>
      <c r="P147" s="29"/>
      <c r="Q147" s="13"/>
      <c r="R147" s="25"/>
      <c r="S147" s="29">
        <f t="shared" si="58"/>
        <v>0</v>
      </c>
      <c r="T147" s="11"/>
      <c r="U147" s="71">
        <f t="shared" si="44"/>
        <v>0</v>
      </c>
      <c r="V147" s="9"/>
      <c r="W147" s="1"/>
    </row>
    <row r="148" spans="1:23" ht="24.75" customHeight="1" outlineLevel="3" x14ac:dyDescent="0.2">
      <c r="A148" s="37"/>
      <c r="B148" s="55" t="s">
        <v>86</v>
      </c>
      <c r="C148" s="11"/>
      <c r="D148" s="11"/>
      <c r="E148" s="35" t="s">
        <v>44</v>
      </c>
      <c r="F148" s="31"/>
      <c r="G148" s="29"/>
      <c r="H148" s="31"/>
      <c r="I148" s="29"/>
      <c r="J148" s="31"/>
      <c r="K148" s="29">
        <f t="shared" si="57"/>
        <v>0</v>
      </c>
      <c r="L148" s="11"/>
      <c r="M148" s="71">
        <f t="shared" si="43"/>
        <v>0</v>
      </c>
      <c r="N148" s="13"/>
      <c r="O148" s="25"/>
      <c r="P148" s="29"/>
      <c r="Q148" s="13"/>
      <c r="R148" s="25"/>
      <c r="S148" s="29">
        <f t="shared" si="58"/>
        <v>0</v>
      </c>
      <c r="T148" s="11"/>
      <c r="U148" s="71">
        <f t="shared" si="44"/>
        <v>0</v>
      </c>
      <c r="V148" s="9"/>
      <c r="W148" s="1"/>
    </row>
    <row r="149" spans="1:23" ht="24.75" customHeight="1" outlineLevel="3" x14ac:dyDescent="0.2">
      <c r="A149" s="37"/>
      <c r="B149" s="6" t="s">
        <v>66</v>
      </c>
      <c r="C149" s="11"/>
      <c r="D149" s="11"/>
      <c r="E149" s="35" t="s">
        <v>44</v>
      </c>
      <c r="F149" s="31"/>
      <c r="G149" s="29"/>
      <c r="H149" s="31"/>
      <c r="I149" s="29"/>
      <c r="J149" s="31"/>
      <c r="K149" s="29">
        <f t="shared" si="57"/>
        <v>0</v>
      </c>
      <c r="L149" s="11"/>
      <c r="M149" s="71">
        <f t="shared" si="43"/>
        <v>0</v>
      </c>
      <c r="N149" s="13"/>
      <c r="O149" s="25"/>
      <c r="P149" s="29"/>
      <c r="Q149" s="13"/>
      <c r="R149" s="25"/>
      <c r="S149" s="29">
        <f t="shared" si="58"/>
        <v>0</v>
      </c>
      <c r="T149" s="11"/>
      <c r="U149" s="71">
        <f t="shared" si="44"/>
        <v>0</v>
      </c>
      <c r="V149" s="9"/>
      <c r="W149" s="1"/>
    </row>
    <row r="150" spans="1:23" ht="24.75" customHeight="1" outlineLevel="1" collapsed="1" x14ac:dyDescent="0.2">
      <c r="A150" s="37"/>
      <c r="C150" s="67" t="s">
        <v>98</v>
      </c>
      <c r="D150" s="11"/>
      <c r="E150" s="35" t="s">
        <v>44</v>
      </c>
      <c r="F150" s="32"/>
      <c r="G150" s="29">
        <f>SUM(G151:G157)</f>
        <v>0</v>
      </c>
      <c r="H150" s="32"/>
      <c r="I150" s="29">
        <f>SUM(I151:I157)</f>
        <v>0</v>
      </c>
      <c r="J150" s="32"/>
      <c r="K150" s="29">
        <f>SUM(K151:K157)</f>
        <v>0</v>
      </c>
      <c r="L150" s="11"/>
      <c r="M150" s="71">
        <f t="shared" ref="M150" si="59">IF(G150=0,0,K150/G150*100)</f>
        <v>0</v>
      </c>
      <c r="N150" s="13"/>
      <c r="O150" s="25"/>
      <c r="P150" s="29">
        <f>SUM(P151:P157)</f>
        <v>0</v>
      </c>
      <c r="Q150" s="13"/>
      <c r="R150" s="25"/>
      <c r="S150" s="29">
        <f>SUM(S151:S157)</f>
        <v>0</v>
      </c>
      <c r="T150" s="11"/>
      <c r="U150" s="71">
        <f t="shared" ref="U150" si="60">IF(G150=0,0,S150/G150*100)</f>
        <v>0</v>
      </c>
      <c r="V150" s="9"/>
      <c r="W150" s="1"/>
    </row>
    <row r="151" spans="1:23" ht="24.75" customHeight="1" outlineLevel="3" x14ac:dyDescent="0.2">
      <c r="A151" s="37"/>
      <c r="B151" s="55" t="s">
        <v>83</v>
      </c>
      <c r="C151" s="11"/>
      <c r="D151" s="11"/>
      <c r="E151" s="29"/>
      <c r="F151" s="31"/>
      <c r="G151" s="29"/>
      <c r="H151" s="31"/>
      <c r="I151" s="29"/>
      <c r="J151" s="31"/>
      <c r="K151" s="29">
        <f t="shared" si="53"/>
        <v>0</v>
      </c>
      <c r="L151" s="11"/>
      <c r="M151" s="71" t="str">
        <f t="shared" ref="M151:M157" si="61">IF(G151=0,"",K151/G151*100)</f>
        <v/>
      </c>
      <c r="N151" s="13"/>
      <c r="O151" s="25"/>
      <c r="P151" s="29"/>
      <c r="Q151" s="13"/>
      <c r="R151" s="25"/>
      <c r="S151" s="29">
        <f t="shared" si="54"/>
        <v>0</v>
      </c>
      <c r="T151" s="11"/>
      <c r="U151" s="71" t="str">
        <f t="shared" ref="U151:U157" si="62">IF(G151=0,"",S151/G151*100)</f>
        <v/>
      </c>
      <c r="V151" s="9"/>
      <c r="W151" s="1"/>
    </row>
    <row r="152" spans="1:23" ht="24.75" customHeight="1" outlineLevel="3" x14ac:dyDescent="0.2">
      <c r="A152" s="37"/>
      <c r="B152" s="55" t="s">
        <v>84</v>
      </c>
      <c r="C152" s="11"/>
      <c r="D152" s="11"/>
      <c r="E152" s="29"/>
      <c r="F152" s="31"/>
      <c r="G152" s="29"/>
      <c r="H152" s="31"/>
      <c r="I152" s="29"/>
      <c r="J152" s="31"/>
      <c r="K152" s="29">
        <f t="shared" si="53"/>
        <v>0</v>
      </c>
      <c r="L152" s="11"/>
      <c r="M152" s="71" t="str">
        <f t="shared" si="61"/>
        <v/>
      </c>
      <c r="N152" s="13"/>
      <c r="O152" s="25"/>
      <c r="P152" s="29"/>
      <c r="Q152" s="13"/>
      <c r="R152" s="25"/>
      <c r="S152" s="29">
        <f t="shared" si="54"/>
        <v>0</v>
      </c>
      <c r="T152" s="11"/>
      <c r="U152" s="71" t="str">
        <f t="shared" si="62"/>
        <v/>
      </c>
      <c r="V152" s="9"/>
      <c r="W152" s="1"/>
    </row>
    <row r="153" spans="1:23" ht="24.75" customHeight="1" outlineLevel="3" x14ac:dyDescent="0.2">
      <c r="A153" s="37"/>
      <c r="B153" s="55" t="s">
        <v>85</v>
      </c>
      <c r="C153" s="11"/>
      <c r="D153" s="11"/>
      <c r="E153" s="29"/>
      <c r="F153" s="31"/>
      <c r="G153" s="29"/>
      <c r="H153" s="31"/>
      <c r="I153" s="29"/>
      <c r="J153" s="31"/>
      <c r="K153" s="29">
        <f t="shared" si="53"/>
        <v>0</v>
      </c>
      <c r="L153" s="11"/>
      <c r="M153" s="71" t="str">
        <f t="shared" si="61"/>
        <v/>
      </c>
      <c r="N153" s="13"/>
      <c r="O153" s="25"/>
      <c r="P153" s="29"/>
      <c r="Q153" s="13"/>
      <c r="R153" s="25"/>
      <c r="S153" s="29">
        <f t="shared" si="54"/>
        <v>0</v>
      </c>
      <c r="T153" s="11"/>
      <c r="U153" s="71" t="str">
        <f t="shared" si="62"/>
        <v/>
      </c>
      <c r="V153" s="9"/>
      <c r="W153" s="1"/>
    </row>
    <row r="154" spans="1:23" ht="24.75" customHeight="1" outlineLevel="3" x14ac:dyDescent="0.2">
      <c r="A154" s="37"/>
      <c r="B154" s="6" t="s">
        <v>64</v>
      </c>
      <c r="C154" s="11"/>
      <c r="D154" s="11"/>
      <c r="E154" s="29"/>
      <c r="F154" s="31"/>
      <c r="G154" s="29"/>
      <c r="H154" s="31"/>
      <c r="I154" s="29"/>
      <c r="J154" s="31"/>
      <c r="K154" s="29">
        <f t="shared" si="53"/>
        <v>0</v>
      </c>
      <c r="L154" s="11"/>
      <c r="M154" s="71" t="str">
        <f t="shared" si="61"/>
        <v/>
      </c>
      <c r="N154" s="13"/>
      <c r="O154" s="25"/>
      <c r="P154" s="29"/>
      <c r="Q154" s="13"/>
      <c r="R154" s="25"/>
      <c r="S154" s="29">
        <f t="shared" si="54"/>
        <v>0</v>
      </c>
      <c r="T154" s="11"/>
      <c r="U154" s="71" t="str">
        <f t="shared" si="62"/>
        <v/>
      </c>
      <c r="V154" s="9"/>
      <c r="W154" s="1"/>
    </row>
    <row r="155" spans="1:23" ht="24.75" customHeight="1" outlineLevel="3" x14ac:dyDescent="0.2">
      <c r="A155" s="37"/>
      <c r="B155" s="6" t="s">
        <v>65</v>
      </c>
      <c r="C155" s="11"/>
      <c r="D155" s="11"/>
      <c r="E155" s="29"/>
      <c r="F155" s="31"/>
      <c r="G155" s="29"/>
      <c r="H155" s="31"/>
      <c r="I155" s="29"/>
      <c r="J155" s="31"/>
      <c r="K155" s="29">
        <f t="shared" si="53"/>
        <v>0</v>
      </c>
      <c r="L155" s="11"/>
      <c r="M155" s="71" t="str">
        <f t="shared" si="61"/>
        <v/>
      </c>
      <c r="N155" s="13"/>
      <c r="O155" s="25"/>
      <c r="P155" s="29"/>
      <c r="Q155" s="13"/>
      <c r="R155" s="25"/>
      <c r="S155" s="29">
        <f t="shared" si="54"/>
        <v>0</v>
      </c>
      <c r="T155" s="11"/>
      <c r="U155" s="71" t="str">
        <f t="shared" si="62"/>
        <v/>
      </c>
      <c r="V155" s="9"/>
      <c r="W155" s="1"/>
    </row>
    <row r="156" spans="1:23" ht="24.75" customHeight="1" outlineLevel="3" x14ac:dyDescent="0.2">
      <c r="A156" s="37"/>
      <c r="B156" s="55" t="s">
        <v>86</v>
      </c>
      <c r="C156" s="11"/>
      <c r="D156" s="11"/>
      <c r="E156" s="29"/>
      <c r="F156" s="31"/>
      <c r="G156" s="29"/>
      <c r="H156" s="31"/>
      <c r="I156" s="29"/>
      <c r="J156" s="31"/>
      <c r="K156" s="29">
        <f t="shared" si="53"/>
        <v>0</v>
      </c>
      <c r="L156" s="11"/>
      <c r="M156" s="71" t="str">
        <f t="shared" si="61"/>
        <v/>
      </c>
      <c r="N156" s="13"/>
      <c r="O156" s="25"/>
      <c r="P156" s="29"/>
      <c r="Q156" s="13"/>
      <c r="R156" s="25"/>
      <c r="S156" s="29">
        <f t="shared" si="54"/>
        <v>0</v>
      </c>
      <c r="T156" s="11"/>
      <c r="U156" s="71" t="str">
        <f t="shared" si="62"/>
        <v/>
      </c>
      <c r="V156" s="9"/>
      <c r="W156" s="1"/>
    </row>
    <row r="157" spans="1:23" ht="24.75" customHeight="1" outlineLevel="3" x14ac:dyDescent="0.2">
      <c r="A157" s="37"/>
      <c r="B157" s="6" t="s">
        <v>66</v>
      </c>
      <c r="C157" s="11"/>
      <c r="D157" s="11"/>
      <c r="E157" s="29"/>
      <c r="F157" s="31"/>
      <c r="G157" s="29"/>
      <c r="H157" s="31"/>
      <c r="I157" s="29"/>
      <c r="J157" s="31"/>
      <c r="K157" s="29">
        <f t="shared" si="53"/>
        <v>0</v>
      </c>
      <c r="L157" s="11"/>
      <c r="M157" s="71" t="str">
        <f t="shared" si="61"/>
        <v/>
      </c>
      <c r="N157" s="13"/>
      <c r="O157" s="25"/>
      <c r="P157" s="29"/>
      <c r="Q157" s="13"/>
      <c r="R157" s="25"/>
      <c r="S157" s="29">
        <f t="shared" si="54"/>
        <v>0</v>
      </c>
      <c r="T157" s="11"/>
      <c r="U157" s="71" t="str">
        <f t="shared" si="62"/>
        <v/>
      </c>
      <c r="V157" s="9"/>
      <c r="W157" s="1"/>
    </row>
    <row r="158" spans="1:23" s="66" customFormat="1" ht="24.75" customHeight="1" outlineLevel="1" collapsed="1" x14ac:dyDescent="0.2">
      <c r="A158" s="62"/>
      <c r="B158" s="59"/>
      <c r="C158" s="59"/>
      <c r="D158" s="59"/>
      <c r="E158" s="63"/>
      <c r="F158" s="58"/>
      <c r="G158" s="63"/>
      <c r="H158" s="58"/>
      <c r="I158" s="63"/>
      <c r="J158" s="58"/>
      <c r="K158" s="63"/>
      <c r="L158" s="59"/>
      <c r="M158" s="73"/>
      <c r="N158" s="60"/>
      <c r="O158" s="64"/>
      <c r="P158" s="63"/>
      <c r="Q158" s="60"/>
      <c r="R158" s="64"/>
      <c r="S158" s="63"/>
      <c r="T158" s="59"/>
      <c r="U158" s="73"/>
      <c r="V158" s="65"/>
    </row>
    <row r="159" spans="1:23" ht="24.75" customHeight="1" outlineLevel="1" x14ac:dyDescent="0.2">
      <c r="A159" s="37" t="s">
        <v>58</v>
      </c>
      <c r="B159" s="67" t="s">
        <v>89</v>
      </c>
      <c r="C159" s="11"/>
      <c r="D159" s="11"/>
      <c r="E159" s="35" t="s">
        <v>49</v>
      </c>
      <c r="F159" s="32"/>
      <c r="G159" s="29">
        <f>SUM(G160:G166)</f>
        <v>0</v>
      </c>
      <c r="H159" s="32"/>
      <c r="I159" s="29">
        <f>SUM(I160:I166)</f>
        <v>0</v>
      </c>
      <c r="J159" s="32"/>
      <c r="K159" s="29">
        <f>SUM(K160:K166)</f>
        <v>0</v>
      </c>
      <c r="L159" s="11"/>
      <c r="M159" s="71">
        <f>IF(G159=0,0,K159/G159*100)</f>
        <v>0</v>
      </c>
      <c r="N159" s="13"/>
      <c r="O159" s="25"/>
      <c r="P159" s="29">
        <f>SUM(P160:P166)</f>
        <v>0</v>
      </c>
      <c r="Q159" s="13"/>
      <c r="R159" s="25"/>
      <c r="S159" s="29">
        <f>SUM(S160:S166)</f>
        <v>0</v>
      </c>
      <c r="T159" s="11"/>
      <c r="U159" s="71">
        <f>IF(G159=0,0,S159/G159*100)</f>
        <v>0</v>
      </c>
      <c r="V159" s="9"/>
      <c r="W159" s="1"/>
    </row>
    <row r="160" spans="1:23" ht="24.75" customHeight="1" outlineLevel="3" x14ac:dyDescent="0.2">
      <c r="A160" s="37"/>
      <c r="B160" s="55" t="s">
        <v>83</v>
      </c>
      <c r="C160" s="11"/>
      <c r="D160" s="11"/>
      <c r="E160" s="29"/>
      <c r="F160" s="31"/>
      <c r="G160" s="29"/>
      <c r="H160" s="31"/>
      <c r="I160" s="29"/>
      <c r="J160" s="31"/>
      <c r="K160" s="29">
        <f t="shared" ref="K160:K166" si="63">G160-I160</f>
        <v>0</v>
      </c>
      <c r="L160" s="11"/>
      <c r="M160" s="71" t="str">
        <f t="shared" ref="M160:M166" si="64">IF(G160=0,"",K160/G160*100)</f>
        <v/>
      </c>
      <c r="N160" s="13"/>
      <c r="O160" s="25"/>
      <c r="P160" s="29"/>
      <c r="Q160" s="13"/>
      <c r="R160" s="25"/>
      <c r="S160" s="29">
        <f t="shared" ref="S160:S166" si="65">K160+P160</f>
        <v>0</v>
      </c>
      <c r="T160" s="11"/>
      <c r="U160" s="71" t="str">
        <f t="shared" ref="U160:U166" si="66">IF(G160=0,"",S160/G160*100)</f>
        <v/>
      </c>
      <c r="V160" s="9"/>
      <c r="W160" s="1"/>
    </row>
    <row r="161" spans="1:23" ht="24.75" customHeight="1" outlineLevel="3" x14ac:dyDescent="0.2">
      <c r="A161" s="37"/>
      <c r="B161" s="55" t="s">
        <v>84</v>
      </c>
      <c r="C161" s="11"/>
      <c r="D161" s="11"/>
      <c r="E161" s="29"/>
      <c r="F161" s="31"/>
      <c r="G161" s="29"/>
      <c r="H161" s="31"/>
      <c r="I161" s="29"/>
      <c r="J161" s="31"/>
      <c r="K161" s="29">
        <f t="shared" si="63"/>
        <v>0</v>
      </c>
      <c r="L161" s="11"/>
      <c r="M161" s="71" t="str">
        <f t="shared" si="64"/>
        <v/>
      </c>
      <c r="N161" s="13"/>
      <c r="O161" s="25"/>
      <c r="P161" s="29"/>
      <c r="Q161" s="13"/>
      <c r="R161" s="25"/>
      <c r="S161" s="29">
        <f t="shared" si="65"/>
        <v>0</v>
      </c>
      <c r="T161" s="11"/>
      <c r="U161" s="71" t="str">
        <f t="shared" si="66"/>
        <v/>
      </c>
      <c r="V161" s="9"/>
      <c r="W161" s="1"/>
    </row>
    <row r="162" spans="1:23" ht="24.75" customHeight="1" outlineLevel="3" x14ac:dyDescent="0.2">
      <c r="A162" s="37"/>
      <c r="B162" s="55" t="s">
        <v>85</v>
      </c>
      <c r="C162" s="11"/>
      <c r="D162" s="11"/>
      <c r="E162" s="29"/>
      <c r="F162" s="31"/>
      <c r="G162" s="29"/>
      <c r="H162" s="31"/>
      <c r="I162" s="29"/>
      <c r="J162" s="31"/>
      <c r="K162" s="29">
        <f t="shared" si="63"/>
        <v>0</v>
      </c>
      <c r="L162" s="11"/>
      <c r="M162" s="71" t="str">
        <f t="shared" si="64"/>
        <v/>
      </c>
      <c r="N162" s="13"/>
      <c r="O162" s="25"/>
      <c r="P162" s="29"/>
      <c r="Q162" s="13"/>
      <c r="R162" s="25"/>
      <c r="S162" s="29">
        <f t="shared" si="65"/>
        <v>0</v>
      </c>
      <c r="T162" s="11"/>
      <c r="U162" s="71" t="str">
        <f t="shared" si="66"/>
        <v/>
      </c>
      <c r="V162" s="9"/>
      <c r="W162" s="1"/>
    </row>
    <row r="163" spans="1:23" ht="24.75" customHeight="1" outlineLevel="3" x14ac:dyDescent="0.2">
      <c r="A163" s="37"/>
      <c r="B163" s="6" t="s">
        <v>64</v>
      </c>
      <c r="C163" s="11"/>
      <c r="D163" s="11"/>
      <c r="E163" s="29"/>
      <c r="F163" s="31"/>
      <c r="G163" s="29"/>
      <c r="H163" s="31"/>
      <c r="I163" s="29"/>
      <c r="J163" s="31"/>
      <c r="K163" s="29">
        <f t="shared" si="63"/>
        <v>0</v>
      </c>
      <c r="L163" s="11"/>
      <c r="M163" s="71" t="str">
        <f t="shared" si="64"/>
        <v/>
      </c>
      <c r="N163" s="13"/>
      <c r="O163" s="25"/>
      <c r="P163" s="29"/>
      <c r="Q163" s="13"/>
      <c r="R163" s="25"/>
      <c r="S163" s="29">
        <f t="shared" si="65"/>
        <v>0</v>
      </c>
      <c r="T163" s="11"/>
      <c r="U163" s="71" t="str">
        <f t="shared" si="66"/>
        <v/>
      </c>
      <c r="V163" s="9"/>
      <c r="W163" s="1"/>
    </row>
    <row r="164" spans="1:23" ht="24.75" customHeight="1" outlineLevel="3" x14ac:dyDescent="0.2">
      <c r="A164" s="37"/>
      <c r="B164" s="6" t="s">
        <v>65</v>
      </c>
      <c r="C164" s="11"/>
      <c r="D164" s="11"/>
      <c r="E164" s="29"/>
      <c r="F164" s="31"/>
      <c r="G164" s="29"/>
      <c r="H164" s="31"/>
      <c r="I164" s="29"/>
      <c r="J164" s="31"/>
      <c r="K164" s="29">
        <f t="shared" si="63"/>
        <v>0</v>
      </c>
      <c r="L164" s="11"/>
      <c r="M164" s="71" t="str">
        <f t="shared" si="64"/>
        <v/>
      </c>
      <c r="N164" s="13"/>
      <c r="O164" s="25"/>
      <c r="P164" s="29"/>
      <c r="Q164" s="13"/>
      <c r="R164" s="25"/>
      <c r="S164" s="29">
        <f t="shared" si="65"/>
        <v>0</v>
      </c>
      <c r="T164" s="11"/>
      <c r="U164" s="71" t="str">
        <f t="shared" si="66"/>
        <v/>
      </c>
      <c r="V164" s="9"/>
      <c r="W164" s="1"/>
    </row>
    <row r="165" spans="1:23" ht="24.75" customHeight="1" outlineLevel="3" x14ac:dyDescent="0.2">
      <c r="A165" s="37"/>
      <c r="B165" s="55" t="s">
        <v>86</v>
      </c>
      <c r="C165" s="11"/>
      <c r="D165" s="11"/>
      <c r="E165" s="29"/>
      <c r="F165" s="31"/>
      <c r="G165" s="29"/>
      <c r="H165" s="31"/>
      <c r="I165" s="29"/>
      <c r="J165" s="31"/>
      <c r="K165" s="29">
        <f t="shared" si="63"/>
        <v>0</v>
      </c>
      <c r="L165" s="11"/>
      <c r="M165" s="71" t="str">
        <f t="shared" si="64"/>
        <v/>
      </c>
      <c r="N165" s="13"/>
      <c r="O165" s="25"/>
      <c r="P165" s="29"/>
      <c r="Q165" s="13"/>
      <c r="R165" s="25"/>
      <c r="S165" s="29">
        <f t="shared" si="65"/>
        <v>0</v>
      </c>
      <c r="T165" s="11"/>
      <c r="U165" s="71" t="str">
        <f t="shared" si="66"/>
        <v/>
      </c>
      <c r="V165" s="9"/>
      <c r="W165" s="1"/>
    </row>
    <row r="166" spans="1:23" ht="24.75" customHeight="1" outlineLevel="3" x14ac:dyDescent="0.2">
      <c r="A166" s="37"/>
      <c r="B166" s="6" t="s">
        <v>66</v>
      </c>
      <c r="C166" s="11"/>
      <c r="D166" s="11"/>
      <c r="E166" s="29"/>
      <c r="F166" s="31"/>
      <c r="G166" s="29"/>
      <c r="H166" s="31"/>
      <c r="I166" s="29"/>
      <c r="J166" s="31"/>
      <c r="K166" s="29">
        <f t="shared" si="63"/>
        <v>0</v>
      </c>
      <c r="L166" s="11"/>
      <c r="M166" s="71" t="str">
        <f t="shared" si="64"/>
        <v/>
      </c>
      <c r="N166" s="13"/>
      <c r="O166" s="25"/>
      <c r="P166" s="29"/>
      <c r="Q166" s="13"/>
      <c r="R166" s="25"/>
      <c r="S166" s="29">
        <f t="shared" si="65"/>
        <v>0</v>
      </c>
      <c r="T166" s="11"/>
      <c r="U166" s="71" t="str">
        <f t="shared" si="66"/>
        <v/>
      </c>
      <c r="V166" s="9"/>
      <c r="W166" s="1"/>
    </row>
    <row r="167" spans="1:23" ht="24.75" customHeight="1" outlineLevel="1" collapsed="1" x14ac:dyDescent="0.2">
      <c r="A167" s="37"/>
      <c r="B167" s="11"/>
      <c r="C167" s="11"/>
      <c r="D167" s="11"/>
      <c r="E167" s="32"/>
      <c r="F167" s="31"/>
      <c r="G167" s="32"/>
      <c r="H167" s="31"/>
      <c r="I167" s="32"/>
      <c r="J167" s="31"/>
      <c r="K167" s="32"/>
      <c r="L167" s="11"/>
      <c r="M167" s="72"/>
      <c r="N167" s="13"/>
      <c r="O167" s="25"/>
      <c r="P167" s="32"/>
      <c r="Q167" s="13"/>
      <c r="R167" s="25"/>
      <c r="S167" s="32"/>
      <c r="T167" s="11"/>
      <c r="U167" s="72"/>
      <c r="V167" s="9"/>
      <c r="W167" s="1"/>
    </row>
    <row r="168" spans="1:23" ht="24.75" customHeight="1" outlineLevel="1" x14ac:dyDescent="0.2">
      <c r="A168" s="91" t="s">
        <v>59</v>
      </c>
      <c r="B168" s="89" t="s">
        <v>129</v>
      </c>
      <c r="C168" s="11"/>
      <c r="D168" s="11"/>
      <c r="E168" s="35" t="s">
        <v>49</v>
      </c>
      <c r="F168" s="32"/>
      <c r="G168" s="29">
        <f>SUM(G169:G175)</f>
        <v>0</v>
      </c>
      <c r="H168" s="32"/>
      <c r="I168" s="29">
        <f>SUM(I169:I175)</f>
        <v>0</v>
      </c>
      <c r="J168" s="32"/>
      <c r="K168" s="29">
        <f>SUM(K169:K175)</f>
        <v>0</v>
      </c>
      <c r="L168" s="11"/>
      <c r="M168" s="71">
        <f>IF(G168=0,0,K168/G168*100)</f>
        <v>0</v>
      </c>
      <c r="N168" s="13"/>
      <c r="O168" s="25"/>
      <c r="P168" s="29">
        <f>SUM(P169:P175)</f>
        <v>0</v>
      </c>
      <c r="Q168" s="13"/>
      <c r="R168" s="25"/>
      <c r="S168" s="29">
        <f>SUM(S169:S175)</f>
        <v>0</v>
      </c>
      <c r="T168" s="11"/>
      <c r="U168" s="71">
        <f>IF(G168=0,0,S168/G168*100)</f>
        <v>0</v>
      </c>
      <c r="V168" s="9"/>
      <c r="W168" s="1"/>
    </row>
    <row r="169" spans="1:23" ht="24.75" customHeight="1" outlineLevel="3" x14ac:dyDescent="0.2">
      <c r="A169" s="37"/>
      <c r="B169" s="55" t="s">
        <v>83</v>
      </c>
      <c r="C169" s="11"/>
      <c r="D169" s="11"/>
      <c r="E169" s="29"/>
      <c r="F169" s="31"/>
      <c r="G169" s="29"/>
      <c r="H169" s="31"/>
      <c r="I169" s="29"/>
      <c r="J169" s="31"/>
      <c r="K169" s="29">
        <f t="shared" ref="K169:K175" si="67">G169-I169</f>
        <v>0</v>
      </c>
      <c r="L169" s="11"/>
      <c r="M169" s="71" t="str">
        <f t="shared" ref="M169:M175" si="68">IF(G169=0,"",K169/G169*100)</f>
        <v/>
      </c>
      <c r="N169" s="13"/>
      <c r="O169" s="25"/>
      <c r="P169" s="29"/>
      <c r="Q169" s="13"/>
      <c r="R169" s="25"/>
      <c r="S169" s="29">
        <f t="shared" ref="S169:S175" si="69">K169+P169</f>
        <v>0</v>
      </c>
      <c r="T169" s="11"/>
      <c r="U169" s="71" t="str">
        <f t="shared" ref="U169:U175" si="70">IF(G169=0,"",S169/G169*100)</f>
        <v/>
      </c>
      <c r="V169" s="9"/>
      <c r="W169" s="1"/>
    </row>
    <row r="170" spans="1:23" ht="24.75" customHeight="1" outlineLevel="3" x14ac:dyDescent="0.2">
      <c r="A170" s="37"/>
      <c r="B170" s="55" t="s">
        <v>84</v>
      </c>
      <c r="C170" s="11"/>
      <c r="D170" s="11"/>
      <c r="E170" s="29"/>
      <c r="F170" s="31"/>
      <c r="G170" s="29"/>
      <c r="H170" s="31"/>
      <c r="I170" s="29"/>
      <c r="J170" s="31"/>
      <c r="K170" s="29">
        <f t="shared" si="67"/>
        <v>0</v>
      </c>
      <c r="L170" s="11"/>
      <c r="M170" s="71" t="str">
        <f t="shared" si="68"/>
        <v/>
      </c>
      <c r="N170" s="13"/>
      <c r="O170" s="25"/>
      <c r="P170" s="29"/>
      <c r="Q170" s="13"/>
      <c r="R170" s="25"/>
      <c r="S170" s="29">
        <f t="shared" si="69"/>
        <v>0</v>
      </c>
      <c r="T170" s="11"/>
      <c r="U170" s="71" t="str">
        <f t="shared" si="70"/>
        <v/>
      </c>
      <c r="V170" s="9"/>
      <c r="W170" s="1"/>
    </row>
    <row r="171" spans="1:23" ht="24.75" customHeight="1" outlineLevel="3" x14ac:dyDescent="0.2">
      <c r="A171" s="37"/>
      <c r="B171" s="55" t="s">
        <v>85</v>
      </c>
      <c r="C171" s="11"/>
      <c r="D171" s="11"/>
      <c r="E171" s="29"/>
      <c r="F171" s="31"/>
      <c r="G171" s="29"/>
      <c r="H171" s="31"/>
      <c r="I171" s="29"/>
      <c r="J171" s="31"/>
      <c r="K171" s="29">
        <f t="shared" si="67"/>
        <v>0</v>
      </c>
      <c r="L171" s="11"/>
      <c r="M171" s="71" t="str">
        <f t="shared" si="68"/>
        <v/>
      </c>
      <c r="N171" s="13"/>
      <c r="O171" s="25"/>
      <c r="P171" s="29"/>
      <c r="Q171" s="13"/>
      <c r="R171" s="25"/>
      <c r="S171" s="29">
        <f t="shared" si="69"/>
        <v>0</v>
      </c>
      <c r="T171" s="11"/>
      <c r="U171" s="71" t="str">
        <f t="shared" si="70"/>
        <v/>
      </c>
      <c r="V171" s="9"/>
      <c r="W171" s="1"/>
    </row>
    <row r="172" spans="1:23" ht="24.75" customHeight="1" outlineLevel="3" x14ac:dyDescent="0.2">
      <c r="A172" s="37"/>
      <c r="B172" s="6" t="s">
        <v>64</v>
      </c>
      <c r="C172" s="11"/>
      <c r="D172" s="11"/>
      <c r="E172" s="29"/>
      <c r="F172" s="31"/>
      <c r="G172" s="29"/>
      <c r="H172" s="31"/>
      <c r="I172" s="29"/>
      <c r="J172" s="31"/>
      <c r="K172" s="29">
        <f t="shared" si="67"/>
        <v>0</v>
      </c>
      <c r="L172" s="11"/>
      <c r="M172" s="71" t="str">
        <f t="shared" si="68"/>
        <v/>
      </c>
      <c r="N172" s="13"/>
      <c r="O172" s="25"/>
      <c r="P172" s="29"/>
      <c r="Q172" s="13"/>
      <c r="R172" s="25"/>
      <c r="S172" s="29">
        <f t="shared" si="69"/>
        <v>0</v>
      </c>
      <c r="T172" s="11"/>
      <c r="U172" s="71" t="str">
        <f t="shared" si="70"/>
        <v/>
      </c>
      <c r="V172" s="9"/>
      <c r="W172" s="1"/>
    </row>
    <row r="173" spans="1:23" ht="24.75" customHeight="1" outlineLevel="3" x14ac:dyDescent="0.2">
      <c r="A173" s="37"/>
      <c r="B173" s="6" t="s">
        <v>65</v>
      </c>
      <c r="C173" s="11"/>
      <c r="D173" s="11"/>
      <c r="E173" s="29"/>
      <c r="F173" s="31"/>
      <c r="G173" s="29"/>
      <c r="H173" s="31"/>
      <c r="I173" s="29"/>
      <c r="J173" s="31"/>
      <c r="K173" s="29">
        <f t="shared" si="67"/>
        <v>0</v>
      </c>
      <c r="L173" s="11"/>
      <c r="M173" s="71" t="str">
        <f t="shared" si="68"/>
        <v/>
      </c>
      <c r="N173" s="13"/>
      <c r="O173" s="25"/>
      <c r="P173" s="29"/>
      <c r="Q173" s="13"/>
      <c r="R173" s="25"/>
      <c r="S173" s="29">
        <f t="shared" si="69"/>
        <v>0</v>
      </c>
      <c r="T173" s="11"/>
      <c r="U173" s="71" t="str">
        <f t="shared" si="70"/>
        <v/>
      </c>
      <c r="V173" s="9"/>
      <c r="W173" s="1"/>
    </row>
    <row r="174" spans="1:23" ht="24.75" customHeight="1" outlineLevel="3" x14ac:dyDescent="0.2">
      <c r="A174" s="37"/>
      <c r="B174" s="55" t="s">
        <v>86</v>
      </c>
      <c r="C174" s="11"/>
      <c r="D174" s="11"/>
      <c r="E174" s="29"/>
      <c r="F174" s="31"/>
      <c r="G174" s="29"/>
      <c r="H174" s="31"/>
      <c r="I174" s="29"/>
      <c r="J174" s="31"/>
      <c r="K174" s="29">
        <f t="shared" si="67"/>
        <v>0</v>
      </c>
      <c r="L174" s="11"/>
      <c r="M174" s="71" t="str">
        <f t="shared" si="68"/>
        <v/>
      </c>
      <c r="N174" s="13"/>
      <c r="O174" s="25"/>
      <c r="P174" s="29"/>
      <c r="Q174" s="13"/>
      <c r="R174" s="25"/>
      <c r="S174" s="29">
        <f t="shared" si="69"/>
        <v>0</v>
      </c>
      <c r="T174" s="11"/>
      <c r="U174" s="71" t="str">
        <f t="shared" si="70"/>
        <v/>
      </c>
      <c r="V174" s="9"/>
      <c r="W174" s="1"/>
    </row>
    <row r="175" spans="1:23" ht="24.75" customHeight="1" outlineLevel="3" x14ac:dyDescent="0.2">
      <c r="A175" s="37"/>
      <c r="B175" s="6" t="s">
        <v>66</v>
      </c>
      <c r="C175" s="11"/>
      <c r="D175" s="11"/>
      <c r="E175" s="29"/>
      <c r="F175" s="31"/>
      <c r="G175" s="29"/>
      <c r="H175" s="31"/>
      <c r="I175" s="29"/>
      <c r="J175" s="31"/>
      <c r="K175" s="29">
        <f t="shared" si="67"/>
        <v>0</v>
      </c>
      <c r="L175" s="11"/>
      <c r="M175" s="71" t="str">
        <f t="shared" si="68"/>
        <v/>
      </c>
      <c r="N175" s="13"/>
      <c r="O175" s="25"/>
      <c r="P175" s="29"/>
      <c r="Q175" s="13"/>
      <c r="R175" s="25"/>
      <c r="S175" s="29">
        <f t="shared" si="69"/>
        <v>0</v>
      </c>
      <c r="T175" s="11"/>
      <c r="U175" s="71" t="str">
        <f t="shared" si="70"/>
        <v/>
      </c>
      <c r="V175" s="9"/>
      <c r="W175" s="1"/>
    </row>
    <row r="176" spans="1:23" ht="24.75" customHeight="1" outlineLevel="1" collapsed="1" x14ac:dyDescent="0.2">
      <c r="A176" s="37"/>
      <c r="B176" s="11"/>
      <c r="C176" s="11"/>
      <c r="D176" s="11"/>
      <c r="E176" s="32"/>
      <c r="F176" s="31"/>
      <c r="G176" s="32"/>
      <c r="H176" s="31"/>
      <c r="I176" s="32"/>
      <c r="J176" s="31"/>
      <c r="K176" s="32"/>
      <c r="L176" s="11"/>
      <c r="M176" s="72"/>
      <c r="N176" s="13"/>
      <c r="O176" s="25"/>
      <c r="P176" s="32"/>
      <c r="Q176" s="13"/>
      <c r="R176" s="25"/>
      <c r="S176" s="32"/>
      <c r="T176" s="11"/>
      <c r="U176" s="72"/>
      <c r="V176" s="9"/>
      <c r="W176" s="1"/>
    </row>
    <row r="177" spans="1:23" ht="24.75" customHeight="1" outlineLevel="1" x14ac:dyDescent="0.2">
      <c r="A177" s="91" t="s">
        <v>60</v>
      </c>
      <c r="B177" s="11" t="s">
        <v>48</v>
      </c>
      <c r="C177" s="11"/>
      <c r="D177" s="11"/>
      <c r="E177" s="32"/>
      <c r="F177" s="45"/>
      <c r="G177" s="32"/>
      <c r="H177" s="45"/>
      <c r="I177" s="32"/>
      <c r="J177" s="45"/>
      <c r="K177" s="32"/>
      <c r="L177" s="11"/>
      <c r="M177" s="72"/>
      <c r="N177" s="13"/>
      <c r="O177" s="25"/>
      <c r="P177" s="32"/>
      <c r="Q177" s="13"/>
      <c r="R177" s="25"/>
      <c r="S177" s="32"/>
      <c r="T177" s="11"/>
      <c r="U177" s="72"/>
      <c r="V177" s="9"/>
      <c r="W177" s="1"/>
    </row>
    <row r="178" spans="1:23" s="1" customFormat="1" ht="24.75" customHeight="1" outlineLevel="1" x14ac:dyDescent="0.2">
      <c r="A178" s="37"/>
      <c r="B178" s="11"/>
      <c r="C178" s="11"/>
      <c r="D178" s="11"/>
      <c r="E178" s="32"/>
      <c r="F178" s="31"/>
      <c r="G178" s="32"/>
      <c r="H178" s="31"/>
      <c r="I178" s="32"/>
      <c r="J178" s="31"/>
      <c r="K178" s="32"/>
      <c r="L178" s="11"/>
      <c r="M178" s="32"/>
      <c r="N178" s="13"/>
      <c r="O178" s="25"/>
      <c r="P178" s="32"/>
      <c r="Q178" s="13"/>
      <c r="R178" s="25"/>
      <c r="S178" s="32"/>
      <c r="T178" s="11"/>
      <c r="U178" s="72"/>
      <c r="V178" s="9"/>
    </row>
    <row r="179" spans="1:23" ht="24.75" customHeight="1" outlineLevel="1" collapsed="1" x14ac:dyDescent="0.2">
      <c r="A179" s="37"/>
      <c r="C179" s="67" t="s">
        <v>102</v>
      </c>
      <c r="D179" s="11"/>
      <c r="E179" s="35" t="s">
        <v>44</v>
      </c>
      <c r="F179" s="32"/>
      <c r="G179" s="29">
        <f>SUM(G180:G186)</f>
        <v>0</v>
      </c>
      <c r="H179" s="32"/>
      <c r="I179" s="29">
        <f>SUM(I180:I186)</f>
        <v>0</v>
      </c>
      <c r="J179" s="32"/>
      <c r="K179" s="29">
        <f>SUM(K180:K186)</f>
        <v>0</v>
      </c>
      <c r="L179" s="11"/>
      <c r="M179" s="71">
        <f t="shared" ref="M179:M187" si="71">IF(G179=0,0,K179/G179*100)</f>
        <v>0</v>
      </c>
      <c r="N179" s="13"/>
      <c r="O179" s="25"/>
      <c r="P179" s="29">
        <f>SUM(P180:P186)</f>
        <v>0</v>
      </c>
      <c r="Q179" s="13"/>
      <c r="R179" s="25"/>
      <c r="S179" s="29">
        <f>SUM(S180:S186)</f>
        <v>0</v>
      </c>
      <c r="T179" s="11"/>
      <c r="U179" s="71">
        <f>IF(G179=0,0,S179/G179*100)</f>
        <v>0</v>
      </c>
      <c r="V179" s="9"/>
      <c r="W179" s="1"/>
    </row>
    <row r="180" spans="1:23" ht="24.75" customHeight="1" outlineLevel="3" x14ac:dyDescent="0.2">
      <c r="A180" s="37"/>
      <c r="B180" s="55" t="s">
        <v>83</v>
      </c>
      <c r="C180" s="11"/>
      <c r="D180" s="11"/>
      <c r="E180" s="29"/>
      <c r="F180" s="31"/>
      <c r="G180" s="29"/>
      <c r="H180" s="31"/>
      <c r="I180" s="29"/>
      <c r="J180" s="31"/>
      <c r="K180" s="29">
        <f t="shared" ref="K180:K186" si="72">G180-I180</f>
        <v>0</v>
      </c>
      <c r="L180" s="11"/>
      <c r="M180" s="71">
        <f t="shared" si="71"/>
        <v>0</v>
      </c>
      <c r="N180" s="13"/>
      <c r="O180" s="25"/>
      <c r="P180" s="29"/>
      <c r="Q180" s="13"/>
      <c r="R180" s="25"/>
      <c r="S180" s="29">
        <f t="shared" ref="S180:S186" si="73">K180+P180</f>
        <v>0</v>
      </c>
      <c r="T180" s="11"/>
      <c r="U180" s="71" t="str">
        <f t="shared" ref="U180:U194" si="74">IF(G180=0,"",S180/G180*100)</f>
        <v/>
      </c>
      <c r="V180" s="9"/>
      <c r="W180" s="1"/>
    </row>
    <row r="181" spans="1:23" ht="24.75" customHeight="1" outlineLevel="3" x14ac:dyDescent="0.2">
      <c r="A181" s="37"/>
      <c r="B181" s="55" t="s">
        <v>84</v>
      </c>
      <c r="C181" s="11"/>
      <c r="D181" s="11"/>
      <c r="E181" s="29"/>
      <c r="F181" s="31"/>
      <c r="G181" s="29"/>
      <c r="H181" s="31"/>
      <c r="I181" s="29"/>
      <c r="J181" s="31"/>
      <c r="K181" s="29">
        <f t="shared" si="72"/>
        <v>0</v>
      </c>
      <c r="L181" s="11"/>
      <c r="M181" s="71">
        <f t="shared" si="71"/>
        <v>0</v>
      </c>
      <c r="N181" s="13"/>
      <c r="O181" s="25"/>
      <c r="P181" s="29"/>
      <c r="Q181" s="13"/>
      <c r="R181" s="25"/>
      <c r="S181" s="29">
        <f t="shared" si="73"/>
        <v>0</v>
      </c>
      <c r="T181" s="11"/>
      <c r="U181" s="71" t="str">
        <f t="shared" si="74"/>
        <v/>
      </c>
      <c r="V181" s="9"/>
      <c r="W181" s="1"/>
    </row>
    <row r="182" spans="1:23" ht="24.75" customHeight="1" outlineLevel="3" x14ac:dyDescent="0.2">
      <c r="A182" s="37"/>
      <c r="B182" s="55" t="s">
        <v>85</v>
      </c>
      <c r="C182" s="11"/>
      <c r="D182" s="11"/>
      <c r="E182" s="29"/>
      <c r="F182" s="31"/>
      <c r="G182" s="29"/>
      <c r="H182" s="31"/>
      <c r="I182" s="29"/>
      <c r="J182" s="31"/>
      <c r="K182" s="29">
        <f t="shared" si="72"/>
        <v>0</v>
      </c>
      <c r="L182" s="11"/>
      <c r="M182" s="71">
        <f t="shared" si="71"/>
        <v>0</v>
      </c>
      <c r="N182" s="13"/>
      <c r="O182" s="25"/>
      <c r="P182" s="29"/>
      <c r="Q182" s="13"/>
      <c r="R182" s="25"/>
      <c r="S182" s="29">
        <f t="shared" si="73"/>
        <v>0</v>
      </c>
      <c r="T182" s="11"/>
      <c r="U182" s="71" t="str">
        <f t="shared" si="74"/>
        <v/>
      </c>
      <c r="V182" s="9"/>
      <c r="W182" s="1"/>
    </row>
    <row r="183" spans="1:23" ht="24.75" customHeight="1" outlineLevel="3" x14ac:dyDescent="0.2">
      <c r="A183" s="37"/>
      <c r="B183" s="6" t="s">
        <v>64</v>
      </c>
      <c r="C183" s="11"/>
      <c r="D183" s="11"/>
      <c r="E183" s="29"/>
      <c r="F183" s="31"/>
      <c r="G183" s="29"/>
      <c r="H183" s="31"/>
      <c r="I183" s="29"/>
      <c r="J183" s="31"/>
      <c r="K183" s="29">
        <f t="shared" si="72"/>
        <v>0</v>
      </c>
      <c r="L183" s="11"/>
      <c r="M183" s="71">
        <f t="shared" si="71"/>
        <v>0</v>
      </c>
      <c r="N183" s="13"/>
      <c r="O183" s="25"/>
      <c r="P183" s="29"/>
      <c r="Q183" s="13"/>
      <c r="R183" s="25"/>
      <c r="S183" s="29">
        <f t="shared" si="73"/>
        <v>0</v>
      </c>
      <c r="T183" s="11"/>
      <c r="U183" s="71" t="str">
        <f t="shared" si="74"/>
        <v/>
      </c>
      <c r="V183" s="9"/>
      <c r="W183" s="1"/>
    </row>
    <row r="184" spans="1:23" ht="24.75" customHeight="1" outlineLevel="3" x14ac:dyDescent="0.2">
      <c r="A184" s="37"/>
      <c r="B184" s="6" t="s">
        <v>65</v>
      </c>
      <c r="C184" s="11"/>
      <c r="D184" s="11"/>
      <c r="E184" s="29"/>
      <c r="F184" s="31"/>
      <c r="G184" s="29"/>
      <c r="H184" s="31"/>
      <c r="I184" s="29"/>
      <c r="J184" s="31"/>
      <c r="K184" s="29">
        <f t="shared" si="72"/>
        <v>0</v>
      </c>
      <c r="L184" s="11"/>
      <c r="M184" s="71">
        <f t="shared" si="71"/>
        <v>0</v>
      </c>
      <c r="N184" s="13"/>
      <c r="O184" s="25"/>
      <c r="P184" s="29"/>
      <c r="Q184" s="13"/>
      <c r="R184" s="25"/>
      <c r="S184" s="29">
        <f t="shared" si="73"/>
        <v>0</v>
      </c>
      <c r="T184" s="11"/>
      <c r="U184" s="71" t="str">
        <f t="shared" si="74"/>
        <v/>
      </c>
      <c r="V184" s="9"/>
      <c r="W184" s="1"/>
    </row>
    <row r="185" spans="1:23" ht="24.75" customHeight="1" outlineLevel="3" x14ac:dyDescent="0.2">
      <c r="A185" s="37"/>
      <c r="B185" s="55" t="s">
        <v>86</v>
      </c>
      <c r="C185" s="11"/>
      <c r="D185" s="11"/>
      <c r="E185" s="29"/>
      <c r="F185" s="31"/>
      <c r="G185" s="29"/>
      <c r="H185" s="31"/>
      <c r="I185" s="29"/>
      <c r="J185" s="31"/>
      <c r="K185" s="29">
        <f t="shared" si="72"/>
        <v>0</v>
      </c>
      <c r="L185" s="11"/>
      <c r="M185" s="71">
        <f t="shared" si="71"/>
        <v>0</v>
      </c>
      <c r="N185" s="13"/>
      <c r="O185" s="25"/>
      <c r="P185" s="29"/>
      <c r="Q185" s="13"/>
      <c r="R185" s="25"/>
      <c r="S185" s="29">
        <f t="shared" si="73"/>
        <v>0</v>
      </c>
      <c r="T185" s="11"/>
      <c r="U185" s="71" t="str">
        <f t="shared" si="74"/>
        <v/>
      </c>
      <c r="V185" s="9"/>
      <c r="W185" s="1"/>
    </row>
    <row r="186" spans="1:23" ht="24.75" customHeight="1" outlineLevel="3" x14ac:dyDescent="0.2">
      <c r="A186" s="37"/>
      <c r="B186" s="6" t="s">
        <v>66</v>
      </c>
      <c r="C186" s="11"/>
      <c r="D186" s="11"/>
      <c r="E186" s="29"/>
      <c r="F186" s="31"/>
      <c r="G186" s="29"/>
      <c r="H186" s="31"/>
      <c r="I186" s="29"/>
      <c r="J186" s="31"/>
      <c r="K186" s="29">
        <f t="shared" si="72"/>
        <v>0</v>
      </c>
      <c r="L186" s="11"/>
      <c r="M186" s="71">
        <f t="shared" si="71"/>
        <v>0</v>
      </c>
      <c r="N186" s="13"/>
      <c r="O186" s="25"/>
      <c r="P186" s="29"/>
      <c r="Q186" s="13"/>
      <c r="R186" s="25"/>
      <c r="S186" s="29">
        <f t="shared" si="73"/>
        <v>0</v>
      </c>
      <c r="T186" s="11"/>
      <c r="U186" s="71" t="str">
        <f t="shared" si="74"/>
        <v/>
      </c>
      <c r="V186" s="9"/>
      <c r="W186" s="1"/>
    </row>
    <row r="187" spans="1:23" ht="24.75" customHeight="1" outlineLevel="1" collapsed="1" x14ac:dyDescent="0.2">
      <c r="A187" s="37"/>
      <c r="C187" s="11" t="s">
        <v>62</v>
      </c>
      <c r="D187" s="11"/>
      <c r="E187" s="35" t="s">
        <v>49</v>
      </c>
      <c r="F187" s="32"/>
      <c r="G187" s="29">
        <f>SUM(G188:G194)</f>
        <v>0</v>
      </c>
      <c r="H187" s="32"/>
      <c r="I187" s="29">
        <f>SUM(I188:I194)</f>
        <v>0</v>
      </c>
      <c r="J187" s="32"/>
      <c r="K187" s="29">
        <f>SUM(K188:K194)</f>
        <v>0</v>
      </c>
      <c r="L187" s="11"/>
      <c r="M187" s="71">
        <f t="shared" si="71"/>
        <v>0</v>
      </c>
      <c r="N187" s="13"/>
      <c r="O187" s="25"/>
      <c r="P187" s="29">
        <f>SUM(P188:P194)</f>
        <v>0</v>
      </c>
      <c r="Q187" s="13"/>
      <c r="R187" s="25"/>
      <c r="S187" s="29">
        <f>SUM(S188:S194)</f>
        <v>0</v>
      </c>
      <c r="T187" s="11"/>
      <c r="U187" s="71">
        <f>IF(G187=0,0,S187/G187*100)</f>
        <v>0</v>
      </c>
      <c r="V187" s="9"/>
      <c r="W187" s="1"/>
    </row>
    <row r="188" spans="1:23" ht="24.75" customHeight="1" outlineLevel="3" x14ac:dyDescent="0.2">
      <c r="A188" s="37"/>
      <c r="B188" s="55" t="s">
        <v>83</v>
      </c>
      <c r="C188" s="11"/>
      <c r="D188" s="11"/>
      <c r="E188" s="29"/>
      <c r="F188" s="31"/>
      <c r="G188" s="29"/>
      <c r="H188" s="31"/>
      <c r="I188" s="29"/>
      <c r="J188" s="31"/>
      <c r="K188" s="29">
        <f t="shared" ref="K188:K194" si="75">G188-I188</f>
        <v>0</v>
      </c>
      <c r="L188" s="11"/>
      <c r="M188" s="71" t="str">
        <f t="shared" ref="M188:M194" si="76">IF(G188=0,"",K188/G188*100)</f>
        <v/>
      </c>
      <c r="N188" s="13"/>
      <c r="O188" s="25"/>
      <c r="P188" s="29"/>
      <c r="Q188" s="13"/>
      <c r="R188" s="25"/>
      <c r="S188" s="29">
        <f t="shared" ref="S188:S194" si="77">K188+P188</f>
        <v>0</v>
      </c>
      <c r="T188" s="11"/>
      <c r="U188" s="71" t="str">
        <f t="shared" si="74"/>
        <v/>
      </c>
      <c r="V188" s="9"/>
      <c r="W188" s="1"/>
    </row>
    <row r="189" spans="1:23" ht="24.75" customHeight="1" outlineLevel="3" x14ac:dyDescent="0.2">
      <c r="A189" s="37"/>
      <c r="B189" s="55" t="s">
        <v>84</v>
      </c>
      <c r="C189" s="11"/>
      <c r="D189" s="11"/>
      <c r="E189" s="29"/>
      <c r="F189" s="31"/>
      <c r="G189" s="29"/>
      <c r="H189" s="31"/>
      <c r="I189" s="29"/>
      <c r="J189" s="31"/>
      <c r="K189" s="29">
        <f t="shared" si="75"/>
        <v>0</v>
      </c>
      <c r="L189" s="11"/>
      <c r="M189" s="71" t="str">
        <f t="shared" si="76"/>
        <v/>
      </c>
      <c r="N189" s="13"/>
      <c r="O189" s="25"/>
      <c r="P189" s="29"/>
      <c r="Q189" s="13"/>
      <c r="R189" s="25"/>
      <c r="S189" s="29">
        <f t="shared" si="77"/>
        <v>0</v>
      </c>
      <c r="T189" s="11"/>
      <c r="U189" s="71" t="str">
        <f t="shared" si="74"/>
        <v/>
      </c>
      <c r="V189" s="9"/>
      <c r="W189" s="1"/>
    </row>
    <row r="190" spans="1:23" ht="24.75" customHeight="1" outlineLevel="3" x14ac:dyDescent="0.2">
      <c r="A190" s="37"/>
      <c r="B190" s="55" t="s">
        <v>85</v>
      </c>
      <c r="C190" s="11"/>
      <c r="D190" s="11"/>
      <c r="E190" s="29"/>
      <c r="F190" s="31"/>
      <c r="G190" s="29"/>
      <c r="H190" s="31"/>
      <c r="I190" s="29"/>
      <c r="J190" s="31"/>
      <c r="K190" s="29">
        <f t="shared" si="75"/>
        <v>0</v>
      </c>
      <c r="L190" s="11"/>
      <c r="M190" s="71" t="str">
        <f t="shared" si="76"/>
        <v/>
      </c>
      <c r="N190" s="13"/>
      <c r="O190" s="25"/>
      <c r="P190" s="29"/>
      <c r="Q190" s="13"/>
      <c r="R190" s="25"/>
      <c r="S190" s="29">
        <f t="shared" si="77"/>
        <v>0</v>
      </c>
      <c r="T190" s="11"/>
      <c r="U190" s="71" t="str">
        <f t="shared" si="74"/>
        <v/>
      </c>
      <c r="V190" s="9"/>
      <c r="W190" s="1"/>
    </row>
    <row r="191" spans="1:23" ht="24.75" customHeight="1" outlineLevel="3" x14ac:dyDescent="0.2">
      <c r="A191" s="37"/>
      <c r="B191" s="6" t="s">
        <v>64</v>
      </c>
      <c r="C191" s="11"/>
      <c r="D191" s="11"/>
      <c r="E191" s="29"/>
      <c r="F191" s="31"/>
      <c r="G191" s="29"/>
      <c r="H191" s="31"/>
      <c r="I191" s="29"/>
      <c r="J191" s="31"/>
      <c r="K191" s="29">
        <f t="shared" si="75"/>
        <v>0</v>
      </c>
      <c r="L191" s="11"/>
      <c r="M191" s="71" t="str">
        <f t="shared" si="76"/>
        <v/>
      </c>
      <c r="N191" s="13"/>
      <c r="O191" s="25"/>
      <c r="P191" s="29"/>
      <c r="Q191" s="13"/>
      <c r="R191" s="25"/>
      <c r="S191" s="29">
        <f t="shared" si="77"/>
        <v>0</v>
      </c>
      <c r="T191" s="11"/>
      <c r="U191" s="71" t="str">
        <f t="shared" si="74"/>
        <v/>
      </c>
      <c r="V191" s="9"/>
      <c r="W191" s="1"/>
    </row>
    <row r="192" spans="1:23" ht="24.75" customHeight="1" outlineLevel="3" x14ac:dyDescent="0.2">
      <c r="A192" s="37"/>
      <c r="B192" s="6" t="s">
        <v>65</v>
      </c>
      <c r="C192" s="11"/>
      <c r="D192" s="11"/>
      <c r="E192" s="29"/>
      <c r="F192" s="31"/>
      <c r="G192" s="29"/>
      <c r="H192" s="31"/>
      <c r="I192" s="29"/>
      <c r="J192" s="31"/>
      <c r="K192" s="29">
        <f t="shared" si="75"/>
        <v>0</v>
      </c>
      <c r="L192" s="11"/>
      <c r="M192" s="71" t="str">
        <f t="shared" si="76"/>
        <v/>
      </c>
      <c r="N192" s="13"/>
      <c r="O192" s="25"/>
      <c r="P192" s="29"/>
      <c r="Q192" s="13"/>
      <c r="R192" s="25"/>
      <c r="S192" s="29">
        <f t="shared" si="77"/>
        <v>0</v>
      </c>
      <c r="T192" s="11"/>
      <c r="U192" s="71" t="str">
        <f t="shared" si="74"/>
        <v/>
      </c>
      <c r="V192" s="9"/>
      <c r="W192" s="1"/>
    </row>
    <row r="193" spans="1:23" ht="24.75" customHeight="1" outlineLevel="3" x14ac:dyDescent="0.2">
      <c r="A193" s="37"/>
      <c r="B193" s="55" t="s">
        <v>86</v>
      </c>
      <c r="C193" s="11"/>
      <c r="D193" s="11"/>
      <c r="E193" s="29"/>
      <c r="F193" s="31"/>
      <c r="G193" s="29"/>
      <c r="H193" s="31"/>
      <c r="I193" s="29"/>
      <c r="J193" s="31"/>
      <c r="K193" s="29">
        <f t="shared" si="75"/>
        <v>0</v>
      </c>
      <c r="L193" s="11"/>
      <c r="M193" s="71" t="str">
        <f t="shared" si="76"/>
        <v/>
      </c>
      <c r="N193" s="13"/>
      <c r="O193" s="25"/>
      <c r="P193" s="29"/>
      <c r="Q193" s="13"/>
      <c r="R193" s="25"/>
      <c r="S193" s="29">
        <f t="shared" si="77"/>
        <v>0</v>
      </c>
      <c r="T193" s="11"/>
      <c r="U193" s="71" t="str">
        <f t="shared" si="74"/>
        <v/>
      </c>
      <c r="V193" s="9"/>
      <c r="W193" s="1"/>
    </row>
    <row r="194" spans="1:23" ht="24.75" customHeight="1" outlineLevel="3" x14ac:dyDescent="0.2">
      <c r="A194" s="37"/>
      <c r="B194" s="6" t="s">
        <v>66</v>
      </c>
      <c r="C194" s="11"/>
      <c r="D194" s="11"/>
      <c r="E194" s="29"/>
      <c r="F194" s="31"/>
      <c r="G194" s="29"/>
      <c r="H194" s="31"/>
      <c r="I194" s="29"/>
      <c r="J194" s="31"/>
      <c r="K194" s="29">
        <f t="shared" si="75"/>
        <v>0</v>
      </c>
      <c r="L194" s="11"/>
      <c r="M194" s="71" t="str">
        <f t="shared" si="76"/>
        <v/>
      </c>
      <c r="N194" s="13"/>
      <c r="O194" s="25"/>
      <c r="P194" s="29"/>
      <c r="Q194" s="13"/>
      <c r="R194" s="25"/>
      <c r="S194" s="29">
        <f t="shared" si="77"/>
        <v>0</v>
      </c>
      <c r="T194" s="11"/>
      <c r="U194" s="71" t="str">
        <f t="shared" si="74"/>
        <v/>
      </c>
      <c r="V194" s="9"/>
      <c r="W194" s="1"/>
    </row>
    <row r="195" spans="1:23" ht="24.75" customHeight="1" outlineLevel="1" collapsed="1" x14ac:dyDescent="0.2">
      <c r="A195" s="37"/>
      <c r="B195" s="11"/>
      <c r="C195" s="11"/>
      <c r="D195" s="11"/>
      <c r="E195" s="32"/>
      <c r="F195" s="32"/>
      <c r="G195" s="32"/>
      <c r="H195" s="32"/>
      <c r="I195" s="32"/>
      <c r="J195" s="32"/>
      <c r="K195" s="32"/>
      <c r="L195" s="11"/>
      <c r="M195" s="72"/>
      <c r="N195" s="13"/>
      <c r="O195" s="25"/>
      <c r="P195" s="32"/>
      <c r="Q195" s="13"/>
      <c r="R195" s="25"/>
      <c r="S195" s="32"/>
      <c r="T195" s="11"/>
      <c r="U195" s="72"/>
      <c r="V195" s="9"/>
      <c r="W195" s="1"/>
    </row>
    <row r="196" spans="1:23" ht="24.75" customHeight="1" outlineLevel="1" x14ac:dyDescent="0.2">
      <c r="A196" s="91" t="s">
        <v>61</v>
      </c>
      <c r="B196" s="84" t="s">
        <v>126</v>
      </c>
      <c r="C196" s="11"/>
      <c r="D196" s="11"/>
      <c r="E196" s="35" t="s">
        <v>44</v>
      </c>
      <c r="F196" s="32"/>
      <c r="G196" s="29">
        <f>SUM(G197:G203)</f>
        <v>0</v>
      </c>
      <c r="H196" s="31"/>
      <c r="I196" s="29">
        <f>SUM(I197:I203)</f>
        <v>0</v>
      </c>
      <c r="J196" s="31"/>
      <c r="K196" s="29">
        <f>SUM(K197:K203)</f>
        <v>0</v>
      </c>
      <c r="L196" s="11"/>
      <c r="M196" s="71" t="str">
        <f t="shared" ref="M196" si="78">IF(G196=0,"",K196/G196*100)</f>
        <v/>
      </c>
      <c r="N196" s="13"/>
      <c r="O196" s="25"/>
      <c r="P196" s="29">
        <f>SUM(P197:P203)</f>
        <v>0</v>
      </c>
      <c r="Q196" s="83"/>
      <c r="R196" s="25"/>
      <c r="S196" s="29">
        <f>SUM(S197:S203)</f>
        <v>0</v>
      </c>
      <c r="T196" s="11"/>
      <c r="U196" s="71" t="str">
        <f t="shared" ref="U196:U203" si="79">IF(G196=0,"",S196/G196*100)</f>
        <v/>
      </c>
      <c r="V196" s="9"/>
      <c r="W196" s="1"/>
    </row>
    <row r="197" spans="1:23" ht="24.75" customHeight="1" outlineLevel="2" x14ac:dyDescent="0.2">
      <c r="A197" s="37"/>
      <c r="B197" s="55" t="s">
        <v>83</v>
      </c>
      <c r="C197" s="11"/>
      <c r="D197" s="11"/>
      <c r="E197" s="32"/>
      <c r="F197" s="32"/>
      <c r="G197" s="29">
        <v>0</v>
      </c>
      <c r="H197" s="31"/>
      <c r="I197" s="29"/>
      <c r="J197" s="31"/>
      <c r="K197" s="29">
        <f>G197-I197</f>
        <v>0</v>
      </c>
      <c r="L197" s="11"/>
      <c r="M197" s="71" t="str">
        <f t="shared" ref="M197:M203" si="80">IF(G197=0,"",K197/G197*100)</f>
        <v/>
      </c>
      <c r="N197" s="13"/>
      <c r="O197" s="25"/>
      <c r="P197" s="29"/>
      <c r="Q197" s="83"/>
      <c r="R197" s="25"/>
      <c r="S197" s="29">
        <f>SUM(K197+P197)</f>
        <v>0</v>
      </c>
      <c r="T197" s="11"/>
      <c r="U197" s="71" t="str">
        <f t="shared" si="79"/>
        <v/>
      </c>
      <c r="V197" s="9"/>
      <c r="W197" s="1"/>
    </row>
    <row r="198" spans="1:23" ht="24.75" customHeight="1" outlineLevel="2" x14ac:dyDescent="0.2">
      <c r="A198" s="37"/>
      <c r="B198" s="55" t="s">
        <v>84</v>
      </c>
      <c r="C198" s="11"/>
      <c r="D198" s="11"/>
      <c r="E198" s="32"/>
      <c r="F198" s="32"/>
      <c r="G198" s="29">
        <v>0</v>
      </c>
      <c r="H198" s="31"/>
      <c r="I198" s="29"/>
      <c r="J198" s="31"/>
      <c r="K198" s="29">
        <f t="shared" ref="K198:K203" si="81">G198-I198</f>
        <v>0</v>
      </c>
      <c r="L198" s="11"/>
      <c r="M198" s="71" t="str">
        <f t="shared" si="80"/>
        <v/>
      </c>
      <c r="N198" s="13"/>
      <c r="O198" s="25"/>
      <c r="P198" s="29"/>
      <c r="Q198" s="13"/>
      <c r="R198" s="25"/>
      <c r="S198" s="29">
        <f t="shared" ref="S198:S203" si="82">SUM(K198+P198)</f>
        <v>0</v>
      </c>
      <c r="T198" s="11"/>
      <c r="U198" s="71" t="str">
        <f t="shared" si="79"/>
        <v/>
      </c>
      <c r="V198" s="9"/>
      <c r="W198" s="1"/>
    </row>
    <row r="199" spans="1:23" ht="24.75" customHeight="1" outlineLevel="2" x14ac:dyDescent="0.2">
      <c r="A199" s="37"/>
      <c r="B199" s="55" t="s">
        <v>85</v>
      </c>
      <c r="C199" s="11"/>
      <c r="D199" s="11"/>
      <c r="E199" s="32"/>
      <c r="F199" s="32"/>
      <c r="G199" s="29">
        <v>0</v>
      </c>
      <c r="H199" s="31"/>
      <c r="I199" s="29"/>
      <c r="J199" s="31"/>
      <c r="K199" s="29">
        <f t="shared" si="81"/>
        <v>0</v>
      </c>
      <c r="L199" s="11"/>
      <c r="M199" s="71" t="str">
        <f t="shared" si="80"/>
        <v/>
      </c>
      <c r="N199" s="13"/>
      <c r="O199" s="25"/>
      <c r="P199" s="29"/>
      <c r="Q199" s="13"/>
      <c r="R199" s="25"/>
      <c r="S199" s="29">
        <f t="shared" si="82"/>
        <v>0</v>
      </c>
      <c r="T199" s="11"/>
      <c r="U199" s="71" t="str">
        <f t="shared" si="79"/>
        <v/>
      </c>
      <c r="V199" s="9"/>
      <c r="W199" s="1"/>
    </row>
    <row r="200" spans="1:23" ht="24.75" customHeight="1" outlineLevel="2" x14ac:dyDescent="0.2">
      <c r="A200" s="37"/>
      <c r="B200" s="6" t="s">
        <v>64</v>
      </c>
      <c r="C200" s="11"/>
      <c r="D200" s="11"/>
      <c r="E200" s="32"/>
      <c r="F200" s="32"/>
      <c r="G200" s="29">
        <v>0</v>
      </c>
      <c r="H200" s="31"/>
      <c r="I200" s="29"/>
      <c r="J200" s="31"/>
      <c r="K200" s="29">
        <f t="shared" si="81"/>
        <v>0</v>
      </c>
      <c r="L200" s="11"/>
      <c r="M200" s="71" t="str">
        <f t="shared" si="80"/>
        <v/>
      </c>
      <c r="N200" s="13"/>
      <c r="O200" s="25"/>
      <c r="P200" s="29"/>
      <c r="Q200" s="13"/>
      <c r="R200" s="25"/>
      <c r="S200" s="29">
        <f t="shared" si="82"/>
        <v>0</v>
      </c>
      <c r="T200" s="11"/>
      <c r="U200" s="71" t="str">
        <f t="shared" si="79"/>
        <v/>
      </c>
      <c r="V200" s="9"/>
      <c r="W200" s="1"/>
    </row>
    <row r="201" spans="1:23" ht="24.75" customHeight="1" outlineLevel="2" x14ac:dyDescent="0.2">
      <c r="A201" s="37"/>
      <c r="B201" s="6" t="s">
        <v>65</v>
      </c>
      <c r="C201" s="11"/>
      <c r="D201" s="11"/>
      <c r="E201" s="32"/>
      <c r="F201" s="32"/>
      <c r="G201" s="29">
        <v>0</v>
      </c>
      <c r="H201" s="31"/>
      <c r="I201" s="29"/>
      <c r="J201" s="31"/>
      <c r="K201" s="29">
        <f t="shared" si="81"/>
        <v>0</v>
      </c>
      <c r="L201" s="11"/>
      <c r="M201" s="71" t="str">
        <f t="shared" si="80"/>
        <v/>
      </c>
      <c r="N201" s="13"/>
      <c r="O201" s="25"/>
      <c r="P201" s="29"/>
      <c r="Q201" s="13"/>
      <c r="R201" s="25"/>
      <c r="S201" s="29">
        <f t="shared" si="82"/>
        <v>0</v>
      </c>
      <c r="T201" s="11"/>
      <c r="U201" s="71" t="str">
        <f t="shared" si="79"/>
        <v/>
      </c>
      <c r="V201" s="9"/>
      <c r="W201" s="1"/>
    </row>
    <row r="202" spans="1:23" ht="24.75" customHeight="1" outlineLevel="2" x14ac:dyDescent="0.2">
      <c r="A202" s="37"/>
      <c r="B202" s="55" t="s">
        <v>86</v>
      </c>
      <c r="C202" s="11"/>
      <c r="D202" s="11"/>
      <c r="E202" s="32"/>
      <c r="F202" s="32"/>
      <c r="G202" s="29">
        <v>0</v>
      </c>
      <c r="H202" s="31"/>
      <c r="I202" s="29"/>
      <c r="J202" s="31"/>
      <c r="K202" s="29">
        <f t="shared" si="81"/>
        <v>0</v>
      </c>
      <c r="L202" s="11"/>
      <c r="M202" s="71" t="str">
        <f t="shared" si="80"/>
        <v/>
      </c>
      <c r="N202" s="13"/>
      <c r="O202" s="25"/>
      <c r="P202" s="29"/>
      <c r="Q202" s="13"/>
      <c r="R202" s="25"/>
      <c r="S202" s="29">
        <f t="shared" si="82"/>
        <v>0</v>
      </c>
      <c r="T202" s="11"/>
      <c r="U202" s="71" t="str">
        <f t="shared" si="79"/>
        <v/>
      </c>
      <c r="V202" s="9"/>
      <c r="W202" s="1"/>
    </row>
    <row r="203" spans="1:23" ht="24.75" customHeight="1" outlineLevel="2" x14ac:dyDescent="0.2">
      <c r="A203" s="37"/>
      <c r="B203" s="6" t="s">
        <v>66</v>
      </c>
      <c r="C203" s="11"/>
      <c r="D203" s="11"/>
      <c r="E203" s="32"/>
      <c r="F203" s="32"/>
      <c r="G203" s="29">
        <v>0</v>
      </c>
      <c r="H203" s="31"/>
      <c r="I203" s="29"/>
      <c r="J203" s="31"/>
      <c r="K203" s="29">
        <f t="shared" si="81"/>
        <v>0</v>
      </c>
      <c r="L203" s="11"/>
      <c r="M203" s="71" t="str">
        <f t="shared" si="80"/>
        <v/>
      </c>
      <c r="N203" s="13"/>
      <c r="O203" s="25"/>
      <c r="P203" s="29"/>
      <c r="Q203" s="13"/>
      <c r="R203" s="25"/>
      <c r="S203" s="29">
        <f t="shared" si="82"/>
        <v>0</v>
      </c>
      <c r="T203" s="11"/>
      <c r="U203" s="71" t="str">
        <f t="shared" si="79"/>
        <v/>
      </c>
      <c r="V203" s="9"/>
      <c r="W203" s="1"/>
    </row>
    <row r="204" spans="1:23" ht="24.75" customHeight="1" outlineLevel="1" collapsed="1" x14ac:dyDescent="0.2">
      <c r="A204" s="37"/>
      <c r="B204" s="11"/>
      <c r="C204" s="11"/>
      <c r="D204" s="11"/>
      <c r="E204" s="32"/>
      <c r="F204" s="32"/>
      <c r="G204" s="32"/>
      <c r="H204" s="32"/>
      <c r="I204" s="32"/>
      <c r="J204" s="32"/>
      <c r="K204" s="32"/>
      <c r="L204" s="11"/>
      <c r="M204" s="72"/>
      <c r="N204" s="13"/>
      <c r="O204" s="25"/>
      <c r="P204" s="32"/>
      <c r="Q204" s="13"/>
      <c r="R204" s="25"/>
      <c r="S204" s="32"/>
      <c r="T204" s="11"/>
      <c r="U204" s="72"/>
      <c r="V204" s="9"/>
      <c r="W204" s="1"/>
    </row>
    <row r="205" spans="1:23" ht="24.75" customHeight="1" outlineLevel="1" x14ac:dyDescent="0.2">
      <c r="A205" s="91" t="s">
        <v>127</v>
      </c>
      <c r="B205" s="101" t="s">
        <v>138</v>
      </c>
      <c r="C205" s="11"/>
      <c r="D205" s="11"/>
      <c r="E205" s="35" t="s">
        <v>43</v>
      </c>
      <c r="F205" s="31"/>
      <c r="G205" s="29">
        <f>SUM(G206:G212)</f>
        <v>2114465.0099999998</v>
      </c>
      <c r="H205" s="31"/>
      <c r="I205" s="29">
        <f>SUM(I206:I212)</f>
        <v>2011648.6</v>
      </c>
      <c r="J205" s="31"/>
      <c r="K205" s="29">
        <f>SUM(K206:K212)</f>
        <v>102816.40999999968</v>
      </c>
      <c r="L205" s="11"/>
      <c r="M205" s="71">
        <f t="shared" ref="M205:M212" si="83">IF(G205=0,"",K205/G205*100)</f>
        <v>4.8625259587530225</v>
      </c>
      <c r="N205" s="13"/>
      <c r="O205" s="25"/>
      <c r="P205" s="29">
        <f>SUM(P206:P212)</f>
        <v>-102816.41</v>
      </c>
      <c r="Q205" s="83" t="s">
        <v>19</v>
      </c>
      <c r="R205" s="25"/>
      <c r="S205" s="29">
        <f>SUM(S206:S212)</f>
        <v>-3.2014213502407074E-10</v>
      </c>
      <c r="T205" s="11"/>
      <c r="U205" s="71">
        <f t="shared" ref="U205:U212" si="84">IF(G205=0,"",S205/G205*100)</f>
        <v>-1.514057378627754E-14</v>
      </c>
      <c r="V205" s="9"/>
      <c r="W205" s="1"/>
    </row>
    <row r="206" spans="1:23" ht="24.75" customHeight="1" outlineLevel="2" x14ac:dyDescent="0.2">
      <c r="A206" s="37"/>
      <c r="B206" s="55" t="s">
        <v>83</v>
      </c>
      <c r="C206" s="11"/>
      <c r="D206" s="11"/>
      <c r="E206" s="29"/>
      <c r="F206" s="31"/>
      <c r="G206" s="29">
        <v>2114465.0099999998</v>
      </c>
      <c r="H206" s="31"/>
      <c r="I206" s="29">
        <v>2011648.6</v>
      </c>
      <c r="J206" s="31"/>
      <c r="K206" s="29">
        <f>G206-I206</f>
        <v>102816.40999999968</v>
      </c>
      <c r="L206" s="11"/>
      <c r="M206" s="71">
        <f t="shared" si="83"/>
        <v>4.8625259587530225</v>
      </c>
      <c r="N206" s="13"/>
      <c r="O206" s="25"/>
      <c r="P206" s="29">
        <v>-102816.41</v>
      </c>
      <c r="Q206" s="83" t="s">
        <v>19</v>
      </c>
      <c r="R206" s="25"/>
      <c r="S206" s="29">
        <f>SUM(K206+P206)</f>
        <v>-3.2014213502407074E-10</v>
      </c>
      <c r="T206" s="11"/>
      <c r="U206" s="71">
        <f t="shared" si="84"/>
        <v>-1.514057378627754E-14</v>
      </c>
      <c r="V206" s="9"/>
      <c r="W206" s="1"/>
    </row>
    <row r="207" spans="1:23" ht="24.75" customHeight="1" outlineLevel="3" x14ac:dyDescent="0.2">
      <c r="A207" s="37"/>
      <c r="B207" s="55" t="s">
        <v>84</v>
      </c>
      <c r="C207" s="11"/>
      <c r="D207" s="11"/>
      <c r="E207" s="29"/>
      <c r="F207" s="31"/>
      <c r="G207" s="29"/>
      <c r="H207" s="31"/>
      <c r="I207" s="29"/>
      <c r="J207" s="31"/>
      <c r="K207" s="29"/>
      <c r="L207" s="11"/>
      <c r="M207" s="71" t="str">
        <f t="shared" si="83"/>
        <v/>
      </c>
      <c r="N207" s="13"/>
      <c r="O207" s="25"/>
      <c r="P207" s="29"/>
      <c r="Q207" s="13"/>
      <c r="R207" s="25"/>
      <c r="S207" s="29">
        <f t="shared" ref="S207:S212" si="85">SUM(K207+P207)</f>
        <v>0</v>
      </c>
      <c r="T207" s="11"/>
      <c r="U207" s="71" t="str">
        <f t="shared" si="84"/>
        <v/>
      </c>
      <c r="V207" s="9"/>
      <c r="W207" s="1"/>
    </row>
    <row r="208" spans="1:23" ht="24.75" customHeight="1" outlineLevel="3" x14ac:dyDescent="0.2">
      <c r="A208" s="37"/>
      <c r="B208" s="55" t="s">
        <v>85</v>
      </c>
      <c r="C208" s="11"/>
      <c r="D208" s="11"/>
      <c r="E208" s="29"/>
      <c r="F208" s="31"/>
      <c r="G208" s="29"/>
      <c r="H208" s="31"/>
      <c r="I208" s="29"/>
      <c r="J208" s="31"/>
      <c r="K208" s="29"/>
      <c r="L208" s="11"/>
      <c r="M208" s="71" t="str">
        <f t="shared" si="83"/>
        <v/>
      </c>
      <c r="N208" s="13"/>
      <c r="O208" s="25"/>
      <c r="P208" s="29"/>
      <c r="Q208" s="13"/>
      <c r="R208" s="25"/>
      <c r="S208" s="29">
        <f t="shared" si="85"/>
        <v>0</v>
      </c>
      <c r="T208" s="11"/>
      <c r="U208" s="71" t="str">
        <f t="shared" si="84"/>
        <v/>
      </c>
      <c r="V208" s="9"/>
      <c r="W208" s="1"/>
    </row>
    <row r="209" spans="1:23" ht="24.75" customHeight="1" outlineLevel="3" x14ac:dyDescent="0.2">
      <c r="A209" s="37"/>
      <c r="B209" s="6" t="s">
        <v>64</v>
      </c>
      <c r="C209" s="11"/>
      <c r="D209" s="11"/>
      <c r="E209" s="29"/>
      <c r="F209" s="31"/>
      <c r="G209" s="29"/>
      <c r="H209" s="31"/>
      <c r="I209" s="29"/>
      <c r="J209" s="31"/>
      <c r="K209" s="29"/>
      <c r="L209" s="11"/>
      <c r="M209" s="71" t="str">
        <f t="shared" si="83"/>
        <v/>
      </c>
      <c r="N209" s="13"/>
      <c r="O209" s="25"/>
      <c r="P209" s="29"/>
      <c r="Q209" s="13"/>
      <c r="R209" s="25"/>
      <c r="S209" s="29">
        <f t="shared" si="85"/>
        <v>0</v>
      </c>
      <c r="T209" s="11"/>
      <c r="U209" s="71" t="str">
        <f t="shared" si="84"/>
        <v/>
      </c>
      <c r="V209" s="9"/>
      <c r="W209" s="1"/>
    </row>
    <row r="210" spans="1:23" ht="24.75" customHeight="1" outlineLevel="3" x14ac:dyDescent="0.2">
      <c r="A210" s="37"/>
      <c r="B210" s="6" t="s">
        <v>65</v>
      </c>
      <c r="C210" s="11"/>
      <c r="D210" s="11"/>
      <c r="E210" s="29"/>
      <c r="F210" s="31"/>
      <c r="G210" s="29"/>
      <c r="H210" s="31"/>
      <c r="I210" s="29"/>
      <c r="J210" s="31"/>
      <c r="K210" s="29"/>
      <c r="L210" s="11"/>
      <c r="M210" s="71" t="str">
        <f t="shared" si="83"/>
        <v/>
      </c>
      <c r="N210" s="13"/>
      <c r="O210" s="25"/>
      <c r="P210" s="29"/>
      <c r="Q210" s="13"/>
      <c r="R210" s="25"/>
      <c r="S210" s="29">
        <f t="shared" si="85"/>
        <v>0</v>
      </c>
      <c r="T210" s="11"/>
      <c r="U210" s="71" t="str">
        <f t="shared" si="84"/>
        <v/>
      </c>
      <c r="V210" s="9"/>
      <c r="W210" s="1"/>
    </row>
    <row r="211" spans="1:23" ht="24.75" customHeight="1" outlineLevel="3" x14ac:dyDescent="0.2">
      <c r="A211" s="37"/>
      <c r="B211" s="55" t="s">
        <v>86</v>
      </c>
      <c r="C211" s="11"/>
      <c r="D211" s="11"/>
      <c r="E211" s="29"/>
      <c r="F211" s="31"/>
      <c r="G211" s="29"/>
      <c r="H211" s="31"/>
      <c r="I211" s="29"/>
      <c r="J211" s="31"/>
      <c r="K211" s="29"/>
      <c r="L211" s="11"/>
      <c r="M211" s="71" t="str">
        <f t="shared" si="83"/>
        <v/>
      </c>
      <c r="N211" s="13"/>
      <c r="O211" s="25"/>
      <c r="P211" s="29"/>
      <c r="Q211" s="13"/>
      <c r="R211" s="25"/>
      <c r="S211" s="29">
        <f t="shared" si="85"/>
        <v>0</v>
      </c>
      <c r="T211" s="11"/>
      <c r="U211" s="71" t="str">
        <f t="shared" si="84"/>
        <v/>
      </c>
      <c r="V211" s="9"/>
      <c r="W211" s="1"/>
    </row>
    <row r="212" spans="1:23" ht="24.75" customHeight="1" outlineLevel="3" x14ac:dyDescent="0.2">
      <c r="A212" s="37"/>
      <c r="B212" s="6" t="s">
        <v>66</v>
      </c>
      <c r="C212" s="11"/>
      <c r="D212" s="11"/>
      <c r="E212" s="29"/>
      <c r="F212" s="31"/>
      <c r="G212" s="29"/>
      <c r="H212" s="31"/>
      <c r="I212" s="29"/>
      <c r="J212" s="31"/>
      <c r="K212" s="29"/>
      <c r="L212" s="11"/>
      <c r="M212" s="71" t="str">
        <f t="shared" si="83"/>
        <v/>
      </c>
      <c r="N212" s="13"/>
      <c r="O212" s="25"/>
      <c r="P212" s="29"/>
      <c r="Q212" s="13"/>
      <c r="R212" s="25"/>
      <c r="S212" s="29">
        <f t="shared" si="85"/>
        <v>0</v>
      </c>
      <c r="T212" s="11"/>
      <c r="U212" s="71" t="str">
        <f t="shared" si="84"/>
        <v/>
      </c>
      <c r="V212" s="9"/>
      <c r="W212" s="1"/>
    </row>
    <row r="213" spans="1:23" ht="24.75" customHeight="1" outlineLevel="1" collapsed="1" x14ac:dyDescent="0.2">
      <c r="A213" s="37"/>
      <c r="B213" s="11"/>
      <c r="C213" s="11"/>
      <c r="D213" s="11"/>
      <c r="E213" s="32"/>
      <c r="F213" s="32"/>
      <c r="G213" s="32"/>
      <c r="H213" s="32"/>
      <c r="I213" s="32"/>
      <c r="J213" s="32"/>
      <c r="K213" s="32"/>
      <c r="L213" s="11"/>
      <c r="M213" s="72"/>
      <c r="N213" s="13"/>
      <c r="O213" s="25"/>
      <c r="P213" s="32"/>
      <c r="Q213" s="13"/>
      <c r="R213" s="25"/>
      <c r="S213" s="32"/>
      <c r="T213" s="11"/>
      <c r="U213" s="72"/>
      <c r="V213" s="9"/>
      <c r="W213" s="1"/>
    </row>
    <row r="214" spans="1:23" ht="24.75" customHeight="1" outlineLevel="1" x14ac:dyDescent="0.2">
      <c r="A214" s="91" t="s">
        <v>128</v>
      </c>
      <c r="B214" s="11" t="s">
        <v>41</v>
      </c>
      <c r="C214" s="11"/>
      <c r="D214" s="11"/>
      <c r="E214" s="35" t="s">
        <v>43</v>
      </c>
      <c r="F214" s="31"/>
      <c r="G214" s="29">
        <f>SUM(G215:G221)</f>
        <v>40832665</v>
      </c>
      <c r="H214" s="31"/>
      <c r="I214" s="29">
        <f>SUM(I215:I221)</f>
        <v>40695620.689999998</v>
      </c>
      <c r="J214" s="31"/>
      <c r="K214" s="29">
        <f>SUM(K215:K221)</f>
        <v>137044.31000000171</v>
      </c>
      <c r="L214" s="11"/>
      <c r="M214" s="71">
        <f t="shared" ref="M214:M221" si="86">IF(G214=0,"",K214/G214*100)</f>
        <v>0.33562421164526418</v>
      </c>
      <c r="N214" s="13"/>
      <c r="O214" s="25"/>
      <c r="P214" s="29">
        <f>SUM(P215:P221)</f>
        <v>-137044.13</v>
      </c>
      <c r="Q214" s="83" t="s">
        <v>20</v>
      </c>
      <c r="R214" s="25"/>
      <c r="S214" s="29">
        <f>SUM(S215:S221)</f>
        <v>0.18000000171650754</v>
      </c>
      <c r="T214" s="11"/>
      <c r="U214" s="71">
        <f t="shared" ref="U214:U221" si="87">IF(G214=0,"",S214/G214*100)</f>
        <v>4.4082354584621778E-7</v>
      </c>
      <c r="V214" s="9"/>
      <c r="W214" s="1"/>
    </row>
    <row r="215" spans="1:23" ht="24.75" customHeight="1" outlineLevel="2" x14ac:dyDescent="0.2">
      <c r="A215" s="37"/>
      <c r="B215" s="55" t="s">
        <v>83</v>
      </c>
      <c r="C215" s="11"/>
      <c r="D215" s="11"/>
      <c r="E215" s="29"/>
      <c r="F215" s="31"/>
      <c r="G215" s="29">
        <f>14445401+19482+115748-46080</f>
        <v>14534551</v>
      </c>
      <c r="H215" s="31"/>
      <c r="I215" s="29">
        <f>14130544.58+242047.79+80658.29-46080</f>
        <v>14407170.659999998</v>
      </c>
      <c r="J215" s="31"/>
      <c r="K215" s="29">
        <f>G215-I215</f>
        <v>127380.34000000171</v>
      </c>
      <c r="L215" s="11"/>
      <c r="M215" s="71">
        <f t="shared" si="86"/>
        <v>0.87639680097446226</v>
      </c>
      <c r="N215" s="13"/>
      <c r="O215" s="25"/>
      <c r="P215" s="29">
        <f>-(19482+115748-7850.08)</f>
        <v>-127379.92</v>
      </c>
      <c r="Q215" s="83" t="s">
        <v>20</v>
      </c>
      <c r="R215" s="25"/>
      <c r="S215" s="29">
        <f t="shared" ref="S215:S221" si="88">K215+P215</f>
        <v>0.42000000171537977</v>
      </c>
      <c r="T215" s="11"/>
      <c r="U215" s="71">
        <f t="shared" si="87"/>
        <v>2.8896661597278086E-6</v>
      </c>
      <c r="V215" s="9"/>
      <c r="W215" s="1"/>
    </row>
    <row r="216" spans="1:23" ht="24.75" customHeight="1" outlineLevel="2" x14ac:dyDescent="0.2">
      <c r="A216" s="37"/>
      <c r="B216" s="55" t="s">
        <v>84</v>
      </c>
      <c r="C216" s="11"/>
      <c r="D216" s="11"/>
      <c r="E216" s="29"/>
      <c r="F216" s="31"/>
      <c r="G216" s="29">
        <v>25073123</v>
      </c>
      <c r="H216" s="31"/>
      <c r="I216" s="29">
        <v>25070851</v>
      </c>
      <c r="J216" s="31"/>
      <c r="K216" s="29">
        <f t="shared" ref="K216:K221" si="89">G216-I216</f>
        <v>2272</v>
      </c>
      <c r="L216" s="11"/>
      <c r="M216" s="71">
        <f t="shared" si="86"/>
        <v>9.0614958495597066E-3</v>
      </c>
      <c r="N216" s="13"/>
      <c r="O216" s="25"/>
      <c r="P216" s="29">
        <v>-2272</v>
      </c>
      <c r="Q216" s="83" t="s">
        <v>20</v>
      </c>
      <c r="R216" s="25"/>
      <c r="S216" s="29">
        <f t="shared" si="88"/>
        <v>0</v>
      </c>
      <c r="T216" s="11"/>
      <c r="U216" s="71">
        <f t="shared" si="87"/>
        <v>0</v>
      </c>
      <c r="V216" s="9"/>
      <c r="W216" s="1"/>
    </row>
    <row r="217" spans="1:23" ht="24.75" customHeight="1" outlineLevel="3" x14ac:dyDescent="0.2">
      <c r="A217" s="37"/>
      <c r="B217" s="55" t="s">
        <v>85</v>
      </c>
      <c r="C217" s="11"/>
      <c r="D217" s="11"/>
      <c r="E217" s="29"/>
      <c r="F217" s="31"/>
      <c r="G217" s="29"/>
      <c r="H217" s="31"/>
      <c r="I217" s="29"/>
      <c r="J217" s="31"/>
      <c r="K217" s="29">
        <f t="shared" si="89"/>
        <v>0</v>
      </c>
      <c r="L217" s="11"/>
      <c r="M217" s="71" t="str">
        <f t="shared" si="86"/>
        <v/>
      </c>
      <c r="N217" s="13"/>
      <c r="O217" s="25"/>
      <c r="P217" s="29">
        <v>0</v>
      </c>
      <c r="Q217" s="13"/>
      <c r="R217" s="25"/>
      <c r="S217" s="29">
        <f t="shared" si="88"/>
        <v>0</v>
      </c>
      <c r="T217" s="11"/>
      <c r="U217" s="71" t="str">
        <f t="shared" si="87"/>
        <v/>
      </c>
      <c r="V217" s="9"/>
      <c r="W217" s="1"/>
    </row>
    <row r="218" spans="1:23" ht="24.75" customHeight="1" outlineLevel="2" collapsed="1" x14ac:dyDescent="0.2">
      <c r="A218" s="37"/>
      <c r="B218" s="6" t="s">
        <v>64</v>
      </c>
      <c r="C218" s="11"/>
      <c r="D218" s="11"/>
      <c r="E218" s="29"/>
      <c r="F218" s="31"/>
      <c r="G218" s="29">
        <v>146821</v>
      </c>
      <c r="H218" s="31"/>
      <c r="I218" s="29">
        <v>139428.79</v>
      </c>
      <c r="J218" s="31"/>
      <c r="K218" s="29">
        <f t="shared" si="89"/>
        <v>7392.2099999999919</v>
      </c>
      <c r="L218" s="11"/>
      <c r="M218" s="71">
        <f t="shared" si="86"/>
        <v>5.0348451515791277</v>
      </c>
      <c r="N218" s="13"/>
      <c r="O218" s="25"/>
      <c r="P218" s="70">
        <v>-7392.21</v>
      </c>
      <c r="Q218" s="83" t="s">
        <v>20</v>
      </c>
      <c r="R218" s="25"/>
      <c r="S218" s="29">
        <f t="shared" si="88"/>
        <v>-8.1854523159563541E-12</v>
      </c>
      <c r="T218" s="11"/>
      <c r="U218" s="71">
        <f t="shared" si="87"/>
        <v>-5.5751236648411012E-15</v>
      </c>
      <c r="V218" s="9"/>
      <c r="W218" s="1"/>
    </row>
    <row r="219" spans="1:23" ht="24.75" customHeight="1" outlineLevel="2" x14ac:dyDescent="0.2">
      <c r="A219" s="37"/>
      <c r="B219" s="6" t="s">
        <v>65</v>
      </c>
      <c r="C219" s="11"/>
      <c r="D219" s="11"/>
      <c r="E219" s="29"/>
      <c r="F219" s="31"/>
      <c r="G219" s="29">
        <v>1078170</v>
      </c>
      <c r="H219" s="31"/>
      <c r="I219" s="29">
        <v>1078170.24</v>
      </c>
      <c r="J219" s="31"/>
      <c r="K219" s="29">
        <f t="shared" si="89"/>
        <v>-0.23999999999068677</v>
      </c>
      <c r="L219" s="11"/>
      <c r="M219" s="71">
        <f t="shared" si="86"/>
        <v>-2.2259940453795485E-5</v>
      </c>
      <c r="N219" s="13"/>
      <c r="O219" s="25"/>
      <c r="P219" s="29">
        <v>0</v>
      </c>
      <c r="Q219" s="13"/>
      <c r="R219" s="25"/>
      <c r="S219" s="29">
        <f t="shared" si="88"/>
        <v>-0.23999999999068677</v>
      </c>
      <c r="T219" s="11"/>
      <c r="U219" s="71">
        <f t="shared" si="87"/>
        <v>-2.2259940453795485E-5</v>
      </c>
      <c r="V219" s="9"/>
      <c r="W219" s="1"/>
    </row>
    <row r="220" spans="1:23" ht="24.75" customHeight="1" outlineLevel="3" x14ac:dyDescent="0.2">
      <c r="A220" s="37"/>
      <c r="B220" s="55" t="s">
        <v>86</v>
      </c>
      <c r="C220" s="11"/>
      <c r="D220" s="11"/>
      <c r="E220" s="29"/>
      <c r="F220" s="31"/>
      <c r="G220" s="29"/>
      <c r="H220" s="31"/>
      <c r="I220" s="29"/>
      <c r="J220" s="31"/>
      <c r="K220" s="29">
        <f t="shared" si="89"/>
        <v>0</v>
      </c>
      <c r="L220" s="11"/>
      <c r="M220" s="71" t="str">
        <f t="shared" si="86"/>
        <v/>
      </c>
      <c r="N220" s="13"/>
      <c r="O220" s="25"/>
      <c r="P220" s="29">
        <v>0</v>
      </c>
      <c r="Q220" s="13"/>
      <c r="R220" s="25"/>
      <c r="S220" s="29">
        <f t="shared" si="88"/>
        <v>0</v>
      </c>
      <c r="T220" s="11"/>
      <c r="U220" s="71" t="str">
        <f t="shared" si="87"/>
        <v/>
      </c>
      <c r="V220" s="9"/>
      <c r="W220" s="1"/>
    </row>
    <row r="221" spans="1:23" ht="24.75" customHeight="1" outlineLevel="3" x14ac:dyDescent="0.2">
      <c r="A221" s="37"/>
      <c r="B221" s="6" t="s">
        <v>66</v>
      </c>
      <c r="C221" s="11"/>
      <c r="D221" s="11"/>
      <c r="E221" s="29"/>
      <c r="F221" s="31"/>
      <c r="G221" s="29"/>
      <c r="H221" s="31"/>
      <c r="I221" s="29"/>
      <c r="J221" s="31"/>
      <c r="K221" s="29">
        <f t="shared" si="89"/>
        <v>0</v>
      </c>
      <c r="L221" s="11"/>
      <c r="M221" s="71" t="str">
        <f t="shared" si="86"/>
        <v/>
      </c>
      <c r="N221" s="13"/>
      <c r="O221" s="25"/>
      <c r="P221" s="29">
        <v>0</v>
      </c>
      <c r="Q221" s="13"/>
      <c r="R221" s="25"/>
      <c r="S221" s="29">
        <f t="shared" si="88"/>
        <v>0</v>
      </c>
      <c r="T221" s="11"/>
      <c r="U221" s="71" t="str">
        <f t="shared" si="87"/>
        <v/>
      </c>
      <c r="V221" s="9"/>
      <c r="W221" s="1"/>
    </row>
    <row r="222" spans="1:23" ht="24.75" customHeight="1" outlineLevel="3" x14ac:dyDescent="0.2">
      <c r="A222" s="37"/>
      <c r="B222" s="11"/>
      <c r="C222" s="11"/>
      <c r="D222" s="11"/>
      <c r="E222" s="32"/>
      <c r="F222" s="32"/>
      <c r="G222" s="32"/>
      <c r="H222" s="32"/>
      <c r="I222" s="32"/>
      <c r="J222" s="32"/>
      <c r="K222" s="32"/>
      <c r="L222" s="11"/>
      <c r="M222" s="72"/>
      <c r="N222" s="13"/>
      <c r="O222" s="25"/>
      <c r="P222" s="32"/>
      <c r="Q222" s="13"/>
      <c r="R222" s="25"/>
      <c r="S222" s="32"/>
      <c r="T222" s="11"/>
      <c r="U222" s="72"/>
      <c r="V222" s="9"/>
      <c r="W222" s="1"/>
    </row>
    <row r="223" spans="1:23" ht="24.75" customHeight="1" outlineLevel="3" x14ac:dyDescent="0.2">
      <c r="A223" s="37"/>
      <c r="B223" s="11"/>
      <c r="C223" s="11"/>
      <c r="D223" s="11"/>
      <c r="E223" s="29"/>
      <c r="F223" s="31"/>
      <c r="G223" s="29"/>
      <c r="H223" s="31"/>
      <c r="I223" s="29"/>
      <c r="J223" s="31"/>
      <c r="K223" s="29">
        <f>G223-I223</f>
        <v>0</v>
      </c>
      <c r="L223" s="11"/>
      <c r="M223" s="71" t="str">
        <f t="shared" ref="M223" si="90">IF(G223=0,"",K223/G223*100)</f>
        <v/>
      </c>
      <c r="N223" s="13"/>
      <c r="O223" s="25"/>
      <c r="P223" s="29"/>
      <c r="Q223" s="13"/>
      <c r="R223" s="25"/>
      <c r="S223" s="29">
        <f>K223+P223</f>
        <v>0</v>
      </c>
      <c r="T223" s="11"/>
      <c r="U223" s="71" t="str">
        <f t="shared" ref="U223" si="91">IF(G223=0,"",S223/G223*100)</f>
        <v/>
      </c>
      <c r="V223" s="9"/>
      <c r="W223" s="1"/>
    </row>
    <row r="224" spans="1:23" ht="24.75" customHeight="1" outlineLevel="1" collapsed="1" x14ac:dyDescent="0.2">
      <c r="A224" s="37"/>
      <c r="B224" s="11"/>
      <c r="C224" s="11"/>
      <c r="D224" s="11"/>
      <c r="E224" s="32"/>
      <c r="F224" s="32"/>
      <c r="G224" s="33"/>
      <c r="H224" s="32"/>
      <c r="I224" s="33"/>
      <c r="J224" s="32"/>
      <c r="K224" s="33"/>
      <c r="L224" s="11"/>
      <c r="M224" s="72"/>
      <c r="N224" s="13"/>
      <c r="O224" s="25"/>
      <c r="P224" s="33"/>
      <c r="Q224" s="13"/>
      <c r="R224" s="25"/>
      <c r="S224" s="33"/>
      <c r="T224" s="11"/>
      <c r="U224" s="72"/>
      <c r="V224" s="9"/>
      <c r="W224" s="1"/>
    </row>
    <row r="225" spans="1:23" ht="24.75" customHeight="1" x14ac:dyDescent="0.2">
      <c r="A225" s="37"/>
      <c r="B225" s="11"/>
      <c r="C225" s="11"/>
      <c r="D225" s="11"/>
      <c r="E225" s="46"/>
      <c r="F225" s="31"/>
      <c r="G225" s="34">
        <f>SUM(G8,G18,G27,G36,G45,G54,G66,G75,G86:G150,G168,G179:G187,G205,G196,G214,)</f>
        <v>231812141.44999999</v>
      </c>
      <c r="H225" s="31"/>
      <c r="I225" s="34">
        <f>SUM(I8,I18,I27,I36,I45,I54,I66,I75,I86:I150,I168,I179:I187,I205,I196,I214,)</f>
        <v>231384155.83999997</v>
      </c>
      <c r="J225" s="31"/>
      <c r="K225" s="34">
        <f>SUM(K8,K18,K27,K36,K45,K54,K66,K75,K86:K150,K168,K179:K187,K205,K196,K214,)</f>
        <v>427985.61000000278</v>
      </c>
      <c r="L225" s="11"/>
      <c r="M225" s="72">
        <f t="shared" ref="M225" si="92">IF(G225=0,"",K225/G225*100)</f>
        <v>0.18462605423638512</v>
      </c>
      <c r="N225" s="13"/>
      <c r="O225" s="25"/>
      <c r="P225" s="34">
        <f>SUM(P8,P18,P27,P36,P45,P54,P66,P75,P86:P150,P168,P179:P187,P205,P196,P214,)</f>
        <v>-427985.64</v>
      </c>
      <c r="Q225" s="13"/>
      <c r="R225" s="25"/>
      <c r="S225" s="34">
        <f>SUM(S8,S18,S27,S36,S45,S54,S66,S75,S86:S150,S168,S179:S187,S205,S196,S214,)</f>
        <v>-2.99999972603473E-2</v>
      </c>
      <c r="T225" s="11"/>
      <c r="U225" s="72">
        <f t="shared" ref="U225" si="93">IF(G225=0,"",S225/G225*100)</f>
        <v>-1.2941512499170824E-8</v>
      </c>
      <c r="V225" s="9"/>
      <c r="W225" s="1"/>
    </row>
    <row r="226" spans="1:23" ht="24.75" customHeight="1" outlineLevel="1" x14ac:dyDescent="0.2">
      <c r="A226" s="82"/>
      <c r="B226" s="67"/>
      <c r="C226" s="11"/>
      <c r="D226" s="11"/>
      <c r="E226" s="46"/>
      <c r="F226" s="58"/>
      <c r="G226" s="57"/>
      <c r="H226" s="58"/>
      <c r="I226" s="57"/>
      <c r="J226" s="58"/>
      <c r="K226" s="57"/>
      <c r="L226" s="59"/>
      <c r="M226" s="60"/>
      <c r="N226" s="60"/>
      <c r="O226" s="60"/>
      <c r="P226" s="57"/>
      <c r="Q226" s="60"/>
      <c r="R226" s="60"/>
      <c r="S226" s="57"/>
      <c r="T226" s="11"/>
      <c r="U226" s="13"/>
      <c r="V226" s="9"/>
      <c r="W226" s="1"/>
    </row>
    <row r="227" spans="1:23" ht="24.75" customHeight="1" outlineLevel="1" x14ac:dyDescent="0.2">
      <c r="A227" s="82" t="s">
        <v>118</v>
      </c>
      <c r="B227" s="77" t="s">
        <v>121</v>
      </c>
      <c r="C227" s="11"/>
      <c r="D227" s="11"/>
      <c r="E227" s="57"/>
      <c r="F227" s="58"/>
      <c r="G227" s="57"/>
      <c r="H227" s="58"/>
      <c r="I227" s="57"/>
      <c r="J227" s="58"/>
      <c r="K227" s="57"/>
      <c r="L227" s="59"/>
      <c r="M227" s="60"/>
      <c r="N227" s="60"/>
      <c r="O227" s="60"/>
      <c r="P227" s="57"/>
      <c r="Q227" s="60"/>
      <c r="R227" s="60"/>
      <c r="S227" s="57"/>
      <c r="T227" s="11"/>
      <c r="U227" s="13"/>
      <c r="V227" s="9"/>
      <c r="W227" s="1"/>
    </row>
    <row r="228" spans="1:23" ht="24.75" customHeight="1" outlineLevel="1" x14ac:dyDescent="0.2">
      <c r="A228" s="82" t="s">
        <v>16</v>
      </c>
      <c r="B228" s="77" t="s">
        <v>112</v>
      </c>
      <c r="C228" s="11"/>
      <c r="D228" s="11"/>
      <c r="E228" s="57"/>
      <c r="F228" s="58"/>
      <c r="G228" s="57"/>
      <c r="H228" s="58"/>
      <c r="I228" s="57"/>
      <c r="J228" s="58"/>
      <c r="K228" s="57"/>
      <c r="L228" s="59"/>
      <c r="M228" s="60"/>
      <c r="N228" s="60"/>
      <c r="O228" s="60"/>
      <c r="P228" s="57"/>
      <c r="Q228" s="60"/>
      <c r="R228" s="60"/>
      <c r="S228" s="57"/>
      <c r="T228" s="11"/>
      <c r="U228" s="13"/>
      <c r="V228" s="9"/>
      <c r="W228" s="1"/>
    </row>
    <row r="229" spans="1:23" ht="24.75" customHeight="1" outlineLevel="1" x14ac:dyDescent="0.2">
      <c r="A229" s="82" t="s">
        <v>19</v>
      </c>
      <c r="B229" s="61" t="s">
        <v>99</v>
      </c>
      <c r="C229" s="11"/>
      <c r="D229" s="11"/>
      <c r="E229" s="57"/>
      <c r="F229" s="58"/>
      <c r="G229" s="57"/>
      <c r="H229" s="58"/>
      <c r="I229" s="57"/>
      <c r="J229" s="58"/>
      <c r="K229" s="57"/>
      <c r="L229" s="59"/>
      <c r="M229" s="60"/>
      <c r="N229" s="60"/>
      <c r="O229" s="60"/>
      <c r="P229" s="57"/>
      <c r="Q229" s="60"/>
      <c r="R229" s="60"/>
      <c r="S229" s="57"/>
      <c r="T229" s="11"/>
      <c r="U229" s="13"/>
      <c r="V229" s="9"/>
      <c r="W229" s="1"/>
    </row>
    <row r="230" spans="1:23" ht="24.75" customHeight="1" outlineLevel="1" x14ac:dyDescent="0.2">
      <c r="A230" s="82" t="s">
        <v>20</v>
      </c>
      <c r="B230" s="80" t="s">
        <v>113</v>
      </c>
      <c r="C230" s="11"/>
      <c r="D230" s="11"/>
      <c r="E230" s="57"/>
      <c r="F230" s="58"/>
      <c r="G230" s="57"/>
      <c r="H230" s="58"/>
      <c r="I230" s="57"/>
      <c r="J230" s="58"/>
      <c r="K230" s="57"/>
      <c r="L230" s="59"/>
      <c r="M230" s="60"/>
      <c r="N230" s="60"/>
      <c r="O230" s="60"/>
      <c r="P230" s="57"/>
      <c r="Q230" s="60"/>
      <c r="R230" s="60"/>
      <c r="S230" s="57"/>
      <c r="T230" s="11"/>
      <c r="U230" s="13"/>
      <c r="V230" s="9"/>
      <c r="W230" s="1"/>
    </row>
    <row r="231" spans="1:23" ht="24.75" customHeight="1" outlineLevel="1" x14ac:dyDescent="0.2">
      <c r="A231" s="82" t="s">
        <v>23</v>
      </c>
      <c r="B231" s="80" t="s">
        <v>120</v>
      </c>
      <c r="C231" s="11"/>
      <c r="D231" s="11"/>
      <c r="E231" s="57"/>
      <c r="F231" s="58"/>
      <c r="G231" s="57"/>
      <c r="H231" s="58"/>
      <c r="I231" s="57"/>
      <c r="J231" s="58"/>
      <c r="K231" s="57"/>
      <c r="L231" s="59"/>
      <c r="M231" s="60"/>
      <c r="N231" s="60"/>
      <c r="O231" s="60"/>
      <c r="P231" s="57"/>
      <c r="Q231" s="60"/>
      <c r="R231" s="60"/>
      <c r="S231" s="57"/>
      <c r="T231" s="11"/>
      <c r="U231" s="13"/>
      <c r="V231" s="9"/>
      <c r="W231" s="1"/>
    </row>
    <row r="232" spans="1:23" ht="24.75" customHeight="1" thickBot="1" x14ac:dyDescent="0.25">
      <c r="A232" s="16"/>
      <c r="B232" s="17"/>
      <c r="C232" s="17"/>
      <c r="D232" s="18"/>
      <c r="E232" s="42"/>
      <c r="F232" s="42"/>
      <c r="G232" s="42"/>
      <c r="H232" s="42"/>
      <c r="I232" s="42"/>
      <c r="J232" s="42"/>
      <c r="K232" s="42"/>
      <c r="L232" s="18"/>
      <c r="M232" s="18"/>
      <c r="N232" s="18"/>
      <c r="O232" s="18"/>
      <c r="P232" s="42"/>
      <c r="Q232" s="18"/>
      <c r="R232" s="18"/>
      <c r="S232" s="42"/>
      <c r="T232" s="18"/>
      <c r="U232" s="18"/>
      <c r="V232" s="19"/>
      <c r="W232" s="1"/>
    </row>
    <row r="233" spans="1:23" ht="24.75" customHeight="1" x14ac:dyDescent="0.2">
      <c r="A233" s="1"/>
      <c r="B233" s="1"/>
      <c r="C233" s="1"/>
      <c r="D233" s="1"/>
      <c r="E233" s="38"/>
      <c r="F233" s="32"/>
      <c r="G233" s="38"/>
      <c r="H233" s="32"/>
      <c r="I233" s="38"/>
      <c r="J233" s="32"/>
      <c r="K233" s="38"/>
      <c r="L233" s="1"/>
      <c r="M233" s="1"/>
      <c r="N233" s="1"/>
      <c r="O233" s="1"/>
      <c r="P233" s="38"/>
      <c r="Q233" s="1"/>
      <c r="R233" s="1"/>
      <c r="S233" s="38"/>
      <c r="T233" s="1"/>
      <c r="U233" s="1"/>
    </row>
  </sheetData>
  <pageMargins left="0.31496062992125984" right="0.19685039370078741" top="0.39370078740157483" bottom="0.39370078740157483" header="0.31496062992125984" footer="0.31496062992125984"/>
  <pageSetup paperSize="9" scale="55" orientation="portrait" r:id="rId1"/>
  <rowBreaks count="2" manualBreakCount="2">
    <brk id="82" max="16383" man="1"/>
    <brk id="175" max="16383" man="1"/>
  </rowBreaks>
  <ignoredErrors>
    <ignoredError sqref="K8:K9 M17 S8 U17 M26 U26 U35 U44 U53 U63 U65 U83 U158 U178 U195 U213 U222 M35 M44 M53 M63 M65 M83 M158 M195 M213 M222" evalError="1"/>
    <ignoredError sqref="K75 K94:K150 K187 S187 S86:S150 S75 U187" formula="1"/>
    <ignoredError sqref="P54"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31"/>
  <sheetViews>
    <sheetView workbookViewId="0">
      <selection activeCell="T10" sqref="T10"/>
    </sheetView>
  </sheetViews>
  <sheetFormatPr baseColWidth="10" defaultRowHeight="17.25" customHeight="1" outlineLevelRow="1" x14ac:dyDescent="0.2"/>
  <cols>
    <col min="1" max="1" width="3.5703125" style="2" customWidth="1"/>
    <col min="2" max="2" width="2.7109375" style="2" customWidth="1"/>
    <col min="3" max="3" width="50.7109375" style="2" customWidth="1"/>
    <col min="4" max="4" width="0.85546875" style="2" customWidth="1"/>
    <col min="5" max="5" width="16.7109375" style="43" customWidth="1"/>
    <col min="6" max="6" width="3.7109375" style="2" customWidth="1"/>
    <col min="7" max="7" width="16.7109375" style="43" customWidth="1"/>
    <col min="8" max="8" width="3.7109375" style="2" customWidth="1"/>
    <col min="9" max="9" width="13.7109375" style="43" customWidth="1"/>
    <col min="10" max="10" width="0.85546875" style="2" customWidth="1"/>
    <col min="11" max="11" width="10.7109375" style="2" customWidth="1"/>
    <col min="12" max="13" width="0.85546875" style="2" customWidth="1"/>
    <col min="14" max="14" width="15.7109375" style="43" customWidth="1"/>
    <col min="15" max="16" width="0.85546875" style="2" customWidth="1"/>
    <col min="17" max="17" width="14.140625" style="43" customWidth="1"/>
    <col min="18" max="18" width="0.85546875" style="2" customWidth="1"/>
    <col min="19" max="19" width="10.7109375" style="2" customWidth="1"/>
    <col min="20" max="20" width="0.7109375" style="2" customWidth="1"/>
    <col min="21" max="21" width="1.7109375" style="2" customWidth="1"/>
    <col min="22" max="16384" width="11.42578125" style="2"/>
  </cols>
  <sheetData>
    <row r="1" spans="1:21" ht="17.25" customHeight="1" thickBot="1" x14ac:dyDescent="0.25">
      <c r="A1" s="1"/>
      <c r="B1" s="1"/>
      <c r="C1" s="1"/>
      <c r="D1" s="1"/>
      <c r="E1" s="38"/>
      <c r="F1" s="1"/>
      <c r="G1" s="38"/>
      <c r="H1" s="1"/>
      <c r="I1" s="38"/>
      <c r="J1" s="1"/>
      <c r="K1" s="1"/>
      <c r="L1" s="1"/>
      <c r="M1" s="1"/>
      <c r="N1" s="38"/>
      <c r="O1" s="1"/>
      <c r="P1" s="1"/>
      <c r="Q1" s="38"/>
      <c r="R1" s="1"/>
      <c r="S1" s="1"/>
      <c r="T1" s="1"/>
      <c r="U1" s="1"/>
    </row>
    <row r="2" spans="1:21" ht="17.25" customHeight="1" x14ac:dyDescent="0.2">
      <c r="A2" s="3"/>
      <c r="B2" s="4"/>
      <c r="C2" s="4"/>
      <c r="D2" s="4"/>
      <c r="E2" s="39"/>
      <c r="F2" s="4"/>
      <c r="G2" s="39"/>
      <c r="H2" s="4"/>
      <c r="I2" s="39"/>
      <c r="J2" s="4"/>
      <c r="K2" s="20"/>
      <c r="L2" s="4"/>
      <c r="M2" s="4"/>
      <c r="N2" s="39"/>
      <c r="O2" s="20"/>
      <c r="P2" s="4"/>
      <c r="Q2" s="39"/>
      <c r="R2" s="4"/>
      <c r="S2" s="20"/>
      <c r="T2" s="5"/>
      <c r="U2" s="1"/>
    </row>
    <row r="3" spans="1:21" ht="17.25" customHeight="1" x14ac:dyDescent="0.2">
      <c r="A3" s="6" t="s">
        <v>101</v>
      </c>
      <c r="B3" s="11"/>
      <c r="C3" s="11"/>
      <c r="D3" s="1"/>
      <c r="E3" s="44" t="s">
        <v>10</v>
      </c>
      <c r="F3" s="1"/>
      <c r="G3" s="44" t="s">
        <v>11</v>
      </c>
      <c r="H3" s="1"/>
      <c r="I3" s="40" t="s">
        <v>6</v>
      </c>
      <c r="J3" s="1"/>
      <c r="K3" s="8" t="s">
        <v>6</v>
      </c>
      <c r="L3" s="1"/>
      <c r="M3" s="22"/>
      <c r="N3" s="40" t="s">
        <v>2</v>
      </c>
      <c r="O3" s="1"/>
      <c r="P3" s="22"/>
      <c r="Q3" s="40" t="s">
        <v>3</v>
      </c>
      <c r="R3" s="1"/>
      <c r="S3" s="8" t="s">
        <v>3</v>
      </c>
      <c r="T3" s="9"/>
      <c r="U3" s="1"/>
    </row>
    <row r="4" spans="1:21" ht="17.25" customHeight="1" x14ac:dyDescent="0.2">
      <c r="A4" s="6"/>
      <c r="B4" s="11"/>
      <c r="C4" s="11"/>
      <c r="D4" s="1"/>
      <c r="E4" s="41"/>
      <c r="F4" s="1"/>
      <c r="G4" s="41"/>
      <c r="H4" s="1"/>
      <c r="I4" s="41"/>
      <c r="J4" s="1"/>
      <c r="K4" s="8"/>
      <c r="L4" s="1"/>
      <c r="M4" s="22"/>
      <c r="N4" s="41"/>
      <c r="O4" s="1"/>
      <c r="P4" s="22"/>
      <c r="Q4" s="41"/>
      <c r="R4" s="1"/>
      <c r="S4" s="8"/>
      <c r="T4" s="9"/>
      <c r="U4" s="1"/>
    </row>
    <row r="5" spans="1:21" ht="17.25" customHeight="1" x14ac:dyDescent="0.2">
      <c r="A5" s="6"/>
      <c r="B5" s="27"/>
      <c r="C5" s="27"/>
      <c r="D5" s="11"/>
      <c r="E5" s="41"/>
      <c r="F5" s="11"/>
      <c r="G5" s="41"/>
      <c r="H5" s="11"/>
      <c r="I5" s="41"/>
      <c r="J5" s="11"/>
      <c r="K5" s="26"/>
      <c r="L5" s="11"/>
      <c r="M5" s="22"/>
      <c r="N5" s="41"/>
      <c r="O5" s="11"/>
      <c r="P5" s="22"/>
      <c r="Q5" s="41"/>
      <c r="R5" s="11"/>
      <c r="S5" s="26"/>
      <c r="T5" s="9"/>
      <c r="U5" s="1"/>
    </row>
    <row r="6" spans="1:21" ht="17.25" customHeight="1" x14ac:dyDescent="0.2">
      <c r="A6" s="6"/>
      <c r="B6" s="11"/>
      <c r="C6" s="11"/>
      <c r="D6" s="7"/>
      <c r="E6" s="40" t="s">
        <v>0</v>
      </c>
      <c r="F6" s="7"/>
      <c r="G6" s="40" t="s">
        <v>0</v>
      </c>
      <c r="H6" s="7"/>
      <c r="I6" s="40" t="s">
        <v>0</v>
      </c>
      <c r="J6" s="7"/>
      <c r="K6" s="8" t="s">
        <v>7</v>
      </c>
      <c r="L6" s="7"/>
      <c r="M6" s="24"/>
      <c r="N6" s="40" t="s">
        <v>0</v>
      </c>
      <c r="O6" s="7"/>
      <c r="P6" s="24"/>
      <c r="Q6" s="40" t="s">
        <v>0</v>
      </c>
      <c r="R6" s="7"/>
      <c r="S6" s="8" t="s">
        <v>7</v>
      </c>
      <c r="T6" s="9"/>
      <c r="U6" s="1"/>
    </row>
    <row r="7" spans="1:21" ht="17.25" customHeight="1" x14ac:dyDescent="0.2">
      <c r="A7" s="6"/>
      <c r="B7" s="11"/>
      <c r="C7" s="11"/>
      <c r="D7" s="11"/>
      <c r="E7" s="32"/>
      <c r="F7" s="11"/>
      <c r="G7" s="32"/>
      <c r="H7" s="11"/>
      <c r="I7" s="32"/>
      <c r="J7" s="11"/>
      <c r="K7" s="11"/>
      <c r="L7" s="11"/>
      <c r="M7" s="22"/>
      <c r="N7" s="32"/>
      <c r="O7" s="11"/>
      <c r="P7" s="22"/>
      <c r="Q7" s="32"/>
      <c r="R7" s="11"/>
      <c r="S7" s="11"/>
      <c r="T7" s="9"/>
      <c r="U7" s="1"/>
    </row>
    <row r="8" spans="1:21" ht="17.25" customHeight="1" x14ac:dyDescent="0.2">
      <c r="A8" s="6" t="s">
        <v>83</v>
      </c>
      <c r="B8" s="11"/>
      <c r="C8" s="11"/>
      <c r="D8" s="11"/>
      <c r="E8" s="29">
        <f ca="1">SUMIF(Feldes_Förderabgabe_1!$B$8:$G$224,Feldes_Förderabgabe_2!A8,Feldes_Förderabgabe_1!$G$8:$G$224)</f>
        <v>177293644.24000001</v>
      </c>
      <c r="F8" s="31"/>
      <c r="G8" s="29">
        <f ca="1">SUMIF(Feldes_Förderabgabe_1!$B$8:$G$224,Feldes_Förderabgabe_2!A8,Feldes_Förderabgabe_1!$I$8:$I$224)</f>
        <v>176934011.78</v>
      </c>
      <c r="H8" s="31"/>
      <c r="I8" s="29">
        <f ca="1">SUMIF(Feldes_Förderabgabe_1!$B$8:$G$224,Feldes_Förderabgabe_2!A8,Feldes_Förderabgabe_1!$K$8:$K$224)</f>
        <v>359632.46000000229</v>
      </c>
      <c r="J8" s="11"/>
      <c r="K8" s="71">
        <f ca="1">IF(E8=0,"",I8/E8*100)</f>
        <v>0.20284565842257304</v>
      </c>
      <c r="L8" s="13"/>
      <c r="M8" s="25"/>
      <c r="N8" s="29">
        <f ca="1">SUMIF(Feldes_Förderabgabe_1!$B$8:$G$224,Feldes_Förderabgabe_2!A8,Feldes_Förderabgabe_1!$P$8:$P$224)</f>
        <v>-359632.45</v>
      </c>
      <c r="O8" s="13"/>
      <c r="P8" s="25"/>
      <c r="Q8" s="29">
        <f ca="1">I8+N8</f>
        <v>1.0000002279412001E-2</v>
      </c>
      <c r="R8" s="11"/>
      <c r="S8" s="71">
        <f ca="1">IF(E8=0,"",Q8/E8*100)</f>
        <v>5.6403614028459668E-9</v>
      </c>
      <c r="T8" s="9"/>
      <c r="U8" s="1"/>
    </row>
    <row r="9" spans="1:21" ht="17.25" customHeight="1" x14ac:dyDescent="0.2">
      <c r="A9" s="6"/>
      <c r="B9" s="11"/>
      <c r="C9" s="11"/>
      <c r="D9" s="11"/>
      <c r="E9" s="32"/>
      <c r="F9" s="32"/>
      <c r="G9" s="32"/>
      <c r="H9" s="32"/>
      <c r="I9" s="32"/>
      <c r="J9" s="11"/>
      <c r="K9" s="72"/>
      <c r="L9" s="13"/>
      <c r="M9" s="25"/>
      <c r="N9" s="32"/>
      <c r="O9" s="13"/>
      <c r="P9" s="25"/>
      <c r="Q9" s="32"/>
      <c r="R9" s="11"/>
      <c r="S9" s="72"/>
      <c r="T9" s="9"/>
      <c r="U9" s="1"/>
    </row>
    <row r="10" spans="1:21" ht="17.25" customHeight="1" x14ac:dyDescent="0.2">
      <c r="A10" s="6" t="s">
        <v>84</v>
      </c>
      <c r="B10" s="11"/>
      <c r="C10" s="11"/>
      <c r="D10" s="11"/>
      <c r="E10" s="29">
        <f ca="1">SUMIF(Feldes_Förderabgabe_1!$B$8:$G$224,Feldes_Förderabgabe_2!A10,Feldes_Förderabgabe_1!$G$8:$G$224)</f>
        <v>49415226.879999995</v>
      </c>
      <c r="F10" s="31"/>
      <c r="G10" s="29">
        <f ca="1">SUMIF(Feldes_Förderabgabe_1!$B$8:$G$224,Feldes_Förderabgabe_2!A10,Feldes_Förderabgabe_1!$I$8:$I$224)</f>
        <v>49354265.899999999</v>
      </c>
      <c r="H10" s="31"/>
      <c r="I10" s="29">
        <f ca="1">SUMIF(Feldes_Förderabgabe_1!$B$8:$G$224,Feldes_Förderabgabe_2!A10,Feldes_Förderabgabe_1!$K$8:$K$224)</f>
        <v>60960.980000000447</v>
      </c>
      <c r="J10" s="11"/>
      <c r="K10" s="71">
        <f ca="1">IF(E10=0,"",I10/E10*100)</f>
        <v>0.12336476800569623</v>
      </c>
      <c r="L10" s="13"/>
      <c r="M10" s="25"/>
      <c r="N10" s="29">
        <f ca="1">SUMIF(Feldes_Förderabgabe_1!$B$8:$G$224,Feldes_Förderabgabe_2!A10,Feldes_Förderabgabe_1!$P$8:$P$224)</f>
        <v>-60960.98</v>
      </c>
      <c r="O10" s="13"/>
      <c r="P10" s="25"/>
      <c r="Q10" s="29">
        <f ca="1">I10+N10</f>
        <v>4.4383341446518898E-10</v>
      </c>
      <c r="R10" s="11"/>
      <c r="S10" s="71">
        <f ca="1">IF(E10=0,"",Q10/E10*100)</f>
        <v>8.9817135827989758E-16</v>
      </c>
      <c r="T10" s="9"/>
      <c r="U10" s="1"/>
    </row>
    <row r="11" spans="1:21" ht="17.25" customHeight="1" x14ac:dyDescent="0.2">
      <c r="A11" s="6"/>
      <c r="B11" s="11"/>
      <c r="C11" s="11"/>
      <c r="D11" s="11"/>
      <c r="E11" s="32"/>
      <c r="F11" s="32"/>
      <c r="G11" s="32"/>
      <c r="H11" s="32"/>
      <c r="I11" s="32"/>
      <c r="J11" s="11"/>
      <c r="K11" s="72"/>
      <c r="L11" s="13"/>
      <c r="M11" s="25"/>
      <c r="N11" s="32"/>
      <c r="O11" s="13"/>
      <c r="P11" s="25"/>
      <c r="Q11" s="32"/>
      <c r="R11" s="11"/>
      <c r="S11" s="72"/>
      <c r="T11" s="9"/>
      <c r="U11" s="1"/>
    </row>
    <row r="12" spans="1:21" ht="17.25" customHeight="1" x14ac:dyDescent="0.2">
      <c r="A12" s="6" t="s">
        <v>85</v>
      </c>
      <c r="B12" s="11"/>
      <c r="C12" s="11"/>
      <c r="D12" s="11"/>
      <c r="E12" s="29">
        <f ca="1">SUMIF(Feldes_Förderabgabe_1!$B$8:$G$224,Feldes_Förderabgabe_2!A12,Feldes_Förderabgabe_1!$G$8:$G$224)</f>
        <v>23726</v>
      </c>
      <c r="F12" s="31"/>
      <c r="G12" s="29">
        <f ca="1">SUMIF(Feldes_Förderabgabe_1!$B$8:$G$224,Feldes_Förderabgabe_2!A12,Feldes_Förderabgabe_1!$I$8:$I$224)</f>
        <v>23725.8</v>
      </c>
      <c r="H12" s="31"/>
      <c r="I12" s="29">
        <f ca="1">SUMIF(Feldes_Förderabgabe_1!$B$8:$G$224,Feldes_Förderabgabe_2!A12,Feldes_Förderabgabe_1!$K$8:$K$224)</f>
        <v>0.2000000000007276</v>
      </c>
      <c r="J12" s="11"/>
      <c r="K12" s="71">
        <f ca="1">IF(E12=0,"",I12/E12*100)</f>
        <v>8.4295709348700836E-4</v>
      </c>
      <c r="L12" s="13"/>
      <c r="M12" s="25"/>
      <c r="N12" s="29">
        <f ca="1">SUMIF(Feldes_Förderabgabe_1!$B$8:$G$224,Feldes_Förderabgabe_2!A12,Feldes_Förderabgabe_1!$P$8:$P$224)</f>
        <v>0</v>
      </c>
      <c r="O12" s="13"/>
      <c r="P12" s="25"/>
      <c r="Q12" s="29">
        <f ca="1">I12+N12</f>
        <v>0.2000000000007276</v>
      </c>
      <c r="R12" s="11"/>
      <c r="S12" s="71">
        <f ca="1">IF(E12=0,"",Q12/E12*100)</f>
        <v>8.4295709348700836E-4</v>
      </c>
      <c r="T12" s="9"/>
      <c r="U12" s="1"/>
    </row>
    <row r="13" spans="1:21" ht="17.25" customHeight="1" x14ac:dyDescent="0.2">
      <c r="A13" s="6"/>
      <c r="B13" s="11"/>
      <c r="C13" s="11"/>
      <c r="D13" s="11"/>
      <c r="E13" s="32"/>
      <c r="F13" s="32"/>
      <c r="G13" s="32"/>
      <c r="H13" s="32"/>
      <c r="I13" s="32"/>
      <c r="J13" s="11"/>
      <c r="K13" s="72"/>
      <c r="L13" s="13"/>
      <c r="M13" s="25"/>
      <c r="N13" s="32"/>
      <c r="O13" s="13"/>
      <c r="P13" s="25"/>
      <c r="Q13" s="32"/>
      <c r="R13" s="11"/>
      <c r="S13" s="72"/>
      <c r="T13" s="9"/>
      <c r="U13" s="1"/>
    </row>
    <row r="14" spans="1:21" ht="17.25" customHeight="1" x14ac:dyDescent="0.2">
      <c r="A14" s="6" t="s">
        <v>64</v>
      </c>
      <c r="B14" s="11"/>
      <c r="C14" s="11"/>
      <c r="D14" s="11"/>
      <c r="E14" s="29">
        <f ca="1">SUMIF(Feldes_Förderabgabe_1!$B$8:$G$224,Feldes_Förderabgabe_2!A14,Feldes_Förderabgabe_1!$G$8:$G$224)</f>
        <v>2787291.1899999995</v>
      </c>
      <c r="F14" s="31"/>
      <c r="G14" s="29">
        <f ca="1">SUMIF(Feldes_Förderabgabe_1!$B$8:$G$224,Feldes_Förderabgabe_2!A14,Feldes_Förderabgabe_1!$I$8:$I$224)</f>
        <v>2779898.9799999995</v>
      </c>
      <c r="H14" s="31"/>
      <c r="I14" s="29">
        <f ca="1">SUMIF(Feldes_Förderabgabe_1!$B$8:$G$224,Feldes_Förderabgabe_2!A14,Feldes_Förderabgabe_1!$K$8:$K$224)</f>
        <v>7392.2099999999919</v>
      </c>
      <c r="J14" s="11"/>
      <c r="K14" s="71">
        <f ca="1">IF(E14=0,"",I14/E14*100)</f>
        <v>0.26521125695518</v>
      </c>
      <c r="L14" s="13"/>
      <c r="M14" s="25"/>
      <c r="N14" s="29">
        <f ca="1">SUMIF(Feldes_Förderabgabe_1!$B$8:$G$224,Feldes_Förderabgabe_2!A14,Feldes_Förderabgabe_1!$P$8:$P$224)</f>
        <v>-7392.21</v>
      </c>
      <c r="O14" s="13"/>
      <c r="P14" s="25"/>
      <c r="Q14" s="29">
        <f ca="1">I14+N14</f>
        <v>-8.1854523159563541E-12</v>
      </c>
      <c r="R14" s="11"/>
      <c r="S14" s="71">
        <f ca="1">IF(E14=0,"",Q14/E14*100)</f>
        <v>-2.9367051226378522E-16</v>
      </c>
      <c r="T14" s="9"/>
      <c r="U14" s="1"/>
    </row>
    <row r="15" spans="1:21" ht="17.25" customHeight="1" x14ac:dyDescent="0.2">
      <c r="A15" s="6"/>
      <c r="B15" s="11"/>
      <c r="C15" s="11"/>
      <c r="D15" s="11"/>
      <c r="E15" s="32"/>
      <c r="F15" s="32"/>
      <c r="G15" s="32"/>
      <c r="H15" s="32"/>
      <c r="I15" s="32"/>
      <c r="J15" s="11"/>
      <c r="K15" s="72"/>
      <c r="L15" s="13"/>
      <c r="M15" s="25"/>
      <c r="N15" s="32"/>
      <c r="O15" s="13"/>
      <c r="P15" s="25"/>
      <c r="Q15" s="32"/>
      <c r="R15" s="11"/>
      <c r="S15" s="72"/>
      <c r="T15" s="9"/>
      <c r="U15" s="1"/>
    </row>
    <row r="16" spans="1:21" ht="17.25" customHeight="1" x14ac:dyDescent="0.2">
      <c r="A16" s="6" t="s">
        <v>65</v>
      </c>
      <c r="B16" s="11"/>
      <c r="C16" s="11"/>
      <c r="D16" s="11"/>
      <c r="E16" s="29">
        <f ca="1">SUMIF(Feldes_Förderabgabe_1!$B$8:$G$224,Feldes_Förderabgabe_2!A16,Feldes_Förderabgabe_1!$G$8:$G$224)</f>
        <v>1284411.46</v>
      </c>
      <c r="F16" s="31"/>
      <c r="G16" s="29">
        <f ca="1">SUMIF(Feldes_Förderabgabe_1!$B$8:$G$224,Feldes_Förderabgabe_2!A16,Feldes_Förderabgabe_1!$I$8:$I$224)</f>
        <v>1284411.7</v>
      </c>
      <c r="H16" s="31"/>
      <c r="I16" s="29">
        <f ca="1">SUMIF(Feldes_Förderabgabe_1!$B$8:$G$224,Feldes_Förderabgabe_2!A16,Feldes_Förderabgabe_1!$K$8:$K$224)</f>
        <v>-0.23999999999068677</v>
      </c>
      <c r="J16" s="11"/>
      <c r="K16" s="71">
        <f ca="1">IF(E16=0,"",I16/E16*100)</f>
        <v>-1.8685600951480671E-5</v>
      </c>
      <c r="L16" s="13"/>
      <c r="M16" s="25"/>
      <c r="N16" s="29">
        <f ca="1">SUMIF(Feldes_Förderabgabe_1!$B$8:$G$224,Feldes_Förderabgabe_2!A16,Feldes_Förderabgabe_1!$P$8:$P$224)</f>
        <v>0</v>
      </c>
      <c r="O16" s="13"/>
      <c r="P16" s="25"/>
      <c r="Q16" s="29">
        <f ca="1">I16+N16</f>
        <v>-0.23999999999068677</v>
      </c>
      <c r="R16" s="11"/>
      <c r="S16" s="71">
        <f ca="1">IF(E16=0,"",Q16/E16*100)</f>
        <v>-1.8685600951480671E-5</v>
      </c>
      <c r="T16" s="9"/>
      <c r="U16" s="1"/>
    </row>
    <row r="17" spans="1:21" ht="17.25" customHeight="1" x14ac:dyDescent="0.2">
      <c r="A17" s="6"/>
      <c r="B17" s="11"/>
      <c r="C17" s="11"/>
      <c r="D17" s="11"/>
      <c r="E17" s="32"/>
      <c r="F17" s="32"/>
      <c r="G17" s="32"/>
      <c r="H17" s="32"/>
      <c r="I17" s="32"/>
      <c r="J17" s="11"/>
      <c r="K17" s="72"/>
      <c r="L17" s="13"/>
      <c r="M17" s="25"/>
      <c r="N17" s="32"/>
      <c r="O17" s="13"/>
      <c r="P17" s="25"/>
      <c r="Q17" s="32"/>
      <c r="R17" s="11"/>
      <c r="S17" s="72"/>
      <c r="T17" s="9"/>
      <c r="U17" s="1"/>
    </row>
    <row r="18" spans="1:21" ht="17.25" customHeight="1" x14ac:dyDescent="0.2">
      <c r="A18" s="6" t="s">
        <v>86</v>
      </c>
      <c r="B18" s="11"/>
      <c r="C18" s="11"/>
      <c r="D18" s="11"/>
      <c r="E18" s="29">
        <f ca="1">SUMIF(Feldes_Förderabgabe_1!$C$8:$G$224,Feldes_Förderabgabe_2!A18,Feldes_Förderabgabe_1!$G$8:$G$224)</f>
        <v>1007841.68</v>
      </c>
      <c r="F18" s="31"/>
      <c r="G18" s="29">
        <f ca="1">SUMIF(Feldes_Förderabgabe_1!$C$8:CD$224,Feldes_Förderabgabe_2!A18,Feldes_Förderabgabe_1!$I$8:$I$224)</f>
        <v>1007841.68</v>
      </c>
      <c r="H18" s="31"/>
      <c r="I18" s="29">
        <f ca="1">SUMIF(Feldes_Förderabgabe_1!$B$8:$G$224,Feldes_Förderabgabe_2!A18,Feldes_Förderabgabe_1!$K$8:$K$224)</f>
        <v>0</v>
      </c>
      <c r="J18" s="11"/>
      <c r="K18" s="71">
        <f ca="1">IF(E18=0,"",I18/E18*100)</f>
        <v>0</v>
      </c>
      <c r="L18" s="13"/>
      <c r="M18" s="25"/>
      <c r="N18" s="29">
        <f ca="1">SUMIF(Feldes_Förderabgabe_1!$B$8:$G$224,Feldes_Förderabgabe_2!A18,Feldes_Förderabgabe_1!$P$8:$P$224)</f>
        <v>0</v>
      </c>
      <c r="O18" s="13"/>
      <c r="P18" s="25"/>
      <c r="Q18" s="29">
        <f ca="1">I18+N18</f>
        <v>0</v>
      </c>
      <c r="R18" s="11"/>
      <c r="S18" s="71">
        <f ca="1">IF(E18=0,"",Q18/E18*100)</f>
        <v>0</v>
      </c>
      <c r="T18" s="9"/>
      <c r="U18" s="1"/>
    </row>
    <row r="19" spans="1:21" ht="17.25" customHeight="1" outlineLevel="1" x14ac:dyDescent="0.2">
      <c r="A19" s="6"/>
      <c r="B19" s="11"/>
      <c r="C19" s="11"/>
      <c r="D19" s="11"/>
      <c r="E19" s="32"/>
      <c r="F19" s="32"/>
      <c r="G19" s="32"/>
      <c r="H19" s="32"/>
      <c r="I19" s="32"/>
      <c r="J19" s="11"/>
      <c r="K19" s="13"/>
      <c r="L19" s="13"/>
      <c r="M19" s="25"/>
      <c r="N19" s="32"/>
      <c r="O19" s="13"/>
      <c r="P19" s="25"/>
      <c r="Q19" s="32"/>
      <c r="R19" s="11"/>
      <c r="S19" s="13"/>
      <c r="T19" s="9"/>
      <c r="U19" s="1"/>
    </row>
    <row r="20" spans="1:21" ht="17.25" customHeight="1" outlineLevel="1" x14ac:dyDescent="0.2">
      <c r="A20" s="6"/>
      <c r="B20" s="11"/>
      <c r="C20" s="11"/>
      <c r="D20" s="11"/>
      <c r="E20" s="29"/>
      <c r="F20" s="31"/>
      <c r="G20" s="29"/>
      <c r="H20" s="31"/>
      <c r="I20" s="29"/>
      <c r="J20" s="11"/>
      <c r="K20" s="12"/>
      <c r="L20" s="13"/>
      <c r="M20" s="25"/>
      <c r="N20" s="29"/>
      <c r="O20" s="13"/>
      <c r="P20" s="25"/>
      <c r="Q20" s="29"/>
      <c r="R20" s="11"/>
      <c r="S20" s="12"/>
      <c r="T20" s="9"/>
      <c r="U20" s="1"/>
    </row>
    <row r="21" spans="1:21" ht="17.25" customHeight="1" outlineLevel="1" x14ac:dyDescent="0.2">
      <c r="A21" s="6"/>
      <c r="B21" s="11"/>
      <c r="C21" s="11"/>
      <c r="D21" s="11"/>
      <c r="E21" s="32"/>
      <c r="F21" s="32"/>
      <c r="G21" s="32"/>
      <c r="H21" s="32"/>
      <c r="I21" s="32"/>
      <c r="J21" s="11"/>
      <c r="K21" s="13"/>
      <c r="L21" s="13"/>
      <c r="M21" s="25"/>
      <c r="N21" s="32"/>
      <c r="O21" s="13"/>
      <c r="P21" s="25"/>
      <c r="Q21" s="32"/>
      <c r="R21" s="11"/>
      <c r="S21" s="13"/>
      <c r="T21" s="9"/>
      <c r="U21" s="1"/>
    </row>
    <row r="22" spans="1:21" ht="17.25" customHeight="1" outlineLevel="1" x14ac:dyDescent="0.2">
      <c r="A22" s="6"/>
      <c r="B22" s="11"/>
      <c r="C22" s="11"/>
      <c r="D22" s="11"/>
      <c r="E22" s="29"/>
      <c r="F22" s="31"/>
      <c r="G22" s="29"/>
      <c r="H22" s="31"/>
      <c r="I22" s="29"/>
      <c r="J22" s="11"/>
      <c r="K22" s="12"/>
      <c r="L22" s="13"/>
      <c r="M22" s="25"/>
      <c r="N22" s="29"/>
      <c r="O22" s="13"/>
      <c r="P22" s="25"/>
      <c r="Q22" s="29"/>
      <c r="R22" s="11"/>
      <c r="S22" s="12"/>
      <c r="T22" s="9"/>
      <c r="U22" s="1"/>
    </row>
    <row r="23" spans="1:21" ht="17.25" customHeight="1" x14ac:dyDescent="0.2">
      <c r="A23" s="6"/>
      <c r="B23" s="11"/>
      <c r="C23" s="11"/>
      <c r="D23" s="11"/>
      <c r="E23" s="33"/>
      <c r="F23" s="32"/>
      <c r="G23" s="33"/>
      <c r="H23" s="32"/>
      <c r="I23" s="33"/>
      <c r="J23" s="11"/>
      <c r="K23" s="13"/>
      <c r="L23" s="13"/>
      <c r="M23" s="25"/>
      <c r="N23" s="33"/>
      <c r="O23" s="13"/>
      <c r="P23" s="25"/>
      <c r="Q23" s="33"/>
      <c r="R23" s="11"/>
      <c r="S23" s="13"/>
      <c r="T23" s="9"/>
      <c r="U23" s="1"/>
    </row>
    <row r="24" spans="1:21" ht="17.25" customHeight="1" x14ac:dyDescent="0.2">
      <c r="A24" s="6"/>
      <c r="B24" s="11"/>
      <c r="C24" s="11"/>
      <c r="D24" s="11"/>
      <c r="E24" s="32"/>
      <c r="F24" s="32"/>
      <c r="G24" s="32"/>
      <c r="H24" s="32"/>
      <c r="I24" s="32"/>
      <c r="J24" s="11"/>
      <c r="K24" s="13"/>
      <c r="L24" s="13"/>
      <c r="M24" s="25"/>
      <c r="N24" s="32"/>
      <c r="O24" s="13"/>
      <c r="P24" s="25"/>
      <c r="Q24" s="32"/>
      <c r="R24" s="11"/>
      <c r="S24" s="13"/>
      <c r="T24" s="9"/>
      <c r="U24" s="1"/>
    </row>
    <row r="25" spans="1:21" ht="17.25" customHeight="1" x14ac:dyDescent="0.2">
      <c r="A25" s="6"/>
      <c r="B25" s="11"/>
      <c r="C25" s="11"/>
      <c r="D25" s="11"/>
      <c r="E25" s="34">
        <f ca="1">SUM(E8:E23)</f>
        <v>231812141.45000002</v>
      </c>
      <c r="F25" s="31"/>
      <c r="G25" s="34">
        <f ca="1">SUM(G8:G23)</f>
        <v>231384155.84</v>
      </c>
      <c r="H25" s="31"/>
      <c r="I25" s="34">
        <f ca="1">SUM(I8:I23)</f>
        <v>427985.61000000278</v>
      </c>
      <c r="J25" s="11"/>
      <c r="K25" s="72">
        <f ca="1">IF(E25=0,"",I25/E25*100)</f>
        <v>0.18462605423638512</v>
      </c>
      <c r="L25" s="13"/>
      <c r="M25" s="25"/>
      <c r="N25" s="34">
        <f ca="1">SUM(N8:N23)</f>
        <v>-427985.64</v>
      </c>
      <c r="O25" s="13"/>
      <c r="P25" s="25"/>
      <c r="Q25" s="34">
        <f ca="1">SUM(Q8:Q23)</f>
        <v>-2.9999997274899215E-2</v>
      </c>
      <c r="R25" s="11"/>
      <c r="S25" s="72">
        <f ca="1">IF(E25=0,"",Q25/E25*100)</f>
        <v>-1.2941512505448282E-8</v>
      </c>
      <c r="T25" s="9"/>
      <c r="U25" s="1"/>
    </row>
    <row r="26" spans="1:21" ht="17.25" customHeight="1" thickBot="1" x14ac:dyDescent="0.25">
      <c r="A26" s="16"/>
      <c r="B26" s="17"/>
      <c r="C26" s="17"/>
      <c r="D26" s="18"/>
      <c r="E26" s="42"/>
      <c r="F26" s="18"/>
      <c r="G26" s="42"/>
      <c r="H26" s="18"/>
      <c r="I26" s="42"/>
      <c r="J26" s="18"/>
      <c r="K26" s="18"/>
      <c r="L26" s="18"/>
      <c r="M26" s="18"/>
      <c r="N26" s="42"/>
      <c r="O26" s="18"/>
      <c r="P26" s="18"/>
      <c r="Q26" s="42"/>
      <c r="R26" s="18"/>
      <c r="S26" s="18"/>
      <c r="T26" s="19"/>
      <c r="U26" s="1"/>
    </row>
    <row r="27" spans="1:21" ht="17.25" customHeight="1" x14ac:dyDescent="0.2">
      <c r="A27" s="1"/>
      <c r="B27" s="1"/>
      <c r="C27" s="1"/>
      <c r="D27" s="1"/>
      <c r="E27" s="38"/>
      <c r="F27" s="1"/>
      <c r="G27" s="38"/>
      <c r="H27" s="1"/>
      <c r="I27" s="38"/>
      <c r="J27" s="1"/>
      <c r="K27" s="1"/>
      <c r="L27" s="1"/>
      <c r="M27" s="1"/>
      <c r="N27" s="38"/>
      <c r="O27" s="1"/>
      <c r="P27" s="1"/>
      <c r="Q27" s="38"/>
      <c r="R27" s="1"/>
      <c r="S27" s="1"/>
      <c r="T27" s="1"/>
      <c r="U27" s="1"/>
    </row>
    <row r="28" spans="1:21" ht="17.25" customHeight="1" x14ac:dyDescent="0.2">
      <c r="Q28" s="68"/>
    </row>
    <row r="31" spans="1:21" ht="17.25" customHeight="1" x14ac:dyDescent="0.35">
      <c r="C31" s="69"/>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9"/>
  <sheetViews>
    <sheetView workbookViewId="0">
      <selection activeCell="W10" sqref="W10"/>
    </sheetView>
  </sheetViews>
  <sheetFormatPr baseColWidth="10" defaultRowHeight="13.5" customHeight="1" x14ac:dyDescent="0.2"/>
  <cols>
    <col min="1" max="1" width="3.5703125" style="2" customWidth="1"/>
    <col min="2" max="2" width="2.7109375" style="2" customWidth="1"/>
    <col min="3" max="3" width="50.7109375" style="2" customWidth="1"/>
    <col min="4" max="4" width="0.85546875" style="2" customWidth="1"/>
    <col min="5" max="5" width="16.7109375" style="43" customWidth="1"/>
    <col min="6" max="6" width="3.7109375" style="2" customWidth="1"/>
    <col min="7" max="7" width="16.7109375" style="43" customWidth="1"/>
    <col min="8" max="8" width="3.7109375" style="2" customWidth="1"/>
    <col min="9" max="9" width="12.7109375" style="43" customWidth="1"/>
    <col min="10" max="10" width="0.85546875" style="2" customWidth="1"/>
    <col min="11" max="11" width="10.7109375" style="2" customWidth="1"/>
    <col min="12" max="13" width="0.85546875" style="2" customWidth="1"/>
    <col min="14" max="14" width="15.7109375" style="43" customWidth="1"/>
    <col min="15" max="16" width="0.85546875" style="2" customWidth="1"/>
    <col min="17" max="17" width="12.7109375" style="43" customWidth="1"/>
    <col min="18" max="18" width="0.85546875" style="2" customWidth="1"/>
    <col min="19" max="19" width="10.7109375" style="2" customWidth="1"/>
    <col min="20" max="20" width="0.7109375" style="2" customWidth="1"/>
    <col min="21" max="21" width="1.7109375" style="2" customWidth="1"/>
    <col min="22" max="16384" width="11.42578125" style="2"/>
  </cols>
  <sheetData>
    <row r="1" spans="1:21" ht="13.5" customHeight="1" thickBot="1" x14ac:dyDescent="0.25">
      <c r="A1" s="1"/>
      <c r="B1" s="1"/>
      <c r="C1" s="1"/>
      <c r="D1" s="1"/>
      <c r="E1" s="38"/>
      <c r="F1" s="1"/>
      <c r="G1" s="38"/>
      <c r="H1" s="1"/>
      <c r="I1" s="38"/>
      <c r="J1" s="1"/>
      <c r="K1" s="1"/>
      <c r="L1" s="1"/>
      <c r="M1" s="1"/>
      <c r="N1" s="38"/>
      <c r="O1" s="1"/>
      <c r="P1" s="1"/>
      <c r="Q1" s="38"/>
      <c r="R1" s="1"/>
      <c r="S1" s="1"/>
      <c r="T1" s="1"/>
      <c r="U1" s="1"/>
    </row>
    <row r="2" spans="1:21" ht="13.5" customHeight="1" x14ac:dyDescent="0.2">
      <c r="A2" s="3"/>
      <c r="B2" s="4"/>
      <c r="C2" s="4"/>
      <c r="D2" s="4"/>
      <c r="E2" s="39"/>
      <c r="F2" s="4"/>
      <c r="G2" s="39"/>
      <c r="H2" s="4"/>
      <c r="I2" s="39"/>
      <c r="J2" s="4"/>
      <c r="K2" s="20"/>
      <c r="L2" s="4"/>
      <c r="M2" s="4"/>
      <c r="N2" s="39"/>
      <c r="O2" s="20"/>
      <c r="P2" s="4"/>
      <c r="Q2" s="39"/>
      <c r="R2" s="4"/>
      <c r="S2" s="20"/>
      <c r="T2" s="5"/>
      <c r="U2" s="1"/>
    </row>
    <row r="3" spans="1:21" ht="13.5" customHeight="1" x14ac:dyDescent="0.2">
      <c r="A3" s="6" t="s">
        <v>68</v>
      </c>
      <c r="B3" s="11"/>
      <c r="C3" s="11"/>
      <c r="D3" s="1"/>
      <c r="E3" s="44" t="s">
        <v>10</v>
      </c>
      <c r="F3" s="1"/>
      <c r="G3" s="44" t="s">
        <v>11</v>
      </c>
      <c r="H3" s="1"/>
      <c r="I3" s="40" t="s">
        <v>6</v>
      </c>
      <c r="J3" s="1"/>
      <c r="K3" s="8" t="s">
        <v>6</v>
      </c>
      <c r="L3" s="1"/>
      <c r="M3" s="22"/>
      <c r="N3" s="40" t="s">
        <v>2</v>
      </c>
      <c r="O3" s="1"/>
      <c r="P3" s="22"/>
      <c r="Q3" s="40" t="s">
        <v>3</v>
      </c>
      <c r="R3" s="1"/>
      <c r="S3" s="8" t="s">
        <v>3</v>
      </c>
      <c r="T3" s="9"/>
      <c r="U3" s="1"/>
    </row>
    <row r="4" spans="1:21" ht="13.5" customHeight="1" x14ac:dyDescent="0.2">
      <c r="A4" s="6"/>
      <c r="B4" s="11"/>
      <c r="C4" s="11"/>
      <c r="D4" s="1"/>
      <c r="E4" s="41"/>
      <c r="F4" s="1"/>
      <c r="G4" s="41"/>
      <c r="H4" s="1"/>
      <c r="I4" s="41"/>
      <c r="J4" s="1"/>
      <c r="K4" s="8"/>
      <c r="L4" s="1"/>
      <c r="M4" s="22"/>
      <c r="N4" s="41"/>
      <c r="O4" s="1"/>
      <c r="P4" s="22"/>
      <c r="Q4" s="41"/>
      <c r="R4" s="1"/>
      <c r="S4" s="8"/>
      <c r="T4" s="9"/>
      <c r="U4" s="1"/>
    </row>
    <row r="5" spans="1:21" ht="13.5" customHeight="1" x14ac:dyDescent="0.2">
      <c r="A5" s="48" t="s">
        <v>25</v>
      </c>
      <c r="B5" s="27"/>
      <c r="C5" s="27"/>
      <c r="D5" s="11"/>
      <c r="E5" s="41"/>
      <c r="F5" s="11"/>
      <c r="G5" s="41"/>
      <c r="H5" s="11"/>
      <c r="I5" s="41"/>
      <c r="J5" s="11"/>
      <c r="K5" s="26"/>
      <c r="L5" s="11"/>
      <c r="M5" s="22"/>
      <c r="N5" s="41"/>
      <c r="O5" s="11"/>
      <c r="P5" s="22"/>
      <c r="Q5" s="41"/>
      <c r="R5" s="11"/>
      <c r="S5" s="26"/>
      <c r="T5" s="9"/>
      <c r="U5" s="1"/>
    </row>
    <row r="6" spans="1:21" ht="13.5" customHeight="1" x14ac:dyDescent="0.2">
      <c r="A6" s="37"/>
      <c r="B6" s="11"/>
      <c r="C6" s="11"/>
      <c r="D6" s="7"/>
      <c r="E6" s="40" t="s">
        <v>0</v>
      </c>
      <c r="F6" s="7"/>
      <c r="G6" s="40" t="s">
        <v>0</v>
      </c>
      <c r="H6" s="7"/>
      <c r="I6" s="40" t="s">
        <v>0</v>
      </c>
      <c r="J6" s="7"/>
      <c r="K6" s="8" t="s">
        <v>7</v>
      </c>
      <c r="L6" s="7"/>
      <c r="M6" s="24"/>
      <c r="N6" s="40" t="s">
        <v>0</v>
      </c>
      <c r="O6" s="7"/>
      <c r="P6" s="24"/>
      <c r="Q6" s="40" t="s">
        <v>0</v>
      </c>
      <c r="R6" s="7"/>
      <c r="S6" s="8" t="s">
        <v>7</v>
      </c>
      <c r="T6" s="9"/>
      <c r="U6" s="1"/>
    </row>
    <row r="7" spans="1:21" ht="13.5" customHeight="1" x14ac:dyDescent="0.2">
      <c r="A7" s="37"/>
      <c r="B7" s="11"/>
      <c r="C7" s="11"/>
      <c r="D7" s="11"/>
      <c r="E7" s="32"/>
      <c r="F7" s="11"/>
      <c r="G7" s="32"/>
      <c r="H7" s="11"/>
      <c r="I7" s="32"/>
      <c r="J7" s="11"/>
      <c r="K7" s="11"/>
      <c r="L7" s="11"/>
      <c r="M7" s="22"/>
      <c r="N7" s="32"/>
      <c r="O7" s="11"/>
      <c r="P7" s="22"/>
      <c r="Q7" s="32"/>
      <c r="R7" s="11"/>
      <c r="S7" s="11"/>
      <c r="T7" s="9"/>
      <c r="U7" s="1"/>
    </row>
    <row r="8" spans="1:21" ht="13.5" customHeight="1" x14ac:dyDescent="0.2">
      <c r="A8" s="49" t="s">
        <v>69</v>
      </c>
      <c r="B8" s="11"/>
      <c r="C8" s="11"/>
      <c r="D8" s="11"/>
      <c r="E8" s="29">
        <v>355164.11</v>
      </c>
      <c r="F8" s="31"/>
      <c r="G8" s="29">
        <v>355164.11</v>
      </c>
      <c r="H8" s="31"/>
      <c r="I8" s="29">
        <f>E8-G8</f>
        <v>0</v>
      </c>
      <c r="J8" s="11"/>
      <c r="K8" s="71">
        <f>IF(AND(E8=0,G8=0),0,I8/E8*100)</f>
        <v>0</v>
      </c>
      <c r="L8" s="13"/>
      <c r="M8" s="25"/>
      <c r="N8" s="29">
        <v>0</v>
      </c>
      <c r="O8" s="13"/>
      <c r="P8" s="25"/>
      <c r="Q8" s="29">
        <f>I8+N8</f>
        <v>0</v>
      </c>
      <c r="R8" s="11"/>
      <c r="S8" s="71">
        <f>IF(AND(E8=0,G8=0),0,Q8/E8*100)</f>
        <v>0</v>
      </c>
      <c r="T8" s="9"/>
      <c r="U8" s="1"/>
    </row>
    <row r="9" spans="1:21" ht="13.5" customHeight="1" x14ac:dyDescent="0.2">
      <c r="A9" s="49"/>
      <c r="B9" s="11"/>
      <c r="C9" s="11"/>
      <c r="D9" s="11"/>
      <c r="E9" s="32"/>
      <c r="F9" s="32"/>
      <c r="G9" s="32"/>
      <c r="H9" s="32"/>
      <c r="I9" s="32"/>
      <c r="J9" s="11"/>
      <c r="K9" s="72"/>
      <c r="L9" s="13"/>
      <c r="M9" s="25"/>
      <c r="N9" s="32"/>
      <c r="O9" s="13"/>
      <c r="P9" s="25"/>
      <c r="Q9" s="32"/>
      <c r="R9" s="11"/>
      <c r="S9" s="72"/>
      <c r="T9" s="9"/>
      <c r="U9" s="1"/>
    </row>
    <row r="10" spans="1:21" ht="13.5" customHeight="1" x14ac:dyDescent="0.2">
      <c r="A10" s="49" t="s">
        <v>70</v>
      </c>
      <c r="B10" s="11"/>
      <c r="C10" s="11"/>
      <c r="D10" s="11"/>
      <c r="E10" s="29">
        <v>1452246.19</v>
      </c>
      <c r="F10" s="31"/>
      <c r="G10" s="29">
        <v>1452246.19</v>
      </c>
      <c r="H10" s="31"/>
      <c r="I10" s="29">
        <f>E10-G10</f>
        <v>0</v>
      </c>
      <c r="J10" s="11"/>
      <c r="K10" s="71">
        <f>IF(AND(E10=0,G10=0),0,I10/E10*100)</f>
        <v>0</v>
      </c>
      <c r="L10" s="13"/>
      <c r="M10" s="25"/>
      <c r="N10" s="29">
        <v>0</v>
      </c>
      <c r="O10" s="13"/>
      <c r="P10" s="25"/>
      <c r="Q10" s="29">
        <f>I10+N10</f>
        <v>0</v>
      </c>
      <c r="R10" s="11"/>
      <c r="S10" s="71">
        <f>IF(AND(E10=0,G10=0),0,Q10/E10*100)</f>
        <v>0</v>
      </c>
      <c r="T10" s="9"/>
      <c r="U10" s="1"/>
    </row>
    <row r="11" spans="1:21" ht="13.5" customHeight="1" x14ac:dyDescent="0.2">
      <c r="A11" s="49"/>
      <c r="B11" s="11"/>
      <c r="C11" s="11"/>
      <c r="D11" s="11"/>
      <c r="E11" s="32"/>
      <c r="F11" s="32"/>
      <c r="G11" s="32"/>
      <c r="H11" s="32"/>
      <c r="I11" s="32"/>
      <c r="J11" s="11"/>
      <c r="K11" s="72"/>
      <c r="L11" s="13"/>
      <c r="M11" s="25"/>
      <c r="N11" s="32"/>
      <c r="O11" s="13"/>
      <c r="P11" s="25"/>
      <c r="Q11" s="32"/>
      <c r="R11" s="11"/>
      <c r="S11" s="72"/>
      <c r="T11" s="9"/>
      <c r="U11" s="1"/>
    </row>
    <row r="12" spans="1:21" ht="13.5" customHeight="1" x14ac:dyDescent="0.2">
      <c r="A12" s="49" t="s">
        <v>71</v>
      </c>
      <c r="B12" s="11"/>
      <c r="C12" s="11"/>
      <c r="D12" s="11"/>
      <c r="E12" s="29">
        <v>591734.75</v>
      </c>
      <c r="F12" s="31"/>
      <c r="G12" s="29">
        <v>591734.75</v>
      </c>
      <c r="H12" s="31"/>
      <c r="I12" s="29">
        <f>E12-G12</f>
        <v>0</v>
      </c>
      <c r="J12" s="11"/>
      <c r="K12" s="71">
        <f>IF(AND(E12=0,G12=0),0,I12/E12*100)</f>
        <v>0</v>
      </c>
      <c r="L12" s="13"/>
      <c r="M12" s="25"/>
      <c r="N12" s="29">
        <v>0</v>
      </c>
      <c r="O12" s="13"/>
      <c r="P12" s="25"/>
      <c r="Q12" s="29">
        <f>I12+N12</f>
        <v>0</v>
      </c>
      <c r="R12" s="11"/>
      <c r="S12" s="71">
        <f>IF(AND(E12=0,G12=0),0,Q12/E12*100)</f>
        <v>0</v>
      </c>
      <c r="T12" s="9"/>
      <c r="U12" s="1"/>
    </row>
    <row r="13" spans="1:21" ht="13.5" customHeight="1" x14ac:dyDescent="0.2">
      <c r="A13" s="49"/>
      <c r="B13" s="11"/>
      <c r="C13" s="11"/>
      <c r="D13" s="11"/>
      <c r="E13" s="32"/>
      <c r="F13" s="32"/>
      <c r="G13" s="32"/>
      <c r="H13" s="32"/>
      <c r="I13" s="32"/>
      <c r="J13" s="11"/>
      <c r="K13" s="72"/>
      <c r="L13" s="13"/>
      <c r="M13" s="25"/>
      <c r="N13" s="32"/>
      <c r="O13" s="13"/>
      <c r="P13" s="25"/>
      <c r="Q13" s="32"/>
      <c r="R13" s="11"/>
      <c r="S13" s="72"/>
      <c r="T13" s="9"/>
      <c r="U13" s="1"/>
    </row>
    <row r="14" spans="1:21" ht="13.5" customHeight="1" x14ac:dyDescent="0.2">
      <c r="A14" s="49" t="s">
        <v>72</v>
      </c>
      <c r="B14" s="11"/>
      <c r="C14" s="11"/>
      <c r="D14" s="11"/>
      <c r="E14" s="29">
        <v>1366973.82</v>
      </c>
      <c r="F14" s="31"/>
      <c r="G14" s="29">
        <v>1366973.82</v>
      </c>
      <c r="H14" s="31"/>
      <c r="I14" s="29">
        <f>E14-G14</f>
        <v>0</v>
      </c>
      <c r="J14" s="11"/>
      <c r="K14" s="71">
        <f>IF(AND(E14=0,G14=0),0,I14/E14*100)</f>
        <v>0</v>
      </c>
      <c r="L14" s="13"/>
      <c r="M14" s="25"/>
      <c r="N14" s="29">
        <v>0</v>
      </c>
      <c r="O14" s="13"/>
      <c r="P14" s="25"/>
      <c r="Q14" s="29">
        <f>I14+N14</f>
        <v>0</v>
      </c>
      <c r="R14" s="11"/>
      <c r="S14" s="71">
        <f>IF(AND(E14=0,G14=0),0,Q14/E14*100)</f>
        <v>0</v>
      </c>
      <c r="T14" s="9"/>
      <c r="U14" s="1"/>
    </row>
    <row r="15" spans="1:21" ht="13.5" customHeight="1" x14ac:dyDescent="0.2">
      <c r="A15" s="37"/>
      <c r="B15" s="11"/>
      <c r="C15" s="11"/>
      <c r="D15" s="11"/>
      <c r="E15" s="32"/>
      <c r="F15" s="32"/>
      <c r="G15" s="32"/>
      <c r="H15" s="32"/>
      <c r="I15" s="32"/>
      <c r="J15" s="11"/>
      <c r="K15" s="13"/>
      <c r="L15" s="13"/>
      <c r="M15" s="25"/>
      <c r="N15" s="32"/>
      <c r="O15" s="13"/>
      <c r="P15" s="25"/>
      <c r="Q15" s="32"/>
      <c r="R15" s="11"/>
      <c r="S15" s="13"/>
      <c r="T15" s="9"/>
      <c r="U15" s="1"/>
    </row>
    <row r="16" spans="1:21" ht="13.5" customHeight="1" x14ac:dyDescent="0.2">
      <c r="A16" s="37"/>
      <c r="B16" s="11"/>
      <c r="C16" s="11"/>
      <c r="D16" s="11"/>
      <c r="E16" s="33"/>
      <c r="F16" s="32"/>
      <c r="G16" s="33"/>
      <c r="H16" s="32"/>
      <c r="I16" s="33"/>
      <c r="J16" s="11"/>
      <c r="K16" s="13"/>
      <c r="L16" s="13"/>
      <c r="M16" s="25"/>
      <c r="N16" s="33"/>
      <c r="O16" s="13"/>
      <c r="P16" s="25"/>
      <c r="Q16" s="33"/>
      <c r="R16" s="11"/>
      <c r="S16" s="13"/>
      <c r="T16" s="9"/>
      <c r="U16" s="1"/>
    </row>
    <row r="17" spans="1:21" ht="13.5" customHeight="1" x14ac:dyDescent="0.2">
      <c r="A17" s="37"/>
      <c r="B17" s="11"/>
      <c r="C17" s="11"/>
      <c r="D17" s="11"/>
      <c r="E17" s="34">
        <f>SUM(E8:E15)</f>
        <v>3766118.87</v>
      </c>
      <c r="F17" s="31"/>
      <c r="G17" s="34">
        <f>SUM(G8:G15)</f>
        <v>3766118.87</v>
      </c>
      <c r="H17" s="31"/>
      <c r="I17" s="34">
        <f>SUM(I8:I15)</f>
        <v>0</v>
      </c>
      <c r="J17" s="11"/>
      <c r="K17" s="13"/>
      <c r="L17" s="13"/>
      <c r="M17" s="25"/>
      <c r="N17" s="34">
        <f>SUM(N8:N15)</f>
        <v>0</v>
      </c>
      <c r="O17" s="13"/>
      <c r="P17" s="25"/>
      <c r="Q17" s="34">
        <f>SUM(Q8:Q15)</f>
        <v>0</v>
      </c>
      <c r="R17" s="11"/>
      <c r="S17" s="13"/>
      <c r="T17" s="9"/>
      <c r="U17" s="1"/>
    </row>
    <row r="18" spans="1:21" ht="13.5" customHeight="1" thickBot="1" x14ac:dyDescent="0.25">
      <c r="A18" s="16"/>
      <c r="B18" s="17"/>
      <c r="C18" s="17"/>
      <c r="D18" s="18"/>
      <c r="E18" s="42"/>
      <c r="F18" s="18"/>
      <c r="G18" s="42"/>
      <c r="H18" s="18"/>
      <c r="I18" s="42"/>
      <c r="J18" s="18"/>
      <c r="K18" s="18"/>
      <c r="L18" s="18"/>
      <c r="M18" s="18"/>
      <c r="N18" s="42"/>
      <c r="O18" s="18"/>
      <c r="P18" s="18"/>
      <c r="Q18" s="42"/>
      <c r="R18" s="18"/>
      <c r="S18" s="18"/>
      <c r="T18" s="19"/>
      <c r="U18" s="1"/>
    </row>
    <row r="19" spans="1:21" ht="13.5" customHeight="1" x14ac:dyDescent="0.2">
      <c r="A19" s="1"/>
      <c r="B19" s="1"/>
      <c r="C19" s="1"/>
      <c r="D19" s="1"/>
      <c r="E19" s="38"/>
      <c r="F19" s="32"/>
      <c r="G19" s="38"/>
      <c r="H19" s="32"/>
      <c r="I19" s="38"/>
      <c r="J19" s="1"/>
      <c r="K19" s="1"/>
      <c r="L19" s="1"/>
      <c r="M19" s="1"/>
      <c r="N19" s="38"/>
      <c r="O19" s="1"/>
      <c r="P19" s="1"/>
      <c r="Q19" s="38"/>
      <c r="R19" s="1"/>
      <c r="S19" s="1"/>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vt:i4>
      </vt:variant>
    </vt:vector>
  </HeadingPairs>
  <TitlesOfParts>
    <vt:vector size="11" baseType="lpstr">
      <vt:lpstr>Unternehmen je Sektor</vt:lpstr>
      <vt:lpstr>Abdeckung</vt:lpstr>
      <vt:lpstr>Übersicht je Zahlung</vt:lpstr>
      <vt:lpstr>Gesamt_KSt_Förderabgaben</vt:lpstr>
      <vt:lpstr>Übersicht KSt_Förderabgabe</vt:lpstr>
      <vt:lpstr>KSt</vt:lpstr>
      <vt:lpstr>Feldes_Förderabgabe_1</vt:lpstr>
      <vt:lpstr>Feldes_Förderabgabe_2</vt:lpstr>
      <vt:lpstr>Beispielunt GewSt</vt:lpstr>
      <vt:lpstr>GewSt</vt:lpstr>
      <vt:lpstr>Feldes_Förderabgabe_1!Drucktitel</vt:lpstr>
    </vt:vector>
  </TitlesOfParts>
  <Company>Warth &amp; Klein Grant Thornton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Heinrich, Christoph</dc:creator>
  <cp:lastModifiedBy>Rabea Kaas</cp:lastModifiedBy>
  <cp:lastPrinted>2017-08-08T18:40:43Z</cp:lastPrinted>
  <dcterms:created xsi:type="dcterms:W3CDTF">2017-07-06T20:12:50Z</dcterms:created>
  <dcterms:modified xsi:type="dcterms:W3CDTF">2018-10-29T16:22:28Z</dcterms:modified>
</cp:coreProperties>
</file>