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DUSGRA68\TeamHau\EITI\Zahlungsberichte Internet_veröffentlicht\"/>
    </mc:Choice>
  </mc:AlternateContent>
  <bookViews>
    <workbookView xWindow="0" yWindow="0" windowWidth="20850" windowHeight="11910" activeTab="2"/>
  </bookViews>
  <sheets>
    <sheet name=" Zusammenfassung 2016" sheetId="3" r:id="rId1"/>
    <sheet name="Zahlungsberichte 2016" sheetId="1" r:id="rId2"/>
    <sheet name=" Zusammenfassung 2017" sheetId="6" r:id="rId3"/>
    <sheet name="Zahlungsberichte 2017" sheetId="4" r:id="rId4"/>
    <sheet name="Zahlungsberichte 2018" sheetId="5" r:id="rId5"/>
  </sheets>
  <definedNames>
    <definedName name="_xlnm._FilterDatabase" localSheetId="1" hidden="1">'Zahlungsberichte 2016'!$B$2:$F$103</definedName>
    <definedName name="_xlnm._FilterDatabase" localSheetId="3" hidden="1">'Zahlungsberichte 2017'!$B$2:$F$131</definedName>
    <definedName name="_xlnm._FilterDatabase" localSheetId="4" hidden="1">'Zahlungsberichte 2018'!$B$2:$F$128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 i="6" l="1"/>
  <c r="C9" i="6"/>
  <c r="C8" i="6"/>
  <c r="C7" i="6"/>
  <c r="C6" i="6"/>
  <c r="C5" i="6"/>
  <c r="D137" i="4"/>
  <c r="D138" i="4"/>
  <c r="D142" i="4"/>
  <c r="D141" i="4"/>
  <c r="D136" i="4"/>
  <c r="C4" i="6"/>
  <c r="D12" i="6"/>
  <c r="C12" i="6" l="1"/>
  <c r="D143" i="4"/>
  <c r="D144" i="4" s="1"/>
  <c r="D38" i="5"/>
  <c r="D10" i="4" l="1"/>
  <c r="D134" i="4" s="1"/>
  <c r="D12" i="3" l="1"/>
  <c r="C12" i="3"/>
  <c r="D83" i="1" l="1"/>
  <c r="D74" i="1"/>
  <c r="D36" i="1" l="1"/>
  <c r="D35" i="1"/>
  <c r="D70" i="1" l="1"/>
</calcChain>
</file>

<file path=xl/sharedStrings.xml><?xml version="1.0" encoding="utf-8"?>
<sst xmlns="http://schemas.openxmlformats.org/spreadsheetml/2006/main" count="892" uniqueCount="202">
  <si>
    <t>Erdöl/Erdgas</t>
  </si>
  <si>
    <t>Steine/Erden</t>
  </si>
  <si>
    <t>Braunkohle</t>
  </si>
  <si>
    <t>Kali/Salz</t>
  </si>
  <si>
    <t>Sonstige</t>
  </si>
  <si>
    <t>Produktionszahlungsansprüche,</t>
  </si>
  <si>
    <t>Steuern auf Erträge, Produktion, Gewinne</t>
  </si>
  <si>
    <t>Nutzungsentgelte,</t>
  </si>
  <si>
    <t>Lizenz-, Miet- und Zugangsgebühren</t>
  </si>
  <si>
    <t>Kapitalgesellschaft / Zahlung</t>
  </si>
  <si>
    <t>Sektor</t>
  </si>
  <si>
    <t>BASF SE, Ludwigshafen am Rhein</t>
  </si>
  <si>
    <t>BEB Erdgas und Erdöl GmbH &amp; Co. KG, Hannover</t>
  </si>
  <si>
    <t>ExxonMobil Luxembourg et Cie Kommanditgesellschaft auf Aktien, Luxembourg</t>
  </si>
  <si>
    <t>Gebrüder Dorfner GmbH &amp; Co. Kaolin- und Kristallquarzsand-Werke GmbH, Hirschau</t>
  </si>
  <si>
    <t>H. Geiger GmbH Stein- und Schotterwerke, Kinding</t>
  </si>
  <si>
    <t>Holcim (Deutschland) GmbH, Hamburg (LafargeHolcim)</t>
  </si>
  <si>
    <t>Holcim Beton und Zuschlagstoffe GmbH, Hamburg (LafargeHolcim)</t>
  </si>
  <si>
    <t>Holcim WestZement GmbH, Beckum (LafargeHolcim)</t>
  </si>
  <si>
    <t>Hülskens Holding GmbH &amp; Co. KG, Wesel</t>
  </si>
  <si>
    <t>Quarzwerke GmbH, Frechen</t>
  </si>
  <si>
    <t>Vereinigte Kreidewerke Dammann GmbH &amp; Co. KG, Söhlde</t>
  </si>
  <si>
    <t>L1E Finance GmbH &amp; Co. KG, Hamburg</t>
  </si>
  <si>
    <t>Dyckerhoff , Wiesbaden</t>
  </si>
  <si>
    <t>Franken-Schotter GmbH &amp; Co. KG, Treuchtlingen</t>
  </si>
  <si>
    <t>Lausitz Energie Bergbau AG, Cottbus (LEAG)</t>
  </si>
  <si>
    <t>Märker Beteiligungs GmbH, Harburg</t>
  </si>
  <si>
    <t>Maxit Baustoffwerke GmbH, Krölpa</t>
  </si>
  <si>
    <t>RAG AKTIENGESELLSCHAFT, Herne</t>
  </si>
  <si>
    <t>RAG Anthrazit Ibbenbüren GmbH, Ibbenbüren</t>
  </si>
  <si>
    <t>Solnhofer Holding AG, Solnhofen</t>
  </si>
  <si>
    <t>Südbayrisches Portland-Zementwerk Gebr. Wiesböck &amp;Co. GmbH, Rohrdorf</t>
  </si>
  <si>
    <t>Stadtwerke München GmbH, München</t>
  </si>
  <si>
    <t>Südwestdeutsche Salzwerke Aktiengesellschaft, Heilbronn</t>
  </si>
  <si>
    <t>Valet u. Ott GmbH &amp; Co. KG Kies- und Sandwerke, Freiberg am Neckar</t>
  </si>
  <si>
    <t>Werhahn Industrieholding SE, Neuss</t>
  </si>
  <si>
    <t>Wintershall Aktiengesellschaft, Celle</t>
  </si>
  <si>
    <t>Bayerngas GmbH, München</t>
  </si>
  <si>
    <t>Deuna Zement GmbH, Deuna</t>
  </si>
  <si>
    <t>ERLUS Aktiengesellschaft, Neufahrn/Niederbayern</t>
  </si>
  <si>
    <t>Clariant Produkte (Deutschland) GmbH, Frankfurt am Main</t>
  </si>
  <si>
    <t>Ernst Scherer Baustoffe GmbH &amp; Co. KG, Kastellaun</t>
  </si>
  <si>
    <t>Bernhard Glück Kies-Sand-Hartsteinsplitt GmbH, Gräfelfing</t>
  </si>
  <si>
    <t>VNG-Verbundnetz Gas Aktiengesellschaft, Leipzig</t>
  </si>
  <si>
    <t>HeidelbergCement AG, Heidelberg</t>
  </si>
  <si>
    <t>JTSD - Braunkohlebergbau GmbH, Zeitz</t>
  </si>
  <si>
    <t>K+S Aktiengesellschaft, Kassel</t>
  </si>
  <si>
    <t>RWE Aktiengesellschaft, Essen</t>
  </si>
  <si>
    <t>Wacker Chemie AG, München</t>
  </si>
  <si>
    <t>X</t>
  </si>
  <si>
    <t xml:space="preserve">Keine Zuordung der Zahlungen möglich; Angabe im Zahlungsbericht: "Im Berichtsjahr wurde an die Verbandsgemeinde Daun T€ 312,9 entrichtet." </t>
  </si>
  <si>
    <t>Berichterstattung gemäß § 341t HGB (keine Zahlungen bzw. Zahlungen unter EUR 100.000,00 in Deutschland)</t>
  </si>
  <si>
    <t>Steuern</t>
  </si>
  <si>
    <t>Nutzungsengelte</t>
  </si>
  <si>
    <t>Gewerbesteuer</t>
  </si>
  <si>
    <t>Förderabgabe</t>
  </si>
  <si>
    <t>Grubenpacht und andere Gebühren</t>
  </si>
  <si>
    <t>Die Zahlungen an die Stadt Haigerloch i.S.d. § 341r Nr. 3 Buchst. b) HGB betreffen Gewerbesteuern.
Zahlungen im Zusammenhang mit der Körperschaftsteuer werden auf Basis des aus unterschiedlichen Tätigkeitsbereichen stammenden Einkommens für die Wacker Chemie AG insgesamt berechnet und abgeführt. Dabei entfällt der Schwerpunkt der Körperschaftsteuerzahlungen auf Tätigkeiten, die nicht der mineralgewinnenden Industrie zuzuordnen sind. Auf eine Aufteilung der Zahlungen für Zwecke des (Konzern-) Zahlungsberichtes wurde daher verzichtet.</t>
  </si>
  <si>
    <t xml:space="preserve">Die Zahlungen an die Landesbergdirektion i.S.d. § 341r Nr. 3 Buchst.c) HGB betreffen die von der Fördermenge abhängige Förderabgabe i.S.v.§ 31 BBergG. </t>
  </si>
  <si>
    <t xml:space="preserve">Daneben wurden Zahlungen nach § 341r Nr. 3 Buchst. f) HGB für dieGrubenpacht (15.000,00 Euro) und andere Gebühren (4.201,28 Euro) geleistet. </t>
  </si>
  <si>
    <t xml:space="preserve">Steuern auf Erträge, Produktion oder Gewinne von Kapitalgesellschaften </t>
  </si>
  <si>
    <t xml:space="preserve">Lizenz-, Miet- und Zugangsgebühren sowie sonstige Gegenleistungenfür Lizenzen oderKonzessionen </t>
  </si>
  <si>
    <t>Zahlungen für die Verbesserung der Infrastruktur</t>
  </si>
  <si>
    <t>Zahlungsbericht vom 01.02.2016 bis 31.01.2017</t>
  </si>
  <si>
    <t>Ertrag-, Gewinn- und Produktionssteuern</t>
  </si>
  <si>
    <t>Zwischen der K+S AKTIENGESELLSCHAFT und dem überwiegenden Teil ihrer inländischenTochtergesellschaften besteht ein gewerbe- und körperschaftsteuerliches Organschaftsverhältnis.Als Organträgerin leistet die K+S AKTIENGESELLSCHAFT regelmäßig Zahlungen für dieseOrgangesellschaften. Ein Teil dieser Zahlungen ist auf Tätigkeiten in der mineralgewinnendenIndustrie zurückzuführen. Eine Analyse des Schwerpunktes hat ergeben, dass der überwiegendeTeil der Zahlungen der Organträgerin nicht aus Tätigkeiten in der mineralgewinnendenIndustrie resultiert, sondern aus den Bereichen Herstellung und Vertrieb von Düngemittelnund Produkten für industrielle Anwendungen sowie den Entsorgungsaktivitäten zur untertägigenBeseitigung und Verwertung von Abfällen und sonstigen Dienstleistungen. Folglich liegendiese Zahlungen außerhalb des Anwendungsbereichs und sind nicht in der oben abgebildetenTabelle enthalten, werden jedoch im Folgenden freiwillig auf kumulierter Ebene berichtet:
Im Berichtsjahr wurden von der K+S AKTIENGESELLSCHAFT Ertragsteuerzahlungen in Höhevon 39.337.183 Euro getätigt, davon für Körperschaftsteuer 15.374.141 Euro und fürGewerbesteuer 23.963.042 Euro.</t>
  </si>
  <si>
    <t>Steuern inkl. steuerlicher Nebenleistungen gem. §341r Nr. 3b HGB</t>
  </si>
  <si>
    <t>Nutzungsentgelte gem. §341r Nr. 3c HBG</t>
  </si>
  <si>
    <t>Körperschaftsteuer</t>
  </si>
  <si>
    <t>Wasserabgaben</t>
  </si>
  <si>
    <t>Pachtzahlungen</t>
  </si>
  <si>
    <t>Konzessionen</t>
  </si>
  <si>
    <t>Ertrags-, Gewinn- und Produktionssteuern</t>
  </si>
  <si>
    <t>Nutzungsentgelte</t>
  </si>
  <si>
    <t xml:space="preserve">Förderabgabe </t>
  </si>
  <si>
    <t>Körperschaftsteuer inkl. SolZ</t>
  </si>
  <si>
    <t>Grundsteuer</t>
  </si>
  <si>
    <t>Kiespacht</t>
  </si>
  <si>
    <t>Gebühren</t>
  </si>
  <si>
    <t>Anmerkungen</t>
  </si>
  <si>
    <t>Zahlungsbericht vom 01.04.2016 bis 31.03.2017</t>
  </si>
  <si>
    <t>Zahlungströme in Deutschland (in EUR)</t>
  </si>
  <si>
    <t>Steuern, die auf die Erträge, die Produktion oder die Gewinne von Kapitalgesellschaften erhoben werden</t>
  </si>
  <si>
    <t>Steuern auf Erträge, die Produktion oder die Gewinne</t>
  </si>
  <si>
    <t>Sibelco Deutschland GmbH, Ransbach-Baumbach</t>
  </si>
  <si>
    <t>Gesetzliche Zahlungsberichte gemäß §§ 341q ff. HGB für 2016
Abrufbar unter: www.bundesanzeiger.de, Stand 01.02.2019</t>
  </si>
  <si>
    <t>GP Günter Papenburg Aktiengesellschaft Hannover</t>
  </si>
  <si>
    <t xml:space="preserve">Neptune Energy Deutschland GmbH (vormals: ENGIE E&amp;P Deutschland GmbH) </t>
  </si>
  <si>
    <t>Förderabgaben</t>
  </si>
  <si>
    <t>Körperschaftssteuer</t>
  </si>
  <si>
    <t>Zahlungen erfolgen durch den Organträger (ENGIE E&amp;P Holding Holding Germany GmbH)</t>
  </si>
  <si>
    <t>Körperschaftsteuer/Solidaritätszuschlag</t>
  </si>
  <si>
    <t>Übersicht *)</t>
  </si>
  <si>
    <t>Zahlungsströme der Berichterstattung 
unter D-EITI für 2016</t>
  </si>
  <si>
    <t>Gesetzliche Zahlungsberichte für 2016 **)</t>
  </si>
  <si>
    <t xml:space="preserve">Berichterstattung unter 
D-EITI für 2016 </t>
  </si>
  <si>
    <t>Produktionszahlungsansprüche</t>
  </si>
  <si>
    <t>Dividenden und andere Gewinnausschüttungen</t>
  </si>
  <si>
    <t>-</t>
  </si>
  <si>
    <t>Unterzeichnungs-, Entdeckungs- und Produktionsboni</t>
  </si>
  <si>
    <t>Gesamt</t>
  </si>
  <si>
    <t>*) Die MSG hat den Unabhängigen Verwalter beauftragt, einen Abgleich der in den gesetzlichen Zahlungsberichten gemäß §§ 341q ff. HGB für 2016 gemeldeten Zahlungen und der Berichterstattung unter D-EITI für 2016 durchzuführen. Die Darstellung der Zahlungsströme orientiert sich an den gesetzlichen Vorgaben gemäß § 341r HGB.</t>
  </si>
  <si>
    <t>**) Angaben basieren auf Zahlungsberichten gemäß § 341 HGB für 2016. Abrufbar unter: www.bundesanzeiger.de, Stand 01.02.2019.</t>
  </si>
  <si>
    <t>Gesetzliche Zahlungsberichte gemäß §§ 341q ff. HGB für 2017
Abrufbar unter: www.bundesanzeiger.de, Stand 11.07.2019</t>
  </si>
  <si>
    <t>Die Deuna Zement GmbH hat im Berichtszeitraum (1.1. bis 31.12.2017) an keine staatliche Stelle berichtspflichtige Zahlungen geleistet. Die Deuna Zement GmbH teilt daher gemäß § 341t Abs. 1 Satz 3 HGB mit, dass in dem Berichtszeitraum eine Geschäftstätigkeit in der mineralgewinnenden Industrie ausgeübt wurde, ohne dass Zahlungen geleistet wurden.</t>
  </si>
  <si>
    <t>neu in 2017</t>
  </si>
  <si>
    <r>
      <rPr>
        <b/>
        <sz val="9"/>
        <rFont val="Arial"/>
        <family val="2"/>
      </rPr>
      <t>Konzern-Zahlungsbericht und Zahlungsbericht:</t>
    </r>
    <r>
      <rPr>
        <sz val="10"/>
        <rFont val="Arial"/>
        <family val="2"/>
      </rPr>
      <t xml:space="preserve"> Die Bayerngas GmbH leistete vom 1. Januar bis 31. Dezember 2017 keine nach § 341q ff. HGB berichtspflichtigen Zahlungen an staatliche Stellen im Zusammenhang mit der Geschäftstätigkeit in der mineralgewinnenden Industrie.</t>
    </r>
  </si>
  <si>
    <t>Zahlungsbericht vom 01.04.2017 bis 31.03.2018</t>
  </si>
  <si>
    <t>in 2017/2018 keine Zahlung für Kiespacht</t>
  </si>
  <si>
    <t>CEMEX Deutschland AG, Rüdersdorf bei Berlin</t>
  </si>
  <si>
    <t>in Mai 2019 für GJ 2016 veröffentlicht</t>
  </si>
  <si>
    <t>Konzern-Zalungsbericht als auch Zahlungsbericht</t>
  </si>
  <si>
    <t>Die Gesellschaft macht, wie im Vorjahr, von der Befreiung der Meldepflicht gemäß § 341t Abs. 4 HGB, für Zahlungen an staatliche Stellen, die im Zusammenhang mit der Tätigkeit in der Mineralgewinnung entstehen, Gebrauch, da diese im Berichtszeitraum insgesamt TEUR 100 unterschreiten.</t>
  </si>
  <si>
    <t>Dyckerhoff GmbH, Wiesbaden</t>
  </si>
  <si>
    <t>EnBW Energie Baden-Württemberg AG, Karlsruhe</t>
  </si>
  <si>
    <t>neu in 2017, Konzern-Zahlungsbericht vom 18.05.2017 bis 31.12.2017 Der Tax Refund, eine Steuererstattung für Explorationskosten (Corporate Tax und Special Tax, im Berichtsjahr insgesamt 78 % der erstattungsfähigen Kosten) ist als negative Ertragsteuerzahlung nach § 341r Nr. 3 b) HGB angegeben. Weiterhin hat die VNG Norge aufgrund ihrer Tätigkeit eine Gebühr zu entrichten, welche die Lizenznehmer auf dem norwegischen Schelf an die Regierung für jeden Quadratkilometer der von einer Produktionslizenz (PL 586) abgedeckten Fläche zahlen.</t>
  </si>
  <si>
    <t>noch kein Zahlungsbericht für 2017 im Bundesanzeiger veröffentlicht</t>
  </si>
  <si>
    <t>Franken-Schotter GmbH &amp; Co. KG, Treuchtlingen, Ortsteil Dietfurt</t>
  </si>
  <si>
    <t>Pachtzins</t>
  </si>
  <si>
    <t>Holcim (Deutschland) GmbH, Hamburg (LafargeHolcim), Zahlungsbericht</t>
  </si>
  <si>
    <t>Holcim (Deutschland) GmbH, Hamburg (LafargeHolcim), Konzern-Zahlungsbericht</t>
  </si>
  <si>
    <t>Ertragsteuern</t>
  </si>
  <si>
    <t>Stromsteuer</t>
  </si>
  <si>
    <t>Holcim (Süddeutschland) GmbH, Dotternhausen, Konzern-Zahlungsbericht</t>
  </si>
  <si>
    <t>Die Gesellschaft ist eine große Kapitalgesellschaft und im Bereich der Rohstoffgewinnung tätig und hat daher grundsätzlich eine Zahlungsbericht aufzustellen. Im Berichtsjahr 2017 wurden jedoch keine berichtspflichtigen Zahlungen geleistet.</t>
  </si>
  <si>
    <t>Zahlungen für die Verbesserung der Infrastruktur gem. §341r Nr. 3g HGB</t>
  </si>
  <si>
    <t>Klasmann-Deilmann GmbH, Geeste</t>
  </si>
  <si>
    <t>Zwischen der K+S AKTIENGESELLSCHAFT und dem überwiegenden Teil ihrer inländischen Tochtergesellschaften besteht ein gewerbe- und körperschaftsteuerliches Organschaftsverhältnis. Als Organträgerin leistet die K+S AKTIENGESELLSCHAFT regelmäßig Zahlungen für diese Organgesellschaften. Ein Teil dieser Zahlungen ist auf Tätigkeiten in der mineralgewinnenden Industrie zurückzuführen. Eine Analyse des Schwerpunktes hat ergeben, dass der überwiegende Teil der Zahlungen der Organträgerin nicht aus Tätigkeiten in der mineralgewinnenden Industrie resultiert, sondern aus den Bereichen Herstellung und Vertrieb von Düngemitteln und Produkten für industrielle Anwendungen sowie den Entsorgungsaktivitäten zur untertägigen Beseitigung und Verwertung von Abfällen und sonstigen Dienstleistungen. Folglich liegen diese Zahlungen außerhalb des Anwendungsbereichs und sind nicht in der oben abgebildeten Tabelle enthalten, werden jedoch im Folgenden freiwillig auf kumulierter Ebene berichtet:
Im Berichtsjahr wurden von der K+S AKTIENGESELLSCHAFT Ertragsteuerzahlungen in Höhe von 23.150.811 Euro getätigt, davon für Körperschaftsteuer 5.273.029 Euro und für Gewerbesteuer 17.877.782 Euro.</t>
  </si>
  <si>
    <t>Zahlungsbericht vom 1.2.2017 bis 31.12.2017</t>
  </si>
  <si>
    <t>in Januar 2019 für GJ 2016 veröffentlicht, für 2017 fehlt noch</t>
  </si>
  <si>
    <t>Produktionszahlungsansprüche, Tbbl OE</t>
  </si>
  <si>
    <t>Im Berichtsjahr 2017 wurden von Tochterunternehmen der Märker Beteiligungs GmbH Geschäftstätigkeiten in der mineralgewinnenden Industrie sowie der Holzeinschlag in Primärwäldern betrieben, ohne dass Zahlungen nach 341t HBG geleistet wurden. (Negativerklärung nach §341t Abs. 1 Satz 3 HGB).</t>
  </si>
  <si>
    <t>x</t>
  </si>
  <si>
    <t>Im Geschäftsjahr 2017 wurden von unserer Gesellschaft im Zusammenhang mit der mineralgewinnenden Tätigkeit weniger als 100.000,-- Euro an staatliche Stellen gezahlt.</t>
  </si>
  <si>
    <t>Omya Gesellschaft mit beschränkter Haftung, Köln</t>
  </si>
  <si>
    <t>Porr Deutschland GmbH, München, Konzern</t>
  </si>
  <si>
    <t>Von den Tochtergesellschaften des Konzerns, die in der mineralgewinnenden Industrie tätig sind, wurden 2017 nur im untergeordneten Umfang Zahlungen an staatliche Stellen geleistet. Es wurden auch keine Körperschaftsteuerbeträge gezahlt. Auf die Inanspruchnahme der Erleichterung des § 341t Abs. 4 HGB wird hingewiesen.</t>
  </si>
  <si>
    <t>RAG AKTIENGESELLSCHAFT, Essen (vormals: Herne)</t>
  </si>
  <si>
    <t>Der Konzernzahlungsbericht der RAG AKTIENGESELLSCHAFT umfasst neben der RAG AKTIENGESELLSCHAFT auch die RAG Anthrazit Ibbenbüren GmbH als einzige Unternehmen in der mineralgewinnenden Industrie des RAG-Konzerns. Der RAG-Konzern leistete vom 1. Januar  bis 31. Dezember 2017 keine nach §§ 341q ff HGB berichtspflichtigen Zahlungen an staatliche Stellen im Zusammenhang mit seiner Geschäftstätigkeit in der mineralgewinnenden Industrie.</t>
  </si>
  <si>
    <t>Die RAG Anthrazit Ibbenbüren GmbH leistete vom 1. Januar bis 31. Dezember 2017 keine nach §§ 341 qff. HGB berichtspflichtigen Zahlungen an staatliche Stellen im Zusammenhang mit ihrer Geschäftstätigkeit in der mineralgewinnenden Industrie.</t>
  </si>
  <si>
    <t>RWE Aktiengesellschaft, Essen, Konzern</t>
  </si>
  <si>
    <t>In der Zeit vom 01. Januar 2017 bis 31. Dezember 2017 wurde eine Geschäftstätigkeit in der mineralgewinnenden Industrie ausgeübt, ohne dass berichtspflichtige Zahlungen geleistet wurden.</t>
  </si>
  <si>
    <t>Valet u. Ott GmbH &amp; Co. KG Kies- und Sandwerke, Freiberg am Neckar; Konzern</t>
  </si>
  <si>
    <t>Valet u. Ott GmbH &amp; Co. KG Kies- und Sandwerke, Freiberg am Neckar; Zahlungsbericht</t>
  </si>
  <si>
    <t>Vattenfall GmbH, Berlin</t>
  </si>
  <si>
    <t>Die VNG Norge AS mit Sitz in Stavanger, ein unmittelbar 100%-iges Tochterunternehmen der VNG AG, betreibt Explorations- und Produktionsaktivitäten (E&amp;P) in Norwegen. Im Berichtszeitraum sind bei der VNG Norge AS keine Zahlungen gemäß § 341r HGB angefallen.Die VNG Danmark ApS mit Sitz in Kopenhagen, ein mittelbar 100%-iges Tochterunternehmen der VNG AG, deren Anteile von der VNG Norge AS gehalten werden, ist für die VNG-Gruppe im E&amp;P-Geschäft in Dänemark aktiv. Im Berichtszeitraum sind bei der VNG Danmark ApS keine Zahlungen gemäß § 341r HGB angefallen.</t>
  </si>
  <si>
    <t>VNG AG (vormals: VNG-Verbundnetz Gas Aktiengesellschaft), Leipzig</t>
  </si>
  <si>
    <t>Daneben wurden Zahlungen nach § 341r Nr. 3 Buchst. f) HGB für die Grubenpacht (15.000,00 Euro) und andere Gebühren (12.085,00 Euro) geleistet.</t>
  </si>
  <si>
    <t>nur Libyen</t>
  </si>
  <si>
    <t>1. Im Rahmen der Tagebauerschließung tauscht die RWEP regelmäßig Vermögensgegenstände, insbesondere Grundstücke, mit den sich im Tagebaubereich befindlichen Kommunen oder anderen staatlichen Stellen. Sofern der Wert der hingegebenen Vermögensgegenstände den Wert der erhaltenen Vermögensgegenstände unterschreitet, kommt es zu Ausgleichszahlungen seitens der RWEP an die entsprechenden staatlichen Stellen. Im Zahlungsbericht sind diese Zahlungen enthalten, der Wert der hingegebenen Vermögensgegenstände jedoch nicht, da sie mit dem Wert der erhaltenen Vermögensgegenstände saldiert werden können (siehe hierzu IDW Praxishinweis 1/2017 Tz 84).
2. Bei den Nutzungsentgelten an das Landesamt für Natur, Umwelt und Verbraucherschutz Nordrhein Westfalen handelt es sich um Wasserentnahmeentgelte, die die RWEP und die RBS entrichtet haben. Gutschriften im Berichtszeitraum, die sich auf gezahlte Wasserentnahmeentgelte der Vorjahre beziehen, wurden nicht in Abzug gebracht (siehe hierzu IDW Praxishinweis 1/2017 Tz 73).
3. Die RWEP und die RBS sind Organunternehmen im steuerlichen Organkreis der RWE AG. Die von der RWE AG als Organträger entrichteten Körperschafts- und Gewerbesteuerzahlungen werden nicht berichtet, da die Aktivitäten der RWEP und der RBS in der mineralgewinnenden Industrie nicht den Schwerpunkt der Tätigkeiten des RWE Konzerns insgesamt darstellen. Gemäß IDW Praxishinweis 1/2017 Tz 109 erfolgt keine Schlüsselung der Steuerzahlungen.</t>
  </si>
  <si>
    <t>neu in 2017, keine Erläuterung zu Zahlungen Infrastruktur</t>
  </si>
  <si>
    <t>Im Berichtsjahr wurden von der JTSD Ertragsteuerzahlungen (ohne Nebenleistungen) in Höhe von insgesamt EUR 30.473.369 getätigt, davon für Körperschaftsteuer EUR 19.465.996 und für Gewerbesteuer EUR 11.006.884. Die MIBRAG leistete insgesamt Zahlungen in Höhe von EUR 140.189 (ohne Nebenleistungen) ausschließlich für Gewerbesteuer aus Vorjahren.</t>
  </si>
  <si>
    <t>neu in 2017, Zahlungen für die Verbesserung der regionalen Infrastruktur erfolgten im Rahmen vertraglicher Regelungen zum Ausbau der Anbindung an das überregionale Fernstraßennetz.</t>
  </si>
  <si>
    <t>keine Erläuterung zu Zahlung Infrastruktur</t>
  </si>
  <si>
    <r>
      <rPr>
        <b/>
        <sz val="9"/>
        <color rgb="FFFF0000"/>
        <rFont val="Arial"/>
        <family val="2"/>
      </rPr>
      <t>Konzern-Zahlungsbericht und Zahlungsbericht:</t>
    </r>
    <r>
      <rPr>
        <sz val="10"/>
        <color rgb="FFFF0000"/>
        <rFont val="Arial"/>
        <family val="2"/>
      </rPr>
      <t xml:space="preserve"> Die Bayerngas GmbH leistete vom 1. Januar bis 31. Dezember 2017 keine nach § 341q ff. HGB berichtspflichtigen Zahlungen an staatliche Stellen im Zusammenhang mit der Geschäftstätigkeit in der mineralgewinnenden Industrie.</t>
    </r>
  </si>
  <si>
    <t>Die Gesellschaft ist eine große Kapitalgesellschaft und im Bereich der Rohstoffgewinnung tätig und hat daher grundsätzlich eine Zahlungsbericht aufzustellen. lm Berichtsjahr 2018 wurden jedoch keine berichtspflichtigen Zahlungen geleistet.</t>
  </si>
  <si>
    <t>Zwischen der K+S AKTIENGESELLSCHAFT und dem überwiegenden Teil ihrer inländischen Tochtergesellschaften besteht ein gewerbe- und körperschaftsteuerliches Organschaftsverhältnis. Als Organträgerin leistet die K+S AKTIENGESELLSCHAFT regelmäßig Zahlungen für diese Organgesellschaften. Ein Teil dieser Zahlungen ist auf Tätigkeiten in der mineralgewinnenden Industrie zurückzuführen. Eine Analyse des Schwerpunktes hat ergeben, dass der überwiegende Teil der Zahlungen der Organträgerin nicht aus Tätigkeiten in der mineralgewinnenden Industrie resultiert, sondern aus den Bereichen Herstellung und Vertrieb von Düngemitteln und Produkten für industrielle Anwendungen sowie den Entsorgungsaktivitäten zur untertägigen Beseitigung und Verwertung von Abfällen und sonstigen Dienstleistungen. Folglich liegen diese Zahlungen außerhalb des Anwendungsbereichs und sind nicht in der oben abgebildeten Tabelle enthalten, werden jedoch im Folgenden freiwillig auf kumulierter Ebene berichtet:
Im Berichtsjahr wurden von der K+S AKTIENGESELLSCHAFT Ertragsteuerzahlungen in Höhe von 50.885.201 Euro getätigt, davon für Körperschaftsteuer 25.205.445 Euro und für Gewerbesteuer 25.679.756 Euro.</t>
  </si>
  <si>
    <t>Der Konzernzahlungsbericht der RAG AKTIENGESELLSCHAFT umfasst neben der RAG AKTIENGESELLSCHAFT auch die RAG Anthrazit Ibbenbüren GmbH als einzige Unternehmen in der mineralgewinnenden Industrie des RAG-Konzerns. Der RAG-Konzern leistete vom 1. Januar bis 31. Dezember 2018 keine nach §§ 341q ff HGB berichtspflichtigen Zahlungen an staatliche Stellen im Zusammenhang mit seiner Geschäftstätigkeit in der mineralgewinnenden Industrie.</t>
  </si>
  <si>
    <t>1. Im Rahmen der Tagebauerschließung tauscht die RWEP regelmäßig Vermögensgegenstände, insbesondere Grundstücke, mit den sich im Tagebaubereich befindlichen Kommunen oder anderen staatlichen Steilen. Sofern der Wert der hingegebenen Vermögensgegenstände den Wert der erhaltenen Vermögensgegenstände unterschreitet, kommt es zu Ausgleichszahlungen seitens der RWEP an die entsprechenden staatlichen Stellen. Im Zahlungsbericht sind diese Zahlungen enthalten, der Wert der hingegebenen Vermögensgegenstände jedoch nicht, da sie mit dem Wert der erhaltenen Vermögensgegenstände saldiert werden können (siehe hierzu IDW Praxishinweis 1/2017 Tz 84). Tauschgeschäfte mit gegenüber dem Vorjahr erhöhten Ausgleichszahlungen sowie andere Grundstücksgeschäfte waren im Berichtsjahr 2018 maßgeblich dafür, dass der Umfang der Zahlungen an deutsche staatliche Stellen insgesamt um rund 9 Mio. € gegenüber dem Vorjahr zugenommen hat.
2. Bei den Nutzungsentgelten an das Landesamt für Natur, Umwelt und Verbraucherschutz Nordrhein Westfalen handelt es sich um Wasserentnahmeentgelte, die die RWEP und die RBS entrichtet haben. Gutschriften im Berichtszeitraum, die sich auf gezahlte Wasserentnahmeentgelte der Vorjahre beziehen, wurden nicht in Abzug gebracht (siehe hierzu IDW Praxishinweis 1/2017 Tz 73).
3. Die ausgewiesenen Zahlungen an den Zweckverband Tagebaufolge(n)landschaft Garzweiler enthalten Sachleistungen im Umfang von 154 T€, die im Wesentlichen aus Nutzungsüberlassungen resultieren. Die Bewertung der Sachleistungen erfolgte anhand der Kosten, die der RWEP zur Bereitstellung der Sachleistungen entstanden sind.
4. Die RWEP und die RBS sind Organunternehmen im steuerlichen Organkreis der RWE AG. Die von der RWE AG als Organträger entrichteten Körperschafts- und Gewerbesteuerzahlungen werden nicht berichtet, da die Aktivitäten der RWEP und der RBS in der mineralgewinnenden Industrie nicht den Schwerpunkt der Tätigkeiten des RWE Konzerns insgesamt darstellen. Gemäß IDW Praxishinweis 1/2017 Tz 109 erfolgt keine Schlüsselung der Steuerzahlungen.</t>
  </si>
  <si>
    <t>neu in 2018</t>
  </si>
  <si>
    <t>andere Gebühren</t>
  </si>
  <si>
    <t>Die Zahlungen an die Stadt Haigerloch i.S.d. § 341 r Nr. 3 Buchst. b) HGB betreffen Gewerbesteuern. Zahlungen im Zusammenhang mit der Körperschaftsteuer werden auf Basis des aus unterschiedlichen Tätigkeitsbereichen stammenden Einkommens für die Wacker Chemie AG insgesamt berechnet und abgeführt. Dabei entfällt der Schwerpunkt der Körperschaftsteuerzahlungen auf Tätigkeiten, die nicht der mineralgewinnenden Industrie zuzuordnen sind. Auf eine Aufteilung der Zahlungen für Zwecke des (Konzern-) Zahlungsberichtes wurde daher verzichtet.</t>
  </si>
  <si>
    <t>Die Zahlungen an die Landesbergdirektion i.S.d. § 341 r Nr. 3 Buchst. c) HGB betreffen die von der Fördermenge abhängige Förderabgabe i.S.v. § 31 BBergG.</t>
  </si>
  <si>
    <t>Daneben wurden Zahlungen nach § 341 r Nr. 3 Buchst. f) HGB für andere Gebühren (11.965,00 Euro) geleistet. Zahlungen für die Grubenpacht wurden im Berichtszeitraum nicht geleistet.</t>
  </si>
  <si>
    <t>Hier werden Ertragssteuerzahlungen der L1E Finance ausgewiesen. Nicht enthalten sind Verbrauchs-, Umsatz- und Lohnsteuer sowie vergleichbare Abgaben für Arbeitnehmer. Ertragssteuern, die nicht unmittelbar der mineralgewinnenden Industrie zuzurechnen sind, aber ebenso Bestandteil der Steuerzahlungen im Rahmen der steuerlichen Organschaft durch die L1E Funding GmbH sind, werden nicht aus den Gesamtzahlungen herausgerechnet.</t>
  </si>
  <si>
    <t> Variable Zahlungen, die in Abhängigkeit von Fördermenge und/oder -wert an staatliche Stellen geleistet werden (i. d. R. Förderabgaben).Dividenden und andere Gewinnausschüttungen aus Gesellschaftsanteilen: Für L1E Finance keine Relevanz, da keine staatliche Beteiligung vorliegt.</t>
  </si>
  <si>
    <t>L1E Finance GmbH &amp; Co. KG, Düsseldorf (vormals: Hamburg)</t>
  </si>
  <si>
    <t>CREATON GmbH, Wertingen</t>
  </si>
  <si>
    <t>Erlus AG, Neufahrn</t>
  </si>
  <si>
    <t>Die ERLUS AG leistete vom 1. Januar bis 31. Dezember 2017 keine nach §§ 341q ff HGB berichtspflichtige Zahlungen an staatliche Stellen im Zusammenhang mit ihrer Nebentätigkeit in der mineralgewinnenden Industrie.</t>
  </si>
  <si>
    <t>Ertrag-/Gewinn- und Produktionskosten</t>
  </si>
  <si>
    <t>Konzernzahlungsbericht</t>
  </si>
  <si>
    <t>Röben Klinkerwerke GmbH &amp; Co. KG, Zetel</t>
  </si>
  <si>
    <t>Wienerberger GmbH, Hannover</t>
  </si>
  <si>
    <t>Imerys Metalcasting Germany GmbH, Oberhausen</t>
  </si>
  <si>
    <t>GJ 1.4.2016-31.03.2017</t>
  </si>
  <si>
    <t>Girnghuber GmbH, Marklkofen</t>
  </si>
  <si>
    <t>gab im VJ Produktionszahlungsansprüche</t>
  </si>
  <si>
    <t>Die Wienerberger GmbH leistete vom 1. Januar bis 31. Dezember 2018 keine nach §§ 341 q ff HGB berichtspflichtige Zahlungen an staatliche Stellen im Zusammenhang mit ihrer Nebentätigkeit in der mineralgewinnenden Industrie.</t>
  </si>
  <si>
    <t>Im Berichtsjahr wurden von der JTSD Ertragsteuerzahlungen (incl. Nebenleistungen) in Höhe von insgesamt EUR 24.067.596 getätigt, davon für Körperschaftsteuer EUR 13.023.385 und für Gewerbesteuer EUR 11.044.211.</t>
  </si>
  <si>
    <t>Die Wienerberger Deutschland Service GmbH leistete vom 1. Januar bis 31. Dezember 2017 keine nach §§ 341 q ff HGB berichtspflichtige Zahlungen an staatliche Stellen im Zusammenhang mit ihrer Nebentätigkeit in der mineralgewinnenden Industrie.</t>
  </si>
  <si>
    <t>Argeton GmbH, Hannover</t>
  </si>
  <si>
    <t>Die Argeton GmbH leistete vom 1. Januar bis 31. Dezember 2017 keine nach §§ 341 q ff HGB berichtspflichtige Zahlungen an staatliche Stellen im Zusammenhang mit ihrer Nebentätigkeit in der mineralgewinnenden Industrie.</t>
  </si>
  <si>
    <t>Die Argeton GmbH leistete vom 1. Januar bis 31. Dezember 2018 keine nach §§ 341 q ff HGB berichtspflichtige Zahlungen an staatliche Stellen im Zusammenhang mit ihrer Nebentätigkeit in der mineralgewinnenden Industrie.</t>
  </si>
  <si>
    <t>Im Berichtsjahr 2018 wurden von Tochterunternehmen der Märker Beteiligungs GmbH  Geschäftstätigkeiten in der mineralgewinnenden Industrie sowie der Holzeinschlag in Primärwäldern betrieben, ohne dass Zahlungen nach 341t HBG geleistet wurden. (Negativerklärung nach §341t Abs. 1 Satz 3 HGB).</t>
  </si>
  <si>
    <t>In der Zeit vom 01. Januar 2018 bis 31. Dezember 2018 wurde eine Geschäftstätigkeit in der mineralgewinnenden Industrie ausgeübt, ohne dass berichtspflichtige Zahlungen geleistet wurden.</t>
  </si>
  <si>
    <t>Im Berichtsjahr wurde an die Verbandsgemeinde Daun T€ 560,1 entrichtet.</t>
  </si>
  <si>
    <t>Von den Tochtergesellschaften des Konzerns, die in der mineralgewinnenden Industrie tätig sind, wurden 2018 nur im untergeordneten Umfang Zahlungen an staatliche Stellen geleistet. Es wurden auch keine Körperschaftsteuerbeträge gezahlt. Auf die Inanspruchnahme der Erleichterung des § 341t Abs. 4 HGB wird hingewiesen.</t>
  </si>
  <si>
    <t>Die Geschäftstätigkeit umfasst in der Berichtsperiode die mineralgewinnende Industrie, wobei an staatlichen Stellen keine berichtspflichtigen Zahlungen geleistet wurden.</t>
  </si>
  <si>
    <t>Gesetzliche Zahlungsberichte für 2017 **)</t>
  </si>
  <si>
    <t xml:space="preserve">Berichterstattung unter 
D-EITI für 2017 </t>
  </si>
  <si>
    <t>*) Die MSG hat den Unabhängigen Verwalter beauftragt, einen Abgleich der in den gesetzlichen Zahlungsberichten gemäß §§ 341q ff. HGB für 2017 gemeldeten Zahlungen und der Berichterstattung unter D-EITI für 2017 durchzuführen. Die Darstellung der Zahlungsströme orientiert sich an den gesetzlichen Vorgaben gemäß § 341r HGB.</t>
  </si>
  <si>
    <t>Kemna Bau</t>
  </si>
  <si>
    <t>Da unter Anwendung der Top-down-Methode die Haupttätigkeit des Konzerns nicht in der Gewinnung von Gesteinskörnungen besteht, liegen für die Konzernunternehmen der KEMNA BAU Andreae GmbH &amp; Co. KG, Pinneberg, im Zeitraum vom 1. Januar bis zum 31. Dezember 2017 keine nach §§ 341q ff HGB berichtspflichtigen Zahlungen vor.</t>
  </si>
  <si>
    <t>GJ 1.4.2017-31.03.2018; Die Girnghuber GmbH leistete vom 1. April 2017 bis 31. März 2018 keine nach §§ 341 q ff HGB berichtspflichtige Zahlungen an staatliche Stellen im Zusammenhang mit ihrer Nebentätigkeit in der mineralgewinnenden Industrie.</t>
  </si>
  <si>
    <t>Die Imerys Metalcastin Germany GmbH ist auf dem Gebiet der Exploration und Förderung von Bentonit tätig. Im Berichtsjahr 2017 wurden keine berichtspflichtigen Zahungen an staatliche Stellen geleistet.</t>
  </si>
  <si>
    <t>Konzernzahlungsbericht; GJ 01.07.2016 bis 30.06.2017; Die Voraussetzungen für die Erstellung eines Konzernzahlungsberichtes i.S.d. § 341v HGB sind nach unserer Auffassung nicht erfüllt, weil die Röben Tonbaustoffe GmbH hauptsächlich in den o.g. Geschäftsbereichen tätig ist, nicht aber in der mineralgewinnenden Industrie. Lediglich bei Anwendung der sog. „Infektionstheorie“, die nicht zwischen Haupt- und Nebentätigkeiten unterscheidet und der zu Folge schon eine geringfügige Ausübung der Tätigkeiten der NACE-Codes 05 - 08 eine Berichterstattungspflicht auslöst, ergäbe sich eine Offenlegungsverpflichtung. Bis zum Vorliegen einer gesetzlichen Klarstellung oder höchstrichterlichen Rechtsprechung kommen wir einer eventuellen Verpflichtung vorliegend gleichwohl nach.
Die Röben Klinkerwerke GmbH &amp; Co. KG sowie ihre Tochterunternehmen leisteten vom 1. Juli 2016 bis 30. Juni 2017 keine nach §§ 341 q ff. HGB berichtspflichtigen Zahlungen an staatliche Stellen im Zusammenhang mit ihrer Nebentätigkeit in der mineralgewinnenden Industrie.</t>
  </si>
  <si>
    <t>Konzernzahlungsbericht (beinhaltet Kreidewerke Dammann und Eduard Merkle)</t>
  </si>
  <si>
    <t>in den Angaben für Omya enthalten</t>
  </si>
  <si>
    <t>Gesetzliche Zahlungsberichte gemäß §§ 341q ff. HGB für 2017
Abrufbar unter: www.bundesanzeiger.de, Stand 28.01.2020</t>
  </si>
  <si>
    <t>**) Angaben basieren auf Zahlungsberichten gemäß § 341 HGB für 2017. Abrufbar unter: www.bundesanzeiger.de, Stand 28.01.2020</t>
  </si>
  <si>
    <t>Zahlungsströme der Berichterstattung 
unter D-EITI für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</si>
</sst>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 #,##0.00\ &quot;€&quot;_-;\-* #,##0.00\ &quot;€&quot;_-;_-* &quot;-&quot;??\ &quot;€&quot;_-;_-@_-"/>
    <numFmt numFmtId="164" formatCode="#,##0.00\ [$USD]"/>
    <numFmt numFmtId="165" formatCode="#,##0.00\ _€"/>
  </numFmts>
  <fonts count="12" x14ac:knownFonts="1">
    <font>
      <sz val="10"/>
      <color theme="1"/>
      <name val="Arial"/>
      <family val="2"/>
    </font>
    <font>
      <b/>
      <sz val="10"/>
      <color theme="1"/>
      <name val="Arial"/>
      <family val="2"/>
    </font>
    <font>
      <sz val="10"/>
      <name val="Arial"/>
      <family val="2"/>
    </font>
    <font>
      <b/>
      <sz val="10"/>
      <color rgb="FFFF0000"/>
      <name val="Arial"/>
      <family val="2"/>
    </font>
    <font>
      <sz val="10"/>
      <color rgb="FFFF0000"/>
      <name val="Arial"/>
      <family val="2"/>
    </font>
    <font>
      <sz val="10"/>
      <color theme="1"/>
      <name val="Verdana"/>
      <family val="2"/>
    </font>
    <font>
      <sz val="10"/>
      <color theme="1"/>
      <name val="Arial"/>
      <family val="2"/>
    </font>
    <font>
      <sz val="10"/>
      <color rgb="FFFF0000"/>
      <name val="Verdana"/>
      <family val="2"/>
    </font>
    <font>
      <b/>
      <sz val="9"/>
      <name val="Arial"/>
      <family val="2"/>
    </font>
    <font>
      <b/>
      <sz val="10"/>
      <name val="Arial"/>
      <family val="2"/>
    </font>
    <font>
      <sz val="10"/>
      <color rgb="FF000000"/>
      <name val="Verdana"/>
      <family val="2"/>
    </font>
    <font>
      <b/>
      <sz val="9"/>
      <color rgb="FFFF0000"/>
      <name val="Arial"/>
      <family val="2"/>
    </font>
  </fonts>
  <fills count="9">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4"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thin">
        <color indexed="64"/>
      </bottom>
      <diagonal/>
    </border>
  </borders>
  <cellStyleXfs count="2">
    <xf numFmtId="0" fontId="0" fillId="0" borderId="0"/>
    <xf numFmtId="44" fontId="6" fillId="0" borderId="0" applyFont="0" applyFill="0" applyBorder="0" applyAlignment="0" applyProtection="0"/>
  </cellStyleXfs>
  <cellXfs count="135">
    <xf numFmtId="0" fontId="0" fillId="0" borderId="0" xfId="0"/>
    <xf numFmtId="4" fontId="0" fillId="0" borderId="0" xfId="0" applyNumberFormat="1" applyAlignment="1">
      <alignment horizontal="right"/>
    </xf>
    <xf numFmtId="0" fontId="1" fillId="0" borderId="0" xfId="0" applyFont="1"/>
    <xf numFmtId="0" fontId="0" fillId="0" borderId="0" xfId="0" applyAlignment="1">
      <alignment vertical="center"/>
    </xf>
    <xf numFmtId="0" fontId="1" fillId="2" borderId="1" xfId="0" applyFont="1" applyFill="1" applyBorder="1" applyAlignment="1">
      <alignment horizontal="center" vertical="center" wrapText="1"/>
    </xf>
    <xf numFmtId="4" fontId="1" fillId="0" borderId="1" xfId="0" applyNumberFormat="1" applyFont="1" applyFill="1" applyBorder="1" applyAlignment="1">
      <alignment horizontal="center" vertical="center" wrapText="1"/>
    </xf>
    <xf numFmtId="4" fontId="1" fillId="0" borderId="1" xfId="0" applyNumberFormat="1" applyFont="1" applyFill="1" applyBorder="1" applyAlignment="1">
      <alignment horizontal="right" wrapText="1"/>
    </xf>
    <xf numFmtId="0" fontId="0" fillId="2" borderId="1" xfId="0" applyFont="1" applyFill="1" applyBorder="1" applyAlignment="1">
      <alignment horizontal="center" vertical="center" wrapText="1"/>
    </xf>
    <xf numFmtId="165" fontId="1" fillId="0" borderId="1" xfId="0" quotePrefix="1" applyNumberFormat="1" applyFont="1" applyFill="1" applyBorder="1" applyAlignment="1">
      <alignment horizontal="right" wrapText="1"/>
    </xf>
    <xf numFmtId="4" fontId="0" fillId="0" borderId="1" xfId="0" applyNumberFormat="1" applyBorder="1" applyAlignment="1">
      <alignment horizontal="right" vertical="center" wrapText="1"/>
    </xf>
    <xf numFmtId="4" fontId="0" fillId="0" borderId="1" xfId="0" quotePrefix="1" applyNumberFormat="1" applyFont="1" applyBorder="1" applyAlignment="1">
      <alignment horizontal="right" wrapText="1"/>
    </xf>
    <xf numFmtId="4" fontId="0" fillId="0" borderId="1" xfId="0" quotePrefix="1" applyNumberFormat="1" applyFont="1" applyFill="1" applyBorder="1" applyAlignment="1">
      <alignment horizontal="right" wrapText="1"/>
    </xf>
    <xf numFmtId="4" fontId="0" fillId="0" borderId="1" xfId="0" applyNumberFormat="1" applyFill="1" applyBorder="1" applyAlignment="1">
      <alignment horizontal="right" vertical="center" wrapText="1"/>
    </xf>
    <xf numFmtId="0" fontId="5" fillId="0" borderId="1" xfId="0" applyFont="1" applyBorder="1" applyAlignment="1">
      <alignment horizontal="right" vertical="center" wrapText="1"/>
    </xf>
    <xf numFmtId="4" fontId="2" fillId="0" borderId="1" xfId="0" quotePrefix="1" applyNumberFormat="1" applyFont="1" applyBorder="1" applyAlignment="1">
      <alignment horizontal="right" wrapText="1"/>
    </xf>
    <xf numFmtId="0" fontId="0" fillId="0" borderId="2" xfId="0" applyBorder="1" applyAlignment="1">
      <alignment vertical="center"/>
    </xf>
    <xf numFmtId="0" fontId="1" fillId="2" borderId="3" xfId="0" applyFont="1" applyFill="1" applyBorder="1" applyAlignment="1">
      <alignment horizontal="center" vertical="center" wrapText="1"/>
    </xf>
    <xf numFmtId="4" fontId="1" fillId="0" borderId="3" xfId="0" applyNumberFormat="1"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5" xfId="0" applyFont="1" applyFill="1" applyBorder="1" applyAlignment="1">
      <alignment vertical="center" wrapText="1"/>
    </xf>
    <xf numFmtId="0" fontId="0" fillId="0" borderId="5" xfId="0" applyFill="1" applyBorder="1" applyAlignment="1">
      <alignment horizontal="left" vertical="center" indent="1"/>
    </xf>
    <xf numFmtId="0" fontId="1" fillId="0" borderId="5" xfId="0" applyFont="1" applyFill="1" applyBorder="1" applyAlignment="1">
      <alignment horizontal="left" vertical="center" wrapText="1"/>
    </xf>
    <xf numFmtId="0" fontId="1" fillId="0" borderId="5" xfId="0" applyFont="1" applyFill="1" applyBorder="1" applyAlignment="1">
      <alignment wrapText="1"/>
    </xf>
    <xf numFmtId="0" fontId="1" fillId="0" borderId="7" xfId="0" applyFont="1" applyFill="1" applyBorder="1" applyAlignment="1">
      <alignment vertical="center" wrapText="1"/>
    </xf>
    <xf numFmtId="4" fontId="0" fillId="0" borderId="8" xfId="0" applyNumberFormat="1" applyFill="1" applyBorder="1" applyAlignment="1">
      <alignment horizontal="right" vertical="center" wrapText="1"/>
    </xf>
    <xf numFmtId="4" fontId="1" fillId="0" borderId="8" xfId="0" applyNumberFormat="1" applyFont="1" applyFill="1" applyBorder="1" applyAlignment="1">
      <alignment horizontal="center" vertical="center" wrapText="1"/>
    </xf>
    <xf numFmtId="0" fontId="0" fillId="0" borderId="6" xfId="0" applyFont="1" applyFill="1" applyBorder="1" applyAlignment="1">
      <alignment horizontal="left" wrapText="1"/>
    </xf>
    <xf numFmtId="0" fontId="0" fillId="0" borderId="6" xfId="0" applyFont="1" applyFill="1" applyBorder="1" applyAlignment="1">
      <alignment horizontal="left" vertical="center" wrapText="1"/>
    </xf>
    <xf numFmtId="0" fontId="3" fillId="0" borderId="6" xfId="0" applyFont="1" applyFill="1" applyBorder="1" applyAlignment="1">
      <alignment horizontal="left" wrapText="1"/>
    </xf>
    <xf numFmtId="4" fontId="0" fillId="0" borderId="6" xfId="0" applyNumberFormat="1" applyFont="1" applyFill="1" applyBorder="1" applyAlignment="1">
      <alignment horizontal="left" wrapText="1"/>
    </xf>
    <xf numFmtId="0" fontId="4" fillId="0" borderId="6" xfId="0" applyFont="1" applyFill="1" applyBorder="1" applyAlignment="1">
      <alignment horizontal="left" vertical="center" wrapText="1"/>
    </xf>
    <xf numFmtId="4" fontId="0" fillId="0" borderId="6" xfId="0" applyNumberFormat="1" applyFont="1" applyBorder="1" applyAlignment="1">
      <alignment horizontal="left" vertical="center" wrapText="1"/>
    </xf>
    <xf numFmtId="4" fontId="0" fillId="0" borderId="6" xfId="0" quotePrefix="1" applyNumberFormat="1" applyFont="1" applyFill="1" applyBorder="1" applyAlignment="1">
      <alignment horizontal="left" wrapText="1"/>
    </xf>
    <xf numFmtId="0" fontId="0" fillId="0" borderId="6" xfId="0" applyFont="1" applyBorder="1" applyAlignment="1">
      <alignment horizontal="left" vertical="center" wrapText="1"/>
    </xf>
    <xf numFmtId="4" fontId="0" fillId="0" borderId="6" xfId="0" quotePrefix="1" applyNumberFormat="1" applyFont="1" applyBorder="1" applyAlignment="1">
      <alignment horizontal="left" wrapText="1"/>
    </xf>
    <xf numFmtId="0" fontId="0" fillId="0" borderId="9" xfId="0" applyFont="1" applyFill="1" applyBorder="1" applyAlignment="1">
      <alignment horizontal="left" wrapText="1"/>
    </xf>
    <xf numFmtId="0" fontId="0" fillId="0" borderId="0" xfId="0" applyFont="1" applyFill="1" applyAlignment="1">
      <alignment horizontal="left" wrapText="1"/>
    </xf>
    <xf numFmtId="4" fontId="1" fillId="0" borderId="1" xfId="0" applyNumberFormat="1" applyFont="1" applyFill="1" applyBorder="1" applyAlignment="1">
      <alignment horizontal="right" vertical="center" wrapText="1"/>
    </xf>
    <xf numFmtId="4" fontId="0" fillId="0" borderId="1" xfId="0" quotePrefix="1" applyNumberFormat="1" applyFill="1" applyBorder="1" applyAlignment="1">
      <alignment horizontal="right" vertical="center" wrapText="1"/>
    </xf>
    <xf numFmtId="164" fontId="0" fillId="0" borderId="1" xfId="0" quotePrefix="1" applyNumberFormat="1" applyFill="1" applyBorder="1" applyAlignment="1">
      <alignment horizontal="right" vertical="center" wrapText="1"/>
    </xf>
    <xf numFmtId="165" fontId="1" fillId="0" borderId="1" xfId="0" quotePrefix="1" applyNumberFormat="1" applyFont="1" applyFill="1" applyBorder="1" applyAlignment="1">
      <alignment horizontal="right" vertical="center" wrapText="1"/>
    </xf>
    <xf numFmtId="165" fontId="0" fillId="0" borderId="1" xfId="0" quotePrefix="1" applyNumberFormat="1" applyFill="1" applyBorder="1" applyAlignment="1">
      <alignment horizontal="right" vertical="center" wrapText="1"/>
    </xf>
    <xf numFmtId="4" fontId="0" fillId="0" borderId="1" xfId="0" quotePrefix="1" applyNumberFormat="1" applyBorder="1" applyAlignment="1">
      <alignment horizontal="right" vertical="center" wrapText="1"/>
    </xf>
    <xf numFmtId="4" fontId="0" fillId="0" borderId="1" xfId="0" quotePrefix="1" applyNumberFormat="1" applyFont="1" applyBorder="1" applyAlignment="1">
      <alignment horizontal="right" vertical="center" wrapText="1"/>
    </xf>
    <xf numFmtId="4" fontId="0" fillId="0" borderId="1" xfId="0" quotePrefix="1" applyNumberFormat="1" applyFont="1" applyFill="1" applyBorder="1" applyAlignment="1">
      <alignment horizontal="right" vertical="center" wrapText="1"/>
    </xf>
    <xf numFmtId="4" fontId="2" fillId="0" borderId="1" xfId="0" quotePrefix="1" applyNumberFormat="1" applyFont="1" applyBorder="1" applyAlignment="1">
      <alignment horizontal="right" vertical="center" wrapText="1"/>
    </xf>
    <xf numFmtId="4" fontId="0" fillId="0" borderId="0" xfId="0" applyNumberFormat="1" applyAlignment="1">
      <alignment horizontal="right" vertical="center"/>
    </xf>
    <xf numFmtId="0" fontId="1" fillId="2" borderId="8" xfId="0" applyFont="1" applyFill="1" applyBorder="1" applyAlignment="1">
      <alignment horizontal="center" vertical="center" wrapText="1"/>
    </xf>
    <xf numFmtId="0" fontId="0" fillId="0" borderId="0" xfId="0" applyAlignment="1">
      <alignment horizontal="center" vertical="center"/>
    </xf>
    <xf numFmtId="0" fontId="1" fillId="3" borderId="2" xfId="0" applyFont="1" applyFill="1" applyBorder="1" applyAlignment="1">
      <alignment vertical="center" wrapText="1"/>
    </xf>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0" fillId="0" borderId="5" xfId="0" applyBorder="1"/>
    <xf numFmtId="44" fontId="0" fillId="0" borderId="1" xfId="1" applyFont="1" applyBorder="1"/>
    <xf numFmtId="44" fontId="0" fillId="0" borderId="6" xfId="1" applyFont="1" applyBorder="1"/>
    <xf numFmtId="44" fontId="0" fillId="0" borderId="0" xfId="1" applyFont="1"/>
    <xf numFmtId="44" fontId="0" fillId="0" borderId="1" xfId="1" applyFont="1" applyBorder="1" applyAlignment="1">
      <alignment horizontal="right"/>
    </xf>
    <xf numFmtId="44" fontId="0" fillId="0" borderId="6" xfId="1" applyFont="1" applyBorder="1" applyAlignment="1">
      <alignment horizontal="right"/>
    </xf>
    <xf numFmtId="0" fontId="0" fillId="0" borderId="1" xfId="0" applyBorder="1"/>
    <xf numFmtId="0" fontId="0" fillId="0" borderId="6" xfId="0" applyBorder="1"/>
    <xf numFmtId="0" fontId="1" fillId="2" borderId="7" xfId="0" applyFont="1" applyFill="1" applyBorder="1"/>
    <xf numFmtId="44" fontId="1" fillId="2" borderId="8" xfId="1" applyFont="1" applyFill="1" applyBorder="1"/>
    <xf numFmtId="44" fontId="1" fillId="2" borderId="9" xfId="1" applyFont="1" applyFill="1" applyBorder="1"/>
    <xf numFmtId="4" fontId="0" fillId="0" borderId="1" xfId="0" applyNumberFormat="1" applyFont="1" applyFill="1" applyBorder="1" applyAlignment="1">
      <alignment horizontal="right" wrapText="1"/>
    </xf>
    <xf numFmtId="164" fontId="0" fillId="0" borderId="1" xfId="0" quotePrefix="1" applyNumberFormat="1" applyFont="1" applyFill="1" applyBorder="1" applyAlignment="1">
      <alignment horizontal="right" wrapText="1"/>
    </xf>
    <xf numFmtId="165" fontId="0" fillId="0" borderId="1" xfId="0" quotePrefix="1" applyNumberFormat="1" applyFont="1" applyFill="1" applyBorder="1" applyAlignment="1">
      <alignment horizontal="right" wrapText="1"/>
    </xf>
    <xf numFmtId="4" fontId="0" fillId="0" borderId="1" xfId="0" applyNumberFormat="1" applyFont="1" applyBorder="1" applyAlignment="1">
      <alignment horizontal="right" wrapText="1"/>
    </xf>
    <xf numFmtId="4" fontId="0" fillId="0" borderId="1" xfId="0" applyNumberFormat="1" applyFont="1" applyBorder="1" applyAlignment="1">
      <alignment horizontal="right" vertical="center" wrapText="1"/>
    </xf>
    <xf numFmtId="4" fontId="0" fillId="0" borderId="1" xfId="0" applyNumberFormat="1" applyFont="1" applyFill="1" applyBorder="1" applyAlignment="1">
      <alignment horizontal="right" vertical="center" wrapText="1"/>
    </xf>
    <xf numFmtId="4" fontId="4" fillId="0" borderId="1" xfId="0" applyNumberFormat="1" applyFont="1" applyFill="1" applyBorder="1" applyAlignment="1">
      <alignment horizontal="right" vertical="center" wrapText="1"/>
    </xf>
    <xf numFmtId="4" fontId="4" fillId="0" borderId="1" xfId="0" applyNumberFormat="1" applyFont="1" applyFill="1" applyBorder="1" applyAlignment="1">
      <alignment horizontal="right" wrapText="1"/>
    </xf>
    <xf numFmtId="4" fontId="3" fillId="0" borderId="1" xfId="0" applyNumberFormat="1" applyFont="1" applyFill="1" applyBorder="1" applyAlignment="1">
      <alignment horizontal="right" vertical="center" wrapText="1"/>
    </xf>
    <xf numFmtId="4" fontId="3" fillId="0" borderId="1" xfId="0" applyNumberFormat="1" applyFont="1" applyFill="1" applyBorder="1" applyAlignment="1">
      <alignment horizontal="center" vertical="center" wrapText="1"/>
    </xf>
    <xf numFmtId="4" fontId="3" fillId="0" borderId="1" xfId="0" applyNumberFormat="1" applyFont="1" applyFill="1" applyBorder="1" applyAlignment="1">
      <alignment horizontal="right" wrapText="1"/>
    </xf>
    <xf numFmtId="4" fontId="4" fillId="0" borderId="1" xfId="0" quotePrefix="1" applyNumberFormat="1" applyFont="1" applyFill="1" applyBorder="1" applyAlignment="1">
      <alignment horizontal="right" wrapText="1"/>
    </xf>
    <xf numFmtId="164" fontId="4" fillId="0" borderId="1" xfId="0" quotePrefix="1" applyNumberFormat="1" applyFont="1" applyFill="1" applyBorder="1" applyAlignment="1">
      <alignment horizontal="right" vertical="center" wrapText="1"/>
    </xf>
    <xf numFmtId="164" fontId="4" fillId="0" borderId="1" xfId="0" quotePrefix="1" applyNumberFormat="1" applyFont="1" applyFill="1" applyBorder="1" applyAlignment="1">
      <alignment horizontal="right" wrapText="1"/>
    </xf>
    <xf numFmtId="165" fontId="3" fillId="0" borderId="1" xfId="0" quotePrefix="1" applyNumberFormat="1" applyFont="1" applyFill="1" applyBorder="1" applyAlignment="1">
      <alignment horizontal="right" vertical="center" wrapText="1"/>
    </xf>
    <xf numFmtId="165" fontId="3" fillId="0" borderId="1" xfId="0" quotePrefix="1" applyNumberFormat="1" applyFont="1" applyFill="1" applyBorder="1" applyAlignment="1">
      <alignment horizontal="right" wrapText="1"/>
    </xf>
    <xf numFmtId="165" fontId="4" fillId="0" borderId="1" xfId="0" quotePrefix="1" applyNumberFormat="1" applyFont="1" applyFill="1" applyBorder="1" applyAlignment="1">
      <alignment horizontal="right" wrapText="1"/>
    </xf>
    <xf numFmtId="4" fontId="4" fillId="0" borderId="1" xfId="0" quotePrefix="1" applyNumberFormat="1" applyFont="1" applyBorder="1" applyAlignment="1">
      <alignment horizontal="right" vertical="center" wrapText="1"/>
    </xf>
    <xf numFmtId="4" fontId="4" fillId="0" borderId="1" xfId="0" quotePrefix="1" applyNumberFormat="1" applyFont="1" applyBorder="1" applyAlignment="1">
      <alignment horizontal="right" wrapText="1"/>
    </xf>
    <xf numFmtId="4" fontId="4" fillId="0" borderId="1" xfId="0" applyNumberFormat="1" applyFont="1" applyBorder="1" applyAlignment="1">
      <alignment horizontal="right" vertical="center" wrapText="1"/>
    </xf>
    <xf numFmtId="4" fontId="4" fillId="0" borderId="1" xfId="0" applyNumberFormat="1" applyFont="1" applyBorder="1" applyAlignment="1">
      <alignment horizontal="right" wrapText="1"/>
    </xf>
    <xf numFmtId="0" fontId="7" fillId="0" borderId="1" xfId="0" applyFont="1" applyBorder="1" applyAlignment="1">
      <alignment horizontal="right" vertical="center" wrapText="1"/>
    </xf>
    <xf numFmtId="4" fontId="4" fillId="0" borderId="8" xfId="0" applyNumberFormat="1" applyFont="1" applyFill="1" applyBorder="1" applyAlignment="1">
      <alignment horizontal="right" vertical="center" wrapText="1"/>
    </xf>
    <xf numFmtId="0" fontId="4" fillId="0" borderId="6" xfId="0" applyFont="1" applyFill="1" applyBorder="1" applyAlignment="1">
      <alignment horizontal="left" wrapText="1"/>
    </xf>
    <xf numFmtId="4" fontId="2" fillId="0" borderId="1" xfId="0" applyNumberFormat="1" applyFont="1" applyFill="1" applyBorder="1" applyAlignment="1">
      <alignment horizontal="right" vertical="center" wrapText="1"/>
    </xf>
    <xf numFmtId="0" fontId="2" fillId="0" borderId="6" xfId="0" applyFont="1" applyFill="1" applyBorder="1" applyAlignment="1">
      <alignment horizontal="left" wrapText="1"/>
    </xf>
    <xf numFmtId="4" fontId="9" fillId="0" borderId="1" xfId="0" applyNumberFormat="1" applyFont="1" applyFill="1" applyBorder="1" applyAlignment="1">
      <alignment horizontal="center" vertical="center" wrapText="1"/>
    </xf>
    <xf numFmtId="4" fontId="2" fillId="0" borderId="1" xfId="0" quotePrefix="1" applyNumberFormat="1" applyFont="1" applyFill="1" applyBorder="1" applyAlignment="1">
      <alignment horizontal="right" vertical="center" wrapText="1"/>
    </xf>
    <xf numFmtId="0" fontId="1" fillId="0" borderId="5" xfId="0" applyFont="1" applyFill="1" applyBorder="1" applyAlignment="1">
      <alignment vertical="center"/>
    </xf>
    <xf numFmtId="0" fontId="1" fillId="4" borderId="5" xfId="0" applyFont="1" applyFill="1" applyBorder="1" applyAlignment="1">
      <alignment vertical="center"/>
    </xf>
    <xf numFmtId="0" fontId="0" fillId="0" borderId="5" xfId="0" applyFont="1" applyFill="1" applyBorder="1" applyAlignment="1">
      <alignment horizontal="left" vertical="center" wrapText="1"/>
    </xf>
    <xf numFmtId="0" fontId="1" fillId="4" borderId="5" xfId="0" applyFont="1" applyFill="1" applyBorder="1" applyAlignment="1">
      <alignment horizontal="left" vertical="center" wrapText="1"/>
    </xf>
    <xf numFmtId="0" fontId="0"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165" fontId="2" fillId="0" borderId="1" xfId="0" quotePrefix="1" applyNumberFormat="1" applyFont="1" applyFill="1" applyBorder="1" applyAlignment="1">
      <alignment horizontal="right" vertical="center" wrapText="1"/>
    </xf>
    <xf numFmtId="0" fontId="1" fillId="5" borderId="5" xfId="0" applyFont="1" applyFill="1" applyBorder="1" applyAlignment="1">
      <alignment horizontal="left" vertical="center" wrapText="1"/>
    </xf>
    <xf numFmtId="0" fontId="1" fillId="6" borderId="5" xfId="0" applyFont="1" applyFill="1" applyBorder="1" applyAlignment="1">
      <alignment horizontal="left" vertical="center" wrapText="1"/>
    </xf>
    <xf numFmtId="4" fontId="2" fillId="0" borderId="1" xfId="0" applyNumberFormat="1" applyFont="1" applyBorder="1" applyAlignment="1">
      <alignment horizontal="right" vertical="center" wrapText="1"/>
    </xf>
    <xf numFmtId="0" fontId="0" fillId="6" borderId="5" xfId="0" applyFill="1" applyBorder="1" applyAlignment="1">
      <alignment horizontal="left" vertical="center" indent="1"/>
    </xf>
    <xf numFmtId="0" fontId="1" fillId="5" borderId="5" xfId="0" applyFont="1" applyFill="1" applyBorder="1" applyAlignment="1">
      <alignment vertical="center" wrapText="1"/>
    </xf>
    <xf numFmtId="0" fontId="0" fillId="5" borderId="5" xfId="0" applyFill="1" applyBorder="1" applyAlignment="1">
      <alignment horizontal="left" vertical="center" indent="1"/>
    </xf>
    <xf numFmtId="0" fontId="1" fillId="5" borderId="5" xfId="0" applyFont="1" applyFill="1" applyBorder="1" applyAlignment="1">
      <alignment vertical="center"/>
    </xf>
    <xf numFmtId="4" fontId="2" fillId="0" borderId="6" xfId="0" applyNumberFormat="1" applyFont="1" applyBorder="1" applyAlignment="1">
      <alignment horizontal="left" vertical="center" wrapText="1"/>
    </xf>
    <xf numFmtId="0" fontId="1" fillId="6" borderId="5" xfId="0" applyFont="1" applyFill="1" applyBorder="1" applyAlignment="1">
      <alignment vertical="center" wrapText="1"/>
    </xf>
    <xf numFmtId="0" fontId="1" fillId="6" borderId="5" xfId="0" applyFont="1" applyFill="1" applyBorder="1" applyAlignment="1">
      <alignment vertical="center"/>
    </xf>
    <xf numFmtId="0" fontId="10" fillId="0" borderId="0" xfId="0" applyFont="1" applyAlignment="1">
      <alignment vertical="center" wrapText="1"/>
    </xf>
    <xf numFmtId="0" fontId="2" fillId="0" borderId="6" xfId="0" applyFont="1" applyBorder="1" applyAlignment="1">
      <alignment horizontal="left" vertical="center" wrapText="1"/>
    </xf>
    <xf numFmtId="0" fontId="2" fillId="0" borderId="9" xfId="0" applyFont="1" applyFill="1" applyBorder="1" applyAlignment="1">
      <alignment horizontal="left" wrapText="1"/>
    </xf>
    <xf numFmtId="0" fontId="1" fillId="0" borderId="1" xfId="0" applyFont="1" applyFill="1" applyBorder="1" applyAlignment="1">
      <alignment horizontal="center" vertical="center" wrapText="1"/>
    </xf>
    <xf numFmtId="0" fontId="2" fillId="7" borderId="6" xfId="0" applyFont="1" applyFill="1" applyBorder="1" applyAlignment="1">
      <alignment horizontal="left" wrapText="1"/>
    </xf>
    <xf numFmtId="0" fontId="2" fillId="8" borderId="6" xfId="0" applyFont="1" applyFill="1" applyBorder="1" applyAlignment="1">
      <alignment horizontal="left" vertical="center" wrapText="1"/>
    </xf>
    <xf numFmtId="0" fontId="2" fillId="8" borderId="6" xfId="0" applyFont="1" applyFill="1" applyBorder="1" applyAlignment="1">
      <alignment horizontal="left" wrapText="1"/>
    </xf>
    <xf numFmtId="0" fontId="4" fillId="0" borderId="0" xfId="0" applyFont="1" applyFill="1" applyAlignment="1">
      <alignment horizontal="left" wrapText="1"/>
    </xf>
    <xf numFmtId="0" fontId="4" fillId="0" borderId="6" xfId="0" applyFont="1" applyBorder="1" applyAlignment="1">
      <alignment horizontal="left" vertical="center" wrapText="1"/>
    </xf>
    <xf numFmtId="0" fontId="7" fillId="0" borderId="0" xfId="0" applyFont="1" applyAlignment="1">
      <alignment vertical="center" wrapText="1"/>
    </xf>
    <xf numFmtId="0" fontId="1" fillId="4" borderId="5" xfId="0" applyFont="1" applyFill="1" applyBorder="1" applyAlignment="1">
      <alignment vertical="center" wrapText="1"/>
    </xf>
    <xf numFmtId="0" fontId="9" fillId="0" borderId="5" xfId="0" applyFont="1" applyFill="1" applyBorder="1" applyAlignment="1">
      <alignment vertical="center" wrapText="1"/>
    </xf>
    <xf numFmtId="0" fontId="0" fillId="2" borderId="11" xfId="0" applyFont="1" applyFill="1" applyBorder="1" applyAlignment="1">
      <alignment horizontal="center" vertical="center" wrapText="1"/>
    </xf>
    <xf numFmtId="4" fontId="2" fillId="0" borderId="11" xfId="0" quotePrefix="1" applyNumberFormat="1" applyFont="1" applyBorder="1" applyAlignment="1">
      <alignment horizontal="right" vertical="center" wrapText="1"/>
    </xf>
    <xf numFmtId="4" fontId="9" fillId="0" borderId="13" xfId="0" applyNumberFormat="1" applyFont="1" applyFill="1" applyBorder="1" applyAlignment="1">
      <alignment horizontal="center" vertical="center" wrapText="1"/>
    </xf>
    <xf numFmtId="0" fontId="1" fillId="0" borderId="14" xfId="0" applyFont="1" applyFill="1" applyBorder="1" applyAlignment="1">
      <alignment vertical="center" wrapText="1"/>
    </xf>
    <xf numFmtId="0" fontId="2" fillId="0" borderId="12" xfId="0" applyFont="1" applyFill="1" applyBorder="1" applyAlignment="1">
      <alignment horizontal="left" wrapText="1"/>
    </xf>
    <xf numFmtId="0" fontId="1" fillId="2" borderId="15" xfId="0" applyFont="1" applyFill="1" applyBorder="1" applyAlignment="1">
      <alignment horizontal="center" vertical="center" wrapText="1"/>
    </xf>
    <xf numFmtId="4" fontId="1" fillId="0" borderId="15" xfId="0" applyNumberFormat="1" applyFont="1" applyFill="1" applyBorder="1" applyAlignment="1">
      <alignment horizontal="center" vertical="center" wrapText="1"/>
    </xf>
    <xf numFmtId="0" fontId="2" fillId="0" borderId="6" xfId="0" applyFont="1" applyFill="1" applyBorder="1" applyAlignment="1">
      <alignment horizontal="left" vertical="center" wrapText="1"/>
    </xf>
    <xf numFmtId="165" fontId="9" fillId="0" borderId="1" xfId="0" quotePrefix="1" applyNumberFormat="1" applyFont="1" applyFill="1" applyBorder="1" applyAlignment="1">
      <alignment horizontal="center" wrapText="1"/>
    </xf>
    <xf numFmtId="0" fontId="1" fillId="0" borderId="0" xfId="0" applyFont="1" applyFill="1" applyBorder="1" applyAlignment="1">
      <alignment horizontal="center" vertical="center" wrapText="1"/>
    </xf>
    <xf numFmtId="0" fontId="0" fillId="0" borderId="0" xfId="0" applyAlignment="1">
      <alignment horizontal="left" wrapText="1"/>
    </xf>
    <xf numFmtId="0" fontId="1" fillId="0" borderId="10" xfId="0" applyFont="1" applyBorder="1" applyAlignment="1">
      <alignment horizontal="center" vertical="center" wrapText="1"/>
    </xf>
    <xf numFmtId="0" fontId="1" fillId="0" borderId="10" xfId="0" applyFont="1" applyBorder="1" applyAlignment="1">
      <alignment horizontal="center" vertical="center"/>
    </xf>
    <xf numFmtId="0" fontId="2" fillId="0" borderId="0" xfId="0" applyFont="1" applyAlignment="1">
      <alignment horizontal="left" wrapText="1"/>
    </xf>
    <xf numFmtId="4" fontId="0" fillId="0" borderId="0" xfId="0" applyNumberFormat="1"/>
  </cellXfs>
  <cellStyles count="2">
    <cellStyle name="Standard" xfId="0" builtinId="0"/>
    <cellStyle name="Währung" xfId="1"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7"/>
  <sheetViews>
    <sheetView showGridLines="0" workbookViewId="0">
      <selection activeCell="D9" sqref="D9"/>
    </sheetView>
  </sheetViews>
  <sheetFormatPr baseColWidth="10" defaultRowHeight="12.75" x14ac:dyDescent="0.2"/>
  <cols>
    <col min="2" max="2" width="52.28515625" customWidth="1"/>
    <col min="3" max="3" width="22.28515625" customWidth="1"/>
    <col min="4" max="4" width="21.7109375" customWidth="1"/>
  </cols>
  <sheetData>
    <row r="2" spans="2:4" ht="30.75" customHeight="1" thickBot="1" x14ac:dyDescent="0.25">
      <c r="B2" s="129" t="s">
        <v>92</v>
      </c>
      <c r="C2" s="129"/>
      <c r="D2" s="129"/>
    </row>
    <row r="3" spans="2:4" ht="38.25" x14ac:dyDescent="0.2">
      <c r="B3" s="49" t="s">
        <v>93</v>
      </c>
      <c r="C3" s="50" t="s">
        <v>94</v>
      </c>
      <c r="D3" s="51" t="s">
        <v>95</v>
      </c>
    </row>
    <row r="4" spans="2:4" ht="15" customHeight="1" x14ac:dyDescent="0.2">
      <c r="B4" s="52" t="s">
        <v>96</v>
      </c>
      <c r="C4" s="53">
        <v>125275</v>
      </c>
      <c r="D4" s="54">
        <v>0</v>
      </c>
    </row>
    <row r="5" spans="2:4" ht="15" customHeight="1" x14ac:dyDescent="0.2">
      <c r="B5" s="52" t="s">
        <v>6</v>
      </c>
      <c r="C5" s="55">
        <v>227135361.45999995</v>
      </c>
      <c r="D5" s="54">
        <v>183668838.93000001</v>
      </c>
    </row>
    <row r="6" spans="2:4" ht="15" customHeight="1" x14ac:dyDescent="0.2">
      <c r="B6" s="52" t="s">
        <v>73</v>
      </c>
      <c r="C6" s="53">
        <v>252036743.02000001</v>
      </c>
      <c r="D6" s="54">
        <v>232098364.38000003</v>
      </c>
    </row>
    <row r="7" spans="2:4" ht="15" customHeight="1" x14ac:dyDescent="0.2">
      <c r="B7" s="52" t="s">
        <v>97</v>
      </c>
      <c r="C7" s="56" t="s">
        <v>98</v>
      </c>
      <c r="D7" s="57" t="s">
        <v>98</v>
      </c>
    </row>
    <row r="8" spans="2:4" ht="15" customHeight="1" x14ac:dyDescent="0.2">
      <c r="B8" s="52" t="s">
        <v>99</v>
      </c>
      <c r="C8" s="56" t="s">
        <v>98</v>
      </c>
      <c r="D8" s="57" t="s">
        <v>98</v>
      </c>
    </row>
    <row r="9" spans="2:4" ht="15" customHeight="1" x14ac:dyDescent="0.2">
      <c r="B9" s="52" t="s">
        <v>8</v>
      </c>
      <c r="C9" s="53">
        <v>2456396.0668679094</v>
      </c>
      <c r="D9" s="57">
        <v>360455.06</v>
      </c>
    </row>
    <row r="10" spans="2:4" ht="15" customHeight="1" x14ac:dyDescent="0.2">
      <c r="B10" s="52" t="s">
        <v>62</v>
      </c>
      <c r="C10" s="53">
        <v>23718494.829999998</v>
      </c>
      <c r="D10" s="57" t="s">
        <v>98</v>
      </c>
    </row>
    <row r="11" spans="2:4" ht="15" customHeight="1" x14ac:dyDescent="0.2">
      <c r="B11" s="52"/>
      <c r="C11" s="58"/>
      <c r="D11" s="59"/>
    </row>
    <row r="12" spans="2:4" ht="15" customHeight="1" thickBot="1" x14ac:dyDescent="0.25">
      <c r="B12" s="60" t="s">
        <v>100</v>
      </c>
      <c r="C12" s="61">
        <f>SUM(C4:C11)</f>
        <v>505472270.37686783</v>
      </c>
      <c r="D12" s="62">
        <f>SUM(D4:D11)</f>
        <v>416127658.37000006</v>
      </c>
    </row>
    <row r="15" spans="2:4" ht="49.5" customHeight="1" x14ac:dyDescent="0.2">
      <c r="B15" s="130" t="s">
        <v>101</v>
      </c>
      <c r="C15" s="130"/>
      <c r="D15" s="130"/>
    </row>
    <row r="17" spans="2:4" ht="23.25" customHeight="1" x14ac:dyDescent="0.2">
      <c r="B17" s="130" t="s">
        <v>102</v>
      </c>
      <c r="C17" s="130"/>
      <c r="D17" s="130"/>
    </row>
  </sheetData>
  <mergeCells count="3">
    <mergeCell ref="B2:D2"/>
    <mergeCell ref="B15:D15"/>
    <mergeCell ref="B17:D17"/>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105"/>
  <sheetViews>
    <sheetView showGridLines="0" zoomScale="90" zoomScaleNormal="90" workbookViewId="0">
      <pane xSplit="2" ySplit="2" topLeftCell="C32" activePane="bottomRight" state="frozen"/>
      <selection pane="topRight" activeCell="B1" sqref="B1"/>
      <selection pane="bottomLeft" activeCell="A17" sqref="A17"/>
      <selection pane="bottomRight" activeCell="D42" sqref="D42"/>
    </sheetView>
  </sheetViews>
  <sheetFormatPr baseColWidth="10" defaultRowHeight="12.75" x14ac:dyDescent="0.2"/>
  <cols>
    <col min="2" max="2" width="80.42578125" customWidth="1"/>
    <col min="3" max="3" width="17" style="48" customWidth="1"/>
    <col min="4" max="4" width="40.28515625" style="46" customWidth="1"/>
    <col min="5" max="5" width="55.140625" style="1" customWidth="1"/>
    <col min="6" max="6" width="107.7109375" style="36" customWidth="1"/>
  </cols>
  <sheetData>
    <row r="1" spans="2:6" ht="45.75" customHeight="1" thickBot="1" x14ac:dyDescent="0.25">
      <c r="B1" s="131" t="s">
        <v>85</v>
      </c>
      <c r="C1" s="132"/>
      <c r="D1" s="132"/>
      <c r="E1" s="132"/>
      <c r="F1" s="132"/>
    </row>
    <row r="2" spans="2:6" s="3" customFormat="1" ht="51" customHeight="1" x14ac:dyDescent="0.2">
      <c r="B2" s="15" t="s">
        <v>9</v>
      </c>
      <c r="C2" s="16" t="s">
        <v>10</v>
      </c>
      <c r="D2" s="17" t="s">
        <v>81</v>
      </c>
      <c r="E2" s="17" t="s">
        <v>51</v>
      </c>
      <c r="F2" s="18" t="s">
        <v>79</v>
      </c>
    </row>
    <row r="3" spans="2:6" s="2" customFormat="1" ht="28.5" customHeight="1" x14ac:dyDescent="0.2">
      <c r="B3" s="19" t="s">
        <v>11</v>
      </c>
      <c r="C3" s="4" t="s">
        <v>0</v>
      </c>
      <c r="D3" s="37"/>
      <c r="E3" s="6"/>
      <c r="F3" s="26"/>
    </row>
    <row r="4" spans="2:6" x14ac:dyDescent="0.2">
      <c r="B4" s="20" t="s">
        <v>73</v>
      </c>
      <c r="C4" s="7" t="s">
        <v>0</v>
      </c>
      <c r="D4" s="12">
        <v>40760725</v>
      </c>
      <c r="E4" s="63"/>
      <c r="F4" s="26"/>
    </row>
    <row r="5" spans="2:6" x14ac:dyDescent="0.2">
      <c r="B5" s="20" t="s">
        <v>8</v>
      </c>
      <c r="C5" s="7" t="s">
        <v>0</v>
      </c>
      <c r="D5" s="12">
        <v>118020</v>
      </c>
      <c r="E5" s="63"/>
      <c r="F5" s="26"/>
    </row>
    <row r="6" spans="2:6" ht="23.25" customHeight="1" x14ac:dyDescent="0.2">
      <c r="B6" s="19" t="s">
        <v>37</v>
      </c>
      <c r="C6" s="4" t="s">
        <v>0</v>
      </c>
      <c r="D6" s="37"/>
      <c r="E6" s="5" t="s">
        <v>49</v>
      </c>
      <c r="F6" s="26"/>
    </row>
    <row r="7" spans="2:6" ht="22.5" customHeight="1" x14ac:dyDescent="0.2">
      <c r="B7" s="21" t="s">
        <v>12</v>
      </c>
      <c r="C7" s="4" t="s">
        <v>0</v>
      </c>
      <c r="D7" s="37"/>
      <c r="E7" s="6"/>
      <c r="F7" s="26"/>
    </row>
    <row r="8" spans="2:6" x14ac:dyDescent="0.2">
      <c r="B8" s="20" t="s">
        <v>74</v>
      </c>
      <c r="C8" s="7" t="s">
        <v>0</v>
      </c>
      <c r="D8" s="38">
        <v>64987248.759999998</v>
      </c>
      <c r="E8" s="11"/>
      <c r="F8" s="26"/>
    </row>
    <row r="9" spans="2:6" x14ac:dyDescent="0.2">
      <c r="B9" s="20" t="s">
        <v>54</v>
      </c>
      <c r="C9" s="7" t="s">
        <v>0</v>
      </c>
      <c r="D9" s="38">
        <v>37089446.369999997</v>
      </c>
      <c r="E9" s="11"/>
      <c r="F9" s="26"/>
    </row>
    <row r="10" spans="2:6" x14ac:dyDescent="0.2">
      <c r="B10" s="21" t="s">
        <v>42</v>
      </c>
      <c r="C10" s="4" t="s">
        <v>1</v>
      </c>
      <c r="D10" s="37"/>
      <c r="E10" s="6"/>
      <c r="F10" s="26" t="s">
        <v>80</v>
      </c>
    </row>
    <row r="11" spans="2:6" s="2" customFormat="1" ht="28.5" customHeight="1" x14ac:dyDescent="0.2">
      <c r="B11" s="20" t="s">
        <v>54</v>
      </c>
      <c r="C11" s="7" t="s">
        <v>1</v>
      </c>
      <c r="D11" s="38">
        <v>529246.75</v>
      </c>
      <c r="E11" s="11"/>
      <c r="F11" s="26"/>
    </row>
    <row r="12" spans="2:6" x14ac:dyDescent="0.2">
      <c r="B12" s="20" t="s">
        <v>75</v>
      </c>
      <c r="C12" s="7" t="s">
        <v>1</v>
      </c>
      <c r="D12" s="38">
        <v>839661.94</v>
      </c>
      <c r="E12" s="11"/>
      <c r="F12" s="26"/>
    </row>
    <row r="13" spans="2:6" x14ac:dyDescent="0.2">
      <c r="B13" s="20" t="s">
        <v>76</v>
      </c>
      <c r="C13" s="7" t="s">
        <v>1</v>
      </c>
      <c r="D13" s="38">
        <v>16168.35</v>
      </c>
      <c r="E13" s="11"/>
      <c r="F13" s="26"/>
    </row>
    <row r="14" spans="2:6" x14ac:dyDescent="0.2">
      <c r="B14" s="20" t="s">
        <v>77</v>
      </c>
      <c r="C14" s="7" t="s">
        <v>1</v>
      </c>
      <c r="D14" s="38">
        <v>110000</v>
      </c>
      <c r="E14" s="11"/>
      <c r="F14" s="26"/>
    </row>
    <row r="15" spans="2:6" x14ac:dyDescent="0.2">
      <c r="B15" s="20" t="s">
        <v>4</v>
      </c>
      <c r="C15" s="7" t="s">
        <v>1</v>
      </c>
      <c r="D15" s="38">
        <v>446.96</v>
      </c>
      <c r="E15" s="11"/>
      <c r="F15" s="26"/>
    </row>
    <row r="16" spans="2:6" x14ac:dyDescent="0.2">
      <c r="B16" s="21" t="s">
        <v>40</v>
      </c>
      <c r="C16" s="4" t="s">
        <v>1</v>
      </c>
      <c r="D16" s="37"/>
      <c r="E16" s="5" t="s">
        <v>49</v>
      </c>
      <c r="F16" s="26"/>
    </row>
    <row r="17" spans="2:6" ht="21" customHeight="1" x14ac:dyDescent="0.2">
      <c r="B17" s="21" t="s">
        <v>38</v>
      </c>
      <c r="C17" s="4" t="s">
        <v>1</v>
      </c>
      <c r="D17" s="37"/>
      <c r="E17" s="5" t="s">
        <v>49</v>
      </c>
      <c r="F17" s="26"/>
    </row>
    <row r="18" spans="2:6" ht="25.5" x14ac:dyDescent="0.2">
      <c r="B18" s="21" t="s">
        <v>41</v>
      </c>
      <c r="C18" s="4" t="s">
        <v>1</v>
      </c>
      <c r="D18" s="37"/>
      <c r="E18" s="6"/>
      <c r="F18" s="27" t="s">
        <v>50</v>
      </c>
    </row>
    <row r="19" spans="2:6" s="2" customFormat="1" ht="30" customHeight="1" x14ac:dyDescent="0.2">
      <c r="B19" s="21" t="s">
        <v>13</v>
      </c>
      <c r="C19" s="4" t="s">
        <v>0</v>
      </c>
      <c r="D19" s="37"/>
      <c r="E19" s="6"/>
      <c r="F19" s="28"/>
    </row>
    <row r="20" spans="2:6" x14ac:dyDescent="0.2">
      <c r="B20" s="20" t="s">
        <v>52</v>
      </c>
      <c r="C20" s="7" t="s">
        <v>0</v>
      </c>
      <c r="D20" s="39">
        <v>155666000</v>
      </c>
      <c r="E20" s="64"/>
      <c r="F20" s="26"/>
    </row>
    <row r="21" spans="2:6" x14ac:dyDescent="0.2">
      <c r="B21" s="20" t="s">
        <v>78</v>
      </c>
      <c r="C21" s="7" t="s">
        <v>0</v>
      </c>
      <c r="D21" s="39">
        <v>258000</v>
      </c>
      <c r="E21" s="11"/>
      <c r="F21" s="26"/>
    </row>
    <row r="22" spans="2:6" x14ac:dyDescent="0.2">
      <c r="B22" s="21" t="s">
        <v>14</v>
      </c>
      <c r="C22" s="4" t="s">
        <v>1</v>
      </c>
      <c r="D22" s="40"/>
      <c r="E22" s="8"/>
      <c r="F22" s="26"/>
    </row>
    <row r="23" spans="2:6" x14ac:dyDescent="0.2">
      <c r="B23" s="20" t="s">
        <v>52</v>
      </c>
      <c r="C23" s="7" t="s">
        <v>1</v>
      </c>
      <c r="D23" s="41">
        <v>769000</v>
      </c>
      <c r="E23" s="65"/>
      <c r="F23" s="26"/>
    </row>
    <row r="24" spans="2:6" x14ac:dyDescent="0.2">
      <c r="B24" s="21" t="s">
        <v>176</v>
      </c>
      <c r="C24" s="4" t="s">
        <v>1</v>
      </c>
      <c r="D24" s="41"/>
      <c r="E24" s="5" t="s">
        <v>132</v>
      </c>
      <c r="F24" s="26" t="s">
        <v>175</v>
      </c>
    </row>
    <row r="25" spans="2:6" x14ac:dyDescent="0.2">
      <c r="B25" s="21" t="s">
        <v>86</v>
      </c>
      <c r="C25" s="4" t="s">
        <v>1</v>
      </c>
      <c r="D25" s="40"/>
      <c r="E25" s="8"/>
      <c r="F25" s="26"/>
    </row>
    <row r="26" spans="2:6" x14ac:dyDescent="0.2">
      <c r="B26" s="20" t="s">
        <v>52</v>
      </c>
      <c r="C26" s="7" t="s">
        <v>1</v>
      </c>
      <c r="D26" s="41">
        <v>112939.48</v>
      </c>
      <c r="E26" s="65"/>
      <c r="F26" s="26"/>
    </row>
    <row r="27" spans="2:6" s="2" customFormat="1" ht="25.5" customHeight="1" x14ac:dyDescent="0.2">
      <c r="B27" s="21" t="s">
        <v>15</v>
      </c>
      <c r="C27" s="4" t="s">
        <v>1</v>
      </c>
      <c r="D27" s="40"/>
      <c r="E27" s="8"/>
      <c r="F27" s="26"/>
    </row>
    <row r="28" spans="2:6" ht="36.75" customHeight="1" x14ac:dyDescent="0.2">
      <c r="B28" s="20" t="s">
        <v>52</v>
      </c>
      <c r="C28" s="7" t="s">
        <v>1</v>
      </c>
      <c r="D28" s="41">
        <v>2275000</v>
      </c>
      <c r="E28" s="65"/>
      <c r="F28" s="26"/>
    </row>
    <row r="29" spans="2:6" x14ac:dyDescent="0.2">
      <c r="B29" s="20" t="s">
        <v>73</v>
      </c>
      <c r="C29" s="7" t="s">
        <v>1</v>
      </c>
      <c r="D29" s="41">
        <v>1063000</v>
      </c>
      <c r="E29" s="65"/>
      <c r="F29" s="26"/>
    </row>
    <row r="30" spans="2:6" x14ac:dyDescent="0.2">
      <c r="B30" s="20" t="s">
        <v>8</v>
      </c>
      <c r="C30" s="7" t="s">
        <v>1</v>
      </c>
      <c r="D30" s="41">
        <v>14000</v>
      </c>
      <c r="E30" s="65"/>
      <c r="F30" s="26"/>
    </row>
    <row r="31" spans="2:6" ht="40.5" customHeight="1" x14ac:dyDescent="0.2">
      <c r="B31" s="19" t="s">
        <v>44</v>
      </c>
      <c r="C31" s="4" t="s">
        <v>1</v>
      </c>
      <c r="D31" s="12"/>
      <c r="E31" s="63"/>
      <c r="F31" s="27"/>
    </row>
    <row r="32" spans="2:6" x14ac:dyDescent="0.2">
      <c r="B32" s="20" t="s">
        <v>83</v>
      </c>
      <c r="C32" s="7" t="s">
        <v>1</v>
      </c>
      <c r="D32" s="38">
        <v>1139111</v>
      </c>
      <c r="E32" s="11"/>
      <c r="F32" s="26"/>
    </row>
    <row r="33" spans="2:6" x14ac:dyDescent="0.2">
      <c r="B33" s="20" t="s">
        <v>73</v>
      </c>
      <c r="C33" s="7" t="s">
        <v>1</v>
      </c>
      <c r="D33" s="38">
        <v>405565</v>
      </c>
      <c r="E33" s="11"/>
      <c r="F33" s="26"/>
    </row>
    <row r="34" spans="2:6" ht="40.5" customHeight="1" x14ac:dyDescent="0.2">
      <c r="B34" s="19" t="s">
        <v>16</v>
      </c>
      <c r="C34" s="4" t="s">
        <v>1</v>
      </c>
      <c r="D34" s="12"/>
      <c r="E34" s="63"/>
      <c r="F34" s="27"/>
    </row>
    <row r="35" spans="2:6" x14ac:dyDescent="0.2">
      <c r="B35" s="20" t="s">
        <v>54</v>
      </c>
      <c r="C35" s="7" t="s">
        <v>1</v>
      </c>
      <c r="D35" s="42">
        <f>110000+216000</f>
        <v>326000</v>
      </c>
      <c r="E35" s="10"/>
      <c r="F35" s="26"/>
    </row>
    <row r="36" spans="2:6" x14ac:dyDescent="0.2">
      <c r="B36" s="20" t="s">
        <v>68</v>
      </c>
      <c r="C36" s="7" t="s">
        <v>1</v>
      </c>
      <c r="D36" s="42">
        <f>288000</f>
        <v>288000</v>
      </c>
      <c r="E36" s="10"/>
      <c r="F36" s="29"/>
    </row>
    <row r="37" spans="2:6" x14ac:dyDescent="0.2">
      <c r="B37" s="20" t="s">
        <v>69</v>
      </c>
      <c r="C37" s="7" t="s">
        <v>1</v>
      </c>
      <c r="D37" s="9">
        <v>154000</v>
      </c>
      <c r="E37" s="66"/>
      <c r="F37" s="26"/>
    </row>
    <row r="38" spans="2:6" x14ac:dyDescent="0.2">
      <c r="B38" s="20" t="s">
        <v>70</v>
      </c>
      <c r="C38" s="7" t="s">
        <v>1</v>
      </c>
      <c r="D38" s="42">
        <v>219000</v>
      </c>
      <c r="E38" s="10"/>
      <c r="F38" s="26"/>
    </row>
    <row r="39" spans="2:6" ht="37.5" customHeight="1" x14ac:dyDescent="0.2">
      <c r="B39" s="19" t="s">
        <v>17</v>
      </c>
      <c r="C39" s="7" t="s">
        <v>1</v>
      </c>
      <c r="D39" s="9"/>
      <c r="E39" s="5" t="s">
        <v>49</v>
      </c>
      <c r="F39" s="26"/>
    </row>
    <row r="40" spans="2:6" ht="45" customHeight="1" x14ac:dyDescent="0.2">
      <c r="B40" s="19" t="s">
        <v>18</v>
      </c>
      <c r="C40" s="7" t="s">
        <v>1</v>
      </c>
      <c r="D40" s="9"/>
      <c r="E40" s="5" t="s">
        <v>49</v>
      </c>
      <c r="F40" s="26"/>
    </row>
    <row r="41" spans="2:6" ht="27" customHeight="1" x14ac:dyDescent="0.2">
      <c r="B41" s="19" t="s">
        <v>19</v>
      </c>
      <c r="C41" s="4" t="s">
        <v>1</v>
      </c>
      <c r="D41" s="9"/>
      <c r="E41" s="66"/>
      <c r="F41" s="26"/>
    </row>
    <row r="42" spans="2:6" x14ac:dyDescent="0.2">
      <c r="B42" s="20" t="s">
        <v>5</v>
      </c>
      <c r="C42" s="7" t="s">
        <v>1</v>
      </c>
      <c r="D42" s="9">
        <v>125275</v>
      </c>
      <c r="E42" s="66"/>
      <c r="F42" s="26"/>
    </row>
    <row r="43" spans="2:6" x14ac:dyDescent="0.2">
      <c r="B43" s="20" t="s">
        <v>82</v>
      </c>
      <c r="C43" s="7" t="s">
        <v>1</v>
      </c>
      <c r="D43" s="9">
        <v>2410770.12</v>
      </c>
      <c r="E43" s="66"/>
      <c r="F43" s="26"/>
    </row>
    <row r="44" spans="2:6" x14ac:dyDescent="0.2">
      <c r="B44" s="20" t="s">
        <v>73</v>
      </c>
      <c r="C44" s="7" t="s">
        <v>1</v>
      </c>
      <c r="D44" s="9">
        <v>746580</v>
      </c>
      <c r="E44" s="66"/>
      <c r="F44" s="26"/>
    </row>
    <row r="45" spans="2:6" x14ac:dyDescent="0.2">
      <c r="B45" s="19" t="s">
        <v>174</v>
      </c>
      <c r="C45" s="4" t="s">
        <v>1</v>
      </c>
      <c r="D45" s="9"/>
      <c r="E45" s="5" t="s">
        <v>132</v>
      </c>
      <c r="F45" s="26"/>
    </row>
    <row r="46" spans="2:6" ht="27.75" customHeight="1" x14ac:dyDescent="0.2">
      <c r="B46" s="19" t="s">
        <v>45</v>
      </c>
      <c r="C46" s="4" t="s">
        <v>2</v>
      </c>
      <c r="D46" s="9"/>
      <c r="E46" s="66"/>
      <c r="F46" s="30"/>
    </row>
    <row r="47" spans="2:6" x14ac:dyDescent="0.2">
      <c r="B47" s="20" t="s">
        <v>66</v>
      </c>
      <c r="C47" s="7" t="s">
        <v>2</v>
      </c>
      <c r="D47" s="9">
        <v>14008240.9</v>
      </c>
      <c r="E47" s="66"/>
      <c r="F47" s="26"/>
    </row>
    <row r="48" spans="2:6" x14ac:dyDescent="0.2">
      <c r="B48" s="20" t="s">
        <v>67</v>
      </c>
      <c r="C48" s="7" t="s">
        <v>2</v>
      </c>
      <c r="D48" s="9">
        <v>286222.93</v>
      </c>
      <c r="E48" s="66"/>
      <c r="F48" s="26"/>
    </row>
    <row r="49" spans="2:6" ht="39.75" customHeight="1" x14ac:dyDescent="0.2">
      <c r="B49" s="19" t="s">
        <v>46</v>
      </c>
      <c r="C49" s="4" t="s">
        <v>3</v>
      </c>
      <c r="D49" s="9"/>
      <c r="E49" s="66"/>
      <c r="F49" s="26"/>
    </row>
    <row r="50" spans="2:6" ht="147" customHeight="1" x14ac:dyDescent="0.2">
      <c r="B50" s="20" t="s">
        <v>52</v>
      </c>
      <c r="C50" s="7" t="s">
        <v>3</v>
      </c>
      <c r="D50" s="9">
        <v>3766119</v>
      </c>
      <c r="E50" s="67"/>
      <c r="F50" s="31" t="s">
        <v>65</v>
      </c>
    </row>
    <row r="51" spans="2:6" x14ac:dyDescent="0.2">
      <c r="B51" s="20" t="s">
        <v>7</v>
      </c>
      <c r="C51" s="7" t="s">
        <v>3</v>
      </c>
      <c r="D51" s="9">
        <v>205376</v>
      </c>
      <c r="E51" s="66"/>
      <c r="F51" s="26"/>
    </row>
    <row r="52" spans="2:6" x14ac:dyDescent="0.2">
      <c r="B52" s="20" t="s">
        <v>8</v>
      </c>
      <c r="C52" s="7" t="s">
        <v>3</v>
      </c>
      <c r="D52" s="43">
        <v>1007842</v>
      </c>
      <c r="E52" s="10"/>
      <c r="F52" s="26"/>
    </row>
    <row r="53" spans="2:6" s="2" customFormat="1" ht="25.5" customHeight="1" x14ac:dyDescent="0.2">
      <c r="B53" s="21" t="s">
        <v>20</v>
      </c>
      <c r="C53" s="4" t="s">
        <v>1</v>
      </c>
      <c r="D53" s="40"/>
      <c r="E53" s="8"/>
      <c r="F53" s="26"/>
    </row>
    <row r="54" spans="2:6" ht="36.75" customHeight="1" x14ac:dyDescent="0.2">
      <c r="B54" s="20" t="s">
        <v>6</v>
      </c>
      <c r="C54" s="7" t="s">
        <v>1</v>
      </c>
      <c r="D54" s="41">
        <v>10872000</v>
      </c>
      <c r="E54" s="65"/>
      <c r="F54" s="26"/>
    </row>
    <row r="55" spans="2:6" ht="33" customHeight="1" x14ac:dyDescent="0.2">
      <c r="B55" s="19" t="s">
        <v>21</v>
      </c>
      <c r="C55" s="4" t="s">
        <v>1</v>
      </c>
      <c r="D55" s="9"/>
      <c r="E55" s="66"/>
      <c r="F55" s="26"/>
    </row>
    <row r="56" spans="2:6" x14ac:dyDescent="0.2">
      <c r="B56" s="20" t="s">
        <v>64</v>
      </c>
      <c r="C56" s="7" t="s">
        <v>1</v>
      </c>
      <c r="D56" s="43">
        <v>666000</v>
      </c>
      <c r="E56" s="10"/>
      <c r="F56" s="26"/>
    </row>
    <row r="57" spans="2:6" x14ac:dyDescent="0.2">
      <c r="B57" s="22" t="s">
        <v>22</v>
      </c>
      <c r="C57" s="4" t="s">
        <v>0</v>
      </c>
      <c r="D57" s="9"/>
      <c r="E57" s="66"/>
      <c r="F57" s="26"/>
    </row>
    <row r="58" spans="2:6" x14ac:dyDescent="0.2">
      <c r="B58" s="20" t="s">
        <v>5</v>
      </c>
      <c r="C58" s="7" t="s">
        <v>0</v>
      </c>
      <c r="D58" s="12"/>
      <c r="E58" s="63"/>
      <c r="F58" s="29"/>
    </row>
    <row r="59" spans="2:6" x14ac:dyDescent="0.2">
      <c r="B59" s="20" t="s">
        <v>52</v>
      </c>
      <c r="C59" s="7" t="s">
        <v>0</v>
      </c>
      <c r="D59" s="43">
        <v>4325000</v>
      </c>
      <c r="E59" s="10"/>
      <c r="F59" s="26"/>
    </row>
    <row r="60" spans="2:6" x14ac:dyDescent="0.2">
      <c r="B60" s="20" t="s">
        <v>7</v>
      </c>
      <c r="C60" s="7" t="s">
        <v>0</v>
      </c>
      <c r="D60" s="43">
        <v>72118000</v>
      </c>
      <c r="E60" s="10"/>
      <c r="F60" s="26"/>
    </row>
    <row r="61" spans="2:6" x14ac:dyDescent="0.2">
      <c r="B61" s="20" t="s">
        <v>8</v>
      </c>
      <c r="C61" s="7" t="s">
        <v>0</v>
      </c>
      <c r="D61" s="43">
        <v>75000</v>
      </c>
      <c r="E61" s="10"/>
      <c r="F61" s="26"/>
    </row>
    <row r="62" spans="2:6" ht="25.5" customHeight="1" x14ac:dyDescent="0.2">
      <c r="B62" s="22" t="s">
        <v>23</v>
      </c>
      <c r="C62" s="4" t="s">
        <v>1</v>
      </c>
      <c r="D62" s="9"/>
      <c r="E62" s="66"/>
      <c r="F62" s="26"/>
    </row>
    <row r="63" spans="2:6" x14ac:dyDescent="0.2">
      <c r="B63" s="20" t="s">
        <v>52</v>
      </c>
      <c r="C63" s="7" t="s">
        <v>1</v>
      </c>
      <c r="D63" s="43">
        <v>2042424.76</v>
      </c>
      <c r="E63" s="10"/>
      <c r="F63" s="26"/>
    </row>
    <row r="64" spans="2:6" x14ac:dyDescent="0.2">
      <c r="B64" s="20" t="s">
        <v>71</v>
      </c>
      <c r="C64" s="7" t="s">
        <v>1</v>
      </c>
      <c r="D64" s="43">
        <v>241300</v>
      </c>
      <c r="E64" s="10"/>
      <c r="F64" s="26"/>
    </row>
    <row r="65" spans="2:6" ht="27.75" customHeight="1" x14ac:dyDescent="0.2">
      <c r="B65" s="22" t="s">
        <v>39</v>
      </c>
      <c r="C65" s="4" t="s">
        <v>1</v>
      </c>
      <c r="D65" s="12"/>
      <c r="E65" s="5" t="s">
        <v>49</v>
      </c>
      <c r="F65" s="26"/>
    </row>
    <row r="66" spans="2:6" ht="23.25" customHeight="1" x14ac:dyDescent="0.2">
      <c r="B66" s="22" t="s">
        <v>24</v>
      </c>
      <c r="C66" s="4" t="s">
        <v>1</v>
      </c>
      <c r="D66" s="9"/>
      <c r="E66" s="66"/>
      <c r="F66" s="26"/>
    </row>
    <row r="67" spans="2:6" x14ac:dyDescent="0.2">
      <c r="B67" s="20" t="s">
        <v>54</v>
      </c>
      <c r="C67" s="7" t="s">
        <v>1</v>
      </c>
      <c r="D67" s="43">
        <v>688134.38</v>
      </c>
      <c r="E67" s="11"/>
      <c r="F67" s="32" t="s">
        <v>63</v>
      </c>
    </row>
    <row r="68" spans="2:6" ht="27" customHeight="1" x14ac:dyDescent="0.2">
      <c r="B68" s="19" t="s">
        <v>25</v>
      </c>
      <c r="C68" s="4" t="s">
        <v>2</v>
      </c>
      <c r="D68" s="9"/>
      <c r="E68" s="66"/>
      <c r="F68" s="26"/>
    </row>
    <row r="69" spans="2:6" x14ac:dyDescent="0.2">
      <c r="B69" s="20" t="s">
        <v>73</v>
      </c>
      <c r="C69" s="7" t="s">
        <v>2</v>
      </c>
      <c r="D69" s="43">
        <v>1500521.83</v>
      </c>
      <c r="E69" s="10"/>
      <c r="F69" s="26"/>
    </row>
    <row r="70" spans="2:6" x14ac:dyDescent="0.2">
      <c r="B70" s="20" t="s">
        <v>62</v>
      </c>
      <c r="C70" s="7" t="s">
        <v>2</v>
      </c>
      <c r="D70" s="44">
        <f>2786000+4400660.83</f>
        <v>7186660.8300000001</v>
      </c>
      <c r="E70" s="11"/>
      <c r="F70" s="32"/>
    </row>
    <row r="71" spans="2:6" ht="31.5" customHeight="1" x14ac:dyDescent="0.2">
      <c r="B71" s="19" t="s">
        <v>26</v>
      </c>
      <c r="C71" s="4" t="s">
        <v>1</v>
      </c>
      <c r="D71" s="9"/>
      <c r="E71" s="5" t="s">
        <v>49</v>
      </c>
      <c r="F71" s="26"/>
    </row>
    <row r="72" spans="2:6" x14ac:dyDescent="0.2">
      <c r="B72" s="19" t="s">
        <v>27</v>
      </c>
      <c r="C72" s="4" t="s">
        <v>1</v>
      </c>
      <c r="D72" s="9"/>
      <c r="E72" s="5" t="s">
        <v>49</v>
      </c>
      <c r="F72" s="26"/>
    </row>
    <row r="73" spans="2:6" x14ac:dyDescent="0.2">
      <c r="B73" s="19" t="s">
        <v>87</v>
      </c>
      <c r="C73" s="4" t="s">
        <v>0</v>
      </c>
      <c r="D73" s="9"/>
      <c r="E73" s="5"/>
      <c r="F73" s="26"/>
    </row>
    <row r="74" spans="2:6" x14ac:dyDescent="0.2">
      <c r="B74" s="20" t="s">
        <v>88</v>
      </c>
      <c r="C74" s="7" t="s">
        <v>0</v>
      </c>
      <c r="D74" s="9">
        <f>1257635.98+1235023.67+1107301.56+988348.83+579408.81+560128.25+461187.11+261324.37+229383.64+69613.57+61162.86+40870.66+41207.72+26319.99+20697.84+11152.59+6621.89+3564.22+1431.62+1509.74+2468196.05</f>
        <v>9432090.9699999988</v>
      </c>
      <c r="E74" s="5"/>
      <c r="F74" s="26"/>
    </row>
    <row r="75" spans="2:6" x14ac:dyDescent="0.2">
      <c r="B75" s="20" t="s">
        <v>89</v>
      </c>
      <c r="C75" s="7" t="s">
        <v>0</v>
      </c>
      <c r="D75" s="9">
        <v>12819700</v>
      </c>
      <c r="E75" s="5"/>
      <c r="F75" s="32" t="s">
        <v>90</v>
      </c>
    </row>
    <row r="76" spans="2:6" x14ac:dyDescent="0.2">
      <c r="B76" s="20" t="s">
        <v>54</v>
      </c>
      <c r="C76" s="7" t="s">
        <v>0</v>
      </c>
      <c r="D76" s="9">
        <v>6536606.0099999998</v>
      </c>
      <c r="E76" s="5"/>
      <c r="F76" s="32" t="s">
        <v>90</v>
      </c>
    </row>
    <row r="77" spans="2:6" x14ac:dyDescent="0.2">
      <c r="B77" s="19" t="s">
        <v>28</v>
      </c>
      <c r="C77" s="4" t="s">
        <v>4</v>
      </c>
      <c r="D77" s="9"/>
      <c r="E77" s="5" t="s">
        <v>49</v>
      </c>
      <c r="F77" s="26"/>
    </row>
    <row r="78" spans="2:6" x14ac:dyDescent="0.2">
      <c r="B78" s="19" t="s">
        <v>29</v>
      </c>
      <c r="C78" s="4" t="s">
        <v>4</v>
      </c>
      <c r="D78" s="9"/>
      <c r="E78" s="5" t="s">
        <v>49</v>
      </c>
      <c r="F78" s="26"/>
    </row>
    <row r="79" spans="2:6" x14ac:dyDescent="0.2">
      <c r="B79" s="19" t="s">
        <v>47</v>
      </c>
      <c r="C79" s="4" t="s">
        <v>2</v>
      </c>
      <c r="D79" s="12"/>
      <c r="E79" s="63"/>
      <c r="F79" s="30"/>
    </row>
    <row r="80" spans="2:6" x14ac:dyDescent="0.2">
      <c r="B80" s="20" t="s">
        <v>73</v>
      </c>
      <c r="C80" s="7" t="s">
        <v>2</v>
      </c>
      <c r="D80" s="43">
        <v>15245818</v>
      </c>
      <c r="E80" s="10"/>
      <c r="F80" s="26"/>
    </row>
    <row r="81" spans="2:6" x14ac:dyDescent="0.2">
      <c r="B81" s="20" t="s">
        <v>62</v>
      </c>
      <c r="C81" s="7" t="s">
        <v>2</v>
      </c>
      <c r="D81" s="43">
        <v>16531834</v>
      </c>
      <c r="E81" s="10"/>
      <c r="F81" s="26"/>
    </row>
    <row r="82" spans="2:6" ht="25.5" customHeight="1" x14ac:dyDescent="0.2">
      <c r="B82" s="19" t="s">
        <v>84</v>
      </c>
      <c r="C82" s="4" t="s">
        <v>1</v>
      </c>
      <c r="D82" s="9"/>
      <c r="E82" s="5"/>
      <c r="F82" s="26"/>
    </row>
    <row r="83" spans="2:6" x14ac:dyDescent="0.2">
      <c r="B83" s="20" t="s">
        <v>54</v>
      </c>
      <c r="C83" s="7" t="s">
        <v>1</v>
      </c>
      <c r="D83" s="9">
        <f>299999+337854</f>
        <v>637853</v>
      </c>
      <c r="E83" s="5"/>
      <c r="F83" s="26"/>
    </row>
    <row r="84" spans="2:6" x14ac:dyDescent="0.2">
      <c r="B84" s="20" t="s">
        <v>91</v>
      </c>
      <c r="C84" s="7" t="s">
        <v>1</v>
      </c>
      <c r="D84" s="9">
        <v>650906</v>
      </c>
      <c r="E84" s="5"/>
      <c r="F84" s="32"/>
    </row>
    <row r="85" spans="2:6" ht="25.5" customHeight="1" x14ac:dyDescent="0.2">
      <c r="B85" s="19" t="s">
        <v>30</v>
      </c>
      <c r="C85" s="4" t="s">
        <v>1</v>
      </c>
      <c r="D85" s="9"/>
      <c r="E85" s="5" t="s">
        <v>49</v>
      </c>
      <c r="F85" s="26"/>
    </row>
    <row r="86" spans="2:6" ht="31.5" customHeight="1" x14ac:dyDescent="0.2">
      <c r="B86" s="19" t="s">
        <v>31</v>
      </c>
      <c r="C86" s="4" t="s">
        <v>1</v>
      </c>
      <c r="D86" s="9"/>
      <c r="E86" s="66"/>
      <c r="F86" s="26"/>
    </row>
    <row r="87" spans="2:6" x14ac:dyDescent="0.2">
      <c r="B87" s="20" t="s">
        <v>72</v>
      </c>
      <c r="C87" s="7" t="s">
        <v>1</v>
      </c>
      <c r="D87" s="43">
        <v>7042000</v>
      </c>
      <c r="E87" s="10"/>
      <c r="F87" s="26"/>
    </row>
    <row r="88" spans="2:6" ht="22.5" customHeight="1" x14ac:dyDescent="0.2">
      <c r="B88" s="19" t="s">
        <v>32</v>
      </c>
      <c r="C88" s="4" t="s">
        <v>4</v>
      </c>
      <c r="D88" s="9"/>
      <c r="E88" s="5" t="s">
        <v>49</v>
      </c>
      <c r="F88" s="26"/>
    </row>
    <row r="89" spans="2:6" ht="25.5" customHeight="1" x14ac:dyDescent="0.2">
      <c r="B89" s="19" t="s">
        <v>33</v>
      </c>
      <c r="C89" s="4" t="s">
        <v>3</v>
      </c>
      <c r="D89" s="9"/>
      <c r="E89" s="5"/>
      <c r="F89" s="26"/>
    </row>
    <row r="90" spans="2:6" x14ac:dyDescent="0.2">
      <c r="B90" s="20" t="s">
        <v>52</v>
      </c>
      <c r="C90" s="7" t="s">
        <v>3</v>
      </c>
      <c r="D90" s="43">
        <v>14614000</v>
      </c>
      <c r="E90" s="10"/>
      <c r="F90" s="26"/>
    </row>
    <row r="91" spans="2:6" ht="33.75" customHeight="1" x14ac:dyDescent="0.2">
      <c r="B91" s="19" t="s">
        <v>34</v>
      </c>
      <c r="C91" s="4" t="s">
        <v>1</v>
      </c>
      <c r="D91" s="12"/>
      <c r="E91" s="68"/>
      <c r="F91" s="26"/>
    </row>
    <row r="92" spans="2:6" x14ac:dyDescent="0.2">
      <c r="B92" s="20" t="s">
        <v>60</v>
      </c>
      <c r="C92" s="7" t="s">
        <v>1</v>
      </c>
      <c r="D92" s="43">
        <v>195406.98</v>
      </c>
      <c r="E92" s="10"/>
      <c r="F92" s="26"/>
    </row>
    <row r="93" spans="2:6" x14ac:dyDescent="0.2">
      <c r="B93" s="20" t="s">
        <v>61</v>
      </c>
      <c r="C93" s="7" t="s">
        <v>1</v>
      </c>
      <c r="D93" s="43">
        <v>433745.88</v>
      </c>
      <c r="E93" s="10"/>
      <c r="F93" s="26"/>
    </row>
    <row r="94" spans="2:6" ht="32.25" customHeight="1" x14ac:dyDescent="0.2">
      <c r="B94" s="19" t="s">
        <v>43</v>
      </c>
      <c r="C94" s="4" t="s">
        <v>0</v>
      </c>
      <c r="D94" s="12"/>
      <c r="E94" s="5" t="s">
        <v>49</v>
      </c>
      <c r="F94" s="26"/>
    </row>
    <row r="95" spans="2:6" ht="33" customHeight="1" x14ac:dyDescent="0.2">
      <c r="B95" s="19" t="s">
        <v>48</v>
      </c>
      <c r="C95" s="4" t="s">
        <v>3</v>
      </c>
      <c r="D95" s="9"/>
      <c r="E95" s="66"/>
      <c r="F95" s="30"/>
    </row>
    <row r="96" spans="2:6" ht="70.5" customHeight="1" x14ac:dyDescent="0.2">
      <c r="B96" s="20" t="s">
        <v>54</v>
      </c>
      <c r="C96" s="7" t="s">
        <v>3</v>
      </c>
      <c r="D96" s="43">
        <v>199710.67</v>
      </c>
      <c r="E96" s="13"/>
      <c r="F96" s="33" t="s">
        <v>57</v>
      </c>
    </row>
    <row r="97" spans="2:6" ht="25.5" x14ac:dyDescent="0.2">
      <c r="B97" s="20" t="s">
        <v>55</v>
      </c>
      <c r="C97" s="7" t="s">
        <v>3</v>
      </c>
      <c r="D97" s="43">
        <v>128158.25</v>
      </c>
      <c r="E97" s="13"/>
      <c r="F97" s="33" t="s">
        <v>58</v>
      </c>
    </row>
    <row r="98" spans="2:6" ht="25.5" x14ac:dyDescent="0.2">
      <c r="B98" s="20" t="s">
        <v>56</v>
      </c>
      <c r="C98" s="7" t="s">
        <v>3</v>
      </c>
      <c r="D98" s="43">
        <v>19201.28</v>
      </c>
      <c r="E98" s="10"/>
      <c r="F98" s="34" t="s">
        <v>59</v>
      </c>
    </row>
    <row r="99" spans="2:6" ht="27" customHeight="1" x14ac:dyDescent="0.2">
      <c r="B99" s="19" t="s">
        <v>35</v>
      </c>
      <c r="C99" s="4" t="s">
        <v>1</v>
      </c>
      <c r="D99" s="9"/>
      <c r="E99" s="66"/>
      <c r="F99" s="26"/>
    </row>
    <row r="100" spans="2:6" x14ac:dyDescent="0.2">
      <c r="B100" s="20" t="s">
        <v>52</v>
      </c>
      <c r="C100" s="7" t="s">
        <v>1</v>
      </c>
      <c r="D100" s="45">
        <v>2494433</v>
      </c>
      <c r="E100" s="14"/>
      <c r="F100" s="26"/>
    </row>
    <row r="101" spans="2:6" x14ac:dyDescent="0.2">
      <c r="B101" s="20" t="s">
        <v>8</v>
      </c>
      <c r="C101" s="7" t="s">
        <v>1</v>
      </c>
      <c r="D101" s="45">
        <v>428298</v>
      </c>
      <c r="E101" s="14"/>
      <c r="F101" s="26"/>
    </row>
    <row r="102" spans="2:6" x14ac:dyDescent="0.2">
      <c r="B102" s="20" t="s">
        <v>53</v>
      </c>
      <c r="C102" s="7" t="s">
        <v>1</v>
      </c>
      <c r="D102" s="45">
        <v>3352283</v>
      </c>
      <c r="E102" s="14"/>
      <c r="F102" s="26"/>
    </row>
    <row r="103" spans="2:6" ht="24.75" customHeight="1" thickBot="1" x14ac:dyDescent="0.25">
      <c r="B103" s="23" t="s">
        <v>36</v>
      </c>
      <c r="C103" s="47" t="s">
        <v>0</v>
      </c>
      <c r="D103" s="24"/>
      <c r="E103" s="25" t="s">
        <v>49</v>
      </c>
      <c r="F103" s="35"/>
    </row>
    <row r="105" spans="2:6" x14ac:dyDescent="0.2">
      <c r="E105" s="46"/>
    </row>
  </sheetData>
  <autoFilter ref="B2:F103"/>
  <mergeCells count="1">
    <mergeCell ref="B1:F1"/>
  </mergeCells>
  <pageMargins left="0.31496062992125984" right="0.31496062992125984" top="0.78740157480314965" bottom="0.78740157480314965" header="0.31496062992125984" footer="0.31496062992125984"/>
  <pageSetup paperSize="8" scale="29" fitToHeight="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7"/>
  <sheetViews>
    <sheetView showGridLines="0" tabSelected="1" workbookViewId="0">
      <selection activeCell="D26" sqref="D26"/>
    </sheetView>
  </sheetViews>
  <sheetFormatPr baseColWidth="10" defaultRowHeight="12.75" x14ac:dyDescent="0.2"/>
  <cols>
    <col min="2" max="2" width="52.28515625" customWidth="1"/>
    <col min="3" max="3" width="22.28515625" customWidth="1"/>
    <col min="4" max="4" width="21.7109375" customWidth="1"/>
    <col min="6" max="6" width="13.7109375" bestFit="1" customWidth="1"/>
  </cols>
  <sheetData>
    <row r="2" spans="2:6" ht="30.75" customHeight="1" thickBot="1" x14ac:dyDescent="0.25">
      <c r="B2" s="129" t="s">
        <v>92</v>
      </c>
      <c r="C2" s="129"/>
      <c r="D2" s="129"/>
    </row>
    <row r="3" spans="2:6" ht="38.25" x14ac:dyDescent="0.2">
      <c r="B3" s="49" t="s">
        <v>201</v>
      </c>
      <c r="C3" s="50" t="s">
        <v>189</v>
      </c>
      <c r="D3" s="51" t="s">
        <v>190</v>
      </c>
    </row>
    <row r="4" spans="2:6" ht="15" customHeight="1" x14ac:dyDescent="0.2">
      <c r="B4" s="52" t="s">
        <v>96</v>
      </c>
      <c r="C4" s="53">
        <f>'Zahlungsberichte 2017'!D136</f>
        <v>100000</v>
      </c>
      <c r="D4" s="54">
        <v>0</v>
      </c>
    </row>
    <row r="5" spans="2:6" ht="15" customHeight="1" x14ac:dyDescent="0.2">
      <c r="B5" s="52" t="s">
        <v>6</v>
      </c>
      <c r="C5" s="55">
        <f>'Zahlungsberichte 2017'!D137</f>
        <v>135129291.87</v>
      </c>
      <c r="D5" s="54">
        <v>187384250.35000002</v>
      </c>
      <c r="F5" s="134"/>
    </row>
    <row r="6" spans="2:6" ht="15" customHeight="1" x14ac:dyDescent="0.2">
      <c r="B6" s="52" t="s">
        <v>73</v>
      </c>
      <c r="C6" s="53">
        <f>'Zahlungsberichte 2017'!D138</f>
        <v>229866933.35999998</v>
      </c>
      <c r="D6" s="54">
        <v>255258870.58999997</v>
      </c>
      <c r="F6" s="134"/>
    </row>
    <row r="7" spans="2:6" ht="15" customHeight="1" x14ac:dyDescent="0.2">
      <c r="B7" s="52" t="s">
        <v>97</v>
      </c>
      <c r="C7" s="56">
        <f>'Zahlungsberichte 2017'!D139</f>
        <v>0</v>
      </c>
      <c r="D7" s="57"/>
    </row>
    <row r="8" spans="2:6" ht="15" customHeight="1" x14ac:dyDescent="0.2">
      <c r="B8" s="52" t="s">
        <v>99</v>
      </c>
      <c r="C8" s="56">
        <f>'Zahlungsberichte 2017'!D140</f>
        <v>0</v>
      </c>
      <c r="D8" s="57"/>
    </row>
    <row r="9" spans="2:6" ht="15" customHeight="1" x14ac:dyDescent="0.2">
      <c r="B9" s="52" t="s">
        <v>8</v>
      </c>
      <c r="C9" s="53">
        <f>'Zahlungsberichte 2017'!D141</f>
        <v>3616078.3400000003</v>
      </c>
      <c r="D9" s="57">
        <v>1784393.5999999999</v>
      </c>
      <c r="F9" s="134"/>
    </row>
    <row r="10" spans="2:6" ht="15" customHeight="1" x14ac:dyDescent="0.2">
      <c r="B10" s="52" t="s">
        <v>62</v>
      </c>
      <c r="C10" s="53">
        <f>'Zahlungsberichte 2017'!D142</f>
        <v>32410937.009999998</v>
      </c>
      <c r="D10" s="57">
        <v>32234848.009999998</v>
      </c>
      <c r="F10" s="134"/>
    </row>
    <row r="11" spans="2:6" ht="15" customHeight="1" x14ac:dyDescent="0.2">
      <c r="B11" s="52"/>
      <c r="C11" s="58"/>
      <c r="D11" s="59"/>
    </row>
    <row r="12" spans="2:6" ht="15" customHeight="1" thickBot="1" x14ac:dyDescent="0.25">
      <c r="B12" s="60" t="s">
        <v>100</v>
      </c>
      <c r="C12" s="61">
        <f>SUM(C4:C11)</f>
        <v>401123240.57999998</v>
      </c>
      <c r="D12" s="62">
        <f>SUM(D4:D11)</f>
        <v>476662362.55000001</v>
      </c>
    </row>
    <row r="15" spans="2:6" ht="49.5" customHeight="1" x14ac:dyDescent="0.2">
      <c r="B15" s="130" t="s">
        <v>191</v>
      </c>
      <c r="C15" s="130"/>
      <c r="D15" s="130"/>
    </row>
    <row r="17" spans="2:4" ht="23.25" customHeight="1" x14ac:dyDescent="0.2">
      <c r="B17" s="133" t="s">
        <v>200</v>
      </c>
      <c r="C17" s="133"/>
      <c r="D17" s="133"/>
    </row>
  </sheetData>
  <mergeCells count="3">
    <mergeCell ref="B2:D2"/>
    <mergeCell ref="B15:D15"/>
    <mergeCell ref="B17:D17"/>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144"/>
  <sheetViews>
    <sheetView showGridLines="0" zoomScale="90" zoomScaleNormal="90" workbookViewId="0">
      <pane xSplit="2" ySplit="2" topLeftCell="C3" activePane="bottomRight" state="frozen"/>
      <selection pane="topRight" activeCell="B1" sqref="B1"/>
      <selection pane="bottomLeft" activeCell="A17" sqref="A17"/>
      <selection pane="bottomRight" activeCell="D141" sqref="D141"/>
    </sheetView>
  </sheetViews>
  <sheetFormatPr baseColWidth="10" defaultRowHeight="12.75" x14ac:dyDescent="0.2"/>
  <cols>
    <col min="2" max="2" width="80.42578125" customWidth="1"/>
    <col min="3" max="3" width="17" style="48" customWidth="1"/>
    <col min="4" max="4" width="40.28515625" style="46" customWidth="1"/>
    <col min="5" max="5" width="55.140625" style="1" customWidth="1"/>
    <col min="6" max="6" width="107.7109375" style="36" customWidth="1"/>
  </cols>
  <sheetData>
    <row r="1" spans="2:6" ht="45.75" customHeight="1" thickBot="1" x14ac:dyDescent="0.25">
      <c r="B1" s="131" t="s">
        <v>199</v>
      </c>
      <c r="C1" s="132"/>
      <c r="D1" s="132"/>
      <c r="E1" s="132"/>
      <c r="F1" s="132"/>
    </row>
    <row r="2" spans="2:6" s="3" customFormat="1" ht="51" customHeight="1" x14ac:dyDescent="0.2">
      <c r="B2" s="15" t="s">
        <v>9</v>
      </c>
      <c r="C2" s="16" t="s">
        <v>10</v>
      </c>
      <c r="D2" s="17" t="s">
        <v>81</v>
      </c>
      <c r="E2" s="17" t="s">
        <v>51</v>
      </c>
      <c r="F2" s="18" t="s">
        <v>79</v>
      </c>
    </row>
    <row r="3" spans="2:6" s="3" customFormat="1" ht="25.5" x14ac:dyDescent="0.2">
      <c r="B3" s="19" t="s">
        <v>181</v>
      </c>
      <c r="C3" s="125"/>
      <c r="D3" s="126"/>
      <c r="E3" s="126" t="s">
        <v>132</v>
      </c>
      <c r="F3" s="88" t="s">
        <v>182</v>
      </c>
    </row>
    <row r="4" spans="2:6" s="2" customFormat="1" ht="28.5" customHeight="1" x14ac:dyDescent="0.2">
      <c r="B4" s="19" t="s">
        <v>11</v>
      </c>
      <c r="C4" s="4" t="s">
        <v>0</v>
      </c>
      <c r="D4" s="37"/>
      <c r="E4" s="6"/>
      <c r="F4" s="26"/>
    </row>
    <row r="5" spans="2:6" x14ac:dyDescent="0.2">
      <c r="B5" s="20" t="s">
        <v>73</v>
      </c>
      <c r="C5" s="7" t="s">
        <v>0</v>
      </c>
      <c r="D5" s="87">
        <v>49817883</v>
      </c>
      <c r="E5" s="70"/>
      <c r="F5" s="26"/>
    </row>
    <row r="6" spans="2:6" x14ac:dyDescent="0.2">
      <c r="B6" s="20" t="s">
        <v>8</v>
      </c>
      <c r="C6" s="7" t="s">
        <v>0</v>
      </c>
      <c r="D6" s="87">
        <v>130380</v>
      </c>
      <c r="E6" s="70"/>
      <c r="F6" s="26"/>
    </row>
    <row r="7" spans="2:6" x14ac:dyDescent="0.2">
      <c r="B7" s="20" t="s">
        <v>62</v>
      </c>
      <c r="C7" s="7"/>
      <c r="D7" s="87">
        <v>77377</v>
      </c>
      <c r="E7" s="70"/>
      <c r="F7" s="26" t="s">
        <v>150</v>
      </c>
    </row>
    <row r="8" spans="2:6" ht="38.25" x14ac:dyDescent="0.2">
      <c r="B8" s="19" t="s">
        <v>37</v>
      </c>
      <c r="C8" s="4" t="s">
        <v>0</v>
      </c>
      <c r="D8" s="71"/>
      <c r="E8" s="89" t="s">
        <v>49</v>
      </c>
      <c r="F8" s="88" t="s">
        <v>106</v>
      </c>
    </row>
    <row r="9" spans="2:6" ht="22.5" customHeight="1" x14ac:dyDescent="0.2">
      <c r="B9" s="21" t="s">
        <v>12</v>
      </c>
      <c r="C9" s="4" t="s">
        <v>0</v>
      </c>
      <c r="D9" s="71"/>
      <c r="E9" s="73"/>
      <c r="F9" s="26"/>
    </row>
    <row r="10" spans="2:6" x14ac:dyDescent="0.2">
      <c r="B10" s="20" t="s">
        <v>74</v>
      </c>
      <c r="C10" s="7" t="s">
        <v>0</v>
      </c>
      <c r="D10" s="90">
        <f>59338792.92+308856.47</f>
        <v>59647649.390000001</v>
      </c>
      <c r="E10" s="74"/>
      <c r="F10" s="26"/>
    </row>
    <row r="11" spans="2:6" x14ac:dyDescent="0.2">
      <c r="B11" s="20" t="s">
        <v>54</v>
      </c>
      <c r="C11" s="7" t="s">
        <v>0</v>
      </c>
      <c r="D11" s="90">
        <v>19466796.66</v>
      </c>
      <c r="E11" s="74"/>
      <c r="F11" s="26"/>
    </row>
    <row r="12" spans="2:6" x14ac:dyDescent="0.2">
      <c r="B12" s="21" t="s">
        <v>42</v>
      </c>
      <c r="C12" s="4" t="s">
        <v>1</v>
      </c>
      <c r="D12" s="71"/>
      <c r="E12" s="73"/>
      <c r="F12" s="88" t="s">
        <v>107</v>
      </c>
    </row>
    <row r="13" spans="2:6" s="2" customFormat="1" x14ac:dyDescent="0.2">
      <c r="B13" s="20" t="s">
        <v>54</v>
      </c>
      <c r="C13" s="7" t="s">
        <v>1</v>
      </c>
      <c r="D13" s="90">
        <v>963352.31</v>
      </c>
      <c r="E13" s="74"/>
      <c r="F13" s="86"/>
    </row>
    <row r="14" spans="2:6" x14ac:dyDescent="0.2">
      <c r="B14" s="20" t="s">
        <v>75</v>
      </c>
      <c r="C14" s="7" t="s">
        <v>1</v>
      </c>
      <c r="D14" s="90">
        <v>564353.31000000006</v>
      </c>
      <c r="E14" s="74"/>
      <c r="F14" s="86"/>
    </row>
    <row r="15" spans="2:6" x14ac:dyDescent="0.2">
      <c r="B15" s="20" t="s">
        <v>76</v>
      </c>
      <c r="C15" s="7" t="s">
        <v>1</v>
      </c>
      <c r="D15" s="90">
        <v>20046.580000000002</v>
      </c>
      <c r="E15" s="74"/>
      <c r="F15" s="86"/>
    </row>
    <row r="16" spans="2:6" x14ac:dyDescent="0.2">
      <c r="B16" s="20" t="s">
        <v>77</v>
      </c>
      <c r="C16" s="7" t="s">
        <v>1</v>
      </c>
      <c r="D16" s="90">
        <v>0</v>
      </c>
      <c r="E16" s="74"/>
      <c r="F16" s="88" t="s">
        <v>108</v>
      </c>
    </row>
    <row r="17" spans="2:6" x14ac:dyDescent="0.2">
      <c r="B17" s="20" t="s">
        <v>4</v>
      </c>
      <c r="C17" s="7" t="s">
        <v>1</v>
      </c>
      <c r="D17" s="90">
        <v>446.96</v>
      </c>
      <c r="E17" s="74"/>
      <c r="F17" s="86"/>
    </row>
    <row r="18" spans="2:6" x14ac:dyDescent="0.2">
      <c r="B18" s="91" t="s">
        <v>109</v>
      </c>
      <c r="C18" s="7" t="s">
        <v>1</v>
      </c>
      <c r="D18" s="90"/>
      <c r="E18" s="74"/>
      <c r="F18" s="88"/>
    </row>
    <row r="19" spans="2:6" x14ac:dyDescent="0.2">
      <c r="B19" s="20" t="s">
        <v>8</v>
      </c>
      <c r="C19" s="7" t="s">
        <v>1</v>
      </c>
      <c r="D19" s="90">
        <v>1218859.03</v>
      </c>
      <c r="E19" s="74"/>
      <c r="F19" s="88" t="s">
        <v>111</v>
      </c>
    </row>
    <row r="20" spans="2:6" ht="38.25" x14ac:dyDescent="0.2">
      <c r="B20" s="21" t="s">
        <v>40</v>
      </c>
      <c r="C20" s="4" t="s">
        <v>1</v>
      </c>
      <c r="D20" s="71"/>
      <c r="E20" s="89" t="s">
        <v>49</v>
      </c>
      <c r="F20" s="88" t="s">
        <v>112</v>
      </c>
    </row>
    <row r="21" spans="2:6" x14ac:dyDescent="0.2">
      <c r="B21" s="21" t="s">
        <v>167</v>
      </c>
      <c r="C21" s="4" t="s">
        <v>1</v>
      </c>
      <c r="D21" s="71"/>
      <c r="E21" s="89"/>
      <c r="F21" s="88"/>
    </row>
    <row r="22" spans="2:6" x14ac:dyDescent="0.2">
      <c r="B22" s="93" t="s">
        <v>74</v>
      </c>
      <c r="C22" s="7" t="s">
        <v>1</v>
      </c>
      <c r="D22" s="87">
        <v>105000</v>
      </c>
      <c r="E22" s="89"/>
      <c r="F22" s="88"/>
    </row>
    <row r="23" spans="2:6" ht="60" customHeight="1" x14ac:dyDescent="0.2">
      <c r="B23" s="21" t="s">
        <v>38</v>
      </c>
      <c r="C23" s="4" t="s">
        <v>1</v>
      </c>
      <c r="D23" s="71"/>
      <c r="E23" s="89" t="s">
        <v>49</v>
      </c>
      <c r="F23" s="88" t="s">
        <v>104</v>
      </c>
    </row>
    <row r="24" spans="2:6" x14ac:dyDescent="0.2">
      <c r="B24" s="21" t="s">
        <v>113</v>
      </c>
      <c r="C24" s="111" t="s">
        <v>1</v>
      </c>
      <c r="D24" s="71"/>
      <c r="E24" s="89"/>
      <c r="F24" s="88"/>
    </row>
    <row r="25" spans="2:6" x14ac:dyDescent="0.2">
      <c r="B25" s="93" t="s">
        <v>52</v>
      </c>
      <c r="C25" s="95" t="s">
        <v>1</v>
      </c>
      <c r="D25" s="87">
        <v>5400202.6100000003</v>
      </c>
      <c r="E25" s="89"/>
      <c r="F25" s="88"/>
    </row>
    <row r="26" spans="2:6" ht="63.75" x14ac:dyDescent="0.2">
      <c r="B26" s="98" t="s">
        <v>114</v>
      </c>
      <c r="C26" s="96" t="s">
        <v>0</v>
      </c>
      <c r="D26" s="87"/>
      <c r="E26" s="89"/>
      <c r="F26" s="112" t="s">
        <v>115</v>
      </c>
    </row>
    <row r="27" spans="2:6" ht="25.5" x14ac:dyDescent="0.2">
      <c r="B27" s="21" t="s">
        <v>168</v>
      </c>
      <c r="C27" s="4" t="s">
        <v>1</v>
      </c>
      <c r="D27" s="87"/>
      <c r="E27" s="89" t="s">
        <v>132</v>
      </c>
      <c r="F27" s="88" t="s">
        <v>169</v>
      </c>
    </row>
    <row r="28" spans="2:6" x14ac:dyDescent="0.2">
      <c r="B28" s="93"/>
      <c r="C28" s="95"/>
      <c r="D28" s="87"/>
      <c r="E28" s="89"/>
      <c r="F28" s="88"/>
    </row>
    <row r="29" spans="2:6" x14ac:dyDescent="0.2">
      <c r="B29" s="99" t="s">
        <v>41</v>
      </c>
      <c r="C29" s="4" t="s">
        <v>1</v>
      </c>
      <c r="D29" s="71"/>
      <c r="E29" s="73"/>
      <c r="F29" s="113" t="s">
        <v>116</v>
      </c>
    </row>
    <row r="30" spans="2:6" s="2" customFormat="1" ht="30" customHeight="1" x14ac:dyDescent="0.2">
      <c r="B30" s="99" t="s">
        <v>13</v>
      </c>
      <c r="C30" s="4" t="s">
        <v>0</v>
      </c>
      <c r="D30" s="71"/>
      <c r="E30" s="73"/>
      <c r="F30" s="113" t="s">
        <v>116</v>
      </c>
    </row>
    <row r="31" spans="2:6" x14ac:dyDescent="0.2">
      <c r="B31" s="101" t="s">
        <v>52</v>
      </c>
      <c r="C31" s="7" t="s">
        <v>0</v>
      </c>
      <c r="D31" s="75"/>
      <c r="E31" s="76"/>
      <c r="F31" s="86"/>
    </row>
    <row r="32" spans="2:6" x14ac:dyDescent="0.2">
      <c r="B32" s="101" t="s">
        <v>78</v>
      </c>
      <c r="C32" s="7" t="s">
        <v>0</v>
      </c>
      <c r="D32" s="75"/>
      <c r="E32" s="74"/>
      <c r="F32" s="86"/>
    </row>
    <row r="33" spans="2:6" x14ac:dyDescent="0.2">
      <c r="B33" s="91" t="s">
        <v>117</v>
      </c>
      <c r="C33" s="4" t="s">
        <v>1</v>
      </c>
      <c r="D33" s="75"/>
      <c r="E33" s="74"/>
      <c r="F33" s="88" t="s">
        <v>128</v>
      </c>
    </row>
    <row r="34" spans="2:6" x14ac:dyDescent="0.2">
      <c r="B34" s="20" t="s">
        <v>52</v>
      </c>
      <c r="C34" s="7" t="s">
        <v>1</v>
      </c>
      <c r="D34" s="87">
        <v>1025108.21</v>
      </c>
      <c r="E34" s="74"/>
      <c r="F34" s="86"/>
    </row>
    <row r="35" spans="2:6" x14ac:dyDescent="0.2">
      <c r="B35" s="21" t="s">
        <v>14</v>
      </c>
      <c r="C35" s="4" t="s">
        <v>1</v>
      </c>
      <c r="D35" s="77"/>
      <c r="E35" s="78"/>
      <c r="F35" s="86"/>
    </row>
    <row r="36" spans="2:6" x14ac:dyDescent="0.2">
      <c r="B36" s="20" t="s">
        <v>52</v>
      </c>
      <c r="C36" s="7" t="s">
        <v>1</v>
      </c>
      <c r="D36" s="97">
        <v>713000</v>
      </c>
      <c r="E36" s="79"/>
      <c r="F36" s="86"/>
    </row>
    <row r="37" spans="2:6" ht="38.25" x14ac:dyDescent="0.2">
      <c r="B37" s="21" t="s">
        <v>176</v>
      </c>
      <c r="C37" s="4" t="s">
        <v>1</v>
      </c>
      <c r="D37" s="41"/>
      <c r="E37" s="5" t="s">
        <v>132</v>
      </c>
      <c r="F37" s="26" t="s">
        <v>194</v>
      </c>
    </row>
    <row r="38" spans="2:6" x14ac:dyDescent="0.2">
      <c r="B38" s="21" t="s">
        <v>86</v>
      </c>
      <c r="C38" s="4" t="s">
        <v>1</v>
      </c>
      <c r="D38" s="77"/>
      <c r="E38" s="78"/>
      <c r="F38" s="88"/>
    </row>
    <row r="39" spans="2:6" x14ac:dyDescent="0.2">
      <c r="B39" s="20" t="s">
        <v>52</v>
      </c>
      <c r="C39" s="7" t="s">
        <v>1</v>
      </c>
      <c r="D39" s="97">
        <v>459679.17</v>
      </c>
      <c r="E39" s="79"/>
      <c r="F39" s="88"/>
    </row>
    <row r="40" spans="2:6" s="2" customFormat="1" ht="25.5" customHeight="1" x14ac:dyDescent="0.2">
      <c r="B40" s="21" t="s">
        <v>15</v>
      </c>
      <c r="C40" s="4" t="s">
        <v>1</v>
      </c>
      <c r="D40" s="77"/>
      <c r="E40" s="78"/>
      <c r="F40" s="86"/>
    </row>
    <row r="41" spans="2:6" x14ac:dyDescent="0.2">
      <c r="B41" s="20" t="s">
        <v>52</v>
      </c>
      <c r="C41" s="7" t="s">
        <v>1</v>
      </c>
      <c r="D41" s="97">
        <v>928000</v>
      </c>
      <c r="E41" s="79"/>
      <c r="F41" s="86"/>
    </row>
    <row r="42" spans="2:6" x14ac:dyDescent="0.2">
      <c r="B42" s="20" t="s">
        <v>73</v>
      </c>
      <c r="C42" s="7" t="s">
        <v>1</v>
      </c>
      <c r="D42" s="97">
        <v>1577000</v>
      </c>
      <c r="E42" s="79"/>
      <c r="F42" s="86"/>
    </row>
    <row r="43" spans="2:6" x14ac:dyDescent="0.2">
      <c r="B43" s="20" t="s">
        <v>8</v>
      </c>
      <c r="C43" s="7" t="s">
        <v>1</v>
      </c>
      <c r="D43" s="97">
        <v>14000</v>
      </c>
      <c r="E43" s="79"/>
      <c r="F43" s="86"/>
    </row>
    <row r="44" spans="2:6" ht="40.5" customHeight="1" x14ac:dyDescent="0.2">
      <c r="B44" s="19" t="s">
        <v>44</v>
      </c>
      <c r="C44" s="4" t="s">
        <v>1</v>
      </c>
      <c r="D44" s="69"/>
      <c r="E44" s="70"/>
      <c r="F44" s="30"/>
    </row>
    <row r="45" spans="2:6" x14ac:dyDescent="0.2">
      <c r="B45" s="20" t="s">
        <v>83</v>
      </c>
      <c r="C45" s="7" t="s">
        <v>1</v>
      </c>
      <c r="D45" s="90">
        <v>935556</v>
      </c>
      <c r="E45" s="74"/>
      <c r="F45" s="86"/>
    </row>
    <row r="46" spans="2:6" x14ac:dyDescent="0.2">
      <c r="B46" s="20" t="s">
        <v>73</v>
      </c>
      <c r="C46" s="7" t="s">
        <v>1</v>
      </c>
      <c r="D46" s="90">
        <v>511533</v>
      </c>
      <c r="E46" s="74"/>
      <c r="F46" s="86"/>
    </row>
    <row r="47" spans="2:6" ht="40.5" customHeight="1" x14ac:dyDescent="0.2">
      <c r="B47" s="19" t="s">
        <v>119</v>
      </c>
      <c r="C47" s="4" t="s">
        <v>1</v>
      </c>
      <c r="D47" s="69"/>
      <c r="E47" s="70"/>
      <c r="F47" s="30"/>
    </row>
    <row r="48" spans="2:6" x14ac:dyDescent="0.2">
      <c r="B48" s="20" t="s">
        <v>69</v>
      </c>
      <c r="C48" s="7" t="s">
        <v>1</v>
      </c>
      <c r="D48" s="100"/>
      <c r="E48" s="83"/>
      <c r="F48" s="86"/>
    </row>
    <row r="49" spans="2:6" x14ac:dyDescent="0.2">
      <c r="B49" s="20" t="s">
        <v>76</v>
      </c>
      <c r="C49" s="7" t="s">
        <v>1</v>
      </c>
      <c r="D49" s="100"/>
      <c r="E49" s="83"/>
      <c r="F49" s="86"/>
    </row>
    <row r="50" spans="2:6" x14ac:dyDescent="0.2">
      <c r="B50" s="19" t="s">
        <v>120</v>
      </c>
      <c r="C50" s="4" t="s">
        <v>1</v>
      </c>
      <c r="D50" s="100"/>
      <c r="E50" s="83"/>
      <c r="F50" s="86"/>
    </row>
    <row r="51" spans="2:6" x14ac:dyDescent="0.2">
      <c r="B51" s="20" t="s">
        <v>76</v>
      </c>
      <c r="C51" s="7" t="s">
        <v>1</v>
      </c>
      <c r="D51" s="100">
        <v>123000</v>
      </c>
      <c r="E51" s="83"/>
      <c r="F51" s="86"/>
    </row>
    <row r="52" spans="2:6" x14ac:dyDescent="0.2">
      <c r="B52" s="20" t="s">
        <v>69</v>
      </c>
      <c r="C52" s="7" t="s">
        <v>1</v>
      </c>
      <c r="D52" s="100">
        <v>116000</v>
      </c>
      <c r="E52" s="83"/>
      <c r="F52" s="86"/>
    </row>
    <row r="53" spans="2:6" x14ac:dyDescent="0.2">
      <c r="B53" s="20" t="s">
        <v>121</v>
      </c>
      <c r="C53" s="7" t="s">
        <v>1</v>
      </c>
      <c r="D53" s="100">
        <v>928000</v>
      </c>
      <c r="E53" s="83"/>
      <c r="F53" s="86"/>
    </row>
    <row r="54" spans="2:6" x14ac:dyDescent="0.2">
      <c r="B54" s="20" t="s">
        <v>118</v>
      </c>
      <c r="C54" s="7" t="s">
        <v>1</v>
      </c>
      <c r="D54" s="100">
        <v>413000</v>
      </c>
      <c r="E54" s="83"/>
      <c r="F54" s="86"/>
    </row>
    <row r="55" spans="2:6" x14ac:dyDescent="0.2">
      <c r="B55" s="19" t="s">
        <v>17</v>
      </c>
      <c r="C55" s="4" t="s">
        <v>1</v>
      </c>
      <c r="D55" s="82"/>
      <c r="E55" s="72"/>
      <c r="F55" s="86"/>
    </row>
    <row r="56" spans="2:6" x14ac:dyDescent="0.2">
      <c r="B56" s="20" t="s">
        <v>118</v>
      </c>
      <c r="C56" s="7" t="s">
        <v>1</v>
      </c>
      <c r="D56" s="100"/>
      <c r="E56" s="72"/>
      <c r="F56" s="86"/>
    </row>
    <row r="57" spans="2:6" x14ac:dyDescent="0.2">
      <c r="B57" s="102" t="s">
        <v>123</v>
      </c>
      <c r="C57" s="4" t="s">
        <v>1</v>
      </c>
      <c r="D57" s="100"/>
      <c r="E57" s="72"/>
      <c r="F57" s="86"/>
    </row>
    <row r="58" spans="2:6" x14ac:dyDescent="0.2">
      <c r="B58" s="103" t="s">
        <v>73</v>
      </c>
      <c r="C58" s="7" t="s">
        <v>1</v>
      </c>
      <c r="D58" s="100">
        <v>3268000</v>
      </c>
      <c r="E58" s="72"/>
      <c r="F58" s="112" t="s">
        <v>105</v>
      </c>
    </row>
    <row r="59" spans="2:6" x14ac:dyDescent="0.2">
      <c r="B59" s="103" t="s">
        <v>122</v>
      </c>
      <c r="C59" s="7" t="s">
        <v>1</v>
      </c>
      <c r="D59" s="100">
        <v>214000</v>
      </c>
      <c r="E59" s="72"/>
      <c r="F59" s="86"/>
    </row>
    <row r="60" spans="2:6" ht="42.75" customHeight="1" x14ac:dyDescent="0.2">
      <c r="B60" s="19" t="s">
        <v>18</v>
      </c>
      <c r="C60" s="7" t="s">
        <v>1</v>
      </c>
      <c r="D60" s="82"/>
      <c r="E60" s="89" t="s">
        <v>49</v>
      </c>
      <c r="F60" s="88" t="s">
        <v>124</v>
      </c>
    </row>
    <row r="61" spans="2:6" ht="27" customHeight="1" x14ac:dyDescent="0.2">
      <c r="B61" s="19" t="s">
        <v>19</v>
      </c>
      <c r="C61" s="4" t="s">
        <v>1</v>
      </c>
      <c r="D61" s="82"/>
      <c r="E61" s="83"/>
      <c r="F61" s="86"/>
    </row>
    <row r="62" spans="2:6" x14ac:dyDescent="0.2">
      <c r="B62" s="20" t="s">
        <v>5</v>
      </c>
      <c r="C62" s="7" t="s">
        <v>1</v>
      </c>
      <c r="D62" s="100">
        <v>100000</v>
      </c>
      <c r="E62" s="83"/>
      <c r="F62" s="86"/>
    </row>
    <row r="63" spans="2:6" x14ac:dyDescent="0.2">
      <c r="B63" s="20" t="s">
        <v>82</v>
      </c>
      <c r="C63" s="7" t="s">
        <v>1</v>
      </c>
      <c r="D63" s="100">
        <v>2572603.9</v>
      </c>
      <c r="E63" s="83"/>
      <c r="F63" s="86"/>
    </row>
    <row r="64" spans="2:6" x14ac:dyDescent="0.2">
      <c r="B64" s="20" t="s">
        <v>73</v>
      </c>
      <c r="C64" s="7" t="s">
        <v>1</v>
      </c>
      <c r="D64" s="100">
        <v>883395.65</v>
      </c>
      <c r="E64" s="83"/>
      <c r="F64" s="86"/>
    </row>
    <row r="65" spans="2:6" ht="25.5" x14ac:dyDescent="0.2">
      <c r="B65" s="19" t="s">
        <v>174</v>
      </c>
      <c r="C65" s="4" t="s">
        <v>1</v>
      </c>
      <c r="D65" s="9"/>
      <c r="E65" s="5" t="s">
        <v>132</v>
      </c>
      <c r="F65" s="88" t="s">
        <v>195</v>
      </c>
    </row>
    <row r="66" spans="2:6" ht="27.75" customHeight="1" x14ac:dyDescent="0.2">
      <c r="B66" s="19" t="s">
        <v>45</v>
      </c>
      <c r="C66" s="4" t="s">
        <v>2</v>
      </c>
      <c r="D66" s="82"/>
      <c r="E66" s="83"/>
      <c r="F66" s="30"/>
    </row>
    <row r="67" spans="2:6" ht="38.25" x14ac:dyDescent="0.2">
      <c r="B67" s="20" t="s">
        <v>66</v>
      </c>
      <c r="C67" s="7" t="s">
        <v>2</v>
      </c>
      <c r="D67" s="100">
        <v>33359944.460000001</v>
      </c>
      <c r="E67" s="83"/>
      <c r="F67" s="88" t="s">
        <v>151</v>
      </c>
    </row>
    <row r="68" spans="2:6" x14ac:dyDescent="0.2">
      <c r="B68" s="20" t="s">
        <v>67</v>
      </c>
      <c r="C68" s="7" t="s">
        <v>2</v>
      </c>
      <c r="D68" s="100">
        <v>163285.96</v>
      </c>
      <c r="E68" s="83"/>
      <c r="F68" s="86"/>
    </row>
    <row r="69" spans="2:6" ht="25.5" x14ac:dyDescent="0.2">
      <c r="B69" s="20" t="s">
        <v>125</v>
      </c>
      <c r="C69" s="7" t="s">
        <v>2</v>
      </c>
      <c r="D69" s="100">
        <v>4858000</v>
      </c>
      <c r="E69" s="83"/>
      <c r="F69" s="88" t="s">
        <v>152</v>
      </c>
    </row>
    <row r="70" spans="2:6" ht="38.25" x14ac:dyDescent="0.2">
      <c r="B70" s="19" t="s">
        <v>192</v>
      </c>
      <c r="C70" s="7" t="s">
        <v>1</v>
      </c>
      <c r="D70" s="100"/>
      <c r="E70" s="83"/>
      <c r="F70" s="88" t="s">
        <v>193</v>
      </c>
    </row>
    <row r="71" spans="2:6" x14ac:dyDescent="0.2">
      <c r="B71" s="104" t="s">
        <v>126</v>
      </c>
      <c r="C71" s="7"/>
      <c r="D71" s="100"/>
      <c r="E71" s="83"/>
      <c r="F71" s="112" t="s">
        <v>105</v>
      </c>
    </row>
    <row r="72" spans="2:6" x14ac:dyDescent="0.2">
      <c r="B72" s="103" t="s">
        <v>52</v>
      </c>
      <c r="C72" s="7"/>
      <c r="D72" s="100">
        <v>3806970</v>
      </c>
      <c r="E72" s="83"/>
      <c r="F72" s="88"/>
    </row>
    <row r="73" spans="2:6" x14ac:dyDescent="0.2">
      <c r="B73" s="103" t="s">
        <v>73</v>
      </c>
      <c r="C73" s="7"/>
      <c r="D73" s="100">
        <v>229310</v>
      </c>
      <c r="E73" s="83"/>
      <c r="F73" s="88"/>
    </row>
    <row r="74" spans="2:6" x14ac:dyDescent="0.2">
      <c r="B74" s="103" t="s">
        <v>8</v>
      </c>
      <c r="C74" s="7"/>
      <c r="D74" s="100">
        <v>13699</v>
      </c>
      <c r="E74" s="83"/>
      <c r="F74" s="88"/>
    </row>
    <row r="75" spans="2:6" x14ac:dyDescent="0.2">
      <c r="B75" s="19" t="s">
        <v>46</v>
      </c>
      <c r="C75" s="4" t="s">
        <v>3</v>
      </c>
      <c r="D75" s="82"/>
      <c r="E75" s="83"/>
      <c r="F75" s="86"/>
    </row>
    <row r="76" spans="2:6" ht="155.25" customHeight="1" x14ac:dyDescent="0.2">
      <c r="B76" s="20" t="s">
        <v>52</v>
      </c>
      <c r="C76" s="7" t="s">
        <v>3</v>
      </c>
      <c r="D76" s="100">
        <v>1677957</v>
      </c>
      <c r="E76" s="82"/>
      <c r="F76" s="105" t="s">
        <v>127</v>
      </c>
    </row>
    <row r="77" spans="2:6" x14ac:dyDescent="0.2">
      <c r="B77" s="20" t="s">
        <v>7</v>
      </c>
      <c r="C77" s="7" t="s">
        <v>3</v>
      </c>
      <c r="D77" s="100">
        <v>121860</v>
      </c>
      <c r="E77" s="83"/>
      <c r="F77" s="86"/>
    </row>
    <row r="78" spans="2:6" x14ac:dyDescent="0.2">
      <c r="B78" s="20" t="s">
        <v>8</v>
      </c>
      <c r="C78" s="7" t="s">
        <v>3</v>
      </c>
      <c r="D78" s="45">
        <v>1060180</v>
      </c>
      <c r="E78" s="81"/>
      <c r="F78" s="86"/>
    </row>
    <row r="79" spans="2:6" x14ac:dyDescent="0.2">
      <c r="B79" s="22" t="s">
        <v>22</v>
      </c>
      <c r="C79" s="4" t="s">
        <v>0</v>
      </c>
      <c r="D79" s="45"/>
      <c r="E79" s="81"/>
      <c r="F79" s="86"/>
    </row>
    <row r="80" spans="2:6" x14ac:dyDescent="0.2">
      <c r="B80" s="20" t="s">
        <v>96</v>
      </c>
      <c r="C80" s="7" t="s">
        <v>0</v>
      </c>
      <c r="D80" s="45" t="s">
        <v>98</v>
      </c>
      <c r="E80" s="81"/>
      <c r="F80" s="86"/>
    </row>
    <row r="81" spans="2:6" x14ac:dyDescent="0.2">
      <c r="B81" s="20" t="s">
        <v>52</v>
      </c>
      <c r="C81" s="7" t="s">
        <v>0</v>
      </c>
      <c r="D81" s="45">
        <v>23111000</v>
      </c>
      <c r="E81" s="81"/>
      <c r="F81" s="86"/>
    </row>
    <row r="82" spans="2:6" x14ac:dyDescent="0.2">
      <c r="B82" s="20" t="s">
        <v>7</v>
      </c>
      <c r="C82" s="7" t="s">
        <v>0</v>
      </c>
      <c r="D82" s="45">
        <v>81818000</v>
      </c>
      <c r="E82" s="81"/>
      <c r="F82" s="86"/>
    </row>
    <row r="83" spans="2:6" x14ac:dyDescent="0.2">
      <c r="B83" s="20" t="s">
        <v>8</v>
      </c>
      <c r="C83" s="7" t="s">
        <v>0</v>
      </c>
      <c r="D83" s="45">
        <v>111000</v>
      </c>
      <c r="E83" s="81"/>
      <c r="F83" s="86"/>
    </row>
    <row r="84" spans="2:6" x14ac:dyDescent="0.2">
      <c r="B84" s="19" t="s">
        <v>25</v>
      </c>
      <c r="C84" s="4" t="s">
        <v>2</v>
      </c>
      <c r="D84" s="45"/>
      <c r="E84" s="81"/>
      <c r="F84" s="86"/>
    </row>
    <row r="85" spans="2:6" x14ac:dyDescent="0.2">
      <c r="B85" s="20" t="s">
        <v>73</v>
      </c>
      <c r="C85" s="7" t="s">
        <v>2</v>
      </c>
      <c r="D85" s="45">
        <v>1208107.6399999999</v>
      </c>
      <c r="E85" s="81"/>
      <c r="F85" s="86"/>
    </row>
    <row r="86" spans="2:6" x14ac:dyDescent="0.2">
      <c r="B86" s="20" t="s">
        <v>62</v>
      </c>
      <c r="C86" s="7" t="s">
        <v>2</v>
      </c>
      <c r="D86" s="45">
        <v>5607253.0099999998</v>
      </c>
      <c r="E86" s="81"/>
      <c r="F86" s="88" t="s">
        <v>153</v>
      </c>
    </row>
    <row r="87" spans="2:6" ht="38.25" x14ac:dyDescent="0.2">
      <c r="B87" s="19" t="s">
        <v>26</v>
      </c>
      <c r="C87" s="4" t="s">
        <v>1</v>
      </c>
      <c r="D87" s="45"/>
      <c r="E87" s="89" t="s">
        <v>132</v>
      </c>
      <c r="F87" s="105" t="s">
        <v>131</v>
      </c>
    </row>
    <row r="88" spans="2:6" ht="25.5" x14ac:dyDescent="0.2">
      <c r="B88" s="19" t="s">
        <v>27</v>
      </c>
      <c r="C88" s="4" t="s">
        <v>1</v>
      </c>
      <c r="D88" s="45"/>
      <c r="E88" s="89" t="s">
        <v>132</v>
      </c>
      <c r="F88" s="36" t="s">
        <v>133</v>
      </c>
    </row>
    <row r="89" spans="2:6" x14ac:dyDescent="0.2">
      <c r="B89" s="19" t="s">
        <v>87</v>
      </c>
      <c r="C89" s="4" t="s">
        <v>0</v>
      </c>
      <c r="D89" s="45"/>
      <c r="E89" s="81"/>
      <c r="F89" s="88"/>
    </row>
    <row r="90" spans="2:6" x14ac:dyDescent="0.2">
      <c r="B90" s="20" t="s">
        <v>88</v>
      </c>
      <c r="C90" s="7" t="s">
        <v>0</v>
      </c>
      <c r="D90" s="45">
        <v>10247092.529999999</v>
      </c>
      <c r="E90" s="81"/>
      <c r="F90" s="86"/>
    </row>
    <row r="91" spans="2:6" x14ac:dyDescent="0.2">
      <c r="B91" s="20" t="s">
        <v>89</v>
      </c>
      <c r="C91" s="7" t="s">
        <v>0</v>
      </c>
      <c r="D91" s="45">
        <v>405000</v>
      </c>
      <c r="E91" s="81"/>
      <c r="F91" s="86"/>
    </row>
    <row r="92" spans="2:6" x14ac:dyDescent="0.2">
      <c r="B92" s="20" t="s">
        <v>54</v>
      </c>
      <c r="C92" s="7" t="s">
        <v>0</v>
      </c>
      <c r="D92" s="45">
        <v>682466.1</v>
      </c>
      <c r="E92" s="81"/>
      <c r="F92" s="86"/>
    </row>
    <row r="93" spans="2:6" x14ac:dyDescent="0.2">
      <c r="B93" s="91" t="s">
        <v>134</v>
      </c>
      <c r="C93" s="4" t="s">
        <v>1</v>
      </c>
      <c r="D93" s="45"/>
      <c r="E93" s="81"/>
      <c r="F93" s="86"/>
    </row>
    <row r="94" spans="2:6" x14ac:dyDescent="0.2">
      <c r="B94" s="20" t="s">
        <v>6</v>
      </c>
      <c r="C94" s="7" t="s">
        <v>1</v>
      </c>
      <c r="D94" s="45">
        <v>811512.33</v>
      </c>
      <c r="E94" s="81"/>
      <c r="F94" s="88" t="s">
        <v>197</v>
      </c>
    </row>
    <row r="95" spans="2:6" ht="38.25" x14ac:dyDescent="0.2">
      <c r="B95" s="91" t="s">
        <v>135</v>
      </c>
      <c r="C95" s="7"/>
      <c r="D95" s="45"/>
      <c r="E95" s="89" t="s">
        <v>132</v>
      </c>
      <c r="F95" s="88" t="s">
        <v>136</v>
      </c>
    </row>
    <row r="96" spans="2:6" s="2" customFormat="1" ht="25.5" customHeight="1" x14ac:dyDescent="0.2">
      <c r="B96" s="21" t="s">
        <v>20</v>
      </c>
      <c r="C96" s="4" t="s">
        <v>1</v>
      </c>
      <c r="D96" s="77"/>
      <c r="E96" s="78"/>
      <c r="F96" s="86"/>
    </row>
    <row r="97" spans="2:6" x14ac:dyDescent="0.2">
      <c r="B97" s="20" t="s">
        <v>6</v>
      </c>
      <c r="C97" s="7" t="s">
        <v>1</v>
      </c>
      <c r="D97" s="97">
        <v>9308000</v>
      </c>
      <c r="E97" s="79"/>
      <c r="F97" s="86"/>
    </row>
    <row r="98" spans="2:6" x14ac:dyDescent="0.2">
      <c r="B98" s="20" t="s">
        <v>73</v>
      </c>
      <c r="C98" s="7" t="s">
        <v>1</v>
      </c>
      <c r="D98" s="97">
        <v>0</v>
      </c>
      <c r="E98" s="79"/>
      <c r="F98" s="88" t="s">
        <v>105</v>
      </c>
    </row>
    <row r="99" spans="2:6" x14ac:dyDescent="0.2">
      <c r="B99" s="20" t="s">
        <v>8</v>
      </c>
      <c r="C99" s="7" t="s">
        <v>1</v>
      </c>
      <c r="D99" s="97">
        <v>0</v>
      </c>
      <c r="E99" s="79"/>
      <c r="F99" s="88" t="s">
        <v>105</v>
      </c>
    </row>
    <row r="100" spans="2:6" ht="51" x14ac:dyDescent="0.2">
      <c r="B100" s="19" t="s">
        <v>137</v>
      </c>
      <c r="C100" s="4" t="s">
        <v>4</v>
      </c>
      <c r="D100" s="97"/>
      <c r="E100" s="89" t="s">
        <v>132</v>
      </c>
      <c r="F100" s="88" t="s">
        <v>138</v>
      </c>
    </row>
    <row r="101" spans="2:6" ht="38.25" x14ac:dyDescent="0.2">
      <c r="B101" s="19" t="s">
        <v>29</v>
      </c>
      <c r="C101" s="4" t="s">
        <v>4</v>
      </c>
      <c r="D101" s="97"/>
      <c r="E101" s="89" t="s">
        <v>132</v>
      </c>
      <c r="F101" s="88" t="s">
        <v>139</v>
      </c>
    </row>
    <row r="102" spans="2:6" ht="127.5" x14ac:dyDescent="0.2">
      <c r="B102" s="19" t="s">
        <v>172</v>
      </c>
      <c r="C102" s="4" t="s">
        <v>1</v>
      </c>
      <c r="D102" s="97"/>
      <c r="E102" s="89" t="s">
        <v>132</v>
      </c>
      <c r="F102" s="88" t="s">
        <v>196</v>
      </c>
    </row>
    <row r="103" spans="2:6" ht="204" x14ac:dyDescent="0.2">
      <c r="B103" s="19" t="s">
        <v>140</v>
      </c>
      <c r="C103" s="4" t="s">
        <v>2</v>
      </c>
      <c r="D103" s="97"/>
      <c r="E103" s="79"/>
      <c r="F103" s="88" t="s">
        <v>149</v>
      </c>
    </row>
    <row r="104" spans="2:6" x14ac:dyDescent="0.2">
      <c r="B104" s="20" t="s">
        <v>73</v>
      </c>
      <c r="C104" s="7" t="s">
        <v>2</v>
      </c>
      <c r="D104" s="97">
        <v>16285529</v>
      </c>
      <c r="E104" s="79"/>
      <c r="F104" s="88"/>
    </row>
    <row r="105" spans="2:6" x14ac:dyDescent="0.2">
      <c r="B105" s="20" t="s">
        <v>62</v>
      </c>
      <c r="C105" s="7" t="s">
        <v>2</v>
      </c>
      <c r="D105" s="97">
        <v>21868307</v>
      </c>
      <c r="E105" s="79"/>
      <c r="F105" s="88"/>
    </row>
    <row r="106" spans="2:6" x14ac:dyDescent="0.2">
      <c r="B106" s="19" t="s">
        <v>84</v>
      </c>
      <c r="C106" s="4" t="s">
        <v>1</v>
      </c>
      <c r="D106" s="97"/>
      <c r="E106" s="79"/>
      <c r="F106" s="88"/>
    </row>
    <row r="107" spans="2:6" x14ac:dyDescent="0.2">
      <c r="B107" s="20" t="s">
        <v>54</v>
      </c>
      <c r="C107" s="7" t="s">
        <v>1</v>
      </c>
      <c r="D107" s="97">
        <v>653356</v>
      </c>
      <c r="E107" s="79"/>
      <c r="F107" s="88"/>
    </row>
    <row r="108" spans="2:6" x14ac:dyDescent="0.2">
      <c r="B108" s="20" t="s">
        <v>91</v>
      </c>
      <c r="C108" s="7" t="s">
        <v>1</v>
      </c>
      <c r="D108" s="97">
        <v>962614</v>
      </c>
      <c r="E108" s="79"/>
      <c r="F108" s="88"/>
    </row>
    <row r="109" spans="2:6" ht="25.5" x14ac:dyDescent="0.2">
      <c r="B109" s="19" t="s">
        <v>30</v>
      </c>
      <c r="C109" s="4" t="s">
        <v>1</v>
      </c>
      <c r="D109" s="97"/>
      <c r="E109" s="89" t="s">
        <v>132</v>
      </c>
      <c r="F109" s="88" t="s">
        <v>141</v>
      </c>
    </row>
    <row r="110" spans="2:6" x14ac:dyDescent="0.2">
      <c r="B110" s="106" t="s">
        <v>32</v>
      </c>
      <c r="C110" s="4" t="s">
        <v>4</v>
      </c>
      <c r="D110" s="97"/>
      <c r="E110" s="79"/>
      <c r="F110" s="114" t="s">
        <v>116</v>
      </c>
    </row>
    <row r="111" spans="2:6" x14ac:dyDescent="0.2">
      <c r="B111" s="19" t="s">
        <v>31</v>
      </c>
      <c r="C111" s="4" t="s">
        <v>1</v>
      </c>
      <c r="D111" s="97"/>
      <c r="E111" s="79"/>
      <c r="F111" s="88"/>
    </row>
    <row r="112" spans="2:6" x14ac:dyDescent="0.2">
      <c r="B112" s="20" t="s">
        <v>72</v>
      </c>
      <c r="C112" s="7" t="s">
        <v>1</v>
      </c>
      <c r="D112" s="97">
        <v>10395000</v>
      </c>
      <c r="E112" s="79"/>
      <c r="F112" s="88"/>
    </row>
    <row r="113" spans="2:6" x14ac:dyDescent="0.2">
      <c r="B113" s="19" t="s">
        <v>33</v>
      </c>
      <c r="C113" s="4" t="s">
        <v>3</v>
      </c>
      <c r="D113" s="97"/>
      <c r="E113" s="79"/>
      <c r="F113" s="88"/>
    </row>
    <row r="114" spans="2:6" x14ac:dyDescent="0.2">
      <c r="B114" s="20" t="s">
        <v>52</v>
      </c>
      <c r="C114" s="7" t="s">
        <v>3</v>
      </c>
      <c r="D114" s="97">
        <v>13587000</v>
      </c>
      <c r="E114" s="79"/>
      <c r="F114" s="88"/>
    </row>
    <row r="115" spans="2:6" x14ac:dyDescent="0.2">
      <c r="B115" s="19" t="s">
        <v>142</v>
      </c>
      <c r="C115" s="4" t="s">
        <v>1</v>
      </c>
      <c r="D115" s="97"/>
      <c r="E115" s="79"/>
      <c r="F115" s="88"/>
    </row>
    <row r="116" spans="2:6" x14ac:dyDescent="0.2">
      <c r="B116" s="20" t="s">
        <v>60</v>
      </c>
      <c r="C116" s="7" t="s">
        <v>1</v>
      </c>
      <c r="D116" s="97">
        <v>230391.25</v>
      </c>
      <c r="E116" s="79"/>
      <c r="F116" s="88"/>
    </row>
    <row r="117" spans="2:6" x14ac:dyDescent="0.2">
      <c r="B117" s="20" t="s">
        <v>61</v>
      </c>
      <c r="C117" s="7" t="s">
        <v>1</v>
      </c>
      <c r="D117" s="97">
        <v>528357.31000000006</v>
      </c>
      <c r="E117" s="79"/>
      <c r="F117" s="88"/>
    </row>
    <row r="118" spans="2:6" x14ac:dyDescent="0.2">
      <c r="B118" s="107" t="s">
        <v>144</v>
      </c>
      <c r="C118" s="7"/>
      <c r="D118" s="97"/>
      <c r="E118" s="79"/>
      <c r="F118" s="114" t="s">
        <v>116</v>
      </c>
    </row>
    <row r="119" spans="2:6" x14ac:dyDescent="0.2">
      <c r="B119" s="19" t="s">
        <v>21</v>
      </c>
      <c r="C119" s="4" t="s">
        <v>1</v>
      </c>
      <c r="D119" s="82"/>
      <c r="E119" s="83"/>
      <c r="F119" s="88" t="s">
        <v>198</v>
      </c>
    </row>
    <row r="120" spans="2:6" x14ac:dyDescent="0.2">
      <c r="B120" s="20" t="s">
        <v>64</v>
      </c>
      <c r="C120" s="7" t="s">
        <v>1</v>
      </c>
      <c r="D120" s="80"/>
      <c r="E120" s="81"/>
      <c r="F120" s="86"/>
    </row>
    <row r="121" spans="2:6" ht="78.75" customHeight="1" x14ac:dyDescent="0.2">
      <c r="B121" s="19" t="s">
        <v>146</v>
      </c>
      <c r="C121" s="4" t="s">
        <v>0</v>
      </c>
      <c r="D121" s="69"/>
      <c r="E121" s="89" t="s">
        <v>49</v>
      </c>
      <c r="F121" s="109" t="s">
        <v>145</v>
      </c>
    </row>
    <row r="122" spans="2:6" x14ac:dyDescent="0.2">
      <c r="B122" s="19" t="s">
        <v>48</v>
      </c>
      <c r="C122" s="4" t="s">
        <v>3</v>
      </c>
      <c r="D122" s="82"/>
      <c r="E122" s="83"/>
      <c r="F122" s="108"/>
    </row>
    <row r="123" spans="2:6" ht="70.5" customHeight="1" x14ac:dyDescent="0.2">
      <c r="B123" s="20" t="s">
        <v>54</v>
      </c>
      <c r="C123" s="7" t="s">
        <v>3</v>
      </c>
      <c r="D123" s="45">
        <v>250103.98</v>
      </c>
      <c r="E123" s="84"/>
      <c r="F123" s="109" t="s">
        <v>57</v>
      </c>
    </row>
    <row r="124" spans="2:6" ht="25.5" x14ac:dyDescent="0.2">
      <c r="B124" s="20" t="s">
        <v>55</v>
      </c>
      <c r="C124" s="7" t="s">
        <v>3</v>
      </c>
      <c r="D124" s="45">
        <v>210907.23</v>
      </c>
      <c r="E124" s="84"/>
      <c r="F124" s="109" t="s">
        <v>58</v>
      </c>
    </row>
    <row r="125" spans="2:6" ht="25.5" x14ac:dyDescent="0.2">
      <c r="B125" s="20" t="s">
        <v>56</v>
      </c>
      <c r="C125" s="7" t="s">
        <v>3</v>
      </c>
      <c r="D125" s="45">
        <v>27085</v>
      </c>
      <c r="E125" s="81"/>
      <c r="F125" s="109" t="s">
        <v>147</v>
      </c>
    </row>
    <row r="126" spans="2:6" ht="27" customHeight="1" x14ac:dyDescent="0.2">
      <c r="B126" s="19" t="s">
        <v>35</v>
      </c>
      <c r="C126" s="4" t="s">
        <v>1</v>
      </c>
      <c r="D126" s="82"/>
      <c r="E126" s="83"/>
      <c r="F126" s="86"/>
    </row>
    <row r="127" spans="2:6" x14ac:dyDescent="0.2">
      <c r="B127" s="20" t="s">
        <v>52</v>
      </c>
      <c r="C127" s="7" t="s">
        <v>1</v>
      </c>
      <c r="D127" s="45">
        <v>1574278</v>
      </c>
      <c r="E127" s="81"/>
      <c r="F127" s="86"/>
    </row>
    <row r="128" spans="2:6" x14ac:dyDescent="0.2">
      <c r="B128" s="20" t="s">
        <v>8</v>
      </c>
      <c r="C128" s="7" t="s">
        <v>1</v>
      </c>
      <c r="D128" s="45">
        <v>539603</v>
      </c>
      <c r="E128" s="81"/>
      <c r="F128" s="86"/>
    </row>
    <row r="129" spans="2:6" x14ac:dyDescent="0.2">
      <c r="B129" s="20" t="s">
        <v>53</v>
      </c>
      <c r="C129" s="7" t="s">
        <v>1</v>
      </c>
      <c r="D129" s="45">
        <v>3215848</v>
      </c>
      <c r="E129" s="81"/>
      <c r="F129" s="86"/>
    </row>
    <row r="130" spans="2:6" ht="38.25" x14ac:dyDescent="0.2">
      <c r="B130" s="19" t="s">
        <v>173</v>
      </c>
      <c r="C130" s="120"/>
      <c r="D130" s="121"/>
      <c r="E130" s="89" t="s">
        <v>49</v>
      </c>
      <c r="F130" s="124" t="s">
        <v>180</v>
      </c>
    </row>
    <row r="131" spans="2:6" ht="24.75" customHeight="1" thickBot="1" x14ac:dyDescent="0.25">
      <c r="B131" s="123" t="s">
        <v>36</v>
      </c>
      <c r="C131" s="47" t="s">
        <v>0</v>
      </c>
      <c r="D131" s="85"/>
      <c r="E131" s="122" t="s">
        <v>49</v>
      </c>
      <c r="F131" s="110" t="s">
        <v>148</v>
      </c>
    </row>
    <row r="133" spans="2:6" x14ac:dyDescent="0.2">
      <c r="E133" s="46"/>
    </row>
    <row r="134" spans="2:6" x14ac:dyDescent="0.2">
      <c r="D134" s="46">
        <f>SUM(D3:D131)</f>
        <v>401123240.58000004</v>
      </c>
    </row>
    <row r="136" spans="2:6" x14ac:dyDescent="0.2">
      <c r="B136" t="s">
        <v>96</v>
      </c>
      <c r="D136" s="46">
        <f>D62</f>
        <v>100000</v>
      </c>
    </row>
    <row r="137" spans="2:6" x14ac:dyDescent="0.2">
      <c r="B137" t="s">
        <v>6</v>
      </c>
      <c r="D137" s="46">
        <f>D11+D13+D14+D25+D34+D36+D39+D41+D45+D53+D63+D67+D72+D76+D81+D91+D92+D94+D97+D107+D108+D112+D114+D116+D123+D127+D15+D51+D59</f>
        <v>135129291.87</v>
      </c>
    </row>
    <row r="138" spans="2:6" x14ac:dyDescent="0.2">
      <c r="B138" t="s">
        <v>73</v>
      </c>
      <c r="D138" s="46">
        <f>D5+D10+D22+D42+D46+D54+D58+D64+D68+D73+D77+D82+D85+D104+D129+D124+D125+D52+D17+D90</f>
        <v>229866933.35999998</v>
      </c>
    </row>
    <row r="139" spans="2:6" x14ac:dyDescent="0.2">
      <c r="B139" t="s">
        <v>97</v>
      </c>
      <c r="D139" s="46">
        <v>0</v>
      </c>
    </row>
    <row r="140" spans="2:6" x14ac:dyDescent="0.2">
      <c r="B140" t="s">
        <v>99</v>
      </c>
    </row>
    <row r="141" spans="2:6" x14ac:dyDescent="0.2">
      <c r="B141" t="s">
        <v>8</v>
      </c>
      <c r="D141" s="46">
        <f>D6+D19+D43+D74+D78+D83+D99+D117+D128</f>
        <v>3616078.3400000003</v>
      </c>
    </row>
    <row r="142" spans="2:6" x14ac:dyDescent="0.2">
      <c r="B142" t="s">
        <v>62</v>
      </c>
      <c r="D142" s="46">
        <f>D7+D69+D86+D105</f>
        <v>32410937.009999998</v>
      </c>
    </row>
    <row r="143" spans="2:6" x14ac:dyDescent="0.2">
      <c r="D143" s="46">
        <f>SUM(D136:D142)</f>
        <v>401123240.57999998</v>
      </c>
    </row>
    <row r="144" spans="2:6" x14ac:dyDescent="0.2">
      <c r="D144" s="46">
        <f>D134-D143</f>
        <v>0</v>
      </c>
    </row>
  </sheetData>
  <autoFilter ref="B2:F131"/>
  <mergeCells count="1">
    <mergeCell ref="B1:F1"/>
  </mergeCells>
  <pageMargins left="0.31496062992125984" right="0.31496062992125984" top="0.78740157480314965" bottom="0.78740157480314965" header="0.31496062992125984" footer="0.31496062992125984"/>
  <pageSetup paperSize="8" scale="29" fitToHeight="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130"/>
  <sheetViews>
    <sheetView showGridLines="0" zoomScale="90" zoomScaleNormal="90" workbookViewId="0">
      <pane xSplit="2" ySplit="2" topLeftCell="D3" activePane="bottomRight" state="frozen"/>
      <selection pane="topRight" activeCell="B1" sqref="B1"/>
      <selection pane="bottomLeft" activeCell="A17" sqref="A17"/>
      <selection pane="bottomRight" activeCell="D25" sqref="D25"/>
    </sheetView>
  </sheetViews>
  <sheetFormatPr baseColWidth="10" defaultRowHeight="12.75" x14ac:dyDescent="0.2"/>
  <cols>
    <col min="2" max="2" width="80.42578125" customWidth="1"/>
    <col min="3" max="3" width="17" style="48" customWidth="1"/>
    <col min="4" max="4" width="40.28515625" style="46" customWidth="1"/>
    <col min="5" max="5" width="55.140625" style="1" customWidth="1"/>
    <col min="6" max="6" width="107.7109375" style="36" customWidth="1"/>
  </cols>
  <sheetData>
    <row r="1" spans="2:6" ht="45.75" customHeight="1" thickBot="1" x14ac:dyDescent="0.25">
      <c r="B1" s="131" t="s">
        <v>103</v>
      </c>
      <c r="C1" s="132"/>
      <c r="D1" s="132"/>
      <c r="E1" s="132"/>
      <c r="F1" s="132"/>
    </row>
    <row r="2" spans="2:6" s="3" customFormat="1" ht="51" customHeight="1" x14ac:dyDescent="0.2">
      <c r="B2" s="15" t="s">
        <v>9</v>
      </c>
      <c r="C2" s="16" t="s">
        <v>10</v>
      </c>
      <c r="D2" s="17" t="s">
        <v>81</v>
      </c>
      <c r="E2" s="17" t="s">
        <v>51</v>
      </c>
      <c r="F2" s="18" t="s">
        <v>79</v>
      </c>
    </row>
    <row r="3" spans="2:6" s="3" customFormat="1" ht="25.5" x14ac:dyDescent="0.2">
      <c r="B3" s="19" t="s">
        <v>181</v>
      </c>
      <c r="C3" s="125"/>
      <c r="D3" s="126"/>
      <c r="E3" s="126" t="s">
        <v>132</v>
      </c>
      <c r="F3" s="88" t="s">
        <v>183</v>
      </c>
    </row>
    <row r="4" spans="2:6" s="2" customFormat="1" ht="28.5" customHeight="1" x14ac:dyDescent="0.2">
      <c r="B4" s="19" t="s">
        <v>11</v>
      </c>
      <c r="C4" s="4" t="s">
        <v>0</v>
      </c>
      <c r="D4" s="37"/>
      <c r="E4" s="6"/>
      <c r="F4" s="26"/>
    </row>
    <row r="5" spans="2:6" x14ac:dyDescent="0.2">
      <c r="B5" s="20" t="s">
        <v>73</v>
      </c>
      <c r="C5" s="7" t="s">
        <v>0</v>
      </c>
      <c r="D5" s="87">
        <v>54704662</v>
      </c>
      <c r="E5" s="70"/>
      <c r="F5" s="26"/>
    </row>
    <row r="6" spans="2:6" x14ac:dyDescent="0.2">
      <c r="B6" s="20" t="s">
        <v>8</v>
      </c>
      <c r="C6" s="7" t="s">
        <v>0</v>
      </c>
      <c r="D6" s="87">
        <v>123804</v>
      </c>
      <c r="E6" s="70"/>
      <c r="F6" s="26"/>
    </row>
    <row r="7" spans="2:6" x14ac:dyDescent="0.2">
      <c r="B7" s="20" t="s">
        <v>62</v>
      </c>
      <c r="C7" s="7"/>
      <c r="D7" s="87">
        <v>94319</v>
      </c>
      <c r="E7" s="70"/>
      <c r="F7" s="86"/>
    </row>
    <row r="8" spans="2:6" ht="38.25" x14ac:dyDescent="0.2">
      <c r="B8" s="118" t="s">
        <v>37</v>
      </c>
      <c r="C8" s="4" t="s">
        <v>0</v>
      </c>
      <c r="D8" s="71"/>
      <c r="E8" s="72" t="s">
        <v>49</v>
      </c>
      <c r="F8" s="86" t="s">
        <v>154</v>
      </c>
    </row>
    <row r="9" spans="2:6" ht="22.5" customHeight="1" x14ac:dyDescent="0.2">
      <c r="B9" s="94" t="s">
        <v>12</v>
      </c>
      <c r="C9" s="4" t="s">
        <v>0</v>
      </c>
      <c r="D9" s="71"/>
      <c r="E9" s="73"/>
      <c r="F9" s="86"/>
    </row>
    <row r="10" spans="2:6" x14ac:dyDescent="0.2">
      <c r="B10" s="20" t="s">
        <v>74</v>
      </c>
      <c r="C10" s="7" t="s">
        <v>0</v>
      </c>
      <c r="D10" s="90"/>
      <c r="E10" s="74"/>
      <c r="F10" s="86"/>
    </row>
    <row r="11" spans="2:6" x14ac:dyDescent="0.2">
      <c r="B11" s="20" t="s">
        <v>54</v>
      </c>
      <c r="C11" s="7" t="s">
        <v>0</v>
      </c>
      <c r="D11" s="90"/>
      <c r="E11" s="74"/>
      <c r="F11" s="86"/>
    </row>
    <row r="12" spans="2:6" x14ac:dyDescent="0.2">
      <c r="B12" s="94" t="s">
        <v>42</v>
      </c>
      <c r="C12" s="4" t="s">
        <v>1</v>
      </c>
      <c r="D12" s="71"/>
      <c r="E12" s="73"/>
      <c r="F12" s="86" t="s">
        <v>107</v>
      </c>
    </row>
    <row r="13" spans="2:6" s="2" customFormat="1" x14ac:dyDescent="0.2">
      <c r="B13" s="20" t="s">
        <v>54</v>
      </c>
      <c r="C13" s="7" t="s">
        <v>1</v>
      </c>
      <c r="D13" s="90"/>
      <c r="E13" s="74"/>
      <c r="F13" s="86"/>
    </row>
    <row r="14" spans="2:6" x14ac:dyDescent="0.2">
      <c r="B14" s="20" t="s">
        <v>75</v>
      </c>
      <c r="C14" s="7" t="s">
        <v>1</v>
      </c>
      <c r="D14" s="90"/>
      <c r="E14" s="74"/>
      <c r="F14" s="86"/>
    </row>
    <row r="15" spans="2:6" x14ac:dyDescent="0.2">
      <c r="B15" s="20" t="s">
        <v>76</v>
      </c>
      <c r="C15" s="7" t="s">
        <v>1</v>
      </c>
      <c r="D15" s="90"/>
      <c r="E15" s="74"/>
      <c r="F15" s="86"/>
    </row>
    <row r="16" spans="2:6" x14ac:dyDescent="0.2">
      <c r="B16" s="20" t="s">
        <v>77</v>
      </c>
      <c r="C16" s="7" t="s">
        <v>1</v>
      </c>
      <c r="D16" s="90"/>
      <c r="E16" s="74"/>
      <c r="F16" s="86" t="s">
        <v>108</v>
      </c>
    </row>
    <row r="17" spans="2:6" x14ac:dyDescent="0.2">
      <c r="B17" s="20" t="s">
        <v>4</v>
      </c>
      <c r="C17" s="7" t="s">
        <v>1</v>
      </c>
      <c r="D17" s="90"/>
      <c r="E17" s="74"/>
      <c r="F17" s="86"/>
    </row>
    <row r="18" spans="2:6" x14ac:dyDescent="0.2">
      <c r="B18" s="92" t="s">
        <v>109</v>
      </c>
      <c r="C18" s="95"/>
      <c r="D18" s="90"/>
      <c r="E18" s="74"/>
      <c r="F18" s="86" t="s">
        <v>110</v>
      </c>
    </row>
    <row r="19" spans="2:6" x14ac:dyDescent="0.2">
      <c r="B19" s="20" t="s">
        <v>8</v>
      </c>
      <c r="C19" s="95"/>
      <c r="D19" s="90"/>
      <c r="E19" s="74"/>
      <c r="F19" s="86" t="s">
        <v>111</v>
      </c>
    </row>
    <row r="20" spans="2:6" ht="38.25" x14ac:dyDescent="0.2">
      <c r="B20" s="21" t="s">
        <v>40</v>
      </c>
      <c r="C20" s="4" t="s">
        <v>1</v>
      </c>
      <c r="D20" s="71"/>
      <c r="E20" s="89" t="s">
        <v>49</v>
      </c>
      <c r="F20" s="88" t="s">
        <v>112</v>
      </c>
    </row>
    <row r="21" spans="2:6" ht="60" customHeight="1" x14ac:dyDescent="0.2">
      <c r="B21" s="94" t="s">
        <v>38</v>
      </c>
      <c r="C21" s="4" t="s">
        <v>1</v>
      </c>
      <c r="D21" s="71"/>
      <c r="E21" s="72" t="s">
        <v>49</v>
      </c>
      <c r="F21" s="86" t="s">
        <v>104</v>
      </c>
    </row>
    <row r="22" spans="2:6" x14ac:dyDescent="0.2">
      <c r="B22" s="94" t="s">
        <v>113</v>
      </c>
      <c r="C22" s="111" t="s">
        <v>1</v>
      </c>
      <c r="D22" s="71"/>
      <c r="E22" s="89"/>
      <c r="F22" s="86" t="s">
        <v>129</v>
      </c>
    </row>
    <row r="23" spans="2:6" x14ac:dyDescent="0.2">
      <c r="B23" s="93" t="s">
        <v>52</v>
      </c>
      <c r="C23" s="95" t="s">
        <v>1</v>
      </c>
      <c r="D23" s="87"/>
      <c r="E23" s="89"/>
      <c r="F23" s="86"/>
    </row>
    <row r="24" spans="2:6" x14ac:dyDescent="0.2">
      <c r="B24" s="93" t="s">
        <v>71</v>
      </c>
      <c r="C24" s="95" t="s">
        <v>1</v>
      </c>
      <c r="D24" s="87"/>
      <c r="E24" s="89"/>
      <c r="F24" s="86"/>
    </row>
    <row r="25" spans="2:6" ht="63.75" x14ac:dyDescent="0.2">
      <c r="B25" s="94" t="s">
        <v>114</v>
      </c>
      <c r="C25" s="96" t="s">
        <v>0</v>
      </c>
      <c r="D25" s="87"/>
      <c r="E25" s="89"/>
      <c r="F25" s="86" t="s">
        <v>115</v>
      </c>
    </row>
    <row r="26" spans="2:6" x14ac:dyDescent="0.2">
      <c r="B26" s="93"/>
      <c r="C26" s="95"/>
      <c r="D26" s="87"/>
      <c r="E26" s="89"/>
      <c r="F26" s="86"/>
    </row>
    <row r="27" spans="2:6" x14ac:dyDescent="0.2">
      <c r="B27" s="93"/>
      <c r="C27" s="95"/>
      <c r="D27" s="87"/>
      <c r="E27" s="89"/>
      <c r="F27" s="86"/>
    </row>
    <row r="28" spans="2:6" x14ac:dyDescent="0.2">
      <c r="B28" s="21" t="s">
        <v>41</v>
      </c>
      <c r="C28" s="4" t="s">
        <v>1</v>
      </c>
      <c r="D28" s="71"/>
      <c r="E28" s="73"/>
      <c r="F28" s="127" t="s">
        <v>186</v>
      </c>
    </row>
    <row r="29" spans="2:6" s="2" customFormat="1" ht="30" customHeight="1" x14ac:dyDescent="0.2">
      <c r="B29" s="94" t="s">
        <v>13</v>
      </c>
      <c r="C29" s="4" t="s">
        <v>0</v>
      </c>
      <c r="D29" s="71"/>
      <c r="E29" s="73"/>
      <c r="F29" s="30" t="s">
        <v>116</v>
      </c>
    </row>
    <row r="30" spans="2:6" x14ac:dyDescent="0.2">
      <c r="B30" s="20" t="s">
        <v>52</v>
      </c>
      <c r="C30" s="7" t="s">
        <v>0</v>
      </c>
      <c r="D30" s="75"/>
      <c r="E30" s="76"/>
      <c r="F30" s="86"/>
    </row>
    <row r="31" spans="2:6" x14ac:dyDescent="0.2">
      <c r="B31" s="20" t="s">
        <v>78</v>
      </c>
      <c r="C31" s="7" t="s">
        <v>0</v>
      </c>
      <c r="D31" s="75"/>
      <c r="E31" s="74"/>
      <c r="F31" s="86"/>
    </row>
    <row r="32" spans="2:6" x14ac:dyDescent="0.2">
      <c r="B32" s="92" t="s">
        <v>117</v>
      </c>
      <c r="C32" s="4" t="s">
        <v>1</v>
      </c>
      <c r="D32" s="75"/>
      <c r="E32" s="74"/>
      <c r="F32" s="86" t="s">
        <v>128</v>
      </c>
    </row>
    <row r="33" spans="2:6" x14ac:dyDescent="0.2">
      <c r="B33" s="20" t="s">
        <v>52</v>
      </c>
      <c r="C33" s="7" t="s">
        <v>1</v>
      </c>
      <c r="D33" s="87"/>
      <c r="E33" s="74"/>
      <c r="F33" s="86"/>
    </row>
    <row r="34" spans="2:6" x14ac:dyDescent="0.2">
      <c r="B34" s="21" t="s">
        <v>14</v>
      </c>
      <c r="C34" s="4" t="s">
        <v>1</v>
      </c>
      <c r="D34" s="77"/>
      <c r="E34" s="78"/>
      <c r="F34" s="86"/>
    </row>
    <row r="35" spans="2:6" x14ac:dyDescent="0.2">
      <c r="B35" s="20" t="s">
        <v>52</v>
      </c>
      <c r="C35" s="7" t="s">
        <v>1</v>
      </c>
      <c r="D35" s="97">
        <v>128000</v>
      </c>
      <c r="E35" s="79"/>
      <c r="F35" s="86"/>
    </row>
    <row r="36" spans="2:6" ht="25.5" x14ac:dyDescent="0.2">
      <c r="B36" s="21" t="s">
        <v>86</v>
      </c>
      <c r="C36" s="4" t="s">
        <v>1</v>
      </c>
      <c r="D36" s="77"/>
      <c r="E36" s="128" t="s">
        <v>132</v>
      </c>
      <c r="F36" s="127" t="s">
        <v>188</v>
      </c>
    </row>
    <row r="37" spans="2:6" s="2" customFormat="1" ht="25.5" customHeight="1" x14ac:dyDescent="0.2">
      <c r="B37" s="21" t="s">
        <v>15</v>
      </c>
      <c r="C37" s="4" t="s">
        <v>1</v>
      </c>
      <c r="D37" s="77"/>
      <c r="E37" s="78"/>
      <c r="F37" s="86"/>
    </row>
    <row r="38" spans="2:6" x14ac:dyDescent="0.2">
      <c r="B38" s="20" t="s">
        <v>52</v>
      </c>
      <c r="C38" s="7" t="s">
        <v>1</v>
      </c>
      <c r="D38" s="97">
        <f>610000+160000</f>
        <v>770000</v>
      </c>
      <c r="E38" s="79"/>
      <c r="F38" s="86"/>
    </row>
    <row r="39" spans="2:6" x14ac:dyDescent="0.2">
      <c r="B39" s="20" t="s">
        <v>73</v>
      </c>
      <c r="C39" s="7" t="s">
        <v>1</v>
      </c>
      <c r="D39" s="97">
        <v>1097000</v>
      </c>
      <c r="E39" s="79"/>
      <c r="F39" s="86"/>
    </row>
    <row r="40" spans="2:6" x14ac:dyDescent="0.2">
      <c r="B40" s="20" t="s">
        <v>8</v>
      </c>
      <c r="C40" s="7" t="s">
        <v>1</v>
      </c>
      <c r="D40" s="97">
        <v>14000</v>
      </c>
      <c r="E40" s="79"/>
      <c r="F40" s="86"/>
    </row>
    <row r="41" spans="2:6" ht="40.5" customHeight="1" x14ac:dyDescent="0.2">
      <c r="B41" s="19" t="s">
        <v>44</v>
      </c>
      <c r="C41" s="4" t="s">
        <v>1</v>
      </c>
      <c r="D41" s="69"/>
      <c r="E41" s="70"/>
      <c r="F41" s="30"/>
    </row>
    <row r="42" spans="2:6" x14ac:dyDescent="0.2">
      <c r="B42" s="20" t="s">
        <v>83</v>
      </c>
      <c r="C42" s="7" t="s">
        <v>1</v>
      </c>
      <c r="D42" s="90">
        <v>681218</v>
      </c>
      <c r="E42" s="74"/>
      <c r="F42" s="86"/>
    </row>
    <row r="43" spans="2:6" x14ac:dyDescent="0.2">
      <c r="B43" s="20" t="s">
        <v>73</v>
      </c>
      <c r="C43" s="7" t="s">
        <v>1</v>
      </c>
      <c r="D43" s="90">
        <v>557178</v>
      </c>
      <c r="E43" s="74"/>
      <c r="F43" s="86"/>
    </row>
    <row r="44" spans="2:6" ht="40.5" customHeight="1" x14ac:dyDescent="0.2">
      <c r="B44" s="19" t="s">
        <v>119</v>
      </c>
      <c r="C44" s="4" t="s">
        <v>1</v>
      </c>
      <c r="D44" s="69"/>
      <c r="E44" s="70"/>
      <c r="F44" s="30"/>
    </row>
    <row r="45" spans="2:6" x14ac:dyDescent="0.2">
      <c r="B45" s="20" t="s">
        <v>69</v>
      </c>
      <c r="C45" s="7" t="s">
        <v>1</v>
      </c>
      <c r="D45" s="100">
        <v>174000</v>
      </c>
      <c r="E45" s="83"/>
      <c r="F45" s="86"/>
    </row>
    <row r="46" spans="2:6" x14ac:dyDescent="0.2">
      <c r="B46" s="20" t="s">
        <v>76</v>
      </c>
      <c r="C46" s="7" t="s">
        <v>1</v>
      </c>
      <c r="D46" s="100">
        <v>100000</v>
      </c>
      <c r="E46" s="83"/>
      <c r="F46" s="86"/>
    </row>
    <row r="47" spans="2:6" x14ac:dyDescent="0.2">
      <c r="B47" s="19" t="s">
        <v>120</v>
      </c>
      <c r="C47" s="4" t="s">
        <v>1</v>
      </c>
      <c r="D47" s="100"/>
      <c r="E47" s="83"/>
      <c r="F47" s="86"/>
    </row>
    <row r="48" spans="2:6" x14ac:dyDescent="0.2">
      <c r="B48" s="20" t="s">
        <v>76</v>
      </c>
      <c r="C48" s="7" t="s">
        <v>1</v>
      </c>
      <c r="D48" s="100">
        <v>100000</v>
      </c>
      <c r="E48" s="83"/>
      <c r="F48" s="86"/>
    </row>
    <row r="49" spans="2:6" x14ac:dyDescent="0.2">
      <c r="B49" s="20" t="s">
        <v>69</v>
      </c>
      <c r="C49" s="7" t="s">
        <v>1</v>
      </c>
      <c r="D49" s="100">
        <v>174000</v>
      </c>
      <c r="E49" s="83"/>
      <c r="F49" s="86"/>
    </row>
    <row r="50" spans="2:6" x14ac:dyDescent="0.2">
      <c r="B50" s="20" t="s">
        <v>121</v>
      </c>
      <c r="C50" s="7" t="s">
        <v>1</v>
      </c>
      <c r="D50" s="100">
        <v>899000</v>
      </c>
      <c r="E50" s="83"/>
      <c r="F50" s="86"/>
    </row>
    <row r="51" spans="2:6" x14ac:dyDescent="0.2">
      <c r="B51" s="20" t="s">
        <v>118</v>
      </c>
      <c r="C51" s="7" t="s">
        <v>1</v>
      </c>
      <c r="D51" s="100">
        <v>463000</v>
      </c>
      <c r="E51" s="83"/>
      <c r="F51" s="86"/>
    </row>
    <row r="52" spans="2:6" x14ac:dyDescent="0.2">
      <c r="B52" s="19" t="s">
        <v>17</v>
      </c>
      <c r="C52" s="4" t="s">
        <v>1</v>
      </c>
      <c r="D52" s="82"/>
      <c r="E52" s="72"/>
      <c r="F52" s="86"/>
    </row>
    <row r="53" spans="2:6" x14ac:dyDescent="0.2">
      <c r="B53" s="20" t="s">
        <v>118</v>
      </c>
      <c r="C53" s="7" t="s">
        <v>1</v>
      </c>
      <c r="D53" s="100">
        <v>463000</v>
      </c>
      <c r="E53" s="72"/>
      <c r="F53" s="86"/>
    </row>
    <row r="54" spans="2:6" x14ac:dyDescent="0.2">
      <c r="B54" s="19" t="s">
        <v>123</v>
      </c>
      <c r="C54" s="4" t="s">
        <v>1</v>
      </c>
      <c r="D54" s="100"/>
      <c r="E54" s="72"/>
      <c r="F54" s="86"/>
    </row>
    <row r="55" spans="2:6" x14ac:dyDescent="0.2">
      <c r="B55" s="20" t="s">
        <v>73</v>
      </c>
      <c r="C55" s="7" t="s">
        <v>1</v>
      </c>
      <c r="D55" s="100">
        <v>3004000</v>
      </c>
      <c r="E55" s="72"/>
      <c r="F55" s="86"/>
    </row>
    <row r="56" spans="2:6" x14ac:dyDescent="0.2">
      <c r="B56" s="20" t="s">
        <v>122</v>
      </c>
      <c r="C56" s="7" t="s">
        <v>1</v>
      </c>
      <c r="D56" s="100">
        <v>570000</v>
      </c>
      <c r="E56" s="72"/>
      <c r="F56" s="86"/>
    </row>
    <row r="57" spans="2:6" ht="42.75" customHeight="1" x14ac:dyDescent="0.2">
      <c r="B57" s="19" t="s">
        <v>18</v>
      </c>
      <c r="C57" s="7" t="s">
        <v>1</v>
      </c>
      <c r="D57" s="82"/>
      <c r="E57" s="89" t="s">
        <v>49</v>
      </c>
      <c r="F57" s="88" t="s">
        <v>155</v>
      </c>
    </row>
    <row r="58" spans="2:6" ht="27" customHeight="1" x14ac:dyDescent="0.2">
      <c r="B58" s="19" t="s">
        <v>19</v>
      </c>
      <c r="C58" s="4" t="s">
        <v>1</v>
      </c>
      <c r="D58" s="82"/>
      <c r="E58" s="83"/>
      <c r="F58" s="86"/>
    </row>
    <row r="59" spans="2:6" x14ac:dyDescent="0.2">
      <c r="B59" s="20" t="s">
        <v>5</v>
      </c>
      <c r="C59" s="7" t="s">
        <v>1</v>
      </c>
      <c r="D59" s="100" t="s">
        <v>132</v>
      </c>
      <c r="E59" s="83"/>
      <c r="F59" s="88" t="s">
        <v>177</v>
      </c>
    </row>
    <row r="60" spans="2:6" x14ac:dyDescent="0.2">
      <c r="B60" s="20" t="s">
        <v>82</v>
      </c>
      <c r="C60" s="7" t="s">
        <v>1</v>
      </c>
      <c r="D60" s="100">
        <v>537281.13</v>
      </c>
      <c r="E60" s="83"/>
      <c r="F60" s="86"/>
    </row>
    <row r="61" spans="2:6" x14ac:dyDescent="0.2">
      <c r="B61" s="20" t="s">
        <v>73</v>
      </c>
      <c r="C61" s="7" t="s">
        <v>1</v>
      </c>
      <c r="D61" s="100">
        <v>787398.15</v>
      </c>
      <c r="E61" s="83"/>
      <c r="F61" s="86"/>
    </row>
    <row r="62" spans="2:6" ht="27.75" customHeight="1" x14ac:dyDescent="0.2">
      <c r="B62" s="19" t="s">
        <v>45</v>
      </c>
      <c r="C62" s="4" t="s">
        <v>2</v>
      </c>
      <c r="D62" s="82"/>
      <c r="E62" s="83"/>
      <c r="F62" s="30"/>
    </row>
    <row r="63" spans="2:6" ht="25.5" x14ac:dyDescent="0.2">
      <c r="B63" s="20" t="s">
        <v>66</v>
      </c>
      <c r="C63" s="7" t="s">
        <v>2</v>
      </c>
      <c r="D63" s="100">
        <v>23907389.309999999</v>
      </c>
      <c r="E63" s="83"/>
      <c r="F63" s="105" t="s">
        <v>179</v>
      </c>
    </row>
    <row r="64" spans="2:6" x14ac:dyDescent="0.2">
      <c r="B64" s="20" t="s">
        <v>67</v>
      </c>
      <c r="C64" s="7" t="s">
        <v>2</v>
      </c>
      <c r="D64" s="100">
        <v>162385.51999999999</v>
      </c>
      <c r="E64" s="83"/>
      <c r="F64" s="86"/>
    </row>
    <row r="65" spans="2:6" x14ac:dyDescent="0.2">
      <c r="B65" s="92" t="s">
        <v>126</v>
      </c>
      <c r="C65" s="7"/>
      <c r="D65" s="100"/>
      <c r="E65" s="83"/>
      <c r="F65" s="86" t="s">
        <v>105</v>
      </c>
    </row>
    <row r="66" spans="2:6" x14ac:dyDescent="0.2">
      <c r="B66" s="20" t="s">
        <v>52</v>
      </c>
      <c r="C66" s="7"/>
      <c r="D66" s="100"/>
      <c r="E66" s="83"/>
      <c r="F66" s="86"/>
    </row>
    <row r="67" spans="2:6" x14ac:dyDescent="0.2">
      <c r="B67" s="20" t="s">
        <v>73</v>
      </c>
      <c r="C67" s="7"/>
      <c r="D67" s="100"/>
      <c r="E67" s="83"/>
      <c r="F67" s="86"/>
    </row>
    <row r="68" spans="2:6" x14ac:dyDescent="0.2">
      <c r="B68" s="20" t="s">
        <v>8</v>
      </c>
      <c r="C68" s="7"/>
      <c r="D68" s="100"/>
      <c r="E68" s="83"/>
      <c r="F68" s="86"/>
    </row>
    <row r="69" spans="2:6" x14ac:dyDescent="0.2">
      <c r="B69" s="19" t="s">
        <v>46</v>
      </c>
      <c r="C69" s="4" t="s">
        <v>3</v>
      </c>
      <c r="D69" s="82"/>
      <c r="E69" s="83"/>
      <c r="F69" s="86"/>
    </row>
    <row r="70" spans="2:6" ht="155.25" customHeight="1" x14ac:dyDescent="0.2">
      <c r="B70" s="20" t="s">
        <v>52</v>
      </c>
      <c r="C70" s="7" t="s">
        <v>3</v>
      </c>
      <c r="D70" s="100">
        <v>6632810</v>
      </c>
      <c r="E70" s="82"/>
      <c r="F70" s="105" t="s">
        <v>156</v>
      </c>
    </row>
    <row r="71" spans="2:6" x14ac:dyDescent="0.2">
      <c r="B71" s="20" t="s">
        <v>7</v>
      </c>
      <c r="C71" s="7" t="s">
        <v>3</v>
      </c>
      <c r="D71" s="100">
        <v>89047</v>
      </c>
      <c r="E71" s="83"/>
      <c r="F71" s="86"/>
    </row>
    <row r="72" spans="2:6" x14ac:dyDescent="0.2">
      <c r="B72" s="20" t="s">
        <v>8</v>
      </c>
      <c r="C72" s="7" t="s">
        <v>3</v>
      </c>
      <c r="D72" s="45">
        <v>1074027</v>
      </c>
      <c r="E72" s="81"/>
      <c r="F72" s="86"/>
    </row>
    <row r="73" spans="2:6" x14ac:dyDescent="0.2">
      <c r="B73" s="22" t="s">
        <v>166</v>
      </c>
      <c r="C73" s="4" t="s">
        <v>0</v>
      </c>
      <c r="D73" s="45"/>
      <c r="E73" s="81"/>
      <c r="F73" s="86"/>
    </row>
    <row r="74" spans="2:6" x14ac:dyDescent="0.2">
      <c r="B74" s="20" t="s">
        <v>130</v>
      </c>
      <c r="C74" s="7" t="s">
        <v>0</v>
      </c>
      <c r="D74" s="45" t="s">
        <v>98</v>
      </c>
      <c r="E74" s="81"/>
      <c r="F74" s="86"/>
    </row>
    <row r="75" spans="2:6" x14ac:dyDescent="0.2">
      <c r="B75" s="20" t="s">
        <v>96</v>
      </c>
      <c r="C75" s="7" t="s">
        <v>0</v>
      </c>
      <c r="D75" s="45" t="s">
        <v>98</v>
      </c>
      <c r="E75" s="81"/>
      <c r="F75" s="86"/>
    </row>
    <row r="76" spans="2:6" ht="51" x14ac:dyDescent="0.2">
      <c r="B76" s="20" t="s">
        <v>52</v>
      </c>
      <c r="C76" s="7" t="s">
        <v>0</v>
      </c>
      <c r="D76" s="45">
        <v>26816000</v>
      </c>
      <c r="E76" s="81"/>
      <c r="F76" s="88" t="s">
        <v>164</v>
      </c>
    </row>
    <row r="77" spans="2:6" ht="38.25" x14ac:dyDescent="0.2">
      <c r="B77" s="20" t="s">
        <v>7</v>
      </c>
      <c r="C77" s="7" t="s">
        <v>0</v>
      </c>
      <c r="D77" s="45">
        <v>83950000</v>
      </c>
      <c r="E77" s="81"/>
      <c r="F77" s="88" t="s">
        <v>165</v>
      </c>
    </row>
    <row r="78" spans="2:6" x14ac:dyDescent="0.2">
      <c r="B78" s="20" t="s">
        <v>8</v>
      </c>
      <c r="C78" s="7" t="s">
        <v>0</v>
      </c>
      <c r="D78" s="45">
        <v>373000</v>
      </c>
      <c r="E78" s="81"/>
      <c r="F78" s="86"/>
    </row>
    <row r="79" spans="2:6" x14ac:dyDescent="0.2">
      <c r="B79" s="19" t="s">
        <v>25</v>
      </c>
      <c r="C79" s="4" t="s">
        <v>2</v>
      </c>
      <c r="D79" s="45"/>
      <c r="E79" s="81"/>
      <c r="F79" s="86"/>
    </row>
    <row r="80" spans="2:6" x14ac:dyDescent="0.2">
      <c r="B80" s="20" t="s">
        <v>73</v>
      </c>
      <c r="C80" s="7" t="s">
        <v>2</v>
      </c>
      <c r="D80" s="45">
        <v>1225570.32</v>
      </c>
      <c r="E80" s="81"/>
      <c r="F80" s="86"/>
    </row>
    <row r="81" spans="2:6" x14ac:dyDescent="0.2">
      <c r="B81" s="20" t="s">
        <v>62</v>
      </c>
      <c r="C81" s="7" t="s">
        <v>2</v>
      </c>
      <c r="D81" s="45">
        <v>13752536.640000001</v>
      </c>
      <c r="E81" s="81"/>
      <c r="F81" s="86" t="s">
        <v>153</v>
      </c>
    </row>
    <row r="82" spans="2:6" ht="38.25" x14ac:dyDescent="0.2">
      <c r="B82" s="19" t="s">
        <v>26</v>
      </c>
      <c r="C82" s="4" t="s">
        <v>1</v>
      </c>
      <c r="D82" s="45"/>
      <c r="E82" s="89" t="s">
        <v>132</v>
      </c>
      <c r="F82" s="105" t="s">
        <v>184</v>
      </c>
    </row>
    <row r="83" spans="2:6" ht="25.5" x14ac:dyDescent="0.2">
      <c r="B83" s="118" t="s">
        <v>27</v>
      </c>
      <c r="C83" s="4" t="s">
        <v>1</v>
      </c>
      <c r="D83" s="45"/>
      <c r="E83" s="72" t="s">
        <v>132</v>
      </c>
      <c r="F83" s="115" t="s">
        <v>133</v>
      </c>
    </row>
    <row r="84" spans="2:6" x14ac:dyDescent="0.2">
      <c r="B84" s="118" t="s">
        <v>87</v>
      </c>
      <c r="C84" s="4" t="s">
        <v>0</v>
      </c>
      <c r="D84" s="45"/>
      <c r="E84" s="81"/>
      <c r="F84" s="86" t="s">
        <v>116</v>
      </c>
    </row>
    <row r="85" spans="2:6" x14ac:dyDescent="0.2">
      <c r="B85" s="20" t="s">
        <v>88</v>
      </c>
      <c r="C85" s="7" t="s">
        <v>0</v>
      </c>
      <c r="D85" s="45"/>
      <c r="E85" s="81"/>
      <c r="F85" s="86"/>
    </row>
    <row r="86" spans="2:6" x14ac:dyDescent="0.2">
      <c r="B86" s="20" t="s">
        <v>89</v>
      </c>
      <c r="C86" s="7" t="s">
        <v>0</v>
      </c>
      <c r="D86" s="45"/>
      <c r="E86" s="81"/>
      <c r="F86" s="86"/>
    </row>
    <row r="87" spans="2:6" x14ac:dyDescent="0.2">
      <c r="B87" s="20" t="s">
        <v>54</v>
      </c>
      <c r="C87" s="7" t="s">
        <v>0</v>
      </c>
      <c r="D87" s="45"/>
      <c r="E87" s="81"/>
      <c r="F87" s="86"/>
    </row>
    <row r="88" spans="2:6" x14ac:dyDescent="0.2">
      <c r="B88" s="91" t="s">
        <v>134</v>
      </c>
      <c r="C88" s="4" t="s">
        <v>1</v>
      </c>
      <c r="D88" s="45"/>
      <c r="E88" s="81"/>
      <c r="F88" s="86"/>
    </row>
    <row r="89" spans="2:6" x14ac:dyDescent="0.2">
      <c r="B89" s="20" t="s">
        <v>170</v>
      </c>
      <c r="C89" s="7" t="s">
        <v>1</v>
      </c>
      <c r="D89" s="45">
        <v>481427.03</v>
      </c>
      <c r="E89" s="81"/>
      <c r="F89" s="88" t="s">
        <v>171</v>
      </c>
    </row>
    <row r="90" spans="2:6" ht="38.25" x14ac:dyDescent="0.2">
      <c r="B90" s="91" t="s">
        <v>135</v>
      </c>
      <c r="C90" s="7"/>
      <c r="D90" s="45"/>
      <c r="E90" s="89" t="s">
        <v>132</v>
      </c>
      <c r="F90" s="88" t="s">
        <v>187</v>
      </c>
    </row>
    <row r="91" spans="2:6" s="2" customFormat="1" ht="25.5" customHeight="1" x14ac:dyDescent="0.2">
      <c r="B91" s="21" t="s">
        <v>20</v>
      </c>
      <c r="C91" s="4" t="s">
        <v>1</v>
      </c>
      <c r="D91" s="77"/>
      <c r="E91" s="78"/>
      <c r="F91" s="86"/>
    </row>
    <row r="92" spans="2:6" x14ac:dyDescent="0.2">
      <c r="B92" s="20" t="s">
        <v>6</v>
      </c>
      <c r="C92" s="7" t="s">
        <v>1</v>
      </c>
      <c r="D92" s="97">
        <v>10506000</v>
      </c>
      <c r="E92" s="79"/>
      <c r="F92" s="86"/>
    </row>
    <row r="93" spans="2:6" hidden="1" x14ac:dyDescent="0.2">
      <c r="B93" s="20" t="s">
        <v>8</v>
      </c>
      <c r="C93" s="7" t="s">
        <v>1</v>
      </c>
      <c r="D93" s="97"/>
      <c r="E93" s="79"/>
      <c r="F93" s="86" t="s">
        <v>105</v>
      </c>
    </row>
    <row r="94" spans="2:6" ht="51" hidden="1" x14ac:dyDescent="0.2">
      <c r="B94" s="19" t="s">
        <v>137</v>
      </c>
      <c r="C94" s="4" t="s">
        <v>4</v>
      </c>
      <c r="D94" s="97"/>
      <c r="E94" s="89" t="s">
        <v>132</v>
      </c>
      <c r="F94" s="88" t="s">
        <v>157</v>
      </c>
    </row>
    <row r="95" spans="2:6" ht="38.25" x14ac:dyDescent="0.2">
      <c r="B95" s="118" t="s">
        <v>29</v>
      </c>
      <c r="C95" s="4" t="s">
        <v>4</v>
      </c>
      <c r="D95" s="97"/>
      <c r="E95" s="72" t="s">
        <v>132</v>
      </c>
      <c r="F95" s="86" t="s">
        <v>139</v>
      </c>
    </row>
    <row r="96" spans="2:6" ht="280.5" x14ac:dyDescent="0.2">
      <c r="B96" s="19" t="s">
        <v>140</v>
      </c>
      <c r="C96" s="4" t="s">
        <v>2</v>
      </c>
      <c r="D96" s="97"/>
      <c r="E96" s="79"/>
      <c r="F96" s="88" t="s">
        <v>158</v>
      </c>
    </row>
    <row r="97" spans="2:6" x14ac:dyDescent="0.2">
      <c r="B97" s="20" t="s">
        <v>73</v>
      </c>
      <c r="C97" s="7" t="s">
        <v>2</v>
      </c>
      <c r="D97" s="97">
        <v>16478539</v>
      </c>
      <c r="E97" s="79"/>
      <c r="F97" s="86"/>
    </row>
    <row r="98" spans="2:6" x14ac:dyDescent="0.2">
      <c r="B98" s="20" t="s">
        <v>62</v>
      </c>
      <c r="C98" s="7" t="s">
        <v>2</v>
      </c>
      <c r="D98" s="97">
        <v>30419661</v>
      </c>
      <c r="E98" s="79"/>
      <c r="F98" s="86"/>
    </row>
    <row r="99" spans="2:6" x14ac:dyDescent="0.2">
      <c r="B99" s="118" t="s">
        <v>84</v>
      </c>
      <c r="C99" s="4" t="s">
        <v>1</v>
      </c>
      <c r="D99" s="97"/>
      <c r="E99" s="79"/>
      <c r="F99" s="86" t="s">
        <v>116</v>
      </c>
    </row>
    <row r="100" spans="2:6" x14ac:dyDescent="0.2">
      <c r="B100" s="20" t="s">
        <v>54</v>
      </c>
      <c r="C100" s="7" t="s">
        <v>1</v>
      </c>
      <c r="D100" s="97"/>
      <c r="E100" s="79"/>
      <c r="F100" s="86"/>
    </row>
    <row r="101" spans="2:6" x14ac:dyDescent="0.2">
      <c r="B101" s="20" t="s">
        <v>91</v>
      </c>
      <c r="C101" s="7" t="s">
        <v>1</v>
      </c>
      <c r="D101" s="97"/>
      <c r="E101" s="79"/>
      <c r="F101" s="86"/>
    </row>
    <row r="102" spans="2:6" ht="25.5" x14ac:dyDescent="0.2">
      <c r="B102" s="19" t="s">
        <v>30</v>
      </c>
      <c r="C102" s="4" t="s">
        <v>1</v>
      </c>
      <c r="D102" s="97"/>
      <c r="E102" s="89" t="s">
        <v>132</v>
      </c>
      <c r="F102" s="88" t="s">
        <v>185</v>
      </c>
    </row>
    <row r="103" spans="2:6" x14ac:dyDescent="0.2">
      <c r="B103" s="118" t="s">
        <v>32</v>
      </c>
      <c r="C103" s="4" t="s">
        <v>4</v>
      </c>
      <c r="D103" s="97"/>
      <c r="E103" s="79"/>
      <c r="F103" s="86" t="s">
        <v>116</v>
      </c>
    </row>
    <row r="104" spans="2:6" x14ac:dyDescent="0.2">
      <c r="B104" s="19" t="s">
        <v>31</v>
      </c>
      <c r="C104" s="4" t="s">
        <v>1</v>
      </c>
      <c r="D104" s="97"/>
      <c r="E104" s="79"/>
      <c r="F104" s="86"/>
    </row>
    <row r="105" spans="2:6" x14ac:dyDescent="0.2">
      <c r="B105" s="20" t="s">
        <v>72</v>
      </c>
      <c r="C105" s="7" t="s">
        <v>1</v>
      </c>
      <c r="D105" s="97">
        <v>9288000</v>
      </c>
      <c r="E105" s="79"/>
      <c r="F105" s="86"/>
    </row>
    <row r="106" spans="2:6" x14ac:dyDescent="0.2">
      <c r="B106" s="20" t="s">
        <v>62</v>
      </c>
      <c r="C106" s="7"/>
      <c r="D106" s="97">
        <v>250000</v>
      </c>
      <c r="E106" s="79"/>
      <c r="F106" s="88" t="s">
        <v>159</v>
      </c>
    </row>
    <row r="107" spans="2:6" x14ac:dyDescent="0.2">
      <c r="B107" s="19" t="s">
        <v>33</v>
      </c>
      <c r="C107" s="4" t="s">
        <v>3</v>
      </c>
      <c r="D107" s="97"/>
      <c r="E107" s="79"/>
      <c r="F107" s="86"/>
    </row>
    <row r="108" spans="2:6" x14ac:dyDescent="0.2">
      <c r="B108" s="20" t="s">
        <v>52</v>
      </c>
      <c r="C108" s="7" t="s">
        <v>3</v>
      </c>
      <c r="D108" s="97">
        <v>7778000</v>
      </c>
      <c r="E108" s="79"/>
      <c r="F108" s="86"/>
    </row>
    <row r="109" spans="2:6" x14ac:dyDescent="0.2">
      <c r="B109" s="118" t="s">
        <v>142</v>
      </c>
      <c r="C109" s="4" t="s">
        <v>1</v>
      </c>
      <c r="D109" s="97"/>
      <c r="E109" s="79"/>
      <c r="F109" s="86"/>
    </row>
    <row r="110" spans="2:6" x14ac:dyDescent="0.2">
      <c r="B110" s="20" t="s">
        <v>60</v>
      </c>
      <c r="C110" s="7" t="s">
        <v>1</v>
      </c>
      <c r="D110" s="97"/>
      <c r="E110" s="79"/>
      <c r="F110" s="86"/>
    </row>
    <row r="111" spans="2:6" x14ac:dyDescent="0.2">
      <c r="B111" s="20" t="s">
        <v>61</v>
      </c>
      <c r="C111" s="7" t="s">
        <v>1</v>
      </c>
      <c r="D111" s="97"/>
      <c r="E111" s="79"/>
      <c r="F111" s="86"/>
    </row>
    <row r="112" spans="2:6" ht="25.5" x14ac:dyDescent="0.2">
      <c r="B112" s="118" t="s">
        <v>143</v>
      </c>
      <c r="C112" s="4" t="s">
        <v>1</v>
      </c>
      <c r="D112" s="97"/>
      <c r="E112" s="79"/>
      <c r="F112" s="86"/>
    </row>
    <row r="113" spans="2:6" x14ac:dyDescent="0.2">
      <c r="B113" s="20" t="s">
        <v>60</v>
      </c>
      <c r="C113" s="7" t="s">
        <v>1</v>
      </c>
      <c r="D113" s="97"/>
      <c r="E113" s="79"/>
      <c r="F113" s="86"/>
    </row>
    <row r="114" spans="2:6" x14ac:dyDescent="0.2">
      <c r="B114" s="20" t="s">
        <v>61</v>
      </c>
      <c r="C114" s="7" t="s">
        <v>1</v>
      </c>
      <c r="D114" s="97"/>
      <c r="E114" s="79"/>
      <c r="F114" s="86"/>
    </row>
    <row r="115" spans="2:6" x14ac:dyDescent="0.2">
      <c r="B115" s="92" t="s">
        <v>144</v>
      </c>
      <c r="C115" s="7"/>
      <c r="D115" s="97"/>
      <c r="E115" s="79"/>
      <c r="F115" s="86" t="s">
        <v>116</v>
      </c>
    </row>
    <row r="116" spans="2:6" x14ac:dyDescent="0.2">
      <c r="B116" s="118" t="s">
        <v>21</v>
      </c>
      <c r="C116" s="4" t="s">
        <v>1</v>
      </c>
      <c r="D116" s="82"/>
      <c r="E116" s="83"/>
      <c r="F116" s="86" t="s">
        <v>116</v>
      </c>
    </row>
    <row r="117" spans="2:6" x14ac:dyDescent="0.2">
      <c r="B117" s="20" t="s">
        <v>64</v>
      </c>
      <c r="C117" s="7" t="s">
        <v>1</v>
      </c>
      <c r="D117" s="80"/>
      <c r="E117" s="81"/>
      <c r="F117" s="86"/>
    </row>
    <row r="118" spans="2:6" ht="78.75" customHeight="1" x14ac:dyDescent="0.2">
      <c r="B118" s="118" t="s">
        <v>146</v>
      </c>
      <c r="C118" s="4" t="s">
        <v>0</v>
      </c>
      <c r="D118" s="69"/>
      <c r="E118" s="72" t="s">
        <v>49</v>
      </c>
      <c r="F118" s="116" t="s">
        <v>145</v>
      </c>
    </row>
    <row r="119" spans="2:6" x14ac:dyDescent="0.2">
      <c r="B119" s="119" t="s">
        <v>48</v>
      </c>
      <c r="C119" s="4" t="s">
        <v>3</v>
      </c>
      <c r="D119" s="82"/>
      <c r="E119" s="83"/>
      <c r="F119" s="117"/>
    </row>
    <row r="120" spans="2:6" ht="70.5" customHeight="1" x14ac:dyDescent="0.2">
      <c r="B120" s="20" t="s">
        <v>54</v>
      </c>
      <c r="C120" s="7" t="s">
        <v>3</v>
      </c>
      <c r="D120" s="45">
        <v>327830.36</v>
      </c>
      <c r="E120" s="84"/>
      <c r="F120" s="109" t="s">
        <v>161</v>
      </c>
    </row>
    <row r="121" spans="2:6" ht="25.5" x14ac:dyDescent="0.2">
      <c r="B121" s="20" t="s">
        <v>55</v>
      </c>
      <c r="C121" s="7" t="s">
        <v>3</v>
      </c>
      <c r="D121" s="45">
        <v>378573.69</v>
      </c>
      <c r="E121" s="84"/>
      <c r="F121" s="109" t="s">
        <v>162</v>
      </c>
    </row>
    <row r="122" spans="2:6" ht="25.5" x14ac:dyDescent="0.2">
      <c r="B122" s="20" t="s">
        <v>160</v>
      </c>
      <c r="C122" s="7" t="s">
        <v>3</v>
      </c>
      <c r="D122" s="45">
        <v>11965</v>
      </c>
      <c r="E122" s="81"/>
      <c r="F122" s="109" t="s">
        <v>163</v>
      </c>
    </row>
    <row r="123" spans="2:6" ht="27" customHeight="1" x14ac:dyDescent="0.2">
      <c r="B123" s="19" t="s">
        <v>35</v>
      </c>
      <c r="C123" s="4" t="s">
        <v>1</v>
      </c>
      <c r="D123" s="82"/>
      <c r="E123" s="83"/>
      <c r="F123" s="86"/>
    </row>
    <row r="124" spans="2:6" x14ac:dyDescent="0.2">
      <c r="B124" s="20" t="s">
        <v>52</v>
      </c>
      <c r="C124" s="7" t="s">
        <v>1</v>
      </c>
      <c r="D124" s="45">
        <v>2118616</v>
      </c>
      <c r="E124" s="81"/>
      <c r="F124" s="86"/>
    </row>
    <row r="125" spans="2:6" x14ac:dyDescent="0.2">
      <c r="B125" s="20" t="s">
        <v>8</v>
      </c>
      <c r="C125" s="7" t="s">
        <v>1</v>
      </c>
      <c r="D125" s="45">
        <v>728919</v>
      </c>
      <c r="E125" s="81"/>
      <c r="F125" s="86"/>
    </row>
    <row r="126" spans="2:6" x14ac:dyDescent="0.2">
      <c r="B126" s="20" t="s">
        <v>53</v>
      </c>
      <c r="C126" s="7" t="s">
        <v>1</v>
      </c>
      <c r="D126" s="45">
        <v>3480908</v>
      </c>
      <c r="E126" s="81"/>
      <c r="F126" s="86"/>
    </row>
    <row r="127" spans="2:6" ht="25.5" x14ac:dyDescent="0.2">
      <c r="B127" s="19" t="s">
        <v>173</v>
      </c>
      <c r="C127" s="120"/>
      <c r="D127" s="121"/>
      <c r="E127" s="89" t="s">
        <v>132</v>
      </c>
      <c r="F127" s="109" t="s">
        <v>178</v>
      </c>
    </row>
    <row r="128" spans="2:6" ht="24.75" customHeight="1" thickBot="1" x14ac:dyDescent="0.25">
      <c r="B128" s="123" t="s">
        <v>36</v>
      </c>
      <c r="C128" s="47" t="s">
        <v>0</v>
      </c>
      <c r="D128" s="85"/>
      <c r="E128" s="122" t="s">
        <v>49</v>
      </c>
      <c r="F128" s="110" t="s">
        <v>148</v>
      </c>
    </row>
    <row r="130" spans="5:5" x14ac:dyDescent="0.2">
      <c r="E130" s="46"/>
    </row>
  </sheetData>
  <autoFilter ref="B2:F128"/>
  <mergeCells count="1">
    <mergeCell ref="B1:F1"/>
  </mergeCells>
  <pageMargins left="0.31496062992125984" right="0.31496062992125984" top="0.78740157480314965" bottom="0.78740157480314965" header="0.31496062992125984" footer="0.31496062992125984"/>
  <pageSetup paperSize="8" scale="29" fitToHeight="3"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 Zusammenfassung 2016</vt:lpstr>
      <vt:lpstr>Zahlungsberichte 2016</vt:lpstr>
      <vt:lpstr> Zusammenfassung 2017</vt:lpstr>
      <vt:lpstr>Zahlungsberichte 2017</vt:lpstr>
      <vt:lpstr>Zahlungsberichte 2018</vt:lpstr>
    </vt:vector>
  </TitlesOfParts>
  <Company>Warth &amp; Klein Grant Thornton AG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Heinrich, Christoph</dc:creator>
  <cp:lastModifiedBy>Heinrich, Christoph</cp:lastModifiedBy>
  <dcterms:created xsi:type="dcterms:W3CDTF">2019-01-22T16:56:12Z</dcterms:created>
  <dcterms:modified xsi:type="dcterms:W3CDTF">2020-01-29T00:12:41Z</dcterms:modified>
</cp:coreProperties>
</file>